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ahi\OneDrive\Documents\UCI\Excel\Project\"/>
    </mc:Choice>
  </mc:AlternateContent>
  <xr:revisionPtr revIDLastSave="0" documentId="13_ncr:1_{07E46BC9-123D-49C5-993F-745077306BF0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Crowdfunding" sheetId="1" r:id="rId1"/>
    <sheet name="Cat Outcome" sheetId="3" r:id="rId2"/>
    <sheet name="Sub-Cat Outcome" sheetId="4" r:id="rId3"/>
    <sheet name="Outcome-date" sheetId="7" r:id="rId4"/>
    <sheet name="Outcome based on Goal" sheetId="8" r:id="rId5"/>
    <sheet name="Summary Statistc Table" sheetId="9" r:id="rId6"/>
  </sheets>
  <definedNames>
    <definedName name="_xlnm._FilterDatabase" localSheetId="5" hidden="1">'Summary Statistc Table'!$A$1:$B$1001</definedName>
  </definedNames>
  <calcPr calcId="191029" concurrentCalc="0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9" l="1"/>
  <c r="G14" i="9"/>
  <c r="L17" i="9"/>
  <c r="L16" i="9"/>
  <c r="G17" i="9"/>
  <c r="G16" i="9"/>
  <c r="L13" i="9"/>
  <c r="L11" i="9"/>
  <c r="G11" i="9"/>
  <c r="L8" i="9"/>
  <c r="L6" i="9"/>
  <c r="L5" i="9"/>
  <c r="L2" i="9"/>
  <c r="G13" i="9"/>
  <c r="G8" i="9"/>
  <c r="G6" i="9"/>
  <c r="G5" i="9"/>
  <c r="G2" i="9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2" i="8"/>
  <c r="C13" i="8"/>
  <c r="D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D4" i="8"/>
  <c r="D3" i="8"/>
  <c r="C5" i="8"/>
  <c r="C4" i="8"/>
  <c r="C3" i="8"/>
  <c r="B3" i="8"/>
  <c r="C2" i="8"/>
  <c r="B12" i="8"/>
  <c r="B11" i="8"/>
  <c r="B8" i="8"/>
  <c r="B5" i="8"/>
  <c r="B13" i="8"/>
  <c r="B10" i="8"/>
  <c r="B9" i="8"/>
  <c r="B7" i="8"/>
  <c r="B6" i="8"/>
  <c r="B4" i="8"/>
  <c r="B2" i="8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</calcChain>
</file>

<file path=xl/sharedStrings.xml><?xml version="1.0" encoding="utf-8"?>
<sst xmlns="http://schemas.openxmlformats.org/spreadsheetml/2006/main" count="26436" uniqueCount="18481">
  <si>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</si>
  <si>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</si>
  <si>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</si>
  <si>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</si>
  <si>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</si>
  <si>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</si>
  <si>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</si>
  <si>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</si>
  <si>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</si>
  <si>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</si>
  <si>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</si>
  <si>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</si>
  <si>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</si>
  <si>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</si>
  <si>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</si>
  <si>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</si>
  <si>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</si>
  <si>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</si>
  <si>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</si>
  <si>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</si>
  <si>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</si>
  <si>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</si>
  <si>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</si>
  <si>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</si>
  <si>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</si>
  <si>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</si>
  <si>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</si>
  <si>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</si>
  <si>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</si>
  <si>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</si>
  <si>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</si>
  <si>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</si>
  <si>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</si>
  <si>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</si>
  <si>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</si>
  <si>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</si>
  <si>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</si>
  <si>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</si>
  <si>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</si>
  <si>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</si>
  <si>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</si>
  <si>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</si>
  <si>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</si>
  <si>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</si>
  <si>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</si>
  <si>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</si>
  <si>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</si>
  <si>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</si>
  <si>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</si>
  <si>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</si>
  <si>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</si>
  <si>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</si>
  <si>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</si>
  <si>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</si>
  <si>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</si>
  <si>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</si>
  <si>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</si>
  <si>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</si>
  <si>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</si>
  <si>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</si>
  <si>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</si>
  <si>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</si>
  <si>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</si>
  <si>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</si>
  <si>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</si>
  <si>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</si>
  <si>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</si>
  <si>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</si>
  <si>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</si>
  <si>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</si>
  <si>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</si>
  <si>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</si>
  <si>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</si>
  <si>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</si>
  <si>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</si>
  <si>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</si>
  <si>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</si>
  <si>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</si>
  <si>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</si>
  <si>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</si>
  <si>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</si>
  <si>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</si>
  <si>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</si>
  <si>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</si>
  <si>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</si>
  <si>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</si>
  <si>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</si>
  <si>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</si>
  <si>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</si>
  <si>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</si>
  <si>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</si>
  <si>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</si>
  <si>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</si>
  <si>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</si>
  <si>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</si>
  <si>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</si>
  <si>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</si>
  <si>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</si>
  <si>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</si>
  <si>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</si>
  <si>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</si>
  <si>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</si>
  <si>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</si>
  <si>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</si>
  <si>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</si>
  <si>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</si>
  <si>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</si>
  <si>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</si>
  <si>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</si>
  <si>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</si>
  <si>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</si>
  <si>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</si>
  <si>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</si>
  <si>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</si>
  <si>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</si>
  <si>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</si>
  <si>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</si>
  <si>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</si>
  <si>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</si>
  <si>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</si>
  <si>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</si>
  <si>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</si>
  <si>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</si>
  <si>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</si>
  <si>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</si>
  <si>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</si>
  <si>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</si>
  <si>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</si>
  <si>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</si>
  <si>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</si>
  <si>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</si>
  <si>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</si>
  <si>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</si>
  <si>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</si>
  <si>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</si>
  <si>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</si>
  <si>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</si>
  <si>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</si>
  <si>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</si>
  <si>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</si>
  <si>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</si>
  <si>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</si>
  <si>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</si>
  <si>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</si>
  <si>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</si>
  <si>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</si>
  <si>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</si>
  <si>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</si>
  <si>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</si>
  <si>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</si>
  <si>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</si>
  <si>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</si>
  <si>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</si>
  <si>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</si>
  <si>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</si>
  <si>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</si>
  <si>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</si>
  <si>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</si>
  <si>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</si>
  <si>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</si>
  <si>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</si>
  <si>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</si>
  <si>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</si>
  <si>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</si>
  <si>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</si>
  <si>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</si>
  <si>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</si>
  <si>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</si>
  <si>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</si>
  <si>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</si>
  <si>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</si>
  <si>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</si>
  <si>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</si>
  <si>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</si>
  <si>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</si>
  <si>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</si>
  <si>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</si>
  <si>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</si>
  <si>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</si>
  <si>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</si>
  <si>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</si>
  <si>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</si>
  <si>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</si>
  <si>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</si>
  <si>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</si>
  <si>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</si>
  <si>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</si>
  <si>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</si>
  <si>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</si>
  <si>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</si>
  <si>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</si>
  <si>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</si>
  <si>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</si>
  <si>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</si>
  <si>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</si>
  <si>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</si>
  <si>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</si>
  <si>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</si>
  <si>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</si>
  <si>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</si>
  <si>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</si>
  <si>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</si>
  <si>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</si>
  <si>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</si>
  <si>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</si>
  <si>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</si>
  <si>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</si>
  <si>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</si>
  <si>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</si>
  <si>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</si>
  <si>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</si>
  <si>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</si>
  <si>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</si>
  <si>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</si>
  <si>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</si>
  <si>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</si>
  <si>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</si>
  <si>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</si>
  <si>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</si>
  <si>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</si>
  <si>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</si>
  <si>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</si>
  <si>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</si>
  <si>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</si>
  <si>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</si>
  <si>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</si>
  <si>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</si>
  <si>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</si>
  <si>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</si>
  <si>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</si>
  <si>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</si>
  <si>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</si>
  <si>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</si>
  <si>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</si>
  <si>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</si>
  <si>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</si>
  <si>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</si>
  <si>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</si>
  <si>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</si>
  <si>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</si>
  <si>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</si>
  <si>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</si>
  <si>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</si>
  <si>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</si>
  <si>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</si>
  <si>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</si>
  <si>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</si>
  <si>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</si>
  <si>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</si>
  <si>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</si>
  <si>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</si>
  <si>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</si>
  <si>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</si>
  <si>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</si>
  <si>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</si>
  <si>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</si>
  <si>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</si>
  <si>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</si>
  <si>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</si>
  <si>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</si>
  <si>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</si>
  <si>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</si>
  <si>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</si>
  <si>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</si>
  <si>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</si>
  <si>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</si>
  <si>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</si>
  <si>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</si>
  <si>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</si>
  <si>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</si>
  <si>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</si>
  <si>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</si>
  <si>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</si>
  <si>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</si>
  <si>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</si>
  <si>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</si>
  <si>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</si>
  <si>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</si>
  <si>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</si>
  <si>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</si>
  <si>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</si>
  <si>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</si>
  <si>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</si>
  <si>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</si>
  <si>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</si>
  <si>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</si>
  <si>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</si>
  <si>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</si>
  <si>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</si>
  <si>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</si>
  <si>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</si>
  <si>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</si>
  <si>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</si>
  <si>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</si>
  <si>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</si>
  <si>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</si>
  <si>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</si>
  <si>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</si>
  <si>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</si>
  <si>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</si>
  <si>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</si>
  <si>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</si>
  <si>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</si>
  <si>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</si>
  <si>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</si>
  <si>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</si>
  <si>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</si>
  <si>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</si>
  <si>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</si>
  <si>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</si>
  <si>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</si>
  <si>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</si>
  <si>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</si>
  <si>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</si>
  <si>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</si>
  <si>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</si>
  <si>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</si>
  <si>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</si>
  <si>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</si>
  <si>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</si>
  <si>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</si>
  <si>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</si>
  <si>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</si>
  <si>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</si>
  <si>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</si>
  <si>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</si>
  <si>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</si>
  <si>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</si>
  <si>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</si>
  <si>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</si>
  <si>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</si>
  <si>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</si>
  <si>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</si>
  <si>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</si>
  <si>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</si>
  <si>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</si>
  <si>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</si>
  <si>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</si>
  <si>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</si>
  <si>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</si>
  <si>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</si>
  <si>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</si>
  <si>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</si>
  <si>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</si>
  <si>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</si>
  <si>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</si>
  <si>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</si>
  <si>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</si>
  <si>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</si>
  <si>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</si>
  <si>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</si>
  <si>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</si>
  <si>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</si>
  <si>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</si>
  <si>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</si>
  <si>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</si>
  <si>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</si>
  <si>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</si>
  <si>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</si>
  <si>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</si>
  <si>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</si>
  <si>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</si>
  <si>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</si>
  <si>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</si>
  <si>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</si>
  <si>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</si>
  <si>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</si>
  <si>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</si>
  <si>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</si>
  <si>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</si>
  <si>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</si>
  <si>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</si>
  <si>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</si>
  <si>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</si>
  <si>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</si>
  <si>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</si>
  <si>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</si>
  <si>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</si>
  <si>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</si>
  <si>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</si>
  <si>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</si>
  <si>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</si>
  <si>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</si>
  <si>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</si>
  <si>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</si>
  <si>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</si>
  <si>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</si>
  <si>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</si>
  <si>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</si>
  <si>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</si>
  <si>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</si>
  <si>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</si>
  <si>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</si>
  <si>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</si>
  <si>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</si>
  <si>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</si>
  <si>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</si>
  <si>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</si>
  <si>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</si>
  <si>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</si>
  <si>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</si>
  <si>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</si>
  <si>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</si>
  <si>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</si>
  <si>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</si>
  <si>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</si>
  <si>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</si>
  <si>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</si>
  <si>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</si>
  <si>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</si>
  <si>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</si>
  <si>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</si>
  <si>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</si>
  <si>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</si>
  <si>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</si>
  <si>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</si>
  <si>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</si>
  <si>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</si>
  <si>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</si>
  <si>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</si>
  <si>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</si>
  <si>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</si>
  <si>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</si>
  <si>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</si>
  <si>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</si>
  <si>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</si>
  <si>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</si>
  <si>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</si>
  <si>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</si>
  <si>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</si>
  <si>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</si>
  <si>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</si>
  <si>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</si>
  <si>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</si>
  <si>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</si>
  <si>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</si>
  <si>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</si>
  <si>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</si>
  <si>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</si>
  <si>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</si>
  <si>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</si>
  <si>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</si>
  <si>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</si>
  <si>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</si>
  <si>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</si>
  <si>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</si>
  <si>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</si>
  <si>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</si>
  <si>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</si>
  <si>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</si>
  <si>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</si>
  <si>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</si>
  <si>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</si>
  <si>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</si>
  <si>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</si>
  <si>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</si>
  <si>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</si>
  <si>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</si>
  <si>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</si>
  <si>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</si>
  <si>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</si>
  <si>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</si>
  <si>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</si>
  <si>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</si>
  <si>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</si>
  <si>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</si>
  <si>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</si>
  <si>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</si>
  <si>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</si>
  <si>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</si>
  <si>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</si>
  <si>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</si>
  <si>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</si>
  <si>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</si>
  <si>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</si>
  <si>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</si>
  <si>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</si>
  <si>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</si>
  <si>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</si>
  <si>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</si>
  <si>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</si>
  <si>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</si>
  <si>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</si>
  <si>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</si>
  <si>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</si>
  <si>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</si>
  <si>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</si>
  <si>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</si>
  <si>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</si>
  <si>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</si>
  <si>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</si>
  <si>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</si>
  <si>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</si>
  <si>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</si>
  <si>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</si>
  <si>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</si>
  <si>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</si>
  <si>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</si>
  <si>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</si>
  <si>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</si>
  <si>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</si>
  <si>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</si>
  <si>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</si>
  <si>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</si>
  <si>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</si>
  <si>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</si>
  <si>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</si>
  <si>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</si>
  <si>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</si>
  <si>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</si>
  <si>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</si>
  <si>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</si>
  <si>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</si>
  <si>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</si>
  <si>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</si>
  <si>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</si>
  <si>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</si>
  <si>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</si>
  <si>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</si>
  <si>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</si>
  <si>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</si>
  <si>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</si>
  <si>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</si>
  <si>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</si>
  <si>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</si>
  <si>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</si>
  <si>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</si>
  <si>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</si>
  <si>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</si>
  <si>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</si>
  <si>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</si>
  <si>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</si>
  <si>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</si>
  <si>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</si>
  <si>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</si>
  <si>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</si>
  <si>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</si>
  <si>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</si>
  <si>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</si>
  <si>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</si>
  <si>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</si>
  <si>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</si>
  <si>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</si>
  <si>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</si>
  <si>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</si>
  <si>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</si>
  <si>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</si>
  <si>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</si>
  <si>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</si>
  <si>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</si>
  <si>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</si>
  <si>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</si>
  <si>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</si>
  <si>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</si>
  <si>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</si>
  <si>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</si>
  <si>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</si>
  <si>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</si>
  <si>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</si>
  <si>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</si>
  <si>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</si>
  <si>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</si>
  <si>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</si>
  <si>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</si>
  <si>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</si>
  <si>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</si>
  <si>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</si>
  <si>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</si>
  <si>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</si>
  <si>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</si>
  <si>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</si>
  <si>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</si>
  <si>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</si>
  <si>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</si>
  <si>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</si>
  <si>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</si>
  <si>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</si>
  <si>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</si>
  <si>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</si>
  <si>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</si>
  <si>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</si>
  <si>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</si>
  <si>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</si>
  <si>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</si>
  <si>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</si>
  <si>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</si>
  <si>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</si>
  <si>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</si>
  <si>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</si>
  <si>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</si>
  <si>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</si>
  <si>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</si>
  <si>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</si>
  <si>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</si>
  <si>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</si>
  <si>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</si>
  <si>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</si>
  <si>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</si>
  <si>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</si>
  <si>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</si>
  <si>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</si>
  <si>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</si>
  <si>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</si>
  <si>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</si>
  <si>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</si>
  <si>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</si>
  <si>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</si>
  <si>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</si>
  <si>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</si>
  <si>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</si>
  <si>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</si>
  <si>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</si>
  <si>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</si>
  <si>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</si>
  <si>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</si>
  <si>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</si>
  <si>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</si>
  <si>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</si>
  <si>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</si>
  <si>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</si>
  <si>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</si>
  <si>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</si>
  <si>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</si>
  <si>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</si>
  <si>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</si>
  <si>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</si>
  <si>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</si>
  <si>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</si>
  <si>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</si>
  <si>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</si>
  <si>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</si>
  <si>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</si>
  <si>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</si>
  <si>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</si>
  <si>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</si>
  <si>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</si>
  <si>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</si>
  <si>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</si>
  <si>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</si>
  <si>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</si>
  <si>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</si>
  <si>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</si>
  <si>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</si>
  <si>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</si>
  <si>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</si>
  <si>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</si>
  <si>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</si>
  <si>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</si>
  <si>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</si>
  <si>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</si>
  <si>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</si>
  <si>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</si>
  <si>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</si>
  <si>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</si>
  <si>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</si>
  <si>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</si>
  <si>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</si>
  <si>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</si>
  <si>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</si>
  <si>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</si>
  <si>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</si>
  <si>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</si>
  <si>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</si>
  <si>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</si>
  <si>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</si>
  <si>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</si>
  <si>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</si>
  <si>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</si>
  <si>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</si>
  <si>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</si>
  <si>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</si>
  <si>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</si>
  <si>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</si>
  <si>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</si>
  <si>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</si>
  <si>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</si>
  <si>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</si>
  <si>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</si>
  <si>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</si>
  <si>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</si>
  <si>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</si>
  <si>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</si>
  <si>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</si>
  <si>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</si>
  <si>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</si>
  <si>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</si>
  <si>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</si>
  <si>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</si>
  <si>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</si>
  <si>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</si>
  <si>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</si>
  <si>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</si>
  <si>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</si>
  <si>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</si>
  <si>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</si>
  <si>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</si>
  <si>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</si>
  <si>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</si>
  <si>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</si>
  <si>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</si>
  <si>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</si>
  <si>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</si>
  <si>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</si>
  <si>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</si>
  <si>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</si>
  <si>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</si>
  <si>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</si>
  <si>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</si>
  <si>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</si>
  <si>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</si>
  <si>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</si>
  <si>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</si>
  <si>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</si>
  <si>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</si>
  <si>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</si>
  <si>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</si>
  <si>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</si>
  <si>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</si>
  <si>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</si>
  <si>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</si>
  <si>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</si>
  <si>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</si>
  <si>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</si>
  <si>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</si>
  <si>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</si>
  <si>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</si>
  <si>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</si>
  <si>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</si>
  <si>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</si>
  <si>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</si>
  <si>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</si>
  <si>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</si>
  <si>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</si>
  <si>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</si>
  <si>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</si>
  <si>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</si>
  <si>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</si>
  <si>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</si>
  <si>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</si>
  <si>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</si>
  <si>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</si>
  <si>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</si>
  <si>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</si>
  <si>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</si>
  <si>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</si>
  <si>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</si>
  <si>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</si>
  <si>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</si>
  <si>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</si>
  <si>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</si>
  <si>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</si>
  <si>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</si>
  <si>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</si>
  <si>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</si>
  <si>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</si>
  <si>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</si>
  <si>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</si>
  <si>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</si>
  <si>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</si>
  <si>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</si>
  <si>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</si>
  <si>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</si>
  <si>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</si>
  <si>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</si>
  <si>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</si>
  <si>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</si>
  <si>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</si>
  <si>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</si>
  <si>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</si>
  <si>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</si>
  <si>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</si>
  <si>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</si>
  <si>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</si>
  <si>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</si>
  <si>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</si>
  <si>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</si>
  <si>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</si>
  <si>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</si>
  <si>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</si>
  <si>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</si>
  <si>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</si>
  <si>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</si>
  <si>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</si>
  <si>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</si>
  <si>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</si>
  <si>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</si>
  <si>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</si>
  <si>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</si>
  <si>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</si>
  <si>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</si>
  <si>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</si>
  <si>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</si>
  <si>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</si>
  <si>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</si>
  <si>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</si>
  <si>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</si>
  <si>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</si>
  <si>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</si>
  <si>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</si>
  <si>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</si>
  <si>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</si>
  <si>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</si>
  <si>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</si>
  <si>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</si>
  <si>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</si>
  <si>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</si>
  <si>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</si>
  <si>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</si>
  <si>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</si>
  <si>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</si>
  <si>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</si>
  <si>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</si>
  <si>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</si>
  <si>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</si>
  <si>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</si>
  <si>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</si>
  <si>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</si>
  <si>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</si>
  <si>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</si>
  <si>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</si>
  <si>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</si>
  <si>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</si>
  <si>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</si>
  <si>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</si>
  <si>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</si>
  <si>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</si>
  <si>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</si>
  <si>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</si>
  <si>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</si>
  <si>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</si>
  <si>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</si>
  <si>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</si>
  <si>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</si>
  <si>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</si>
  <si>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</si>
  <si>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</si>
  <si>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</si>
  <si>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</si>
  <si>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</si>
  <si>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</si>
  <si>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</si>
  <si>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</si>
  <si>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</si>
  <si>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</si>
  <si>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</si>
  <si>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</si>
  <si>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</si>
  <si>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</si>
  <si>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</si>
  <si>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</si>
  <si>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</si>
  <si>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</si>
  <si>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</si>
  <si>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</si>
  <si>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</si>
  <si>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</si>
  <si>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</si>
  <si>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</si>
  <si>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</si>
  <si>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</si>
  <si>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</si>
  <si>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</si>
  <si>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</si>
  <si>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</si>
  <si>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</si>
  <si>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</si>
  <si>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</si>
  <si>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</si>
  <si>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</si>
  <si>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</si>
  <si>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</si>
  <si>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</si>
  <si>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</si>
  <si>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</si>
  <si>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</si>
  <si>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</si>
  <si>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</si>
  <si>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</si>
  <si>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</si>
  <si>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</si>
  <si>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</si>
  <si>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</si>
  <si>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</si>
  <si>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</si>
  <si>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</si>
  <si>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</si>
  <si>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</si>
  <si>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</si>
  <si>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</si>
  <si>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</si>
  <si>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</si>
  <si>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</si>
  <si>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</si>
  <si>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</si>
  <si>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</si>
  <si>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</si>
  <si>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</si>
  <si>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</si>
  <si>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</si>
  <si>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</si>
  <si>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</si>
  <si>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</si>
  <si>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</si>
  <si>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</si>
  <si>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</si>
  <si>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</si>
  <si>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</si>
  <si>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</si>
  <si>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</si>
  <si>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</si>
  <si>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</si>
  <si>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</si>
  <si>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</si>
  <si>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</si>
  <si>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</si>
  <si>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</si>
  <si>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</si>
  <si>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</si>
  <si>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</si>
  <si>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</si>
  <si>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</si>
  <si>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</si>
  <si>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</si>
  <si>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</si>
  <si>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</si>
  <si>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</si>
  <si>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</si>
  <si>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</si>
  <si>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</si>
  <si>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</si>
  <si>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</si>
  <si>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</si>
  <si>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</si>
  <si>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</si>
  <si>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</si>
  <si>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</si>
  <si>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</si>
  <si>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</si>
  <si>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</si>
  <si>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</si>
  <si>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</si>
  <si>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</si>
  <si>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</si>
  <si>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</si>
  <si>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</si>
  <si>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</si>
  <si>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</si>
  <si>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</si>
  <si>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</si>
  <si>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</si>
  <si>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</si>
  <si>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</si>
  <si>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</si>
  <si>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</si>
  <si>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</si>
  <si>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</si>
  <si>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</si>
  <si>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</si>
  <si>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</si>
  <si>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</si>
  <si>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</si>
  <si>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</si>
  <si>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</si>
  <si>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</si>
  <si>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</si>
  <si>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</si>
  <si>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</si>
  <si>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</si>
  <si>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</si>
  <si>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</si>
  <si>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</si>
  <si>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</si>
  <si>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</si>
  <si>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</si>
  <si>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</si>
  <si>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</si>
  <si>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</si>
  <si>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</si>
  <si>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</si>
  <si>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</si>
  <si>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</si>
  <si>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</si>
  <si>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</si>
  <si>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</si>
  <si>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</si>
  <si>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</si>
  <si>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</si>
  <si>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</si>
  <si>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</si>
  <si>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</si>
  <si>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</si>
  <si>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</si>
  <si>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</si>
  <si>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</si>
  <si>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</si>
  <si>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</si>
  <si>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</si>
  <si>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</si>
  <si>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</si>
  <si>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</si>
  <si>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</si>
  <si>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</si>
  <si>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</si>
  <si>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</si>
  <si>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</si>
  <si>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</si>
  <si>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</si>
  <si>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</si>
  <si>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</si>
  <si>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</si>
  <si>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</si>
  <si>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</si>
  <si>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</si>
  <si>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</si>
  <si>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</si>
  <si>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</si>
  <si>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</si>
  <si>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</si>
  <si>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</si>
  <si>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</si>
  <si>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</si>
  <si>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</si>
  <si>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</si>
  <si>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</si>
  <si>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</si>
  <si>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</si>
  <si>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</si>
  <si>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</si>
  <si>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</si>
  <si>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</si>
  <si>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</si>
  <si>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</si>
  <si>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</si>
  <si>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</si>
  <si>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</si>
  <si>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</si>
  <si>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</si>
  <si>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</si>
  <si>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</si>
  <si>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</si>
  <si>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</si>
  <si>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</si>
  <si>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</si>
  <si>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</si>
  <si>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</si>
  <si>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</si>
  <si>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</si>
  <si>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</si>
  <si>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</si>
  <si>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</si>
  <si>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</si>
  <si>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</si>
  <si>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</si>
  <si>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</si>
  <si>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</si>
  <si>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</si>
  <si>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</si>
  <si>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</si>
  <si>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</si>
  <si>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</si>
  <si>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</si>
  <si>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</si>
  <si>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</si>
  <si>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</si>
  <si>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</si>
  <si>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</si>
  <si>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</si>
  <si>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</si>
  <si>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</si>
  <si>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</si>
  <si>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</si>
  <si>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</si>
  <si>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</si>
  <si>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</si>
  <si>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</si>
  <si>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</si>
  <si>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</si>
  <si>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</si>
  <si>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</si>
  <si>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</si>
  <si>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</si>
  <si>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</si>
  <si>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</si>
  <si>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</si>
  <si>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</si>
  <si>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</si>
  <si>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</si>
  <si>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</si>
  <si>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</si>
  <si>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</si>
  <si>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</si>
  <si>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</si>
  <si>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</si>
  <si>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</si>
  <si>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</si>
  <si>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</si>
  <si>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</si>
  <si>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</si>
  <si>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</si>
  <si>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</si>
  <si>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</si>
  <si>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</si>
  <si>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</si>
  <si>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</si>
  <si>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</si>
  <si>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</si>
  <si>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</si>
  <si>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</si>
  <si>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</si>
  <si>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</si>
  <si>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</si>
  <si>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</si>
  <si>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</si>
  <si>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</si>
  <si>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</si>
  <si>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</si>
  <si>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</si>
  <si>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</si>
  <si>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</si>
  <si>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</si>
  <si>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</si>
  <si>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</si>
  <si>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</si>
  <si>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</si>
  <si>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</si>
  <si>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</si>
  <si>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</si>
  <si>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</si>
  <si>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</si>
  <si>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</si>
  <si>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</si>
  <si>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</si>
  <si>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</si>
  <si>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</si>
  <si>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</si>
  <si>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</si>
  <si>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</si>
  <si>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</si>
  <si>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</si>
  <si>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</si>
  <si>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</si>
  <si>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</si>
  <si>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</si>
  <si>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</si>
  <si>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</si>
  <si>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</si>
  <si>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</si>
  <si>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</si>
  <si>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</si>
  <si>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</si>
  <si>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</si>
  <si>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</si>
  <si>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</si>
  <si>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</si>
  <si>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</si>
  <si>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</si>
  <si>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</si>
  <si>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</si>
  <si>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</si>
  <si>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</si>
  <si>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</si>
  <si>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</si>
  <si>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</si>
  <si>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</si>
  <si>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</si>
  <si>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</si>
  <si>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</si>
  <si>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</si>
  <si>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</si>
  <si>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</si>
  <si>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</si>
  <si>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</si>
  <si>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</si>
  <si>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</si>
  <si>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</si>
  <si>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</si>
  <si>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</si>
  <si>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</si>
  <si>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</si>
  <si>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</si>
  <si>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</si>
  <si>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</si>
  <si>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</si>
  <si>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</si>
  <si>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</si>
  <si>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</si>
  <si>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</si>
  <si>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</si>
  <si>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</si>
  <si>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</si>
  <si>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</si>
  <si>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</si>
  <si>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</si>
  <si>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</si>
  <si>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</si>
  <si>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</si>
  <si>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</si>
  <si>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</si>
  <si>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</si>
  <si>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</si>
  <si>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</si>
  <si>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</si>
  <si>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</si>
  <si>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</si>
  <si>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</si>
  <si>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</si>
  <si>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</si>
  <si>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</si>
  <si>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</si>
  <si>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</si>
  <si>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</si>
  <si>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</si>
  <si>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</si>
  <si>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</si>
  <si>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</si>
  <si>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</si>
  <si>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</si>
  <si>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</si>
  <si>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</si>
  <si>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</si>
  <si>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</si>
  <si>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</si>
  <si>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</si>
  <si>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</si>
  <si>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</si>
  <si>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</si>
  <si>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</si>
  <si>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</si>
  <si>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</si>
  <si>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</si>
  <si>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</si>
  <si>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</si>
  <si>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</si>
  <si>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</si>
  <si>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</si>
  <si>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</si>
  <si>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</si>
  <si>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</si>
  <si>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</si>
  <si>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</si>
  <si>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</si>
  <si>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</si>
  <si>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</si>
  <si>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</si>
  <si>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</si>
  <si>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</si>
  <si>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</si>
  <si>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</si>
  <si>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</si>
  <si>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</si>
  <si>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</si>
  <si>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</si>
  <si>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</si>
  <si>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</si>
  <si>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</si>
  <si>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</si>
  <si>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</si>
  <si>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</si>
  <si>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</si>
  <si>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</si>
  <si>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</si>
  <si>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</si>
  <si>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</si>
  <si>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</si>
  <si>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</si>
  <si>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</si>
  <si>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</si>
  <si>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</si>
  <si>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</si>
  <si>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</si>
  <si>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</si>
  <si>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</si>
  <si>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</si>
  <si>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</si>
  <si>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</si>
  <si>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</si>
  <si>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</si>
  <si>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</si>
  <si>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</si>
  <si>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</si>
  <si>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</si>
  <si>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</si>
  <si>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</si>
  <si>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</si>
  <si>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</si>
  <si>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</si>
  <si>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</si>
  <si>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</si>
  <si>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</si>
  <si>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</si>
  <si>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</si>
  <si>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</si>
  <si>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</si>
  <si>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</si>
  <si>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</si>
  <si>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</si>
  <si>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</si>
  <si>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</si>
  <si>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</si>
  <si>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</si>
  <si>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</si>
  <si>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</si>
  <si>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</si>
  <si>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</si>
  <si>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</si>
  <si>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</si>
  <si>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</si>
  <si>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</si>
  <si>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</si>
  <si>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</si>
  <si>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</si>
  <si>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</si>
  <si>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</si>
  <si>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</si>
  <si>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</si>
  <si>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</si>
  <si>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</si>
  <si>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</si>
  <si>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</si>
  <si>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</si>
  <si>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</si>
  <si>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</si>
  <si>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</si>
  <si>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</si>
  <si>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</si>
  <si>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</si>
  <si>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</si>
  <si>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</si>
  <si>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</si>
  <si>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</si>
  <si>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</si>
  <si>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</si>
  <si>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</si>
  <si>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</si>
  <si>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</si>
  <si>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</si>
  <si>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</si>
  <si>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</si>
  <si>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</si>
  <si>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</si>
  <si>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</si>
  <si>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</si>
  <si>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</si>
  <si>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</si>
  <si>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</si>
  <si>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</si>
  <si>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</si>
  <si>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</si>
  <si>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</si>
  <si>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</si>
  <si>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</si>
  <si>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</si>
  <si>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</si>
  <si>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</si>
  <si>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</si>
  <si>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</si>
  <si>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</si>
  <si>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</si>
  <si>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</si>
  <si>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</si>
  <si>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</si>
  <si>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</si>
  <si>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</si>
  <si>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</si>
  <si>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</si>
  <si>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</si>
  <si>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</si>
  <si>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</si>
  <si>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</si>
  <si>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</si>
  <si>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</si>
  <si>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</si>
  <si>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</si>
  <si>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</si>
  <si>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</si>
  <si>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</si>
  <si>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</si>
  <si>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</si>
  <si>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</si>
  <si>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</si>
  <si>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</si>
  <si>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</si>
  <si>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</si>
  <si>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</si>
  <si>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</si>
  <si>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</si>
  <si>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</si>
  <si>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</si>
  <si>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</si>
  <si>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</si>
  <si>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</si>
  <si>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</si>
  <si>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</si>
  <si>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</si>
  <si>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</si>
  <si>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</si>
  <si>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</si>
  <si>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</si>
  <si>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</si>
  <si>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</si>
  <si>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</si>
  <si>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</si>
  <si>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</si>
  <si>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</si>
  <si>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</si>
  <si>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</si>
  <si>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</si>
  <si>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</si>
  <si>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</si>
  <si>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</si>
  <si>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</si>
  <si>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</si>
  <si>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</si>
  <si>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</si>
  <si>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</si>
  <si>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</si>
  <si>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</si>
  <si>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</si>
  <si>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</si>
  <si>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</si>
  <si>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</si>
  <si>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</si>
  <si>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</si>
  <si>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</si>
  <si>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</si>
  <si>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</si>
  <si>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</si>
  <si>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</si>
  <si>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</si>
  <si>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</si>
  <si>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</si>
  <si>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</si>
  <si>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</si>
  <si>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</si>
  <si>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</si>
  <si>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</si>
  <si>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</si>
  <si>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</si>
  <si>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</si>
  <si>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</si>
  <si>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</si>
  <si>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</si>
  <si>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</si>
  <si>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</si>
  <si>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</si>
  <si>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</si>
  <si>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</si>
  <si>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</si>
  <si>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</si>
  <si>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</si>
  <si>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</si>
  <si>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</si>
  <si>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</si>
  <si>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</si>
  <si>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</si>
  <si>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</si>
  <si>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</si>
  <si>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</si>
  <si>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</si>
  <si>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</si>
  <si>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</si>
  <si>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</si>
  <si>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</si>
  <si>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</si>
  <si>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</si>
  <si>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</si>
  <si>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</si>
  <si>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</si>
  <si>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</si>
  <si>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</si>
  <si>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</si>
  <si>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</si>
  <si>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</si>
  <si>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</si>
  <si>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</si>
  <si>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</si>
  <si>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</si>
  <si>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</si>
  <si>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</si>
  <si>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</si>
  <si>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</si>
  <si>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</si>
  <si>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</si>
  <si>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</si>
  <si>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</si>
  <si>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</si>
  <si>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</si>
  <si>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</si>
  <si>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</si>
  <si>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</si>
  <si>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</si>
  <si>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</si>
  <si>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</si>
  <si>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</si>
  <si>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</si>
  <si>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</si>
  <si>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</si>
  <si>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</si>
  <si>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</si>
  <si>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</si>
  <si>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</si>
  <si>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</si>
  <si>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</si>
  <si>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</si>
  <si>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</si>
  <si>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</si>
  <si>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</si>
  <si>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</si>
  <si>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</si>
  <si>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</si>
  <si>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</si>
  <si>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</si>
  <si>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</si>
  <si>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</si>
  <si>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</si>
  <si>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</si>
  <si>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</si>
  <si>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</si>
  <si>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</si>
  <si>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</si>
  <si>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</si>
  <si>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</si>
  <si>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</si>
  <si>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</si>
  <si>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</si>
  <si>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</si>
  <si>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</si>
  <si>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</si>
  <si>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</si>
  <si>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</si>
  <si>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</si>
  <si>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</si>
  <si>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</si>
  <si>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</si>
  <si>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</si>
  <si>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</si>
  <si>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</si>
  <si>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</si>
  <si>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</si>
  <si>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</si>
  <si>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</si>
  <si>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</si>
  <si>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</si>
  <si>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</si>
  <si>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</si>
  <si>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</si>
  <si>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</si>
  <si>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</si>
  <si>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</si>
  <si>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</si>
  <si>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</si>
  <si>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</si>
  <si>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</si>
  <si>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</si>
  <si>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</si>
  <si>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</si>
  <si>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</si>
  <si>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</si>
  <si>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</si>
  <si>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</si>
  <si>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</si>
  <si>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</si>
  <si>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</si>
  <si>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</si>
  <si>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</si>
  <si>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</si>
  <si>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</si>
  <si>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</si>
  <si>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</si>
  <si>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</si>
  <si>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</si>
  <si>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</si>
  <si>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</si>
  <si>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</si>
  <si>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</si>
  <si>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</si>
  <si>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</si>
  <si>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</si>
  <si>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</si>
  <si>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</si>
  <si>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</si>
  <si>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</si>
  <si>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</si>
  <si>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</si>
  <si>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</si>
  <si>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</si>
  <si>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</si>
  <si>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</si>
  <si>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</si>
  <si>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</si>
  <si>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</si>
  <si>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</si>
  <si>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</si>
  <si>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</si>
  <si>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</si>
  <si>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</si>
  <si>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</si>
  <si>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</si>
  <si>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</si>
  <si>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</si>
  <si>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</si>
  <si>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</si>
  <si>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</si>
  <si>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</si>
  <si>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</si>
  <si>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</si>
  <si>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</si>
  <si>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</si>
  <si>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</si>
  <si>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</si>
  <si>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</si>
  <si>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</si>
  <si>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</si>
  <si>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</si>
  <si>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</si>
  <si>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</si>
  <si>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</si>
  <si>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</si>
  <si>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</si>
  <si>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</si>
  <si>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</si>
  <si>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</si>
  <si>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</si>
  <si>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</si>
  <si>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</si>
  <si>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</si>
  <si>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</si>
  <si>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</si>
  <si>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</si>
  <si>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</si>
  <si>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</si>
  <si>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</si>
  <si>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</si>
  <si>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</si>
  <si>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</si>
  <si>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</si>
  <si>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</si>
  <si>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</si>
  <si>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</si>
  <si>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</si>
  <si>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</si>
  <si>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</si>
  <si>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</si>
  <si>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</si>
  <si>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</si>
  <si>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</si>
  <si>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</si>
  <si>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</si>
  <si>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</si>
  <si>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</si>
  <si>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</si>
  <si>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</si>
  <si>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</si>
  <si>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</si>
  <si>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</si>
  <si>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</si>
  <si>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</si>
  <si>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</si>
  <si>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</si>
  <si>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</si>
  <si>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</si>
  <si>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</si>
  <si>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</si>
  <si>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</si>
  <si>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</si>
  <si>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</si>
  <si>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</si>
  <si>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</si>
  <si>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</si>
  <si>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</si>
  <si>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</si>
  <si>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</si>
  <si>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</si>
  <si>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</si>
  <si>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</si>
  <si>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</si>
  <si>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</si>
  <si>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</si>
  <si>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</si>
  <si>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</si>
  <si>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</si>
  <si>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</si>
  <si>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</si>
  <si>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</si>
  <si>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</si>
  <si>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</si>
  <si>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</si>
  <si>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</si>
  <si>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</si>
  <si>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</si>
  <si>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</si>
  <si>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</si>
  <si>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</si>
  <si>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</si>
  <si>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</si>
  <si>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</si>
  <si>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</si>
  <si>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</si>
  <si>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</si>
  <si>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</si>
  <si>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</si>
  <si>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</si>
  <si>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</si>
  <si>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</si>
  <si>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</si>
  <si>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</si>
  <si>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</si>
  <si>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</si>
  <si>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</si>
  <si>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</si>
  <si>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</si>
  <si>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</si>
  <si>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</si>
  <si>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</si>
  <si>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</si>
  <si>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</si>
  <si>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</si>
  <si>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</si>
  <si>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</si>
  <si>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</si>
  <si>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</si>
  <si>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</si>
  <si>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</si>
  <si>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</si>
  <si>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</si>
  <si>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</si>
  <si>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</si>
  <si>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</si>
  <si>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</si>
  <si>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</si>
  <si>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</si>
  <si>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</si>
  <si>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</si>
  <si>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</si>
  <si>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</si>
  <si>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</si>
  <si>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</si>
  <si>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</si>
  <si>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</si>
  <si>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</si>
  <si>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</si>
  <si>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</si>
  <si>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</si>
  <si>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</si>
  <si>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</si>
  <si>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</si>
  <si>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</si>
  <si>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</si>
  <si>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</si>
  <si>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</si>
  <si>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</si>
  <si>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</si>
  <si>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</si>
  <si>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</si>
  <si>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</si>
  <si>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</si>
  <si>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</si>
  <si>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</si>
  <si>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</si>
  <si>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</si>
  <si>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</si>
  <si>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</si>
  <si>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</si>
  <si>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</si>
  <si>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</si>
  <si>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</si>
  <si>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</si>
  <si>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</si>
  <si>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</si>
  <si>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</si>
  <si>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</si>
  <si>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</si>
  <si>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</si>
  <si>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</si>
  <si>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</si>
  <si>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</si>
  <si>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</si>
  <si>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</si>
  <si>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</si>
  <si>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</si>
  <si>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</si>
  <si>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</si>
  <si>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</si>
  <si>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</si>
  <si>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</si>
  <si>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</si>
  <si>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</si>
  <si>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</si>
  <si>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</si>
  <si>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</si>
  <si>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</si>
  <si>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</si>
  <si>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</si>
  <si>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</si>
  <si>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</si>
  <si>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</si>
  <si>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</si>
  <si>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</si>
  <si>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</si>
  <si>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</si>
  <si>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</si>
  <si>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</si>
  <si>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</si>
  <si>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</si>
  <si>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</si>
  <si>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</si>
  <si>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</si>
  <si>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</si>
  <si>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</si>
  <si>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</si>
  <si>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</si>
  <si>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</si>
  <si>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</si>
  <si>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</si>
  <si>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</si>
  <si>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</si>
  <si>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</si>
  <si>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</si>
  <si>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</si>
  <si>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</si>
  <si>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</si>
  <si>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</si>
  <si>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</si>
  <si>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</si>
  <si>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</si>
  <si>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</si>
  <si>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</si>
  <si>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</si>
  <si>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</si>
  <si>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</si>
  <si>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</si>
  <si>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</si>
  <si>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</si>
  <si>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</si>
  <si>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</si>
  <si>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</si>
  <si>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</si>
  <si>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</si>
  <si>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</si>
  <si>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</si>
  <si>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</si>
  <si>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</si>
  <si>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</si>
  <si>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</si>
  <si>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</si>
  <si>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</si>
  <si>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</si>
  <si>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</si>
  <si>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</si>
  <si>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</si>
  <si>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</si>
  <si>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</si>
  <si>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</si>
  <si>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</si>
  <si>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</si>
  <si>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</si>
  <si>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</si>
  <si>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</si>
  <si>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</si>
  <si>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</si>
  <si>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</si>
  <si>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</si>
  <si>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</si>
  <si>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</si>
  <si>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</si>
  <si>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</si>
  <si>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</si>
  <si>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</si>
  <si>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</si>
  <si>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</si>
  <si>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</si>
  <si>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</si>
  <si>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</si>
  <si>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</si>
  <si>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</si>
  <si>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</si>
  <si>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</si>
  <si>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</si>
  <si>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</si>
  <si>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</si>
  <si>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</si>
  <si>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</si>
  <si>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</si>
  <si>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</si>
  <si>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</si>
  <si>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</si>
  <si>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</si>
  <si>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</si>
  <si>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</si>
  <si>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</si>
  <si>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</si>
  <si>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</si>
  <si>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</si>
  <si>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</si>
  <si>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</si>
  <si>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</si>
  <si>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</si>
  <si>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</si>
  <si>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</si>
  <si>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</si>
  <si>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</si>
  <si>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</si>
  <si>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</si>
  <si>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</si>
  <si>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</si>
  <si>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</si>
  <si>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</si>
  <si>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</si>
  <si>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</si>
  <si>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</si>
  <si>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</si>
  <si>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</si>
  <si>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</si>
  <si>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</si>
  <si>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</si>
  <si>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</si>
  <si>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</si>
  <si>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</si>
  <si>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</si>
  <si>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</si>
  <si>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</si>
  <si>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</si>
  <si>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</si>
  <si>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</si>
  <si>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</si>
  <si>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</si>
  <si>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</si>
  <si>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</si>
  <si>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</si>
  <si>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</si>
  <si>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</si>
  <si>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</si>
  <si>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</si>
  <si>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</si>
  <si>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</si>
  <si>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</si>
  <si>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</si>
  <si>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</si>
  <si>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</si>
  <si>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</si>
  <si>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</si>
  <si>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</si>
  <si>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</si>
  <si>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</si>
  <si>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</si>
  <si>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</si>
  <si>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</si>
  <si>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</si>
  <si>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</si>
  <si>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</si>
  <si>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</si>
  <si>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</si>
  <si>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</si>
  <si>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</si>
  <si>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</si>
  <si>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</si>
  <si>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</si>
  <si>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</si>
  <si>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</si>
  <si>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</si>
  <si>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</si>
  <si>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</si>
  <si>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</si>
  <si>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</si>
  <si>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</si>
  <si>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</si>
  <si>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</si>
  <si>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</si>
  <si>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</si>
  <si>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</si>
  <si>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</si>
  <si>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</si>
  <si>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</si>
  <si>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</si>
  <si>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</si>
  <si>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</si>
  <si>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</si>
  <si>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</si>
  <si>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</si>
  <si>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</si>
  <si>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</si>
  <si>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</si>
  <si>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</si>
  <si>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</si>
  <si>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</si>
  <si>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</si>
  <si>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</si>
  <si>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</si>
  <si>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</si>
  <si>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</si>
  <si>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</si>
  <si>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</si>
  <si>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</si>
  <si>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</si>
  <si>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</si>
  <si>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</si>
  <si>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</si>
  <si>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</si>
  <si>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</si>
  <si>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</si>
  <si>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</si>
  <si>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</si>
  <si>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</si>
  <si>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</si>
  <si>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</si>
  <si>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</si>
  <si>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</si>
  <si>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</si>
  <si>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</si>
  <si>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</si>
  <si>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</si>
  <si>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</si>
  <si>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</si>
  <si>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</si>
  <si>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</si>
  <si>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</si>
  <si>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</si>
  <si>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</si>
  <si>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</si>
  <si>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</si>
  <si>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</si>
  <si>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</si>
  <si>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</si>
  <si>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</si>
  <si>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</si>
  <si>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</si>
  <si>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</si>
  <si>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</si>
  <si>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</si>
  <si>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</si>
  <si>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</si>
  <si>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</si>
  <si>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</si>
  <si>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</si>
  <si>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</si>
  <si>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</si>
  <si>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</si>
  <si>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</si>
  <si>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</si>
  <si>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</si>
  <si>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</si>
  <si>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</si>
  <si>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</si>
  <si>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</si>
  <si>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</si>
  <si>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</si>
  <si>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</si>
  <si>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</si>
  <si>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</si>
  <si>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</si>
  <si>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</si>
  <si>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</si>
  <si>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</si>
  <si>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</si>
  <si>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</si>
  <si>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</si>
  <si>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</si>
  <si>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</si>
  <si>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</si>
  <si>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</si>
  <si>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</si>
  <si>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</si>
  <si>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</si>
  <si>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</si>
  <si>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</si>
  <si>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</si>
  <si>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</si>
  <si>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</si>
  <si>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</si>
  <si>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</si>
  <si>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</si>
  <si>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</si>
  <si>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</si>
  <si>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</si>
  <si>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</si>
  <si>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</si>
  <si>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</si>
  <si>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</si>
  <si>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</si>
  <si>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</si>
  <si>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</si>
  <si>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</si>
  <si>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</si>
  <si>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</si>
  <si>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</si>
  <si>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</si>
  <si>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</si>
  <si>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</si>
  <si>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</si>
  <si>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</si>
  <si>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</si>
  <si>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</si>
  <si>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</si>
  <si>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</si>
  <si>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</si>
  <si>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</si>
  <si>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</si>
  <si>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</si>
  <si>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</si>
  <si>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</si>
  <si>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</si>
  <si>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</si>
  <si>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</si>
  <si>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</si>
  <si>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</si>
  <si>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</si>
  <si>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</si>
  <si>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</si>
  <si>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</si>
  <si>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</si>
  <si>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</si>
  <si>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</si>
  <si>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</si>
  <si>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</si>
  <si>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</si>
  <si>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</si>
  <si>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</si>
  <si>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</si>
  <si>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</si>
  <si>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</si>
  <si>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</si>
  <si>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</si>
  <si>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</si>
  <si>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</si>
  <si>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</si>
  <si>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</si>
  <si>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</si>
  <si>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</si>
  <si>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</si>
  <si>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</si>
  <si>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</si>
  <si>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</si>
  <si>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</si>
  <si>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</si>
  <si>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</si>
  <si>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</si>
  <si>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</si>
  <si>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</si>
  <si>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</si>
  <si>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</si>
  <si>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</si>
  <si>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</si>
  <si>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</si>
  <si>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</si>
  <si>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</si>
  <si>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</si>
  <si>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</si>
  <si>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</si>
  <si>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</si>
  <si>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</si>
  <si>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</si>
  <si>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</si>
  <si>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</si>
  <si>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</si>
  <si>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</si>
  <si>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</si>
  <si>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</si>
  <si>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</si>
  <si>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</si>
  <si>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</si>
  <si>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</si>
  <si>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</si>
  <si>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</si>
  <si>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</si>
  <si>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</si>
  <si>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</si>
  <si>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</si>
  <si>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</si>
  <si>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</si>
  <si>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</si>
  <si>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</si>
  <si>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</si>
  <si>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</si>
  <si>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</si>
  <si>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</si>
  <si>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</si>
  <si>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</si>
  <si>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</si>
  <si>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</si>
  <si>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</si>
  <si>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</si>
  <si>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</si>
  <si>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</si>
  <si>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</si>
  <si>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</si>
  <si>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</si>
  <si>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</si>
  <si>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</si>
  <si>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</si>
  <si>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</si>
  <si>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</si>
  <si>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</si>
  <si>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</si>
  <si>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</si>
  <si>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</si>
  <si>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</si>
  <si>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</si>
  <si>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</si>
  <si>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</si>
  <si>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</si>
  <si>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</si>
  <si>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</si>
  <si>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</si>
  <si>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</si>
  <si>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</si>
  <si>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</si>
  <si>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</si>
  <si>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</si>
  <si>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</si>
  <si>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</si>
  <si>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</si>
  <si>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</si>
  <si>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</si>
  <si>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</si>
  <si>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</si>
  <si>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</si>
  <si>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</si>
  <si>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</si>
  <si>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</si>
  <si>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</si>
  <si>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</si>
  <si>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</si>
  <si>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</si>
  <si>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</si>
  <si>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</si>
  <si>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</si>
  <si>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</si>
  <si>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</si>
  <si>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</si>
  <si>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</si>
  <si>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</si>
  <si>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</si>
  <si>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</si>
  <si>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</si>
  <si>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</si>
  <si>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</si>
  <si>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</si>
  <si>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</si>
  <si>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</si>
  <si>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</si>
  <si>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</si>
  <si>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</si>
  <si>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</si>
  <si>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</si>
  <si>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</si>
  <si>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</si>
  <si>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</si>
  <si>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</si>
  <si>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</si>
  <si>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</si>
  <si>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</si>
  <si>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</si>
  <si>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</si>
  <si>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</si>
  <si>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</si>
  <si>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</si>
  <si>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</si>
  <si>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</si>
  <si>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</si>
  <si>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</si>
  <si>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</si>
  <si>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</si>
  <si>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</si>
  <si>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</si>
  <si>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</si>
  <si>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</si>
  <si>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</si>
  <si>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</si>
  <si>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</si>
  <si>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</si>
  <si>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</si>
  <si>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</si>
  <si>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</si>
  <si>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</si>
  <si>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</si>
  <si>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</si>
  <si>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</si>
  <si>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</si>
  <si>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</si>
  <si>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</si>
  <si>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</si>
  <si>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</si>
  <si>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</si>
  <si>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</si>
  <si>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</si>
  <si>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</si>
  <si>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</si>
  <si>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</si>
  <si>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</si>
  <si>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</si>
  <si>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</si>
  <si>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</si>
  <si>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</si>
  <si>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</si>
  <si>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</si>
  <si>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</si>
  <si>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</si>
  <si>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</si>
  <si>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</si>
  <si>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</si>
  <si>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</si>
  <si>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</si>
  <si>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</si>
  <si>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</si>
  <si>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</si>
  <si>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</si>
  <si>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</si>
  <si>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</si>
  <si>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</si>
  <si>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</si>
  <si>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</si>
  <si>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</si>
  <si>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</si>
  <si>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</si>
  <si>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</si>
  <si>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</si>
  <si>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</si>
  <si>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</si>
  <si>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</si>
  <si>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</si>
  <si>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</si>
  <si>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</si>
  <si>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</si>
  <si>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</si>
  <si>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</si>
  <si>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</si>
  <si>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</si>
  <si>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</si>
  <si>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</si>
  <si>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</si>
  <si>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</si>
  <si>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</si>
  <si>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</si>
  <si>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</si>
  <si>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</si>
  <si>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</si>
  <si>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</si>
  <si>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</si>
  <si>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</si>
  <si>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</si>
  <si>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</si>
  <si>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</si>
  <si>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</si>
  <si>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</si>
  <si>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</si>
  <si>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</si>
  <si>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</si>
  <si>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</si>
  <si>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</si>
  <si>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</si>
  <si>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</si>
  <si>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</si>
  <si>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</si>
  <si>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</si>
  <si>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</si>
  <si>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</si>
  <si>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</si>
  <si>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</si>
  <si>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</si>
  <si>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</si>
  <si>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</si>
  <si>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</si>
  <si>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</si>
  <si>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</si>
  <si>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</si>
  <si>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</si>
  <si>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</si>
  <si>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</si>
  <si>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</si>
  <si>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</si>
  <si>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</si>
  <si>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</si>
  <si>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</si>
  <si>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</si>
  <si>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</si>
  <si>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</si>
  <si>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</si>
  <si>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</si>
  <si>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</si>
  <si>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</si>
  <si>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</si>
  <si>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</si>
  <si>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</si>
  <si>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</si>
  <si>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</si>
  <si>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</si>
  <si>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</si>
  <si>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</si>
  <si>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</si>
  <si>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</si>
  <si>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</si>
  <si>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</si>
  <si>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</si>
  <si>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</si>
  <si>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</si>
  <si>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</si>
  <si>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</si>
  <si>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</si>
  <si>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</si>
  <si>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</si>
  <si>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</si>
  <si>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</si>
  <si>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</si>
  <si>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</si>
  <si>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</si>
  <si>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</si>
  <si>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</si>
  <si>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</si>
  <si>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</si>
  <si>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</si>
  <si>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</si>
  <si>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</si>
  <si>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</si>
  <si>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</si>
  <si>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</si>
  <si>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</si>
  <si>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</si>
  <si>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</si>
  <si>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</si>
  <si>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</si>
  <si>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</si>
  <si>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</si>
  <si>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</si>
  <si>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</si>
  <si>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</si>
  <si>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</si>
  <si>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</si>
  <si>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</si>
  <si>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</si>
  <si>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</si>
  <si>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</si>
  <si>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</si>
  <si>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</si>
  <si>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</si>
  <si>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</si>
  <si>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</si>
  <si>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</si>
  <si>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</si>
  <si>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</si>
  <si>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</si>
  <si>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</si>
  <si>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</si>
  <si>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</si>
  <si>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</si>
  <si>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</si>
  <si>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</si>
  <si>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</si>
  <si>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</si>
  <si>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</si>
  <si>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</si>
  <si>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</si>
  <si>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</si>
  <si>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</si>
  <si>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</si>
  <si>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</si>
  <si>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</si>
  <si>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</si>
  <si>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</si>
  <si>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</si>
  <si>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</si>
  <si>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</si>
  <si>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</si>
  <si>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</si>
  <si>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</si>
  <si>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</si>
  <si>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</si>
  <si>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</si>
  <si>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</si>
  <si>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</si>
  <si>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</si>
  <si>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</si>
  <si>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</si>
  <si>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</si>
  <si>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</si>
  <si>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</si>
  <si>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</si>
  <si>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</si>
  <si>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</si>
  <si>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</si>
  <si>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</si>
  <si>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</si>
  <si>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</si>
  <si>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</si>
  <si>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</si>
  <si>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</si>
  <si>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</si>
  <si>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</si>
  <si>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</si>
  <si>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</si>
  <si>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</si>
  <si>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</si>
  <si>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</si>
  <si>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</si>
  <si>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</si>
  <si>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</si>
  <si>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</si>
  <si>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</si>
  <si>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</si>
  <si>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</si>
  <si>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</si>
  <si>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</si>
  <si>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</si>
  <si>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</si>
  <si>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</si>
  <si>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</si>
  <si>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</si>
  <si>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</si>
  <si>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</si>
  <si>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</si>
  <si>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</si>
  <si>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</si>
  <si>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</si>
  <si>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</si>
  <si>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</si>
  <si>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</si>
  <si>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</si>
  <si>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</si>
  <si>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</si>
  <si>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</si>
  <si>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</si>
  <si>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</si>
  <si>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</si>
  <si>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</si>
  <si>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</si>
  <si>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</si>
  <si>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</si>
  <si>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</si>
  <si>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</si>
  <si>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</si>
  <si>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</si>
  <si>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</si>
  <si>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</si>
  <si>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</si>
  <si>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</si>
  <si>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</si>
  <si>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</si>
  <si>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</si>
  <si>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</si>
  <si>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</si>
  <si>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</si>
  <si>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</si>
  <si>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</si>
  <si>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</si>
  <si>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</si>
  <si>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</si>
  <si>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</si>
  <si>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</si>
  <si>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</si>
  <si>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</si>
  <si>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</si>
  <si>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</si>
  <si>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</si>
  <si>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</si>
  <si>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</si>
  <si>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</si>
  <si>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</si>
  <si>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</si>
  <si>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</si>
  <si>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</si>
  <si>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</si>
  <si>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</si>
  <si>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</si>
  <si>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</si>
  <si>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</si>
  <si>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</si>
  <si>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</si>
  <si>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</si>
  <si>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</si>
  <si>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</si>
  <si>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</si>
  <si>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</si>
  <si>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</si>
  <si>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</si>
  <si>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</si>
  <si>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</si>
  <si>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</si>
  <si>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</si>
  <si>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</si>
  <si>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</si>
  <si>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</si>
  <si>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</si>
  <si>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</si>
  <si>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</si>
  <si>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</si>
  <si>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</si>
  <si>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</si>
  <si>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</si>
  <si>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</si>
  <si>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</si>
  <si>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</si>
  <si>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</si>
  <si>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</si>
  <si>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</si>
  <si>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</si>
  <si>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</si>
  <si>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</si>
  <si>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</si>
  <si>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</si>
  <si>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</si>
  <si>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</si>
  <si>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</si>
  <si>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</si>
  <si>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</si>
  <si>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</si>
  <si>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</si>
  <si>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</si>
  <si>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</si>
  <si>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</si>
  <si>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</si>
  <si>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</si>
  <si>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</si>
  <si>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</si>
  <si>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</si>
  <si>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</si>
  <si>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</si>
  <si>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</si>
  <si>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</si>
  <si>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</si>
  <si>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</si>
  <si>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</si>
  <si>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</si>
  <si>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</si>
  <si>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</si>
  <si>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</si>
  <si>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</si>
  <si>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</si>
  <si>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</si>
  <si>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</si>
  <si>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</si>
  <si>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</si>
  <si>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</si>
  <si>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</si>
  <si>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</si>
  <si>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</si>
  <si>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</si>
  <si>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</si>
  <si>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</si>
  <si>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</si>
  <si>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</si>
  <si>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</si>
  <si>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</si>
  <si>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</si>
  <si>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</si>
  <si>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</si>
  <si>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</si>
  <si>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</si>
  <si>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</si>
  <si>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</si>
  <si>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</si>
  <si>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</si>
  <si>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</si>
  <si>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</si>
  <si>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</si>
  <si>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</si>
  <si>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</si>
  <si>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</si>
  <si>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</si>
  <si>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</si>
  <si>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</si>
  <si>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</si>
  <si>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</si>
  <si>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</si>
  <si>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</si>
  <si>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</si>
  <si>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</si>
  <si>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</si>
  <si>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</si>
  <si>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</si>
  <si>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</si>
  <si>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</si>
  <si>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</si>
  <si>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</si>
  <si>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</si>
  <si>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</si>
  <si>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</si>
  <si>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</si>
  <si>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</si>
  <si>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</si>
  <si>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</si>
  <si>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</si>
  <si>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</si>
  <si>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</si>
  <si>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</si>
  <si>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</si>
  <si>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</si>
  <si>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</si>
  <si>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</si>
  <si>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</si>
  <si>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</si>
  <si>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</si>
  <si>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</si>
  <si>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</si>
  <si>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</si>
  <si>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</si>
  <si>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</si>
  <si>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</si>
  <si>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</si>
  <si>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</si>
  <si>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</si>
  <si>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</si>
  <si>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</si>
  <si>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</si>
  <si>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</si>
  <si>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</si>
  <si>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</si>
  <si>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</si>
  <si>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</si>
  <si>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</si>
  <si>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</si>
  <si>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</si>
  <si>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</si>
  <si>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</si>
  <si>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</si>
  <si>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</si>
  <si>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</si>
  <si>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</si>
  <si>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</si>
  <si>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</si>
  <si>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</si>
  <si>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</si>
  <si>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</si>
  <si>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</si>
  <si>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</si>
  <si>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</si>
  <si>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</si>
  <si>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</si>
  <si>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</si>
  <si>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</si>
  <si>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</si>
  <si>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</si>
  <si>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</si>
  <si>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</si>
  <si>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</si>
  <si>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</si>
  <si>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</si>
  <si>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</si>
  <si>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</si>
  <si>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</si>
  <si>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</si>
  <si>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</si>
  <si>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</si>
  <si>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</si>
  <si>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</si>
  <si>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</si>
  <si>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</si>
  <si>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</si>
  <si>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</si>
  <si>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</si>
  <si>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</si>
  <si>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</si>
  <si>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</si>
  <si>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</si>
  <si>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</si>
  <si>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</si>
  <si>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</si>
  <si>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</si>
  <si>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</si>
  <si>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</si>
  <si>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</si>
  <si>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</si>
  <si>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</si>
  <si>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</si>
  <si>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</si>
  <si>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</si>
  <si>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</si>
  <si>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</si>
  <si>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</si>
  <si>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</si>
  <si>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</si>
  <si>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</si>
  <si>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</si>
  <si>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</si>
  <si>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</si>
  <si>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</si>
  <si>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</si>
  <si>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</si>
  <si>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</si>
  <si>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</si>
  <si>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</si>
  <si>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</si>
  <si>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</si>
  <si>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</si>
  <si>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</si>
  <si>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</si>
  <si>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</si>
  <si>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</si>
  <si>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</si>
  <si>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</si>
  <si>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</si>
  <si>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</si>
  <si>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</si>
  <si>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</si>
  <si>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</si>
  <si>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</si>
  <si>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</si>
  <si>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</si>
  <si>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</si>
  <si>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</si>
  <si>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</si>
  <si>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</si>
  <si>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</si>
  <si>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</si>
  <si>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</si>
  <si>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</si>
  <si>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</si>
  <si>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</si>
  <si>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</si>
  <si>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</si>
  <si>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</si>
  <si>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</si>
  <si>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</si>
  <si>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</si>
  <si>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</si>
  <si>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</si>
  <si>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</si>
  <si>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</si>
  <si>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</si>
  <si>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</si>
  <si>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</si>
  <si>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</si>
  <si>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</si>
  <si>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</si>
  <si>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</si>
  <si>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</si>
  <si>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</si>
  <si>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</si>
  <si>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</si>
  <si>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</si>
  <si>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</si>
  <si>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</si>
  <si>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</si>
  <si>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</si>
  <si>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</si>
  <si>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</si>
  <si>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</si>
  <si>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</si>
  <si>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</si>
  <si>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</si>
  <si>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</si>
  <si>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</si>
  <si>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</si>
  <si>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</si>
  <si>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</si>
  <si>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</si>
  <si>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</si>
  <si>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</si>
  <si>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</si>
  <si>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</si>
  <si>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</si>
  <si>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</si>
  <si>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</si>
  <si>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</si>
  <si>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</si>
  <si>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</si>
  <si>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</si>
  <si>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</si>
  <si>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</si>
  <si>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</si>
  <si>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</si>
  <si>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</si>
  <si>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</si>
  <si>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</si>
  <si>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</si>
  <si>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</si>
  <si>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</si>
  <si>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</si>
  <si>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</si>
  <si>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</si>
  <si>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</si>
  <si>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</si>
  <si>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</si>
  <si>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</si>
  <si>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</si>
  <si>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</si>
  <si>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</si>
  <si>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</si>
  <si>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</si>
  <si>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</si>
  <si>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</si>
  <si>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</si>
  <si>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</si>
  <si>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</si>
  <si>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</si>
  <si>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</si>
  <si>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</si>
  <si>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</si>
  <si>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</si>
  <si>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</si>
  <si>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</si>
  <si>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</si>
  <si>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</si>
  <si>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</si>
  <si>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</si>
  <si>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</si>
  <si>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</si>
  <si>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</si>
  <si>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</si>
  <si>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</si>
  <si>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</si>
  <si>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</si>
  <si>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</si>
  <si>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</si>
  <si>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</si>
  <si>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</si>
  <si>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</si>
  <si>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</si>
  <si>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</si>
  <si>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</si>
  <si>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</si>
  <si>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</si>
  <si>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</si>
  <si>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</si>
  <si>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</si>
  <si>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</si>
  <si>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</si>
  <si>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</si>
  <si>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</si>
  <si>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</si>
  <si>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</si>
  <si>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</si>
  <si>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</si>
  <si>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</si>
  <si>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</si>
  <si>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</si>
  <si>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</si>
  <si>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</si>
  <si>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</si>
  <si>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</si>
  <si>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</si>
  <si>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</si>
  <si>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</si>
  <si>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</si>
  <si>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</si>
  <si>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</si>
  <si>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</si>
  <si>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</si>
  <si>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</si>
  <si>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</si>
  <si>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</si>
  <si>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</si>
  <si>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</si>
  <si>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</si>
  <si>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</si>
  <si>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</si>
  <si>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</si>
  <si>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</si>
  <si>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</si>
  <si>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</si>
  <si>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</si>
  <si>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</si>
  <si>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</si>
  <si>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</si>
  <si>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</si>
  <si>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</si>
  <si>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</si>
  <si>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</si>
  <si>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</si>
  <si>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</si>
  <si>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</si>
  <si>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</si>
  <si>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</si>
  <si>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</si>
  <si>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</si>
  <si>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</si>
  <si>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</si>
  <si>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</si>
  <si>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</si>
  <si>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</si>
  <si>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</si>
  <si>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</si>
  <si>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</si>
  <si>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</si>
  <si>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</si>
  <si>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</si>
  <si>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</si>
  <si>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</si>
  <si>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</si>
  <si>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</si>
  <si>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</si>
  <si>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</si>
  <si>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</si>
  <si>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</si>
  <si>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</si>
  <si>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</si>
  <si>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</si>
  <si>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</si>
  <si>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</si>
  <si>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</si>
  <si>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</si>
  <si>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</si>
  <si>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</si>
  <si>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</si>
  <si>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</si>
  <si>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</si>
  <si>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</si>
  <si>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</si>
  <si>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</si>
  <si>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</si>
  <si>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</si>
  <si>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</si>
  <si>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</si>
  <si>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</si>
  <si>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</si>
  <si>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</si>
  <si>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</si>
  <si>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</si>
  <si>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</si>
  <si>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</si>
  <si>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</si>
  <si>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</si>
  <si>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</si>
  <si>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</si>
  <si>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</si>
  <si>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</si>
  <si>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</si>
  <si>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</si>
  <si>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</si>
  <si>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</si>
  <si>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</si>
  <si>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</si>
  <si>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</si>
  <si>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</si>
  <si>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</si>
  <si>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</si>
  <si>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</si>
  <si>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</si>
  <si>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</si>
  <si>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</si>
  <si>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</si>
  <si>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</si>
  <si>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</si>
  <si>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</si>
  <si>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</si>
  <si>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</si>
  <si>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</si>
  <si>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</si>
  <si>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</si>
  <si>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</si>
  <si>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</si>
  <si>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</si>
  <si>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</si>
  <si>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</si>
  <si>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</si>
  <si>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</si>
  <si>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</si>
  <si>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</si>
  <si>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</si>
  <si>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</si>
  <si>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</si>
  <si>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</si>
  <si>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</si>
  <si>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</si>
  <si>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</si>
  <si>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</si>
  <si>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</si>
  <si>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</si>
  <si>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</si>
  <si>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</si>
  <si>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</si>
  <si>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</si>
  <si>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</si>
  <si>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</si>
  <si>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</si>
  <si>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</si>
  <si>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</si>
  <si>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</si>
  <si>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</si>
  <si>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</si>
  <si>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</si>
  <si>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</si>
  <si>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</si>
  <si>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</si>
  <si>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</si>
  <si>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</si>
  <si>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</si>
  <si>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</si>
  <si>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</si>
  <si>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</si>
  <si>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</si>
  <si>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</si>
  <si>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</si>
  <si>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</si>
  <si>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</si>
  <si>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</si>
  <si>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</si>
  <si>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</si>
  <si>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</si>
  <si>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</si>
  <si>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</si>
  <si>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</si>
  <si>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</si>
  <si>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</si>
  <si>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</si>
  <si>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</si>
  <si>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</si>
  <si>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</si>
  <si>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</si>
  <si>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</si>
  <si>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</si>
  <si>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</si>
  <si>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</si>
  <si>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</si>
  <si>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</si>
  <si>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</si>
  <si>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</si>
  <si>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</si>
  <si>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</si>
  <si>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</si>
  <si>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</si>
  <si>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</si>
  <si>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</si>
  <si>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</si>
  <si>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</si>
  <si>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</si>
  <si>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</si>
  <si>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</si>
  <si>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</si>
  <si>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</si>
  <si>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</si>
  <si>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</si>
  <si>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</si>
  <si>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</si>
  <si>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</si>
  <si>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</si>
  <si>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</si>
  <si>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</si>
  <si>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</si>
  <si>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</si>
  <si>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</si>
  <si>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</si>
  <si>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</si>
  <si>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</si>
  <si>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</si>
  <si>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</si>
  <si>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</si>
  <si>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</si>
  <si>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</si>
  <si>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</si>
  <si>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</si>
  <si>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</si>
  <si>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</si>
  <si>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</si>
  <si>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</si>
  <si>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</si>
  <si>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</si>
  <si>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</si>
  <si>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</si>
  <si>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</si>
  <si>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</si>
  <si>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</si>
  <si>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</si>
  <si>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</si>
  <si>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</si>
  <si>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</si>
  <si>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</si>
  <si>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</si>
  <si>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</si>
  <si>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</si>
  <si>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</si>
  <si>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</si>
  <si>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</si>
  <si>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</si>
  <si>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</si>
  <si>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</si>
  <si>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</si>
  <si>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</si>
  <si>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</si>
  <si>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</si>
  <si>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</si>
  <si>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</si>
  <si>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</si>
  <si>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</si>
  <si>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</si>
  <si>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</si>
  <si>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</si>
  <si>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</si>
  <si>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</si>
  <si>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</si>
  <si>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</si>
  <si>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</si>
  <si>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</si>
  <si>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</si>
  <si>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</si>
  <si>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</si>
  <si>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</si>
  <si>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</si>
  <si>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</si>
  <si>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</si>
  <si>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</si>
  <si>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</si>
  <si>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</si>
  <si>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</si>
  <si>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</si>
  <si>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</si>
  <si>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</si>
  <si>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</si>
  <si>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</si>
  <si>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</si>
  <si>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</si>
  <si>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</si>
  <si>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</si>
  <si>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</si>
  <si>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</si>
  <si>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</si>
  <si>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</si>
  <si>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</si>
  <si>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</si>
  <si>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</si>
  <si>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</si>
  <si>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</si>
  <si>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</si>
  <si>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</si>
  <si>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</si>
  <si>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</si>
  <si>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</si>
  <si>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</si>
  <si>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</si>
  <si>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</si>
  <si>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</si>
  <si>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</si>
  <si>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</si>
  <si>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</si>
  <si>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</si>
  <si>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</si>
  <si>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</si>
  <si>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</si>
  <si>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</si>
  <si>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</si>
  <si>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</si>
  <si>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</si>
  <si>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</si>
  <si>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</si>
  <si>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</si>
  <si>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</si>
  <si>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</si>
  <si>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</si>
  <si>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</si>
  <si>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</si>
  <si>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</si>
  <si>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</si>
  <si>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</si>
  <si>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</si>
  <si>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</si>
  <si>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</si>
  <si>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</si>
  <si>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</si>
  <si>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</si>
  <si>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</si>
  <si>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</si>
  <si>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</si>
  <si>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</si>
  <si>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</si>
  <si>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</si>
  <si>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</si>
  <si>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</si>
  <si>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</si>
  <si>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</si>
  <si>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</si>
  <si>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</si>
  <si>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</si>
  <si>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</si>
  <si>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</si>
  <si>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</si>
  <si>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</si>
  <si>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</si>
  <si>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</si>
  <si>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</si>
  <si>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</si>
  <si>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</si>
  <si>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</si>
  <si>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</si>
  <si>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</si>
  <si>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</si>
  <si>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</si>
  <si>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</si>
  <si>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</si>
  <si>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</si>
  <si>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</si>
  <si>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</si>
  <si>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</si>
  <si>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</si>
  <si>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</si>
  <si>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</si>
  <si>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</si>
  <si>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</si>
  <si>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</si>
  <si>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</si>
  <si>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</si>
  <si>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</si>
  <si>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</si>
  <si>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</si>
  <si>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</si>
  <si>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</si>
  <si>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</si>
  <si>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</si>
  <si>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</si>
  <si>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</si>
  <si>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</si>
  <si>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</si>
  <si>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</si>
  <si>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</si>
  <si>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</si>
  <si>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</si>
  <si>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</si>
  <si>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</si>
  <si>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</si>
  <si>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</si>
  <si>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</si>
  <si>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</si>
  <si>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</si>
  <si>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</si>
  <si>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</si>
  <si>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</si>
  <si>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</si>
  <si>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</si>
  <si>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</si>
  <si>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</si>
  <si>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</si>
  <si>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</si>
  <si>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</si>
  <si>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</si>
  <si>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</si>
  <si>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</si>
  <si>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</si>
  <si>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</si>
  <si>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</si>
  <si>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</si>
  <si>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</si>
  <si>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</si>
  <si>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</si>
  <si>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</si>
  <si>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</si>
  <si>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</si>
  <si>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</si>
  <si>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</si>
  <si>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</si>
  <si>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</si>
  <si>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</si>
  <si>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</si>
  <si>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</si>
  <si>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</si>
  <si>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</si>
  <si>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</si>
  <si>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</si>
  <si>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</si>
  <si>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</si>
  <si>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</si>
  <si>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</si>
  <si>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</si>
  <si>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</si>
  <si>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</si>
  <si>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</si>
  <si>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</si>
  <si>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</si>
  <si>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</si>
  <si>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</si>
  <si>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</si>
  <si>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</si>
  <si>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</si>
  <si>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</si>
  <si>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</si>
  <si>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</si>
  <si>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</si>
  <si>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</si>
  <si>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</si>
  <si>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</si>
  <si>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</si>
  <si>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</si>
  <si>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</si>
  <si>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</si>
  <si>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</si>
  <si>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</si>
  <si>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</si>
  <si>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</si>
  <si>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</si>
  <si>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</si>
  <si>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</si>
  <si>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</si>
  <si>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</si>
  <si>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</si>
  <si>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</si>
  <si>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</si>
  <si>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</si>
  <si>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</si>
  <si>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</si>
  <si>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</si>
  <si>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</si>
  <si>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</si>
  <si>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</si>
  <si>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</si>
  <si>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</si>
  <si>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</si>
  <si>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</si>
  <si>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</si>
  <si>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</si>
  <si>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</si>
  <si>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</si>
  <si>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</si>
  <si>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</si>
  <si>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</si>
  <si>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</si>
  <si>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</si>
  <si>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</si>
  <si>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</si>
  <si>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</si>
  <si>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</si>
  <si>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</si>
  <si>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</si>
  <si>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</si>
  <si>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</si>
  <si>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</si>
  <si>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</si>
  <si>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</si>
  <si>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</si>
  <si>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</si>
  <si>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</si>
  <si>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</si>
  <si>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</si>
  <si>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</si>
  <si>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</si>
  <si>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</si>
  <si>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</si>
  <si>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</si>
  <si>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</si>
  <si>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</si>
  <si>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</si>
  <si>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</si>
  <si>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</si>
  <si>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</si>
  <si>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</si>
  <si>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</si>
  <si>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</si>
  <si>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</si>
  <si>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</si>
  <si>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</si>
  <si>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</si>
  <si>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</si>
  <si>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</si>
  <si>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</si>
  <si>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</si>
  <si>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</si>
  <si>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</si>
  <si>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</si>
  <si>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</si>
  <si>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</si>
  <si>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</si>
  <si>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</si>
  <si>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</si>
  <si>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</si>
  <si>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</si>
  <si>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</si>
  <si>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</si>
  <si>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</si>
  <si>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</si>
  <si>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</si>
  <si>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</si>
  <si>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</si>
  <si>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</si>
  <si>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</si>
  <si>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</si>
  <si>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</si>
  <si>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</si>
  <si>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</si>
  <si>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</si>
  <si>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</si>
  <si>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</si>
  <si>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</si>
  <si>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</si>
  <si>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</si>
  <si>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</si>
  <si>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</si>
  <si>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</si>
  <si>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</si>
  <si>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</si>
  <si>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</si>
  <si>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</si>
  <si>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</si>
  <si>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</si>
  <si>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</si>
  <si>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</si>
  <si>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</si>
  <si>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</si>
  <si>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</si>
  <si>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</si>
  <si>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</si>
  <si>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</si>
  <si>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</si>
  <si>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</si>
  <si>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</si>
  <si>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</si>
  <si>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</si>
  <si>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</si>
  <si>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</si>
  <si>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</si>
  <si>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</si>
  <si>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</si>
  <si>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</si>
  <si>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</si>
  <si>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</si>
  <si>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</si>
  <si>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</si>
  <si>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</si>
  <si>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</si>
  <si>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</si>
  <si>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</si>
  <si>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</si>
  <si>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</si>
  <si>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</si>
  <si>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</si>
  <si>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</si>
  <si>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</si>
  <si>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</si>
  <si>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</si>
  <si>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</si>
  <si>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</si>
  <si>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</si>
  <si>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</si>
  <si>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</si>
  <si>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</si>
  <si>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</si>
  <si>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</si>
  <si>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</si>
  <si>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</si>
  <si>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</si>
  <si>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</si>
  <si>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</si>
  <si>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</si>
  <si>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</si>
  <si>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</si>
  <si>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</si>
  <si>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</si>
  <si>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</si>
  <si>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</si>
  <si>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</si>
  <si>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</si>
  <si>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</si>
  <si>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</si>
  <si>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</si>
  <si>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</si>
  <si>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</si>
  <si>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</si>
  <si>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</si>
  <si>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</si>
  <si>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</si>
  <si>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</si>
  <si>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</si>
  <si>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</si>
  <si>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</si>
  <si>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</si>
  <si>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</si>
  <si>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</si>
  <si>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</si>
  <si>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</si>
  <si>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</si>
  <si>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</si>
  <si>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</si>
  <si>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</si>
  <si>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</si>
  <si>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</si>
  <si>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</si>
  <si>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</si>
  <si>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</si>
  <si>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</si>
  <si>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</si>
  <si>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</si>
  <si>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</si>
  <si>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</si>
  <si>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</si>
  <si>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</si>
  <si>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</si>
  <si>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</si>
  <si>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</si>
  <si>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</si>
  <si>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</si>
  <si>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</si>
  <si>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</si>
  <si>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</si>
  <si>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</si>
  <si>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</si>
  <si>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</si>
  <si>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</si>
  <si>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</si>
  <si>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</si>
  <si>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</si>
  <si>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</si>
  <si>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</si>
  <si>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</si>
  <si>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</si>
  <si>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</si>
  <si>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</si>
  <si>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</si>
  <si>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</si>
  <si>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</si>
  <si>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</si>
  <si>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</si>
  <si>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</si>
  <si>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</si>
  <si>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</si>
  <si>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</si>
  <si>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</si>
  <si>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</si>
  <si>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</si>
  <si>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</si>
  <si>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</si>
  <si>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</si>
  <si>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</si>
  <si>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</si>
  <si>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</si>
  <si>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</si>
  <si>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</si>
  <si>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</si>
  <si>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</si>
  <si>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</si>
  <si>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</si>
  <si>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</si>
  <si>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</si>
  <si>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</si>
  <si>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</si>
  <si>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</si>
  <si>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</si>
  <si>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</si>
  <si>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</si>
  <si>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</si>
  <si>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</si>
  <si>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</si>
  <si>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</si>
  <si>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</si>
  <si>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</si>
  <si>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</si>
  <si>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</si>
  <si>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</si>
  <si>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</si>
  <si>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</si>
  <si>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</si>
  <si>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</si>
  <si>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</si>
  <si>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</si>
  <si>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</si>
  <si>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</si>
  <si>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</si>
  <si>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</si>
  <si>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</si>
  <si>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</si>
  <si>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</si>
  <si>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</si>
  <si>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</si>
  <si>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</si>
  <si>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</si>
  <si>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</si>
  <si>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</si>
  <si>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</si>
  <si>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</si>
  <si>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</si>
  <si>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</si>
  <si>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</si>
  <si>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</si>
  <si>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</si>
  <si>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</si>
  <si>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</si>
  <si>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</si>
  <si>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</si>
  <si>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</si>
  <si>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</si>
  <si>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</si>
  <si>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</si>
  <si>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</si>
  <si>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</si>
  <si>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</si>
  <si>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</si>
  <si>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</si>
  <si>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</si>
  <si>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</si>
  <si>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</si>
  <si>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</si>
  <si>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</si>
  <si>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</si>
  <si>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</si>
  <si>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</si>
  <si>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</si>
  <si>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</si>
  <si>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</si>
  <si>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</si>
  <si>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</si>
  <si>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</si>
  <si>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</si>
  <si>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</si>
  <si>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</si>
  <si>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</si>
  <si>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</si>
  <si>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</si>
  <si>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</si>
  <si>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</si>
  <si>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</si>
  <si>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</si>
  <si>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</si>
  <si>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</si>
  <si>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</si>
  <si>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</si>
  <si>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</si>
  <si>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</si>
  <si>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</si>
  <si>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</si>
  <si>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</si>
  <si>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</si>
  <si>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</si>
  <si>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</si>
  <si>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</si>
  <si>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</si>
  <si>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</si>
  <si>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</si>
  <si>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</si>
  <si>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</si>
  <si>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</si>
  <si>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</si>
  <si>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</si>
  <si>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</si>
  <si>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</si>
  <si>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</si>
  <si>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</si>
  <si>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</si>
  <si>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</si>
  <si>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</si>
  <si>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</si>
  <si>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</si>
  <si>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</si>
  <si>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</si>
  <si>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</si>
  <si>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</si>
  <si>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</si>
  <si>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</si>
  <si>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</si>
  <si>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</si>
  <si>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</si>
  <si>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</si>
  <si>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</si>
  <si>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</si>
  <si>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</si>
  <si>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</si>
  <si>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</si>
  <si>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</si>
  <si>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</si>
  <si>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</si>
  <si>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</si>
  <si>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</si>
  <si>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</si>
  <si>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</si>
  <si>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</si>
  <si>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</si>
  <si>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</si>
  <si>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</si>
  <si>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</si>
  <si>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</si>
  <si>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</si>
  <si>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</si>
  <si>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</si>
  <si>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</si>
  <si>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</si>
  <si>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</si>
  <si>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</si>
  <si>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</si>
  <si>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</si>
  <si>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</si>
  <si>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</si>
  <si>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</si>
  <si>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</si>
  <si>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</si>
  <si>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</si>
  <si>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</si>
  <si>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</si>
  <si>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</si>
  <si>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</si>
  <si>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</si>
  <si>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</si>
  <si>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</si>
  <si>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</si>
  <si>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</si>
  <si>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</si>
  <si>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</si>
  <si>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</si>
  <si>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</si>
  <si>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</si>
  <si>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</si>
  <si>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</si>
  <si>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</si>
  <si>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</si>
  <si>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</si>
  <si>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</si>
  <si>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</si>
  <si>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</si>
  <si>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</si>
  <si>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</si>
  <si>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</si>
  <si>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</si>
  <si>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</si>
  <si>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</si>
  <si>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</si>
  <si>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</si>
  <si>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</si>
  <si>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</si>
  <si>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</si>
  <si>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</si>
  <si>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</si>
  <si>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</si>
  <si>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</si>
  <si>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</si>
  <si>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</si>
  <si>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</si>
  <si>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</si>
  <si>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</si>
  <si>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</si>
  <si>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</si>
  <si>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</si>
  <si>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</si>
  <si>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</si>
  <si>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</si>
  <si>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</si>
  <si>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</si>
  <si>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</si>
  <si>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</si>
  <si>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</si>
  <si>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</si>
  <si>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</si>
  <si>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</si>
  <si>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</si>
  <si>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</si>
  <si>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</si>
  <si>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</si>
  <si>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</si>
  <si>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</si>
  <si>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</si>
  <si>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</si>
  <si>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</si>
  <si>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</si>
  <si>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</si>
  <si>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</si>
  <si>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</si>
  <si>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</si>
  <si>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</si>
  <si>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</si>
  <si>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</si>
  <si>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</si>
  <si>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</si>
  <si>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</si>
  <si>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</si>
  <si>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</si>
  <si>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</si>
  <si>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</si>
  <si>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</si>
  <si>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</si>
  <si>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</si>
  <si>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</si>
  <si>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</si>
  <si>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</si>
  <si>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</si>
  <si>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</si>
  <si>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</si>
  <si>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</si>
  <si>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</si>
  <si>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</si>
  <si>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</si>
  <si>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</si>
  <si>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</si>
  <si>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</si>
  <si>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</si>
  <si>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</si>
  <si>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</si>
  <si>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</si>
  <si>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</si>
  <si>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</si>
  <si>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</si>
  <si>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</si>
  <si>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</si>
  <si>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</si>
  <si>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</si>
  <si>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</si>
  <si>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</si>
  <si>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</si>
  <si>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</si>
  <si>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</si>
  <si>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</si>
  <si>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</si>
  <si>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</si>
  <si>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</si>
  <si>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</si>
  <si>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</si>
  <si>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</si>
  <si>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</si>
  <si>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</si>
  <si>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</si>
  <si>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</si>
  <si>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</si>
  <si>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</si>
  <si>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</si>
  <si>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</si>
  <si>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</si>
  <si>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</si>
  <si>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</si>
  <si>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</si>
  <si>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</si>
  <si>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</si>
  <si>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</si>
  <si>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</si>
  <si>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</si>
  <si>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</si>
  <si>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</si>
  <si>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</si>
  <si>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</si>
  <si>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</si>
  <si>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</si>
  <si>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</si>
  <si>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</si>
  <si>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</si>
  <si>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</si>
  <si>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</si>
  <si>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</si>
  <si>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</si>
  <si>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</si>
  <si>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</si>
  <si>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</si>
  <si>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</si>
  <si>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</si>
  <si>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</si>
  <si>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</si>
  <si>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</si>
  <si>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</si>
  <si>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</si>
  <si>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</si>
  <si>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</si>
  <si>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</si>
  <si>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</si>
  <si>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</si>
  <si>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</si>
  <si>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</si>
  <si>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</si>
  <si>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</si>
  <si>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</si>
  <si>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</si>
  <si>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</si>
  <si>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</si>
  <si>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</si>
  <si>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</si>
  <si>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</si>
  <si>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</si>
  <si>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</si>
  <si>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</si>
  <si>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</si>
  <si>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</si>
  <si>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</si>
  <si>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</si>
  <si>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</si>
  <si>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</si>
  <si>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</si>
  <si>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</si>
  <si>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</si>
  <si>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</si>
  <si>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</si>
  <si>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</si>
  <si>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</si>
  <si>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</si>
  <si>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</si>
  <si>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</si>
  <si>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</si>
  <si>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</si>
  <si>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</si>
  <si>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</si>
  <si>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</si>
  <si>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</si>
  <si>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</si>
  <si>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</si>
  <si>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</si>
  <si>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</si>
  <si>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</si>
  <si>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</si>
  <si>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</si>
  <si>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</si>
  <si>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</si>
  <si>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</si>
  <si>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</si>
  <si>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</si>
  <si>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</si>
  <si>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</si>
  <si>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</si>
  <si>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</si>
  <si>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</si>
  <si>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</si>
  <si>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</si>
  <si>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</si>
  <si>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</si>
  <si>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</si>
  <si>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</si>
  <si>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</si>
  <si>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</si>
  <si>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</si>
  <si>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</si>
  <si>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</si>
  <si>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</si>
  <si>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</si>
  <si>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</si>
  <si>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</si>
  <si>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</si>
  <si>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</si>
  <si>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</si>
  <si>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</si>
  <si>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</si>
  <si>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</si>
  <si>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</si>
  <si>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</si>
  <si>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</si>
  <si>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</si>
  <si>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</si>
  <si>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</si>
  <si>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</si>
  <si>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</si>
  <si>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</si>
  <si>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</si>
  <si>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</si>
  <si>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</si>
  <si>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</si>
  <si>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</si>
  <si>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</si>
  <si>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</si>
  <si>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</si>
  <si>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</si>
  <si>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</si>
  <si>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</si>
  <si>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</si>
  <si>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</si>
  <si>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</si>
  <si>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</si>
  <si>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</si>
  <si>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</si>
  <si>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</si>
  <si>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</si>
  <si>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</si>
  <si>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</si>
  <si>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</si>
  <si>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</si>
  <si>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</si>
  <si>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</si>
  <si>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</si>
  <si>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</si>
  <si>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</si>
  <si>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</si>
  <si>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</si>
  <si>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</si>
  <si>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</si>
  <si>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</si>
  <si>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</si>
  <si>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</si>
  <si>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</si>
  <si>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</si>
  <si>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</si>
  <si>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</si>
  <si>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</si>
  <si>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</si>
  <si>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</si>
  <si>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</si>
  <si>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</si>
  <si>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</si>
  <si>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</si>
  <si>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</si>
  <si>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</si>
  <si>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</si>
  <si>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</si>
  <si>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</si>
  <si>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</si>
  <si>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</si>
  <si>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</si>
  <si>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</si>
  <si>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</si>
  <si>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</si>
  <si>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</si>
  <si>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</si>
  <si>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</si>
  <si>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</si>
  <si>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</si>
  <si>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</si>
  <si>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</si>
  <si>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</si>
  <si>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</si>
  <si>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</si>
  <si>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</si>
  <si>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</si>
  <si>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</si>
  <si>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</si>
  <si>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</si>
  <si>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</si>
  <si>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</si>
  <si>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</si>
  <si>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</si>
  <si>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</si>
  <si>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</si>
  <si>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</si>
  <si>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</si>
  <si>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</si>
  <si>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</si>
  <si>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</si>
  <si>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</si>
  <si>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</si>
  <si>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</si>
  <si>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</si>
  <si>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</si>
  <si>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</si>
  <si>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</si>
  <si>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</si>
  <si>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</si>
  <si>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</si>
  <si>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</si>
  <si>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</si>
  <si>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</si>
  <si>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</si>
  <si>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</si>
  <si>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</si>
  <si>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</si>
  <si>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</si>
  <si>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</si>
  <si>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</si>
  <si>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</si>
  <si>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</si>
  <si>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</si>
  <si>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</si>
  <si>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</si>
  <si>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</si>
  <si>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</si>
  <si>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</si>
  <si>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</si>
  <si>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</si>
  <si>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</si>
  <si>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</si>
  <si>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</si>
  <si>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</si>
  <si>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</si>
  <si>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</si>
  <si>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</si>
  <si>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</si>
  <si>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</si>
  <si>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</si>
  <si>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</si>
  <si>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</si>
  <si>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</si>
  <si>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</si>
  <si>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</si>
  <si>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</si>
  <si>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</si>
  <si>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</si>
  <si>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</si>
  <si>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</si>
  <si>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</si>
  <si>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</si>
  <si>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</si>
  <si>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</si>
  <si>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</si>
  <si>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</si>
  <si>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</si>
  <si>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</si>
  <si>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</si>
  <si>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</si>
  <si>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</si>
  <si>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</si>
  <si>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</si>
  <si>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</si>
  <si>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</si>
  <si>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</si>
  <si>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</si>
  <si>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</si>
  <si>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</si>
  <si>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</si>
  <si>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</si>
  <si>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</si>
  <si>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</si>
  <si>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</si>
  <si>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</si>
  <si>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</si>
  <si>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</si>
  <si>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</si>
  <si>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</si>
  <si>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</si>
  <si>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</si>
  <si>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</si>
  <si>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</si>
  <si>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</si>
  <si>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</si>
  <si>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</si>
  <si>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</si>
  <si>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</si>
  <si>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</si>
  <si>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</si>
  <si>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</si>
  <si>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</si>
  <si>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</si>
  <si>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</si>
  <si>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</si>
  <si>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</si>
  <si>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</si>
  <si>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</si>
  <si>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</si>
  <si>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</si>
  <si>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</si>
  <si>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</si>
  <si>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</si>
  <si>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</si>
  <si>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</si>
  <si>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</si>
  <si>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</si>
  <si>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</si>
  <si>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</si>
  <si>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</si>
  <si>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</si>
  <si>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</si>
  <si>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</si>
  <si>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</si>
  <si>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</si>
  <si>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</si>
  <si>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</si>
  <si>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</si>
  <si>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</si>
  <si>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</si>
  <si>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</si>
  <si>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</si>
  <si>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</si>
  <si>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</si>
  <si>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</si>
  <si>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</si>
  <si>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</si>
  <si>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</si>
  <si>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</si>
  <si>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</si>
  <si>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</si>
  <si>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</si>
  <si>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</si>
  <si>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</si>
  <si>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</si>
  <si>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</si>
  <si>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</si>
  <si>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</si>
  <si>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</si>
  <si>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</si>
  <si>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</si>
  <si>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</si>
  <si>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</si>
  <si>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</si>
  <si>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</si>
  <si>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</si>
  <si>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</si>
  <si>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</si>
  <si>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</si>
  <si>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</si>
  <si>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</si>
  <si>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</si>
  <si>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</si>
  <si>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</si>
  <si>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</si>
  <si>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</si>
  <si>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</si>
  <si>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</si>
  <si>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</si>
  <si>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</si>
  <si>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</si>
  <si>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</si>
  <si>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</si>
  <si>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</si>
  <si>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</si>
  <si>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</si>
  <si>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</si>
  <si>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</si>
  <si>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</si>
  <si>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</si>
  <si>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</si>
  <si>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</si>
  <si>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</si>
  <si>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</si>
  <si>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</si>
  <si>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</si>
  <si>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</si>
  <si>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</si>
  <si>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</si>
  <si>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</si>
  <si>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</si>
  <si>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</si>
  <si>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</si>
  <si>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</si>
  <si>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</si>
  <si>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</si>
  <si>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</si>
  <si>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</si>
  <si>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</si>
  <si>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</si>
  <si>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</si>
  <si>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</si>
  <si>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</si>
  <si>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</si>
  <si>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</si>
  <si>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</si>
  <si>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</si>
  <si>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</si>
  <si>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</si>
  <si>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</si>
  <si>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</si>
  <si>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</si>
  <si>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</si>
  <si>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</si>
  <si>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</si>
  <si>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</si>
  <si>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</si>
  <si>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</si>
  <si>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</si>
  <si>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</si>
  <si>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</si>
  <si>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</si>
  <si>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</si>
  <si>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</si>
  <si>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</si>
  <si>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</si>
  <si>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</si>
  <si>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</si>
  <si>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</si>
  <si>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</si>
  <si>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</si>
  <si>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</si>
  <si>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</si>
  <si>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</si>
  <si>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</si>
  <si>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</si>
  <si>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</si>
  <si>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</si>
  <si>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</si>
  <si>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</si>
  <si>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</si>
  <si>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</si>
  <si>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</si>
  <si>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</si>
  <si>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</si>
  <si>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</si>
  <si>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</si>
  <si>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</si>
  <si>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</si>
  <si>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</si>
  <si>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</si>
  <si>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</si>
  <si>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</si>
  <si>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</si>
  <si>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</si>
  <si>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</si>
  <si>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</si>
  <si>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</si>
  <si>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</si>
  <si>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</si>
  <si>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</si>
  <si>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</si>
  <si>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</si>
  <si>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</si>
  <si>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</si>
  <si>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</si>
  <si>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</si>
  <si>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</si>
  <si>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</si>
  <si>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</si>
  <si>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</si>
  <si>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</si>
  <si>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</si>
  <si>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</si>
  <si>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</si>
  <si>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</si>
  <si>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</si>
  <si>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</si>
  <si>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</si>
  <si>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</si>
  <si>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</si>
  <si>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</si>
  <si>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</si>
  <si>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</si>
  <si>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</si>
  <si>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</si>
  <si>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</si>
  <si>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</si>
  <si>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</si>
  <si>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</si>
  <si>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</si>
  <si>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</si>
  <si>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</si>
  <si>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</si>
  <si>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</si>
  <si>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</si>
  <si>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</si>
  <si>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</si>
  <si>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</si>
  <si>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</si>
  <si>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</si>
  <si>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</si>
  <si>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</si>
  <si>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</si>
  <si>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</si>
  <si>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</si>
  <si>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</si>
  <si>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</si>
  <si>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</si>
  <si>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</si>
  <si>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</si>
  <si>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</si>
  <si>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</si>
  <si>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</si>
  <si>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</si>
  <si>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</si>
  <si>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</si>
  <si>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</si>
  <si>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</si>
  <si>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</si>
  <si>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</si>
  <si>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</si>
  <si>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</si>
  <si>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</si>
  <si>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</si>
  <si>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</si>
  <si>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</si>
  <si>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</si>
  <si>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</si>
  <si>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</si>
  <si>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</si>
  <si>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</si>
  <si>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</si>
  <si>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</si>
  <si>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</si>
  <si>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</si>
  <si>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</si>
  <si>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</si>
  <si>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</si>
  <si>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</si>
  <si>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</si>
  <si>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</si>
  <si>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</si>
  <si>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</si>
  <si>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</si>
  <si>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</si>
  <si>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</si>
  <si>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</si>
  <si>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</si>
  <si>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</si>
  <si>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</si>
  <si>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</si>
  <si>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</si>
  <si>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</si>
  <si>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</si>
  <si>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</si>
  <si>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</si>
  <si>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</si>
  <si>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</si>
  <si>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</si>
  <si>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</si>
  <si>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</si>
  <si>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</si>
  <si>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</si>
  <si>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</si>
  <si>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</si>
  <si>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</si>
  <si>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</si>
  <si>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</si>
  <si>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</si>
  <si>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</si>
  <si>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</si>
  <si>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</si>
  <si>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</si>
  <si>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</si>
  <si>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</si>
  <si>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</si>
  <si>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</si>
  <si>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</si>
  <si>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</si>
  <si>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</si>
  <si>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</si>
  <si>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</si>
  <si>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</si>
  <si>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</si>
  <si>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</si>
  <si>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</si>
  <si>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</si>
  <si>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</si>
  <si>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</si>
  <si>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</si>
  <si>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</si>
  <si>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</si>
  <si>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</si>
  <si>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</si>
  <si>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</si>
  <si>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</si>
  <si>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</si>
  <si>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</si>
  <si>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</si>
  <si>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</si>
  <si>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</si>
  <si>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</si>
  <si>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</si>
  <si>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</si>
  <si>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</si>
  <si>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</si>
  <si>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</si>
  <si>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</si>
  <si>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</si>
  <si>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</si>
  <si>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</si>
  <si>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</si>
  <si>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</si>
  <si>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</si>
  <si>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</si>
  <si>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</si>
  <si>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</si>
  <si>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</si>
  <si>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</si>
  <si>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</si>
  <si>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</si>
  <si>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</si>
  <si>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</si>
  <si>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</si>
  <si>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</si>
  <si>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</si>
  <si>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</si>
  <si>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</si>
  <si>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</si>
  <si>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</si>
  <si>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</si>
  <si>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</si>
  <si>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</si>
  <si>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</si>
  <si>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</si>
  <si>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</si>
  <si>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</si>
  <si>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</si>
  <si>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</si>
  <si>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</si>
  <si>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</si>
  <si>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</si>
  <si>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</si>
  <si>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</si>
  <si>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</si>
  <si>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</si>
  <si>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</si>
  <si>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</si>
  <si>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</si>
  <si>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</si>
  <si>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</si>
  <si>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</si>
  <si>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</si>
  <si>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</si>
  <si>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</si>
  <si>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</si>
  <si>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</si>
  <si>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</si>
  <si>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</si>
  <si>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</si>
  <si>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</si>
  <si>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</si>
  <si>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</si>
  <si>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</si>
  <si>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</si>
  <si>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</si>
  <si>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</si>
  <si>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</si>
  <si>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</si>
  <si>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</si>
  <si>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</si>
  <si>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</si>
  <si>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</si>
  <si>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</si>
  <si>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</si>
  <si>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</si>
  <si>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</si>
  <si>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</si>
  <si>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</si>
  <si>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</si>
  <si>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</si>
  <si>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</si>
  <si>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</si>
  <si>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</si>
  <si>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</si>
  <si>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</si>
  <si>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</si>
  <si>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</si>
  <si>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</si>
  <si>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</si>
  <si>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</si>
  <si>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</si>
  <si>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</si>
  <si>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</si>
  <si>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</si>
  <si>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</si>
  <si>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</si>
  <si>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</si>
  <si>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</si>
  <si>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</si>
  <si>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</si>
  <si>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</si>
  <si>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</si>
  <si>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</si>
  <si>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</si>
  <si>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</si>
  <si>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</si>
  <si>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</si>
  <si>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</si>
  <si>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</si>
  <si>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</si>
  <si>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</si>
  <si>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</si>
  <si>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</si>
  <si>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</si>
  <si>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</si>
  <si>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</si>
  <si>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</si>
  <si>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</si>
  <si>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</si>
  <si>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</si>
  <si>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</si>
  <si>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</si>
  <si>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</si>
  <si>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</si>
  <si>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</si>
  <si>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</si>
  <si>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</si>
  <si>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</si>
  <si>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</si>
  <si>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</si>
  <si>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</si>
  <si>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</si>
  <si>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</si>
  <si>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</si>
  <si>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</si>
  <si>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</si>
  <si>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</si>
  <si>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</si>
  <si>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</si>
  <si>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</si>
  <si>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</si>
  <si>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</si>
  <si>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</si>
  <si>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</si>
  <si>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</si>
  <si>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</si>
  <si>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</si>
  <si>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</si>
  <si>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</si>
  <si>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</si>
  <si>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</si>
  <si>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</si>
  <si>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</si>
  <si>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</si>
  <si>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</si>
  <si>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</si>
  <si>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</si>
  <si>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</si>
  <si>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</si>
  <si>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</si>
  <si>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</si>
  <si>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</si>
  <si>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</si>
  <si>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</si>
  <si>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</si>
  <si>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</si>
  <si>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</si>
  <si>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</si>
  <si>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</si>
  <si>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</si>
  <si>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</si>
  <si>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</si>
  <si>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</si>
  <si>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</si>
  <si>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</si>
  <si>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</si>
  <si>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</si>
  <si>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</si>
  <si>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</si>
  <si>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</si>
  <si>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</si>
  <si>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</si>
  <si>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</si>
  <si>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</si>
  <si>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</si>
  <si>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</si>
  <si>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</si>
  <si>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</si>
  <si>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</si>
  <si>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</si>
  <si>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</si>
  <si>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</si>
  <si>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</si>
  <si>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</si>
  <si>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</si>
  <si>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</si>
  <si>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</si>
  <si>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</si>
  <si>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</si>
  <si>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</si>
  <si>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</si>
  <si>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</si>
  <si>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</si>
  <si>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</si>
  <si>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</si>
  <si>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</si>
  <si>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</si>
  <si>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</si>
  <si>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</si>
  <si>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</si>
  <si>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</si>
  <si>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</si>
  <si>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</si>
  <si>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</si>
  <si>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</si>
  <si>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</si>
  <si>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</si>
  <si>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</si>
  <si>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</si>
  <si>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</si>
  <si>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</si>
  <si>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</si>
  <si>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</si>
  <si>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</si>
  <si>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</si>
  <si>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</si>
  <si>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</si>
  <si>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</si>
  <si>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</si>
  <si>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</si>
  <si>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</si>
  <si>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</si>
  <si>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</si>
  <si>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</si>
  <si>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</si>
  <si>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</si>
  <si>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</si>
  <si>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</si>
  <si>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</si>
  <si>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</si>
  <si>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</si>
  <si>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</si>
  <si>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</si>
  <si>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</si>
  <si>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</si>
  <si>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</si>
  <si>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</si>
  <si>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</si>
  <si>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</si>
  <si>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</si>
  <si>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</si>
  <si>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</si>
  <si>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</si>
  <si>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</si>
  <si>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</si>
  <si>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</si>
  <si>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</si>
  <si>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</si>
  <si>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</si>
  <si>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</si>
  <si>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</si>
  <si>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</si>
  <si>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</si>
  <si>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</si>
  <si>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</si>
  <si>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</si>
  <si>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</si>
  <si>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</si>
  <si>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</si>
  <si>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</si>
  <si>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</si>
  <si>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</si>
  <si>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</si>
  <si>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</si>
  <si>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</si>
  <si>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</si>
  <si>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</si>
  <si>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</si>
  <si>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</si>
  <si>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</si>
  <si>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</si>
  <si>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</si>
  <si>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</si>
  <si>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</si>
  <si>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</si>
  <si>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</si>
  <si>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</si>
  <si>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</si>
  <si>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</si>
  <si>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</si>
  <si>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</si>
  <si>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</si>
  <si>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</si>
  <si>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</si>
  <si>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</si>
  <si>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</si>
  <si>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</si>
  <si>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</si>
  <si>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</si>
  <si>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</si>
  <si>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</si>
  <si>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</si>
  <si>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</si>
  <si>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</si>
  <si>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</si>
  <si>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</si>
  <si>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</si>
  <si>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</si>
  <si>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</si>
  <si>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</si>
  <si>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</si>
  <si>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</si>
  <si>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</si>
  <si>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</si>
  <si>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</si>
  <si>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</si>
  <si>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</si>
  <si>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</si>
  <si>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</si>
  <si>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</si>
  <si>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</si>
  <si>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</si>
  <si>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</si>
  <si>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</si>
  <si>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</si>
  <si>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</si>
  <si>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</si>
  <si>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</si>
  <si>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</si>
  <si>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</si>
  <si>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</si>
  <si>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</si>
  <si>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</si>
  <si>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</si>
  <si>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</si>
  <si>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</si>
  <si>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</si>
  <si>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</si>
  <si>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</si>
  <si>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</si>
  <si>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</si>
  <si>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</si>
  <si>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</si>
  <si>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</si>
  <si>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</si>
  <si>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</si>
  <si>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</si>
  <si>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</si>
  <si>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</si>
  <si>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</si>
  <si>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</si>
  <si>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</si>
  <si>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</si>
  <si>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</si>
  <si>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</si>
  <si>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</si>
  <si>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</si>
  <si>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</si>
  <si>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</si>
  <si>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</si>
  <si>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</si>
  <si>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</si>
  <si>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</si>
  <si>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</si>
  <si>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</si>
  <si>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</si>
  <si>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</si>
  <si>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</si>
  <si>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</si>
  <si>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</si>
  <si>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</si>
  <si>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</si>
  <si>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</si>
  <si>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</si>
  <si>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</si>
  <si>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</si>
  <si>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</si>
  <si>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</si>
  <si>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</si>
  <si>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</si>
  <si>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</si>
  <si>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</si>
  <si>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</si>
  <si>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</si>
  <si>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</si>
  <si>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</si>
  <si>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</si>
  <si>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</si>
  <si>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</si>
  <si>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</si>
  <si>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</si>
  <si>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</si>
  <si>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</si>
  <si>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</si>
  <si>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</si>
  <si>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</si>
  <si>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</si>
  <si>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</si>
  <si>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</si>
  <si>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</si>
  <si>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</si>
  <si>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</si>
  <si>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</si>
  <si>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</si>
  <si>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</si>
  <si>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</si>
  <si>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</si>
  <si>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</si>
  <si>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</si>
  <si>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</si>
  <si>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</si>
  <si>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</si>
  <si>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</si>
  <si>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</si>
  <si>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</si>
  <si>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</si>
  <si>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</si>
  <si>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</si>
  <si>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</si>
  <si>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</si>
  <si>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</si>
  <si>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</si>
  <si>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</si>
  <si>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</si>
  <si>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</si>
  <si>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</si>
  <si>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</si>
  <si>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</si>
  <si>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</si>
  <si>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</si>
  <si>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</si>
  <si>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</si>
  <si>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</si>
  <si>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</si>
  <si>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</si>
  <si>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</si>
  <si>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</si>
  <si>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</si>
  <si>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</si>
  <si>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</si>
  <si>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</si>
  <si>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</si>
  <si>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</si>
  <si>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</si>
  <si>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</si>
  <si>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</si>
  <si>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</si>
  <si>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</si>
  <si>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</si>
  <si>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</si>
  <si>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</si>
  <si>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</si>
  <si>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</si>
  <si>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</si>
  <si>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</si>
  <si>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</si>
  <si>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</si>
  <si>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</si>
  <si>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</si>
  <si>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</si>
  <si>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</si>
  <si>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</si>
  <si>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</si>
  <si>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</si>
  <si>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</si>
  <si>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</si>
  <si>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</si>
  <si>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</si>
  <si>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</si>
  <si>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</si>
  <si>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</si>
  <si>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</si>
  <si>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</si>
  <si>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</si>
  <si>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</si>
  <si>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</si>
  <si>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</si>
  <si>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</si>
  <si>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</si>
  <si>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</si>
  <si>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</si>
  <si>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</si>
  <si>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</si>
  <si>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</si>
  <si>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</si>
  <si>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</si>
  <si>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</si>
  <si>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</si>
  <si>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</si>
  <si>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</si>
  <si>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</si>
  <si>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</si>
  <si>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</si>
  <si>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</si>
  <si>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</si>
  <si>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</si>
  <si>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</si>
  <si>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</si>
  <si>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</si>
  <si>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</si>
  <si>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</si>
  <si>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</si>
  <si>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</si>
  <si>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</si>
  <si>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</si>
  <si>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</si>
  <si>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</si>
  <si>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</si>
  <si>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</si>
  <si>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</si>
  <si>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</si>
  <si>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</si>
  <si>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</si>
  <si>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</si>
  <si>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</si>
  <si>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</si>
  <si>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</si>
  <si>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</si>
  <si>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</si>
  <si>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</si>
  <si>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</si>
  <si>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</si>
  <si>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</si>
  <si>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</si>
  <si>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</si>
  <si>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</si>
  <si>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</si>
  <si>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</si>
  <si>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</si>
  <si>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</si>
  <si>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</si>
  <si>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</si>
  <si>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</si>
  <si>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</si>
  <si>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</si>
  <si>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</si>
  <si>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</si>
  <si>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</si>
  <si>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</si>
  <si>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</si>
  <si>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</si>
  <si>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</si>
  <si>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</si>
  <si>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</si>
  <si>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</si>
  <si>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</si>
  <si>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</si>
  <si>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</si>
  <si>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</si>
  <si>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</si>
  <si>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</si>
  <si>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</si>
  <si>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</si>
  <si>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</si>
  <si>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</si>
  <si>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</si>
  <si>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</si>
  <si>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</si>
  <si>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</si>
  <si>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</si>
  <si>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</si>
  <si>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</si>
  <si>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</si>
  <si>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</si>
  <si>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</si>
  <si>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</si>
  <si>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</si>
  <si>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</si>
  <si>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</si>
  <si>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</si>
  <si>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</si>
  <si>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</si>
  <si>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</si>
  <si>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</si>
  <si>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</si>
  <si>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</si>
  <si>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</si>
  <si>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</si>
  <si>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</si>
  <si>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</si>
  <si>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</si>
  <si>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</si>
  <si>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</si>
  <si>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</si>
  <si>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</si>
  <si>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</si>
  <si>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</si>
  <si>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</si>
  <si>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</si>
  <si>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</si>
  <si>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</si>
  <si>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</si>
  <si>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</si>
  <si>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</si>
  <si>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</si>
  <si>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</si>
  <si>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</si>
  <si>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</si>
  <si>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</si>
  <si>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</si>
  <si>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</si>
  <si>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</si>
  <si>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</si>
  <si>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</si>
  <si>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</si>
  <si>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</si>
  <si>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</si>
  <si>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</si>
  <si>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</si>
  <si>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</si>
  <si>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</si>
  <si>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</si>
  <si>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</si>
  <si>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</si>
  <si>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</si>
  <si>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</si>
  <si>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</si>
  <si>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</si>
  <si>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</si>
  <si>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</si>
  <si>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</si>
  <si>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</si>
  <si>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</si>
  <si>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</si>
  <si>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</si>
  <si>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</si>
  <si>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</si>
  <si>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</si>
  <si>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</si>
  <si>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</si>
  <si>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</si>
  <si>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</si>
  <si>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</si>
  <si>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</si>
  <si>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</si>
  <si>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</si>
  <si>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</si>
  <si>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</si>
  <si>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</si>
  <si>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</si>
  <si>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</si>
  <si>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</si>
  <si>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</si>
  <si>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</si>
  <si>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</si>
  <si>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</si>
  <si>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</si>
  <si>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</si>
  <si>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</si>
  <si>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</si>
  <si>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</si>
  <si>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</si>
  <si>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</si>
  <si>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</si>
  <si>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</si>
  <si>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</si>
  <si>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</si>
  <si>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</si>
  <si>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</si>
  <si>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</si>
  <si>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</si>
  <si>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</si>
  <si>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</si>
  <si>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</si>
  <si>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</si>
  <si>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</si>
  <si>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</si>
  <si>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</si>
  <si>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</si>
  <si>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</si>
  <si>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</si>
  <si>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</si>
  <si>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</si>
  <si>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</si>
  <si>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</si>
  <si>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</si>
  <si>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</si>
  <si>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</si>
  <si>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</si>
  <si>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</si>
  <si>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</si>
  <si>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</si>
  <si>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</si>
  <si>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</si>
  <si>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</si>
  <si>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</si>
  <si>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</si>
  <si>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</si>
  <si>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</si>
  <si>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</si>
  <si>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</si>
  <si>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</si>
  <si>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</si>
  <si>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</si>
  <si>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</si>
  <si>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</si>
  <si>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</si>
  <si>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</si>
  <si>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</si>
  <si>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</si>
  <si>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</si>
  <si>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</si>
  <si>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</si>
  <si>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</si>
  <si>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</si>
  <si>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</si>
  <si>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</si>
  <si>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</si>
  <si>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</si>
  <si>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</si>
  <si>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</si>
  <si>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</si>
  <si>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</si>
  <si>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</si>
  <si>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</si>
  <si>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</si>
  <si>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</si>
  <si>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</si>
  <si>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</si>
  <si>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</si>
  <si>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</si>
  <si>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</si>
  <si>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</si>
  <si>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</si>
  <si>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</si>
  <si>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</si>
  <si>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</si>
  <si>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</si>
  <si>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</si>
  <si>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</si>
  <si>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</si>
  <si>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</si>
  <si>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</si>
  <si>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</si>
  <si>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</si>
  <si>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</si>
  <si>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</si>
  <si>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</si>
  <si>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</si>
  <si>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</si>
  <si>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</si>
  <si>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</si>
  <si>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</si>
  <si>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</si>
  <si>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</si>
  <si>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</si>
  <si>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</si>
  <si>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</si>
  <si>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</si>
  <si>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</si>
  <si>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</si>
  <si>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</si>
  <si>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</si>
  <si>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</si>
  <si>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</si>
  <si>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</si>
  <si>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</si>
  <si>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</si>
  <si>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</si>
  <si>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</si>
  <si>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</si>
  <si>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</si>
  <si>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</si>
  <si>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</si>
  <si>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</si>
  <si>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</si>
  <si>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</si>
  <si>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</si>
  <si>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</si>
  <si>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</si>
  <si>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</si>
  <si>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</si>
  <si>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</si>
  <si>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</si>
  <si>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</si>
  <si>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</si>
  <si>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</si>
  <si>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</si>
  <si>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</si>
  <si>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</si>
  <si>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</si>
  <si>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</si>
  <si>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</si>
  <si>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</si>
  <si>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</si>
  <si>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</si>
  <si>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</si>
  <si>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</si>
  <si>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</si>
  <si>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</si>
  <si>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</si>
  <si>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</si>
  <si>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</si>
  <si>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</si>
  <si>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</si>
  <si>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</si>
  <si>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</si>
  <si>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</si>
  <si>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</si>
  <si>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</si>
  <si>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</si>
  <si>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</si>
  <si>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</si>
  <si>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</si>
  <si>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</si>
  <si>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</si>
  <si>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</si>
  <si>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</si>
  <si>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</si>
  <si>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</si>
  <si>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</si>
  <si>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</si>
  <si>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</si>
  <si>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</si>
  <si>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</si>
  <si>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</si>
  <si>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</si>
  <si>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</si>
  <si>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</si>
  <si>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</si>
  <si>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</si>
  <si>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</si>
  <si>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</si>
  <si>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</si>
  <si>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</si>
  <si>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</si>
  <si>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</si>
  <si>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</si>
  <si>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</si>
  <si>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</si>
  <si>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</si>
  <si>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</si>
  <si>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</si>
  <si>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</si>
  <si>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</si>
  <si>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</si>
  <si>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</si>
  <si>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</si>
  <si>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</si>
  <si>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</si>
  <si>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</si>
  <si>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</si>
  <si>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</si>
  <si>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</si>
  <si>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</si>
  <si>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</si>
  <si>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</si>
  <si>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</si>
  <si>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</si>
  <si>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</si>
  <si>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</si>
  <si>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</si>
  <si>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</si>
  <si>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</si>
  <si>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</si>
  <si>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</si>
  <si>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</si>
  <si>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</si>
  <si>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</si>
  <si>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</si>
  <si>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</si>
  <si>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</si>
  <si>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</si>
  <si>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</si>
  <si>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</si>
  <si>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</si>
  <si>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</si>
  <si>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</si>
  <si>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</si>
  <si>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</si>
  <si>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</si>
  <si>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</si>
  <si>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</si>
  <si>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</si>
  <si>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</si>
  <si>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</si>
  <si>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</si>
  <si>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</si>
  <si>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</si>
  <si>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</si>
  <si>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</si>
  <si>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</si>
  <si>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</si>
  <si>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</si>
  <si>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</si>
  <si>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</si>
  <si>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</si>
  <si>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</si>
  <si>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</si>
  <si>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</si>
  <si>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</si>
  <si>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</si>
  <si>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</si>
  <si>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</si>
  <si>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</si>
  <si>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</si>
  <si>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</si>
  <si>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</si>
  <si>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</si>
  <si>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</si>
  <si>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</si>
  <si>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</si>
  <si>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</si>
  <si>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</si>
  <si>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</si>
  <si>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</si>
  <si>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</si>
  <si>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</si>
  <si>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</si>
  <si>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</si>
  <si>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</si>
  <si>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</si>
  <si>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</si>
  <si>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</si>
  <si>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</si>
  <si>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</si>
  <si>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</si>
  <si>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</si>
  <si>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</si>
  <si>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</si>
  <si>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</si>
  <si>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</si>
  <si>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</si>
  <si>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</si>
  <si>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</si>
  <si>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</si>
  <si>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</si>
  <si>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</si>
  <si>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</si>
  <si>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</si>
  <si>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</si>
  <si>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</si>
  <si>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</si>
  <si>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</si>
  <si>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</si>
  <si>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</si>
  <si>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</si>
  <si>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</si>
  <si>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</si>
  <si>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</si>
  <si>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</si>
  <si>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</si>
  <si>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</si>
  <si>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</si>
  <si>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</si>
  <si>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</si>
  <si>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</si>
  <si>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</si>
  <si>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</si>
  <si>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</si>
  <si>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</si>
  <si>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</si>
  <si>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</si>
  <si>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</si>
  <si>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</si>
  <si>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</si>
  <si>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</si>
  <si>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</si>
  <si>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</si>
  <si>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</si>
  <si>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</si>
  <si>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</si>
  <si>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</si>
  <si>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</si>
  <si>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</si>
  <si>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</si>
  <si>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</si>
  <si>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</si>
  <si>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</si>
  <si>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</si>
  <si>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</si>
  <si>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</si>
  <si>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</si>
  <si>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</si>
  <si>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</si>
  <si>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</si>
  <si>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</si>
  <si>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</si>
  <si>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</si>
  <si>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</si>
  <si>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</si>
  <si>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</si>
  <si>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</si>
  <si>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</si>
  <si>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</si>
  <si>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</si>
  <si>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</si>
  <si>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</si>
  <si>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</si>
  <si>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</si>
  <si>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</si>
  <si>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</si>
  <si>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</si>
  <si>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</si>
  <si>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</si>
  <si>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</si>
  <si>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</si>
  <si>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</si>
  <si>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</si>
  <si>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</si>
  <si>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</si>
  <si>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</si>
  <si>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</si>
  <si>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</si>
  <si>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</si>
  <si>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</si>
  <si>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</si>
  <si>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</si>
  <si>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</si>
  <si>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</si>
  <si>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</si>
  <si>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</si>
  <si>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</si>
  <si>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</si>
  <si>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</si>
  <si>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</si>
  <si>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</si>
  <si>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</si>
  <si>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</si>
  <si>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</si>
  <si>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</si>
  <si>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</si>
  <si>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</si>
  <si>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</si>
  <si>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</si>
  <si>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</si>
  <si>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</si>
  <si>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</si>
  <si>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</si>
  <si>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</si>
  <si>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</si>
  <si>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</si>
  <si>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</si>
  <si>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</si>
  <si>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</si>
  <si>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</si>
  <si>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</si>
  <si>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</si>
  <si>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</si>
  <si>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</si>
  <si>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</si>
  <si>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</si>
  <si>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</si>
  <si>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</si>
  <si>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</si>
  <si>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</si>
  <si>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</si>
  <si>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</si>
  <si>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</si>
  <si>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</si>
  <si>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</si>
  <si>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</si>
  <si>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</si>
  <si>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</si>
  <si>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</si>
  <si>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</si>
  <si>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</si>
  <si>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</si>
  <si>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</si>
  <si>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</si>
  <si>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</si>
  <si>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</si>
  <si>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</si>
  <si>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</si>
  <si>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</si>
  <si>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</si>
  <si>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</si>
  <si>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</si>
  <si>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</si>
  <si>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</si>
  <si>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</si>
  <si>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</si>
  <si>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</si>
  <si>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</si>
  <si>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</si>
  <si>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</si>
  <si>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</si>
  <si>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</si>
  <si>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</si>
  <si>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</si>
  <si>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</si>
  <si>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</si>
  <si>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</si>
  <si>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</si>
  <si>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</si>
  <si>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</si>
  <si>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</si>
  <si>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</si>
  <si>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</si>
  <si>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</si>
  <si>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</si>
  <si>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</si>
  <si>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</si>
  <si>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</si>
  <si>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</si>
  <si>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</si>
  <si>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</si>
  <si>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</si>
  <si>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</si>
  <si>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</si>
  <si>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</si>
  <si>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</si>
  <si>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</si>
  <si>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</si>
  <si>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</si>
  <si>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</si>
  <si>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</si>
  <si>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</si>
  <si>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</si>
  <si>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</si>
  <si>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</si>
  <si>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</si>
  <si>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</si>
  <si>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</si>
  <si>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</si>
  <si>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</si>
  <si>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</si>
  <si>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</si>
  <si>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</si>
  <si>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</si>
  <si>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</si>
  <si>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</si>
  <si>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</si>
  <si>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</si>
  <si>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</si>
  <si>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</si>
  <si>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</si>
  <si>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</si>
  <si>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</si>
  <si>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</si>
  <si>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</si>
  <si>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</si>
  <si>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</si>
  <si>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</si>
  <si>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</si>
  <si>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</si>
  <si>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</si>
  <si>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</si>
  <si>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</si>
  <si>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</si>
  <si>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</si>
  <si>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</si>
  <si>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</si>
  <si>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</si>
  <si>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</si>
  <si>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</si>
  <si>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</si>
  <si>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</si>
  <si>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</si>
  <si>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</si>
  <si>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</si>
  <si>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</si>
  <si>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</si>
  <si>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</si>
  <si>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</si>
  <si>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</si>
  <si>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</si>
  <si>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</si>
  <si>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</si>
  <si>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</si>
  <si>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</si>
  <si>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</si>
  <si>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</si>
  <si>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</si>
  <si>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</si>
  <si>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</si>
  <si>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</si>
  <si>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</si>
  <si>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</si>
  <si>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</si>
  <si>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</si>
  <si>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</si>
  <si>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</si>
  <si>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</si>
  <si>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</si>
  <si>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</si>
  <si>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</si>
  <si>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</si>
  <si>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</si>
  <si>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</si>
  <si>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</si>
  <si>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</si>
  <si>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</si>
  <si>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</si>
  <si>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</si>
  <si>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</si>
  <si>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</si>
  <si>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</si>
  <si>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</si>
  <si>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</si>
  <si>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</si>
  <si>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</si>
  <si>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</si>
  <si>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</si>
  <si>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</si>
  <si>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</si>
  <si>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</si>
  <si>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</si>
  <si>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</si>
  <si>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</si>
  <si>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</si>
  <si>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</si>
  <si>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</si>
  <si>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</si>
  <si>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</si>
  <si>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</si>
  <si>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</si>
  <si>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</si>
  <si>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</si>
  <si>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</si>
  <si>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</si>
  <si>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</si>
  <si>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</si>
  <si>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</si>
  <si>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</si>
  <si>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</si>
  <si>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</si>
  <si>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</si>
  <si>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</si>
  <si>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</si>
  <si>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</si>
  <si>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</si>
  <si>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</si>
  <si>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</si>
  <si>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</si>
  <si>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</si>
  <si>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</si>
  <si>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</si>
  <si>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</si>
  <si>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</si>
  <si>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</si>
  <si>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</si>
  <si>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</si>
  <si>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</si>
  <si>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</si>
  <si>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</si>
  <si>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</si>
  <si>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</si>
  <si>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</si>
  <si>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</si>
  <si>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</si>
  <si>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</si>
  <si>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</si>
  <si>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</si>
  <si>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</si>
  <si>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</si>
  <si>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</si>
  <si>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</si>
  <si>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</si>
  <si>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</si>
  <si>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</si>
  <si>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</si>
  <si>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</si>
  <si>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</si>
  <si>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</si>
  <si>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</si>
  <si>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</si>
  <si>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</si>
  <si>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</si>
  <si>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</si>
  <si>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</si>
  <si>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</si>
  <si>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</si>
  <si>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</si>
  <si>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</si>
  <si>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</si>
  <si>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</si>
  <si>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</si>
  <si>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</si>
  <si>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</si>
  <si>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</si>
  <si>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</si>
  <si>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</si>
  <si>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</si>
  <si>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</si>
  <si>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</si>
  <si>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</si>
  <si>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</si>
  <si>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</si>
  <si>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</si>
  <si>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</si>
  <si>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</si>
  <si>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</si>
  <si>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</si>
  <si>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</si>
  <si>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</si>
  <si>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</si>
  <si>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</si>
  <si>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</si>
  <si>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</si>
  <si>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</si>
  <si>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</si>
  <si>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</si>
  <si>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</si>
  <si>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</si>
  <si>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</si>
  <si>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</si>
  <si>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</si>
  <si>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</si>
  <si>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</si>
  <si>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</si>
  <si>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</si>
  <si>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</si>
  <si>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</si>
  <si>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</si>
  <si>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</si>
  <si>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</si>
  <si>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</si>
  <si>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</si>
  <si>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</si>
  <si>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</si>
  <si>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</si>
  <si>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</si>
  <si>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</si>
  <si>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</si>
  <si>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</si>
  <si>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</si>
  <si>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</si>
  <si>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</si>
  <si>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</si>
  <si>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</si>
  <si>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</si>
  <si>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</si>
  <si>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</si>
  <si>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</si>
  <si>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</si>
  <si>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</si>
  <si>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</si>
  <si>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</si>
  <si>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</si>
  <si>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</si>
  <si>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</si>
  <si>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</si>
  <si>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</si>
  <si>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</si>
  <si>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</si>
  <si>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</si>
  <si>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</si>
  <si>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</si>
  <si>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</si>
  <si>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</si>
  <si>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</si>
  <si>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</si>
  <si>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</si>
  <si>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</si>
  <si>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</si>
  <si>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</si>
  <si>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</si>
  <si>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</si>
  <si>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</si>
  <si>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</si>
  <si>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</si>
  <si>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</si>
  <si>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</si>
  <si>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</si>
  <si>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</si>
  <si>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</si>
  <si>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</si>
  <si>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</si>
  <si>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</si>
  <si>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</si>
  <si>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</si>
  <si>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</si>
  <si>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</si>
  <si>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</si>
  <si>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</si>
  <si>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</si>
  <si>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</si>
  <si>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</si>
  <si>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</si>
  <si>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</si>
  <si>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</si>
  <si>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</si>
  <si>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</si>
  <si>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</si>
  <si>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</si>
  <si>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</si>
  <si>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</si>
  <si>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</si>
  <si>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</si>
  <si>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</si>
  <si>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</si>
  <si>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</si>
  <si>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</si>
  <si>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</si>
  <si>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</si>
  <si>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</si>
  <si>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</si>
  <si>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</si>
  <si>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</si>
  <si>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</si>
  <si>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</si>
  <si>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</si>
  <si>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</si>
  <si>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</si>
  <si>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</si>
  <si>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</si>
  <si>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</si>
  <si>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</si>
  <si>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</si>
  <si>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</si>
  <si>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</si>
  <si>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</si>
  <si>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</si>
  <si>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</si>
  <si>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</si>
  <si>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</si>
  <si>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</si>
  <si>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</si>
  <si>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</si>
  <si>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</si>
  <si>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</si>
  <si>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</si>
  <si>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</si>
  <si>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</si>
  <si>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</si>
  <si>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</si>
  <si>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</si>
  <si>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</si>
  <si>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</si>
  <si>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</si>
  <si>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</si>
  <si>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</si>
  <si>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</si>
  <si>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</si>
  <si>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</si>
  <si>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</si>
  <si>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</si>
  <si>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</si>
  <si>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</si>
  <si>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</si>
  <si>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</si>
  <si>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</si>
  <si>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</si>
  <si>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</si>
  <si>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</si>
  <si>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</si>
  <si>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</si>
  <si>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</si>
  <si>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</si>
  <si>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</si>
  <si>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</si>
  <si>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</si>
  <si>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</si>
  <si>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</si>
  <si>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</si>
  <si>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</si>
  <si>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</si>
  <si>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</si>
  <si>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</si>
  <si>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</si>
  <si>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</si>
  <si>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</si>
  <si>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</si>
  <si>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</si>
  <si>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</si>
  <si>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</si>
  <si>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</si>
  <si>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</si>
  <si>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</si>
  <si>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</si>
  <si>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</si>
  <si>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</si>
  <si>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</si>
  <si>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</si>
  <si>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</si>
  <si>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</si>
  <si>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</si>
  <si>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</si>
  <si>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</si>
  <si>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</si>
  <si>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</si>
  <si>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</si>
  <si>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</si>
  <si>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</si>
  <si>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</si>
  <si>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</si>
  <si>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</si>
  <si>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</si>
  <si>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</si>
  <si>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</si>
  <si>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</si>
  <si>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</si>
  <si>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</si>
  <si>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</si>
  <si>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</si>
  <si>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</si>
  <si>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</si>
  <si>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</si>
  <si>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</si>
  <si>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</si>
  <si>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</si>
  <si>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</si>
  <si>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</si>
  <si>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</si>
  <si>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</si>
  <si>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</si>
  <si>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</si>
  <si>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</si>
  <si>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</si>
  <si>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</si>
  <si>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</si>
  <si>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</si>
  <si>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</si>
  <si>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</si>
  <si>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</si>
  <si>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</si>
  <si>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</si>
  <si>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</si>
  <si>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</si>
  <si>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</si>
  <si>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</si>
  <si>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</si>
  <si>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</si>
  <si>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</si>
  <si>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</si>
  <si>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</si>
  <si>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</si>
  <si>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</si>
  <si>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</si>
  <si>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</si>
  <si>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</si>
  <si>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</si>
  <si>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</si>
  <si>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</si>
  <si>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</si>
  <si>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</si>
  <si>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</si>
  <si>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</si>
  <si>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</si>
  <si>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</si>
  <si>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</si>
  <si>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</si>
  <si>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</si>
  <si>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</si>
  <si>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</si>
  <si>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</si>
  <si>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</si>
  <si>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</si>
  <si>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</si>
  <si>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</si>
  <si>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</si>
  <si>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</si>
  <si>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</si>
  <si>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</si>
  <si>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</si>
  <si>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</si>
  <si>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</si>
  <si>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</si>
  <si>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</si>
  <si>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</si>
  <si>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</si>
  <si>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</si>
  <si>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</si>
  <si>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</si>
  <si>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</si>
  <si>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</si>
  <si>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</si>
  <si>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</si>
  <si>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</si>
  <si>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</si>
  <si>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</si>
  <si>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</si>
  <si>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</si>
  <si>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</si>
  <si>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</si>
  <si>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</si>
  <si>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</si>
  <si>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</si>
  <si>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</si>
  <si>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</si>
  <si>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</si>
  <si>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</si>
  <si>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</si>
  <si>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</si>
  <si>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</si>
  <si>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</si>
  <si>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</si>
  <si>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</si>
  <si>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</si>
  <si>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</si>
  <si>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</si>
  <si>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</si>
  <si>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</si>
  <si>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</si>
  <si>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</si>
  <si>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</si>
  <si>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</si>
  <si>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</si>
  <si>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</si>
  <si>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</si>
  <si>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</si>
  <si>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</si>
  <si>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</si>
  <si>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</si>
  <si>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</si>
  <si>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</si>
  <si>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</si>
  <si>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</si>
  <si>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</si>
  <si>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</si>
  <si>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</si>
  <si>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</si>
  <si>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</si>
  <si>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</si>
  <si>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</si>
  <si>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</si>
  <si>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</si>
  <si>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</si>
  <si>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</si>
  <si>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</si>
  <si>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</si>
  <si>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</si>
  <si>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</si>
  <si>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</si>
  <si>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</si>
  <si>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</si>
  <si>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</si>
  <si>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</si>
  <si>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</si>
  <si>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</si>
  <si>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</si>
  <si>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</si>
  <si>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</si>
  <si>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</si>
  <si>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</si>
  <si>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</si>
  <si>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</si>
  <si>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</si>
  <si>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</si>
  <si>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</si>
  <si>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</si>
  <si>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</si>
  <si>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</si>
  <si>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</si>
  <si>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</si>
  <si>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</si>
  <si>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</si>
  <si>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</si>
  <si>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</si>
  <si>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</si>
  <si>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</si>
  <si>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</si>
  <si>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</si>
  <si>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</si>
  <si>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</si>
  <si>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</si>
  <si>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</si>
  <si>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</si>
  <si>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</si>
  <si>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</si>
  <si>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</si>
  <si>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</si>
  <si>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</si>
  <si>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</si>
  <si>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</si>
  <si>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</si>
  <si>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</si>
  <si>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</si>
  <si>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</si>
  <si>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</si>
  <si>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</si>
  <si>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</si>
  <si>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</si>
  <si>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</si>
  <si>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</si>
  <si>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</si>
  <si>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</si>
  <si>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</si>
  <si>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</si>
  <si>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</si>
  <si>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</si>
  <si>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</si>
  <si>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</si>
  <si>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</si>
  <si>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</si>
  <si>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</si>
  <si>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</si>
  <si>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</si>
  <si>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</si>
  <si>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</si>
  <si>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</si>
  <si>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</si>
  <si>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</si>
  <si>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</si>
  <si>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</si>
  <si>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</si>
  <si>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</si>
  <si>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</si>
  <si>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</si>
  <si>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</si>
  <si>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</si>
  <si>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</si>
  <si>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</si>
  <si>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</si>
  <si>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</si>
  <si>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</si>
  <si>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</si>
  <si>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</si>
  <si>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</si>
  <si>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</si>
  <si>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</si>
  <si>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</si>
  <si>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</si>
  <si>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</si>
  <si>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</si>
  <si>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</si>
  <si>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</si>
  <si>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</si>
  <si>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</si>
  <si>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</si>
  <si>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</si>
  <si>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</si>
  <si>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</si>
  <si>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</si>
  <si>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</si>
  <si>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</si>
  <si>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</si>
  <si>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</si>
  <si>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</si>
  <si>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</si>
  <si>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</si>
  <si>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</si>
  <si>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</si>
  <si>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</si>
  <si>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</si>
  <si>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</si>
  <si>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</si>
  <si>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</si>
  <si>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</si>
  <si>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</si>
  <si>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</si>
  <si>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</si>
  <si>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</si>
  <si>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</si>
  <si>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</si>
  <si>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</si>
  <si>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</si>
  <si>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</si>
  <si>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</si>
  <si>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</si>
  <si>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</si>
  <si>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</si>
  <si>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</si>
  <si>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</si>
  <si>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</si>
  <si>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</si>
  <si>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</si>
  <si>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</si>
  <si>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</si>
  <si>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</si>
  <si>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</si>
  <si>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</si>
  <si>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</si>
  <si>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</si>
  <si>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</si>
  <si>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</si>
  <si>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</si>
  <si>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</si>
  <si>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</si>
  <si>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</si>
  <si>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</si>
  <si>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</si>
  <si>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</si>
  <si>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</si>
  <si>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</si>
  <si>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</si>
  <si>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</si>
  <si>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</si>
  <si>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</si>
  <si>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</si>
  <si>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</si>
  <si>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</si>
  <si>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</si>
  <si>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</si>
  <si>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</si>
  <si>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</si>
  <si>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</si>
  <si>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</si>
  <si>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</si>
  <si>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</si>
  <si>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</si>
  <si>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</si>
  <si>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</si>
  <si>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</si>
  <si>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</si>
  <si>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</si>
  <si>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</si>
  <si>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</si>
  <si>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</si>
  <si>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</si>
  <si>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</si>
  <si>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</si>
  <si>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</si>
  <si>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</si>
  <si>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</si>
  <si>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</si>
  <si>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</si>
  <si>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</si>
  <si>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</si>
  <si>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</si>
  <si>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</si>
  <si>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</si>
  <si>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</si>
  <si>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</si>
  <si>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</si>
  <si>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</si>
  <si>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</si>
  <si>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</si>
  <si>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</si>
  <si>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</si>
  <si>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</si>
  <si>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</si>
  <si>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</si>
  <si>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</si>
  <si>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</si>
  <si>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</si>
  <si>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</si>
  <si>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</si>
  <si>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</si>
  <si>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</si>
  <si>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</si>
  <si>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</si>
  <si>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</si>
  <si>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</si>
  <si>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</si>
  <si>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</si>
  <si>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</si>
  <si>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</si>
  <si>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</si>
  <si>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</si>
  <si>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</si>
  <si>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</si>
  <si>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</si>
  <si>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</si>
  <si>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</si>
  <si>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</si>
  <si>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</si>
  <si>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</si>
  <si>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</si>
  <si>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</si>
  <si>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</si>
  <si>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</si>
  <si>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</si>
  <si>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</si>
  <si>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</si>
  <si>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</si>
  <si>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</si>
  <si>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</si>
  <si>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</si>
  <si>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</si>
  <si>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</si>
  <si>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</si>
  <si>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</si>
  <si>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</si>
  <si>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</si>
  <si>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</si>
  <si>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</si>
  <si>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</si>
  <si>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</si>
  <si>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</si>
  <si>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</si>
  <si>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</si>
  <si>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</si>
  <si>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</si>
  <si>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</si>
  <si>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</si>
  <si>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</si>
  <si>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</si>
  <si>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</si>
  <si>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</si>
  <si>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</si>
  <si>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</si>
  <si>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</si>
  <si>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</si>
  <si>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</si>
  <si>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</si>
  <si>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</si>
  <si>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</si>
  <si>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</si>
  <si>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</si>
  <si>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</si>
  <si>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</si>
  <si>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</si>
  <si>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</si>
  <si>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</si>
  <si>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</si>
  <si>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</si>
  <si>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</si>
  <si>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</si>
  <si>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</si>
  <si>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</si>
  <si>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</si>
  <si>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</si>
  <si>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</si>
  <si>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</si>
  <si>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</si>
  <si>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</si>
  <si>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</si>
  <si>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</si>
  <si>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</si>
  <si>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</si>
  <si>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</si>
  <si>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</si>
  <si>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</si>
  <si>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</si>
  <si>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</si>
  <si>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</si>
  <si>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</si>
  <si>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</si>
  <si>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</si>
  <si>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</si>
  <si>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</si>
  <si>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</si>
  <si>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</si>
  <si>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</si>
  <si>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</si>
  <si>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</si>
  <si>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</si>
  <si>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</si>
  <si>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</si>
  <si>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</si>
  <si>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</si>
  <si>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</si>
  <si>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</si>
  <si>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</si>
  <si>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</si>
  <si>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</si>
  <si>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</si>
  <si>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</si>
  <si>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</si>
  <si>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</si>
  <si>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</si>
  <si>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</si>
  <si>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</si>
  <si>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</si>
  <si>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</si>
  <si>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</si>
  <si>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</si>
  <si>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</si>
  <si>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</si>
  <si>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</si>
  <si>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</si>
  <si>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</si>
  <si>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</si>
  <si>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</si>
  <si>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</si>
  <si>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</si>
  <si>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</si>
  <si>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</si>
  <si>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</si>
  <si>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</si>
  <si>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</si>
  <si>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</si>
  <si>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</si>
  <si>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</si>
  <si>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</si>
  <si>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</si>
  <si>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</si>
  <si>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</si>
  <si>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</si>
  <si>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</si>
  <si>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</si>
  <si>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</si>
  <si>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</si>
  <si>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</si>
  <si>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</si>
  <si>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</si>
  <si>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</si>
  <si>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</si>
  <si>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</si>
  <si>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</si>
  <si>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</si>
  <si>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</si>
  <si>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</si>
  <si>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</si>
  <si>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</si>
  <si>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</si>
  <si>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</si>
  <si>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</si>
  <si>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</si>
  <si>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</si>
  <si>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</si>
  <si>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</si>
  <si>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</si>
  <si>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</si>
  <si>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</si>
  <si>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</si>
  <si>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</si>
  <si>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</si>
  <si>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</si>
  <si>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</si>
  <si>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</si>
  <si>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</si>
  <si>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</si>
  <si>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</si>
  <si>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</si>
  <si>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</si>
  <si>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</si>
  <si>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</si>
  <si>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</si>
  <si>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</si>
  <si>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</si>
  <si>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</si>
  <si>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</si>
  <si>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</si>
  <si>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</si>
  <si>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</si>
  <si>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</si>
  <si>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</si>
  <si>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</si>
  <si>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</si>
  <si>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</si>
  <si>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</si>
  <si>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</si>
  <si>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</si>
  <si>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</si>
  <si>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</si>
  <si>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</si>
  <si>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</si>
  <si>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</si>
  <si>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</si>
  <si>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</si>
  <si>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</si>
  <si>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</si>
  <si>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</si>
  <si>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</si>
  <si>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</si>
  <si>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</si>
  <si>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</si>
  <si>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</si>
  <si>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</si>
  <si>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</si>
  <si>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</si>
  <si>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</si>
  <si>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</si>
  <si>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</si>
  <si>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</si>
  <si>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</si>
  <si>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</si>
  <si>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</si>
  <si>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</si>
  <si>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</si>
  <si>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</si>
  <si>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</si>
  <si>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</si>
  <si>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</si>
  <si>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</si>
  <si>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</si>
  <si>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</si>
  <si>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</si>
  <si>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</si>
  <si>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</si>
  <si>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</si>
  <si>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</si>
  <si>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</si>
  <si>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</si>
  <si>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</si>
  <si>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</si>
  <si>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</si>
  <si>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</si>
  <si>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</si>
  <si>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</si>
  <si>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</si>
  <si>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</si>
  <si>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</si>
  <si>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</si>
  <si>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</si>
  <si>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</si>
  <si>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</si>
  <si>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</si>
  <si>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</si>
  <si>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</si>
  <si>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</si>
  <si>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</si>
  <si>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</si>
  <si>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</si>
  <si>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</si>
  <si>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</si>
  <si>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</si>
  <si>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</si>
  <si>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</si>
  <si>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</si>
  <si>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</si>
  <si>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</si>
  <si>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</si>
  <si>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</si>
  <si>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</si>
  <si>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</si>
  <si>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</si>
  <si>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</si>
  <si>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</si>
  <si>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</si>
  <si>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</si>
  <si>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</si>
  <si>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</si>
  <si>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</si>
  <si>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</si>
  <si>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</si>
  <si>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</si>
  <si>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</si>
  <si>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</si>
  <si>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</si>
  <si>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</si>
  <si>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</si>
  <si>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</si>
  <si>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</si>
  <si>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</si>
  <si>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</si>
  <si>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</si>
  <si>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</si>
  <si>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</si>
  <si>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</si>
  <si>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</si>
  <si>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</si>
  <si>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</si>
  <si>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</si>
  <si>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</si>
  <si>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</si>
  <si>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</si>
  <si>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</si>
  <si>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</si>
  <si>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</si>
  <si>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</si>
  <si>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</si>
  <si>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</si>
  <si>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</si>
  <si>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</si>
  <si>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</si>
  <si>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</si>
  <si>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</si>
  <si>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</si>
  <si>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</si>
  <si>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</si>
  <si>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</si>
  <si>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</si>
  <si>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</si>
  <si>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</si>
  <si>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</si>
  <si>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</si>
  <si>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</si>
  <si>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</si>
  <si>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</si>
  <si>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</si>
  <si>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</si>
  <si>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</si>
  <si>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</si>
  <si>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</si>
  <si>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</si>
  <si>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</si>
  <si>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</si>
  <si>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</si>
  <si>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</si>
  <si>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</si>
  <si>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</si>
  <si>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</si>
  <si>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</si>
  <si>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</si>
  <si>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</si>
  <si>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</si>
  <si>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</si>
  <si>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</si>
  <si>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</si>
  <si>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</si>
  <si>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</si>
  <si>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</si>
  <si>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</si>
  <si>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</si>
  <si>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</si>
  <si>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</si>
  <si>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</si>
  <si>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</si>
  <si>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</si>
  <si>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</si>
  <si>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</si>
  <si>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</si>
  <si>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</si>
  <si>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</si>
  <si>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</si>
  <si>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</si>
  <si>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</si>
  <si>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</si>
  <si>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</si>
  <si>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</si>
  <si>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</si>
  <si>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</si>
  <si>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</si>
  <si>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</si>
  <si>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</si>
  <si>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</si>
  <si>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</si>
  <si>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</si>
  <si>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</si>
  <si>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</si>
  <si>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</si>
  <si>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</si>
  <si>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</si>
  <si>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</si>
  <si>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</si>
  <si>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</si>
  <si>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</si>
  <si>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</si>
  <si>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</si>
  <si>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</si>
  <si>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</si>
  <si>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</si>
  <si>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</si>
  <si>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</si>
  <si>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</si>
  <si>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</si>
  <si>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</si>
  <si>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</si>
  <si>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</si>
  <si>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</si>
  <si>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</si>
  <si>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</si>
  <si>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</si>
  <si>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</si>
  <si>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</si>
  <si>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</si>
  <si>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</si>
  <si>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</si>
  <si>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</si>
  <si>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</si>
  <si>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</si>
  <si>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</si>
  <si>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</si>
  <si>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</si>
  <si>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</si>
  <si>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</si>
  <si>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</si>
  <si>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</si>
  <si>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</si>
  <si>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</si>
  <si>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</si>
  <si>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</si>
  <si>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</si>
  <si>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</si>
  <si>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</si>
  <si>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</si>
  <si>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</si>
  <si>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</si>
  <si>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</si>
  <si>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</si>
  <si>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</si>
  <si>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</si>
  <si>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</si>
  <si>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</si>
  <si>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</si>
  <si>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</si>
  <si>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</si>
  <si>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</si>
  <si>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</si>
  <si>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</si>
  <si>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</si>
  <si>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</si>
  <si>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</si>
  <si>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</si>
  <si>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</si>
  <si>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</si>
  <si>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</si>
  <si>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</si>
  <si>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</si>
  <si>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</si>
  <si>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</si>
  <si>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</si>
  <si>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</si>
  <si>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</si>
  <si>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</si>
  <si>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</si>
  <si>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</si>
  <si>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</si>
  <si>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</si>
  <si>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</si>
  <si>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</si>
  <si>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</si>
  <si>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</si>
  <si>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</si>
  <si>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</si>
  <si>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</si>
  <si>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</si>
  <si>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</si>
  <si>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</si>
  <si>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</si>
  <si>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</si>
  <si>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</si>
  <si>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</si>
  <si>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</si>
  <si>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</si>
  <si>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</si>
  <si>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</si>
  <si>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</si>
  <si>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</si>
  <si>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</si>
  <si>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</si>
  <si>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</si>
  <si>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</si>
  <si>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</si>
  <si>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</si>
  <si>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</si>
  <si>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</si>
  <si>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</si>
  <si>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</si>
  <si>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</si>
  <si>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</si>
  <si>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</si>
  <si>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</si>
  <si>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</si>
  <si>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</si>
  <si>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</si>
  <si>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</si>
  <si>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</si>
  <si>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</si>
  <si>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</si>
  <si>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</si>
  <si>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</si>
  <si>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</si>
  <si>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</si>
  <si>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</si>
  <si>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</si>
  <si>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</si>
  <si>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</si>
  <si>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</si>
  <si>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</si>
  <si>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</si>
  <si>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</si>
  <si>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</si>
  <si>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</si>
  <si>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</si>
  <si>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</si>
  <si>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</si>
  <si>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</si>
  <si>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</si>
  <si>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</si>
  <si>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</si>
  <si>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</si>
  <si>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</si>
  <si>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</si>
  <si>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</si>
  <si>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</si>
  <si>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</si>
  <si>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</si>
  <si>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</si>
  <si>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</si>
  <si>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</si>
  <si>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</si>
  <si>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</si>
  <si>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</si>
  <si>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</si>
  <si>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</si>
  <si>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</si>
  <si>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</si>
  <si>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</si>
  <si>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</si>
  <si>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</si>
  <si>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</si>
  <si>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</si>
  <si>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</si>
  <si>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</si>
  <si>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</si>
  <si>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</si>
  <si>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</si>
  <si>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</si>
  <si>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</si>
  <si>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</si>
  <si>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</si>
  <si>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</si>
  <si>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</si>
  <si>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</si>
  <si>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</si>
  <si>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</si>
  <si>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</si>
  <si>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</si>
  <si>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</si>
  <si>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</si>
  <si>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</si>
  <si>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</si>
  <si>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</si>
  <si>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</si>
  <si>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</si>
  <si>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</si>
  <si>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</si>
  <si>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</si>
  <si>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</si>
  <si>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</si>
  <si>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</si>
  <si>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</si>
  <si>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</si>
  <si>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</si>
  <si>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</si>
  <si>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</si>
  <si>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</si>
  <si>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</si>
  <si>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</si>
  <si>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</si>
  <si>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</si>
  <si>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</si>
  <si>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</si>
  <si>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</si>
  <si>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</si>
  <si>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</si>
  <si>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</si>
  <si>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</si>
  <si>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</si>
  <si>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</si>
  <si>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</si>
  <si>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</si>
  <si>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</si>
  <si>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</si>
  <si>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</si>
  <si>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</si>
  <si>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</si>
  <si>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</si>
  <si>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</si>
  <si>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</si>
  <si>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</si>
  <si>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</si>
  <si>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</si>
  <si>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</si>
  <si>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</si>
  <si>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</si>
  <si>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</si>
  <si>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</si>
  <si>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</si>
  <si>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</si>
  <si>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</si>
  <si>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</si>
  <si>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</si>
  <si>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</si>
  <si>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</si>
  <si>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</si>
  <si>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</si>
  <si>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</si>
  <si>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</si>
  <si>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</si>
  <si>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</si>
  <si>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</si>
  <si>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</si>
  <si>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</si>
  <si>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</si>
  <si>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</si>
  <si>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</si>
  <si>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</si>
  <si>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</si>
  <si>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</si>
  <si>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</si>
  <si>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</si>
  <si>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</si>
  <si>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</si>
  <si>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</si>
  <si>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</si>
  <si>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</si>
  <si>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</si>
  <si>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</si>
  <si>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</si>
  <si>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</si>
  <si>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</si>
  <si>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</si>
  <si>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</si>
  <si>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</si>
  <si>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</si>
  <si>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</si>
  <si>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</si>
  <si>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</si>
  <si>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</si>
  <si>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</si>
  <si>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</si>
  <si>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</si>
  <si>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</si>
  <si>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</si>
  <si>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</si>
  <si>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</si>
  <si>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</si>
  <si>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</si>
  <si>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</si>
  <si>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</si>
  <si>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</si>
  <si>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</si>
  <si>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</si>
  <si>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</si>
  <si>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</si>
  <si>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</si>
  <si>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</si>
  <si>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</si>
  <si>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</si>
  <si>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</si>
  <si>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</si>
  <si>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</si>
  <si>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</si>
  <si>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</si>
  <si>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</si>
  <si>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</si>
  <si>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</si>
  <si>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</si>
  <si>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</si>
  <si>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</si>
  <si>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</si>
  <si>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</si>
  <si>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</si>
  <si>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</si>
  <si>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</si>
  <si>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</si>
  <si>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</si>
  <si>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</si>
  <si>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</si>
  <si>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</si>
  <si>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</si>
  <si>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</si>
  <si>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</si>
  <si>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</si>
  <si>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</si>
  <si>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</si>
  <si>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</si>
  <si>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</si>
  <si>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</si>
  <si>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</si>
  <si>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</si>
  <si>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</si>
  <si>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</si>
  <si>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</si>
  <si>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</si>
  <si>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</si>
  <si>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</si>
  <si>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</si>
  <si>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</si>
  <si>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</si>
  <si>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</si>
  <si>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</si>
  <si>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</si>
  <si>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</si>
  <si>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</si>
  <si>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</si>
  <si>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</si>
  <si>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</si>
  <si>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</si>
  <si>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</si>
  <si>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</si>
  <si>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</si>
  <si>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</si>
  <si>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</si>
  <si>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</si>
  <si>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</si>
  <si>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</si>
  <si>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</si>
  <si>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</si>
  <si>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</si>
  <si>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</si>
  <si>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</si>
  <si>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</si>
  <si>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</si>
  <si>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</si>
  <si>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</si>
  <si>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</si>
  <si>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</si>
  <si>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</si>
  <si>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</si>
  <si>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</si>
  <si>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</si>
  <si>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</si>
  <si>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</si>
  <si>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</si>
  <si>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</si>
  <si>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</si>
  <si>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</si>
  <si>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</si>
  <si>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</si>
  <si>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</si>
  <si>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</si>
  <si>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</si>
  <si>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</si>
  <si>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</si>
  <si>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</si>
  <si>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</si>
  <si>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</si>
  <si>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</si>
  <si>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</si>
  <si>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</si>
  <si>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</si>
  <si>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</si>
  <si>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</si>
  <si>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</si>
  <si>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</si>
  <si>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</si>
  <si>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</si>
  <si>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</si>
  <si>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</si>
  <si>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</si>
  <si>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</si>
  <si>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</si>
  <si>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</si>
  <si>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</si>
  <si>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</si>
  <si>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</si>
  <si>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</si>
  <si>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</si>
  <si>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</si>
  <si>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</si>
  <si>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</si>
  <si>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</si>
  <si>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</si>
  <si>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</si>
  <si>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</si>
  <si>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</si>
  <si>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</si>
  <si>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</si>
  <si>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</si>
  <si>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</si>
  <si>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</si>
  <si>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</si>
  <si>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</si>
  <si>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</si>
  <si>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</si>
  <si>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</si>
  <si>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</si>
  <si>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</si>
  <si>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</si>
  <si>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</si>
  <si>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</si>
  <si>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</si>
  <si>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</si>
  <si>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</si>
  <si>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</si>
  <si>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</si>
  <si>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</si>
  <si>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</si>
  <si>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</si>
  <si>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</si>
  <si>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</si>
  <si>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</si>
  <si>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</si>
  <si>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</si>
  <si>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</si>
  <si>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</si>
  <si>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</si>
  <si>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</si>
  <si>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</si>
  <si>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</si>
  <si>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</si>
  <si>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</si>
  <si>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</si>
  <si>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</si>
  <si>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</si>
  <si>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</si>
  <si>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</si>
  <si>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</si>
  <si>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</si>
  <si>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</si>
  <si>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</si>
  <si>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</si>
  <si>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</si>
  <si>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</si>
  <si>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</si>
  <si>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</si>
  <si>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</si>
  <si>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</si>
  <si>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</si>
  <si>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</si>
  <si>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</si>
  <si>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</si>
  <si>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</si>
  <si>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</si>
  <si>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</si>
  <si>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</si>
  <si>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</si>
  <si>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</si>
  <si>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</si>
  <si>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</si>
  <si>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</si>
  <si>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</si>
  <si>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</si>
  <si>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</si>
  <si>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</si>
  <si>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</si>
  <si>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</si>
  <si>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</si>
  <si>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</si>
  <si>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</si>
  <si>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</si>
  <si>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</si>
  <si>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</si>
  <si>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</si>
  <si>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</si>
  <si>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</si>
  <si>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</si>
  <si>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</si>
  <si>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</si>
  <si>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</si>
  <si>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</si>
  <si>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</si>
  <si>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</si>
  <si>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</si>
  <si>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</si>
  <si>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</si>
  <si>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</si>
  <si>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</si>
  <si>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</si>
  <si>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</si>
  <si>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</si>
  <si>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</si>
  <si>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</si>
  <si>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</si>
  <si>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</si>
  <si>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</si>
  <si>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</si>
  <si>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</si>
  <si>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</si>
  <si>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</si>
  <si>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</si>
  <si>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</si>
  <si>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</si>
  <si>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</si>
  <si>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</si>
  <si>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</si>
  <si>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</si>
  <si>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</si>
  <si>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</si>
  <si>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</si>
  <si>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</si>
  <si>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</si>
  <si>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</si>
  <si>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</si>
  <si>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</si>
  <si>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</si>
  <si>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</si>
  <si>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</si>
  <si>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</si>
  <si>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</si>
  <si>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</si>
  <si>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</si>
  <si>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</si>
  <si>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</si>
  <si>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</si>
  <si>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</si>
  <si>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</si>
  <si>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</si>
  <si>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</si>
  <si>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</si>
  <si>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</si>
  <si>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</si>
  <si>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</si>
  <si>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</si>
  <si>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</si>
  <si>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</si>
  <si>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</si>
  <si>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</si>
  <si>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</si>
  <si>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</si>
  <si>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</si>
  <si>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</si>
  <si>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</si>
  <si>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</si>
  <si>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</si>
  <si>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</si>
  <si>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</si>
  <si>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</si>
  <si>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</si>
  <si>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</si>
  <si>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</si>
  <si>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</si>
  <si>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</si>
  <si>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</si>
  <si>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</si>
  <si>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</si>
  <si>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</si>
  <si>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</si>
  <si>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</si>
  <si>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</si>
  <si>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</si>
  <si>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</si>
  <si>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</si>
  <si>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</si>
  <si>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</si>
  <si>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</si>
  <si>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</si>
  <si>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</si>
  <si>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</si>
  <si>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</si>
  <si>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</si>
  <si>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</si>
  <si>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</si>
  <si>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</si>
  <si>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</si>
  <si>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</si>
  <si>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</si>
  <si>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</si>
  <si>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</si>
  <si>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</si>
  <si>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</si>
  <si>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</si>
  <si>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</si>
  <si>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</si>
  <si>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</si>
  <si>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</si>
  <si>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</si>
  <si>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</si>
  <si>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</si>
  <si>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</si>
  <si>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</si>
  <si>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</si>
  <si>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</si>
  <si>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</si>
  <si>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</si>
  <si>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</si>
  <si>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</si>
  <si>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</si>
  <si>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</si>
  <si>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</si>
  <si>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</si>
  <si>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</si>
  <si>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</si>
  <si>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</si>
  <si>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</si>
  <si>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</si>
  <si>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</si>
  <si>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</si>
  <si>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</si>
  <si>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</si>
  <si>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</si>
  <si>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</si>
  <si>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</si>
  <si>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</si>
  <si>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</si>
  <si>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</si>
  <si>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</si>
  <si>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</si>
  <si>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</si>
  <si>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</si>
  <si>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</si>
  <si>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</si>
  <si>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</si>
  <si>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</si>
  <si>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</si>
  <si>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</si>
  <si>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</si>
  <si>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</si>
  <si>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</si>
  <si>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</si>
  <si>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</si>
  <si>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</si>
  <si>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</si>
  <si>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</si>
  <si>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</si>
  <si>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</si>
  <si>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</si>
  <si>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</si>
  <si>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</si>
  <si>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</si>
  <si>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</si>
  <si>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</si>
  <si>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</si>
  <si>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</si>
  <si>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</si>
  <si>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</si>
  <si>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</si>
  <si>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</si>
  <si>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</si>
  <si>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</si>
  <si>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</si>
  <si>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</si>
  <si>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</si>
  <si>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</si>
  <si>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</si>
  <si>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</si>
  <si>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</si>
  <si>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</si>
  <si>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</si>
  <si>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</si>
  <si>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</si>
  <si>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</si>
  <si>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</si>
  <si>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</si>
  <si>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</si>
  <si>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</si>
  <si>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</si>
  <si>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</si>
  <si>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</si>
  <si>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</si>
  <si>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</si>
  <si>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</si>
  <si>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</si>
  <si>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</si>
  <si>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</si>
  <si>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</si>
  <si>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</si>
  <si>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</si>
  <si>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</si>
  <si>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</si>
  <si>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</si>
  <si>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</si>
  <si>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</si>
  <si>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</si>
  <si>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</si>
  <si>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</si>
  <si>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</si>
  <si>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</si>
  <si>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</si>
  <si>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</si>
  <si>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</si>
  <si>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</si>
  <si>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</si>
  <si>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</si>
  <si>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</si>
  <si>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</si>
  <si>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</si>
  <si>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</si>
  <si>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</si>
  <si>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</si>
  <si>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</si>
  <si>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</si>
  <si>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</si>
  <si>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</si>
  <si>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</si>
  <si>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</si>
  <si>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</si>
  <si>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</si>
  <si>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</si>
  <si>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</si>
  <si>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</si>
  <si>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</si>
  <si>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</si>
  <si>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</si>
  <si>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</si>
  <si>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</si>
  <si>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</si>
  <si>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</si>
  <si>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</si>
  <si>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</si>
  <si>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</si>
  <si>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</si>
  <si>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</si>
  <si>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</si>
  <si>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</si>
  <si>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</si>
  <si>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</si>
  <si>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</si>
  <si>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</si>
  <si>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</si>
  <si>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</si>
  <si>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</si>
  <si>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</si>
  <si>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</si>
  <si>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</si>
  <si>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</si>
  <si>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</si>
  <si>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</si>
  <si>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</si>
  <si>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</si>
  <si>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</si>
  <si>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</si>
  <si>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</si>
  <si>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</si>
  <si>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</si>
  <si>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</si>
  <si>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</si>
  <si>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</si>
  <si>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</si>
  <si>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</si>
  <si>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</si>
  <si>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</si>
  <si>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</si>
  <si>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</si>
  <si>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</si>
  <si>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</si>
  <si>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</si>
  <si>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</si>
  <si>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</si>
  <si>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</si>
  <si>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</si>
  <si>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</si>
  <si>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</si>
  <si>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</si>
  <si>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</si>
  <si>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</si>
  <si>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</si>
  <si>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</si>
  <si>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</si>
  <si>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</si>
  <si>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</si>
  <si>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</si>
  <si>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</si>
  <si>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</si>
  <si>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</si>
  <si>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</si>
  <si>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</si>
  <si>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</si>
  <si>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</si>
  <si>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</si>
  <si>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</si>
  <si>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</si>
  <si>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</si>
  <si>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</si>
  <si>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</si>
  <si>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</si>
  <si>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</si>
  <si>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</si>
  <si>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</si>
  <si>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</si>
  <si>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</si>
  <si>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</si>
  <si>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</si>
  <si>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</si>
  <si>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</si>
  <si>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</si>
  <si>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</si>
  <si>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</si>
  <si>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</si>
  <si>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</si>
  <si>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</si>
  <si>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</si>
  <si>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</si>
  <si>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</si>
  <si>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</si>
  <si>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</si>
  <si>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</si>
  <si>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</si>
  <si>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</si>
  <si>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</si>
  <si>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</si>
  <si>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</si>
  <si>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</si>
  <si>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</si>
  <si>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</si>
  <si>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</si>
  <si>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</si>
  <si>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</si>
  <si>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</si>
  <si>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</si>
  <si>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</si>
  <si>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</si>
  <si>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</si>
  <si>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</si>
  <si>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</si>
  <si>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</si>
  <si>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</si>
  <si>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</si>
  <si>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</si>
  <si>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</si>
  <si>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</si>
  <si>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</si>
  <si>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</si>
  <si>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</si>
  <si>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</si>
  <si>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</si>
  <si>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</si>
  <si>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</si>
  <si>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</si>
  <si>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</si>
  <si>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</si>
  <si>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</si>
  <si>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</si>
  <si>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</si>
  <si>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</si>
  <si>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</si>
  <si>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</si>
  <si>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</si>
  <si>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</si>
  <si>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</si>
  <si>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</si>
  <si>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</si>
  <si>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</si>
  <si>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</si>
  <si>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</si>
  <si>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</si>
  <si>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</si>
  <si>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</si>
  <si>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</si>
  <si>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</si>
  <si>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</si>
  <si>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</si>
  <si>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</si>
  <si>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</si>
  <si>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</si>
  <si>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</si>
  <si>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</si>
  <si>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</si>
  <si>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</si>
  <si>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</si>
  <si>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</si>
  <si>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</si>
  <si>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</si>
  <si>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</si>
  <si>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</si>
  <si>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</si>
  <si>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</si>
  <si>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</si>
  <si>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</si>
  <si>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</si>
  <si>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</si>
  <si>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</si>
  <si>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</si>
  <si>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</si>
  <si>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</si>
  <si>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</si>
  <si>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</si>
  <si>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</si>
  <si>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</si>
  <si>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</si>
  <si>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</si>
  <si>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</si>
  <si>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</si>
  <si>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</si>
  <si>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</si>
  <si>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</si>
  <si>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</si>
  <si>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</si>
  <si>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</si>
  <si>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</si>
  <si>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</si>
  <si>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</si>
  <si>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</si>
  <si>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</si>
  <si>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</si>
  <si>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</si>
  <si>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</si>
  <si>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</si>
  <si>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</si>
  <si>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</si>
  <si>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</si>
  <si>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</si>
  <si>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</si>
  <si>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</si>
  <si>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</si>
  <si>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</si>
  <si>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</si>
  <si>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</si>
  <si>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</si>
  <si>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</si>
  <si>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</si>
  <si>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</si>
  <si>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</si>
  <si>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</si>
  <si>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</si>
  <si>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</si>
  <si>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</si>
  <si>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</si>
  <si>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</si>
  <si>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</si>
  <si>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</si>
  <si>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</si>
  <si>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</si>
  <si>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</si>
  <si>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</si>
  <si>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</si>
  <si>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</si>
  <si>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</si>
  <si>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</si>
  <si>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</si>
  <si>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</si>
  <si>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</si>
  <si>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</si>
  <si>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</si>
  <si>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</si>
  <si>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</si>
  <si>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</si>
  <si>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</si>
  <si>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</si>
  <si>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</si>
  <si>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</si>
  <si>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</si>
  <si>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</si>
  <si>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</si>
  <si>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</si>
  <si>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</si>
  <si>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</si>
  <si>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</si>
  <si>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</si>
  <si>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</si>
  <si>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</si>
  <si>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</si>
  <si>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</si>
  <si>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</si>
  <si>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</si>
  <si>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</si>
  <si>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</si>
  <si>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</si>
  <si>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</si>
  <si>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</si>
  <si>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</si>
  <si>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</si>
  <si>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</si>
  <si>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</si>
  <si>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</si>
  <si>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</si>
  <si>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</si>
  <si>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</si>
  <si>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</si>
  <si>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</si>
  <si>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</si>
  <si>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</si>
  <si>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</si>
  <si>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</si>
  <si>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</si>
  <si>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</si>
  <si>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</si>
  <si>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</si>
  <si>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</si>
  <si>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</si>
  <si>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</si>
  <si>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</si>
  <si>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</si>
  <si>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</si>
  <si>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</si>
  <si>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</si>
  <si>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</si>
  <si>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</si>
  <si>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</si>
  <si>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</si>
  <si>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</si>
  <si>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</si>
  <si>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</si>
  <si>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</si>
  <si>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</si>
  <si>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</si>
  <si>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</si>
  <si>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</si>
  <si>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</si>
  <si>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</si>
  <si>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</si>
  <si>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</si>
  <si>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</si>
  <si>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</si>
  <si>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</si>
  <si>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</si>
  <si>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</si>
  <si>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</si>
  <si>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</si>
  <si>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</si>
  <si>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</si>
  <si>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</si>
  <si>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</si>
  <si>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</si>
  <si>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</si>
  <si>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</si>
  <si>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</si>
  <si>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</si>
  <si>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</si>
  <si>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</si>
  <si>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</si>
  <si>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</si>
  <si>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</si>
  <si>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</si>
  <si>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</si>
  <si>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</si>
  <si>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</si>
  <si>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</si>
  <si>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</si>
  <si>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</si>
  <si>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</si>
  <si>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</si>
  <si>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</si>
  <si>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</si>
  <si>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</si>
  <si>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</si>
  <si>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</si>
  <si>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</si>
  <si>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</si>
  <si>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</si>
  <si>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</si>
  <si>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</si>
  <si>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</si>
  <si>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</si>
  <si>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</si>
  <si>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</si>
  <si>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</si>
  <si>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</si>
  <si>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</si>
  <si>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</si>
  <si>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</si>
  <si>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</si>
  <si>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</si>
  <si>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</si>
  <si>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</si>
  <si>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</si>
  <si>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</si>
  <si>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</si>
  <si>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</si>
  <si>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</si>
  <si>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</si>
  <si>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</si>
  <si>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</si>
  <si>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</si>
  <si>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</si>
  <si>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</si>
  <si>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</si>
  <si>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</si>
  <si>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</si>
  <si>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</si>
  <si>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</si>
  <si>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</si>
  <si>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</si>
  <si>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</si>
  <si>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</si>
  <si>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</si>
  <si>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</si>
  <si>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</si>
  <si>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</si>
  <si>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</si>
  <si>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</si>
  <si>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</si>
  <si>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</si>
  <si>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</si>
  <si>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</si>
  <si>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</si>
  <si>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</si>
  <si>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</si>
  <si>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</si>
  <si>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</si>
  <si>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</si>
  <si>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</si>
  <si>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</si>
  <si>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</si>
  <si>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</si>
  <si>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</si>
  <si>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</si>
  <si>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</si>
  <si>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</si>
  <si>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</si>
  <si>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</si>
  <si>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</si>
  <si>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</si>
  <si>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</si>
  <si>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</si>
  <si>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</si>
  <si>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</si>
  <si>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</si>
  <si>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</si>
  <si>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</si>
  <si>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</si>
  <si>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</si>
  <si>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</si>
  <si>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</si>
  <si>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</si>
  <si>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</si>
  <si>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</si>
  <si>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</si>
  <si>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</si>
  <si>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</si>
  <si>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</si>
  <si>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</si>
  <si>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</si>
  <si>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</si>
  <si>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</si>
  <si>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</si>
  <si>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</si>
  <si>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</si>
  <si>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</si>
  <si>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</si>
  <si>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</si>
  <si>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</si>
  <si>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</si>
  <si>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</si>
  <si>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</si>
  <si>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</si>
  <si>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</si>
  <si>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</si>
  <si>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</si>
  <si>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</si>
  <si>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</si>
  <si>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</si>
  <si>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</si>
  <si>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</si>
  <si>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</si>
  <si>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</si>
  <si>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</si>
  <si>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</si>
  <si>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</si>
  <si>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</si>
  <si>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</si>
  <si>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</si>
  <si>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</si>
  <si>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</si>
  <si>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</si>
  <si>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</si>
  <si>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</si>
  <si>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</si>
  <si>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</si>
  <si>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</si>
  <si>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</si>
  <si>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</si>
  <si>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</si>
  <si>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</si>
  <si>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</si>
  <si>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</si>
  <si>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</si>
  <si>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</si>
  <si>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</si>
  <si>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</si>
  <si>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</si>
  <si>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</si>
  <si>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</si>
  <si>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</si>
  <si>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</si>
  <si>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</si>
  <si>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</si>
  <si>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</si>
  <si>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</si>
  <si>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</si>
  <si>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</si>
  <si>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</si>
  <si>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</si>
  <si>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</si>
  <si>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</si>
  <si>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</si>
  <si>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</si>
  <si>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</si>
  <si>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</si>
  <si>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</si>
  <si>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</si>
  <si>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</si>
  <si>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</si>
  <si>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</si>
  <si>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</si>
  <si>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</si>
  <si>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</si>
  <si>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</si>
  <si>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</si>
  <si>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</si>
  <si>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</si>
  <si>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</si>
  <si>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</si>
  <si>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</si>
  <si>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</si>
  <si>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</si>
  <si>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</si>
  <si>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</si>
  <si>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</si>
  <si>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</si>
  <si>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</si>
  <si>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</si>
  <si>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</si>
  <si>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</si>
  <si>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</si>
  <si>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</si>
  <si>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</si>
  <si>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</si>
  <si>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</si>
  <si>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</si>
  <si>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</si>
  <si>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</si>
  <si>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</si>
  <si>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</si>
  <si>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</si>
  <si>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</si>
  <si>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</si>
  <si>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</si>
  <si>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</si>
  <si>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</si>
  <si>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</si>
  <si>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</si>
  <si>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</si>
  <si>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</si>
  <si>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</si>
  <si>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</si>
  <si>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</si>
  <si>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</si>
  <si>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</si>
  <si>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</si>
  <si>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</si>
  <si>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</si>
  <si>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</si>
  <si>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</si>
  <si>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</si>
  <si>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</si>
  <si>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</si>
  <si>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</si>
  <si>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</si>
  <si>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</si>
  <si>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</si>
  <si>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</si>
  <si>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</si>
  <si>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</si>
  <si>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</si>
  <si>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</si>
  <si>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</si>
  <si>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</si>
  <si>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</si>
  <si>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</si>
  <si>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</si>
  <si>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</si>
  <si>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</si>
  <si>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</si>
  <si>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</si>
  <si>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</si>
  <si>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</si>
  <si>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</si>
  <si>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</si>
  <si>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</si>
  <si>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</si>
  <si>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</si>
  <si>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</si>
  <si>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</si>
  <si>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</si>
  <si>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</si>
  <si>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</si>
  <si>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</si>
  <si>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</si>
  <si>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</si>
  <si>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</si>
  <si>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</si>
  <si>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</si>
  <si>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</si>
  <si>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</si>
  <si>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</si>
  <si>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</si>
  <si>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</si>
  <si>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</si>
  <si>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</si>
  <si>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</si>
  <si>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</si>
  <si>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</si>
  <si>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</si>
  <si>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</si>
  <si>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</si>
  <si>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</si>
  <si>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</si>
  <si>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</si>
  <si>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</si>
  <si>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</si>
  <si>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</si>
  <si>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</si>
  <si>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</si>
  <si>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</si>
  <si>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</si>
  <si>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</si>
  <si>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</si>
  <si>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</si>
  <si>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</si>
  <si>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</si>
  <si>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</si>
  <si>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</si>
  <si>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</si>
  <si>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</si>
  <si>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</si>
  <si>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</si>
  <si>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</si>
  <si>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</si>
  <si>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</si>
  <si>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</si>
  <si>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</si>
  <si>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</si>
  <si>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</si>
  <si>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</si>
  <si>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</si>
  <si>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</si>
  <si>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</si>
  <si>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</si>
  <si>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</si>
  <si>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</si>
  <si>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</si>
  <si>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</si>
  <si>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</si>
  <si>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</si>
  <si>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</si>
  <si>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</si>
  <si>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</si>
  <si>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</si>
  <si>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</si>
  <si>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</si>
  <si>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</si>
  <si>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</si>
  <si>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</si>
  <si>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</si>
  <si>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</si>
  <si>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</si>
  <si>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</si>
  <si>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</si>
  <si>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</si>
  <si>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</si>
  <si>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</si>
  <si>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</si>
  <si>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</si>
  <si>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</si>
  <si>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</si>
  <si>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</si>
  <si>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</si>
  <si>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</si>
  <si>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</si>
  <si>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</si>
  <si>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</si>
  <si>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</si>
  <si>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</si>
  <si>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</si>
  <si>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</si>
  <si>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</si>
  <si>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</si>
  <si>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</si>
  <si>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</si>
  <si>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</si>
  <si>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</si>
  <si>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</si>
  <si>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</si>
  <si>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</si>
  <si>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</si>
  <si>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</si>
  <si>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</si>
  <si>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</si>
  <si>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</si>
  <si>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</si>
  <si>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</si>
  <si>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</si>
  <si>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</si>
  <si>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</si>
  <si>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</si>
  <si>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</si>
  <si>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</si>
  <si>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</si>
  <si>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</si>
  <si>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</si>
  <si>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</si>
  <si>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</si>
  <si>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</si>
  <si>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</si>
  <si>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</si>
  <si>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</si>
  <si>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</si>
  <si>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</si>
  <si>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</si>
  <si>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</si>
  <si>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</si>
  <si>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</si>
  <si>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</si>
  <si>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</si>
  <si>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</si>
  <si>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</si>
  <si>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</si>
  <si>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</si>
  <si>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</si>
  <si>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</si>
  <si>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</si>
  <si>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</si>
  <si>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</si>
  <si>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</si>
  <si>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</si>
  <si>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</si>
  <si>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</si>
  <si>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</si>
  <si>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</si>
  <si>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</si>
  <si>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</si>
  <si>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</si>
  <si>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</si>
  <si>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</si>
  <si>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</si>
  <si>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</si>
  <si>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</si>
  <si>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</si>
  <si>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</si>
  <si>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</si>
  <si>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</si>
  <si>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</si>
  <si>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</si>
  <si>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</si>
  <si>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</si>
  <si>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</si>
  <si>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</si>
  <si>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</si>
  <si>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</si>
  <si>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</si>
  <si>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</si>
  <si>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</si>
  <si>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</si>
  <si>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</si>
  <si>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</si>
  <si>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</si>
  <si>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</si>
  <si>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</si>
  <si>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</si>
  <si>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</si>
  <si>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</si>
  <si>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</si>
  <si>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</si>
  <si>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</si>
  <si>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</si>
  <si>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</si>
  <si>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</si>
  <si>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</si>
  <si>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</si>
  <si>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</si>
  <si>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</si>
  <si>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</si>
  <si>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</si>
  <si>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</si>
  <si>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</si>
  <si>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</si>
  <si>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</si>
  <si>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</si>
  <si>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</si>
  <si>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</si>
  <si>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</si>
  <si>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</si>
  <si>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</si>
  <si>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</si>
  <si>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</si>
  <si>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</si>
  <si>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</si>
  <si>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</si>
  <si>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</si>
  <si>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</si>
  <si>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</si>
  <si>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</si>
  <si>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</si>
  <si>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</si>
  <si>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</si>
  <si>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</si>
  <si>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</si>
  <si>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</si>
  <si>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</si>
  <si>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</si>
  <si>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</si>
  <si>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</si>
  <si>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</si>
  <si>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</si>
  <si>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</si>
  <si>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</si>
  <si>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</si>
  <si>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</si>
  <si>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</si>
  <si>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</si>
  <si>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</si>
  <si>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</si>
  <si>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</si>
  <si>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</si>
  <si>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</si>
  <si>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</si>
  <si>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</si>
  <si>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</si>
  <si>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</si>
  <si>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</si>
  <si>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</si>
  <si>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</si>
  <si>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</si>
  <si>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</si>
  <si>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</si>
  <si>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</si>
  <si>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</si>
  <si>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</si>
  <si>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</si>
  <si>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</si>
  <si>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</si>
  <si>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</si>
  <si>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</si>
  <si>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</si>
  <si>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</si>
  <si>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</si>
  <si>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</si>
  <si>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</si>
  <si>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</si>
  <si>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</si>
  <si>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</si>
  <si>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</si>
  <si>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</si>
  <si>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</si>
  <si>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</si>
  <si>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</si>
  <si>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</si>
  <si>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</si>
  <si>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</si>
  <si>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</si>
  <si>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</si>
  <si>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</si>
  <si>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</si>
  <si>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</si>
  <si>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</si>
  <si>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</si>
  <si>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</si>
  <si>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</si>
  <si>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</si>
  <si>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</si>
  <si>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</si>
  <si>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</si>
  <si>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</si>
  <si>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</si>
  <si>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</si>
  <si>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</si>
  <si>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</si>
  <si>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</si>
  <si>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</si>
  <si>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</si>
  <si>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</si>
  <si>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</si>
  <si>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</si>
  <si>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</si>
  <si>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</si>
  <si>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</si>
  <si>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</si>
  <si>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</si>
  <si>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</si>
  <si>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</si>
  <si>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</si>
  <si>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</si>
  <si>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</si>
  <si>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</si>
  <si>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</si>
  <si>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</si>
  <si>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</si>
  <si>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</si>
  <si>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</si>
  <si>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</si>
  <si>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</si>
  <si>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</si>
  <si>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</si>
  <si>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</si>
  <si>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</si>
  <si>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</si>
  <si>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</si>
  <si>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</si>
  <si>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</si>
  <si>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</si>
  <si>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</si>
  <si>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</si>
  <si>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</si>
  <si>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</si>
  <si>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</si>
  <si>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</si>
  <si>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</si>
  <si>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</si>
  <si>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</si>
  <si>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</si>
  <si>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</si>
  <si>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</si>
  <si>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</si>
  <si>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</si>
  <si>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</si>
  <si>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</si>
  <si>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</si>
  <si>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</si>
  <si>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</si>
  <si>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</si>
  <si>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</si>
  <si>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</si>
  <si>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</si>
  <si>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</si>
  <si>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</si>
  <si>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</si>
  <si>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</si>
  <si>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</si>
  <si>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</si>
  <si>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</si>
  <si>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</si>
  <si>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</si>
  <si>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</si>
  <si>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</si>
  <si>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</si>
  <si>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</si>
  <si>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</si>
  <si>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</si>
  <si>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</si>
  <si>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</si>
  <si>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</si>
  <si>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</si>
  <si>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</si>
  <si>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</si>
  <si>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</si>
  <si>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</si>
  <si>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</si>
  <si>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</si>
  <si>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</si>
  <si>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</si>
  <si>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</si>
  <si>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</si>
  <si>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</si>
  <si>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</si>
  <si>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</si>
  <si>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</si>
  <si>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</si>
  <si>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</si>
  <si>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</si>
  <si>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</si>
  <si>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</si>
  <si>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</si>
  <si>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</si>
  <si>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</si>
  <si>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</si>
  <si>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</si>
  <si>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</si>
  <si>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</si>
  <si>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</si>
  <si>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</si>
  <si>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</si>
  <si>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</si>
  <si>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</si>
  <si>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</si>
  <si>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</si>
  <si>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</si>
  <si>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</si>
  <si>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</si>
  <si>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</si>
  <si>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</si>
  <si>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</si>
  <si>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</si>
  <si>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</si>
  <si>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</si>
  <si>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</si>
  <si>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</si>
  <si>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</si>
  <si>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</si>
  <si>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</si>
  <si>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</si>
  <si>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</si>
  <si>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</si>
  <si>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</si>
  <si>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</si>
  <si>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</si>
  <si>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</si>
  <si>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</si>
  <si>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</si>
  <si>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</si>
  <si>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</si>
  <si>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</si>
  <si>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</si>
  <si>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</si>
  <si>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</si>
  <si>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</si>
  <si>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</si>
  <si>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</si>
  <si>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</si>
  <si>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</si>
  <si>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</si>
  <si>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</si>
  <si>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</si>
  <si>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</si>
  <si>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</si>
  <si>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</si>
  <si>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</si>
  <si>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</si>
  <si>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</si>
  <si>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</si>
  <si>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</si>
  <si>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</si>
  <si>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</si>
  <si>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</si>
  <si>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</si>
  <si>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</si>
  <si>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</si>
  <si>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</si>
  <si>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</si>
  <si>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</si>
  <si>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</si>
  <si>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</si>
  <si>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</si>
  <si>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</si>
  <si>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</si>
  <si>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</si>
  <si>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</si>
  <si>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</si>
  <si>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</si>
  <si>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</si>
  <si>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</si>
  <si>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</si>
  <si>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</si>
  <si>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</si>
  <si>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</si>
  <si>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</si>
  <si>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</si>
  <si>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</si>
  <si>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</si>
  <si>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</si>
  <si>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</si>
  <si>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</si>
  <si>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</si>
  <si>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</si>
  <si>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</si>
  <si>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</si>
  <si>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</si>
  <si>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</si>
  <si>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</si>
  <si>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</si>
  <si>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</si>
  <si>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</si>
  <si>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</si>
  <si>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</si>
  <si>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</si>
  <si>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</si>
  <si>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</si>
  <si>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</si>
  <si>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</si>
  <si>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</si>
  <si>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</si>
  <si>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</si>
  <si>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</si>
  <si>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</si>
  <si>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</si>
  <si>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</si>
  <si>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</si>
  <si>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</si>
  <si>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</si>
  <si>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</si>
  <si>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</si>
  <si>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</si>
  <si>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</si>
  <si>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</si>
  <si>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</si>
  <si>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</si>
  <si>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</si>
  <si>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</si>
  <si>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</si>
  <si>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</si>
  <si>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</si>
  <si>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</si>
  <si>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</si>
  <si>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</si>
  <si>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</si>
  <si>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</si>
  <si>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</si>
  <si>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</si>
  <si>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</si>
  <si>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</si>
  <si>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</si>
  <si>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</si>
  <si>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</si>
  <si>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</si>
  <si>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</si>
  <si>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</si>
  <si>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</si>
  <si>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</si>
  <si>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</si>
  <si>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</si>
  <si>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</si>
  <si>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</si>
  <si>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</si>
  <si>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</si>
  <si>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</si>
  <si>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</si>
  <si>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</si>
  <si>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</si>
  <si>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</si>
  <si>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</si>
  <si>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</si>
  <si>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</si>
  <si>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</si>
  <si>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</si>
  <si>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</si>
  <si>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</si>
  <si>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</si>
  <si>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</si>
  <si>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</si>
  <si>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</si>
  <si>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</si>
  <si>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</si>
  <si>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</si>
  <si>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</si>
  <si>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</si>
  <si>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</si>
  <si>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</si>
  <si>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</si>
  <si>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</si>
  <si>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</si>
  <si>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</si>
  <si>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</si>
  <si>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</si>
  <si>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</si>
  <si>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</si>
  <si>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</si>
  <si>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</si>
  <si>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</si>
  <si>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</si>
  <si>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</si>
  <si>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</si>
  <si>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</si>
  <si>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</si>
  <si>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</si>
  <si>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</si>
  <si>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</si>
  <si>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</si>
  <si>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</si>
  <si>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</si>
  <si>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</si>
  <si>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</si>
  <si>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</si>
  <si>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</si>
  <si>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</si>
  <si>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</si>
  <si>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</si>
  <si>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</si>
  <si>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</si>
  <si>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</si>
  <si>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</si>
  <si>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</si>
  <si>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</si>
  <si>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</si>
  <si>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</si>
  <si>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</si>
  <si>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</si>
  <si>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</si>
  <si>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</si>
  <si>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</si>
  <si>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</si>
  <si>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</si>
  <si>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</si>
  <si>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</si>
  <si>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</si>
  <si>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</si>
  <si>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</si>
  <si>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</si>
  <si>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</si>
  <si>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</si>
  <si>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</si>
  <si>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</si>
  <si>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</si>
  <si>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</si>
  <si>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</si>
  <si>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</si>
  <si>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</si>
  <si>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</si>
  <si>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</si>
  <si>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</si>
  <si>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</si>
  <si>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</si>
  <si>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</si>
  <si>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</si>
  <si>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</si>
  <si>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</si>
  <si>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</si>
  <si>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</si>
  <si>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</si>
  <si>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</si>
  <si>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</si>
  <si>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</si>
  <si>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</si>
  <si>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</si>
  <si>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</si>
  <si>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</si>
  <si>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</si>
  <si>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</si>
  <si>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</si>
  <si>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</si>
  <si>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</si>
  <si>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</si>
  <si>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</si>
  <si>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</si>
  <si>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</si>
  <si>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</si>
  <si>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</si>
  <si>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</si>
  <si>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</si>
  <si>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</si>
  <si>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</si>
  <si>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</si>
  <si>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</si>
  <si>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</si>
  <si>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</si>
  <si>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</si>
  <si>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</si>
  <si>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</si>
  <si>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</si>
  <si>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</si>
  <si>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</si>
  <si>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</si>
  <si>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</si>
  <si>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</si>
  <si>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</si>
  <si>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</si>
  <si>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</si>
  <si>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</si>
  <si>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</si>
  <si>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</si>
  <si>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</si>
  <si>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</si>
  <si>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</si>
  <si>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</si>
  <si>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</si>
  <si>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</si>
  <si>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</si>
  <si>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</si>
  <si>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</si>
  <si>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</si>
  <si>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</si>
  <si>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</si>
  <si>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</si>
  <si>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</si>
  <si>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</si>
  <si>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</si>
  <si>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</si>
  <si>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</si>
  <si>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</si>
  <si>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</si>
  <si>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</si>
  <si>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</si>
  <si>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</si>
  <si>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</si>
  <si>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</si>
  <si>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</si>
  <si>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</si>
  <si>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</si>
  <si>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</si>
  <si>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</si>
  <si>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</si>
  <si>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</si>
  <si>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</si>
  <si>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</si>
  <si>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</si>
  <si>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</si>
  <si>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</si>
  <si>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</si>
  <si>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</si>
  <si>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</si>
  <si>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</si>
  <si>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</si>
  <si>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</si>
  <si>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</si>
  <si>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</si>
  <si>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</si>
  <si>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</si>
  <si>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</si>
  <si>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</si>
  <si>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</si>
  <si>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</si>
  <si>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</si>
  <si>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</si>
  <si>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</si>
  <si>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</si>
  <si>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</si>
  <si>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</si>
  <si>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</si>
  <si>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</si>
  <si>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</si>
  <si>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</si>
  <si>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</si>
  <si>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</si>
  <si>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</si>
  <si>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</si>
  <si>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</si>
  <si>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</si>
  <si>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</si>
  <si>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</si>
  <si>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</si>
  <si>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</si>
  <si>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</si>
  <si>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</si>
  <si>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</si>
  <si>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</si>
  <si>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</si>
  <si>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</si>
  <si>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</si>
  <si>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</si>
  <si>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</si>
  <si>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</si>
  <si>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</si>
  <si>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</si>
  <si>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</si>
  <si>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</si>
  <si>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</si>
  <si>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</si>
  <si>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</si>
  <si>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</si>
  <si>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</si>
  <si>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</si>
  <si>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</si>
  <si>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</si>
  <si>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</si>
  <si>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</si>
  <si>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</si>
  <si>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</si>
  <si>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</si>
  <si>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</si>
  <si>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</si>
  <si>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</si>
  <si>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</si>
  <si>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</si>
  <si>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</si>
  <si>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</si>
  <si>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</si>
  <si>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</si>
  <si>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</si>
  <si>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</si>
  <si>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</si>
  <si>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</si>
  <si>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</si>
  <si>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</si>
  <si>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</si>
  <si>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</si>
  <si>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</si>
  <si>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</si>
  <si>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</si>
  <si>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</si>
  <si>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</si>
  <si>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</si>
  <si>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</si>
  <si>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</si>
  <si>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</si>
  <si>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</si>
  <si>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</si>
  <si>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</si>
  <si>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</si>
  <si>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</si>
  <si>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</si>
  <si>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</si>
  <si>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</si>
  <si>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</si>
  <si>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</si>
  <si>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</si>
  <si>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</si>
  <si>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</si>
  <si>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</si>
  <si>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</si>
  <si>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</si>
  <si>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</si>
  <si>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</si>
  <si>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</si>
  <si>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</si>
  <si>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</si>
  <si>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</si>
  <si>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</si>
  <si>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</si>
  <si>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</si>
  <si>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</si>
  <si>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</si>
  <si>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</si>
  <si>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</si>
  <si>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</si>
  <si>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</si>
  <si>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</si>
  <si>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</si>
  <si>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</si>
  <si>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</si>
  <si>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</si>
  <si>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</si>
  <si>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</si>
  <si>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</si>
  <si>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</si>
  <si>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</si>
  <si>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</si>
  <si>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</si>
  <si>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</si>
  <si>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</si>
  <si>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</si>
  <si>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</si>
  <si>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</si>
  <si>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</si>
  <si>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</si>
  <si>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</si>
  <si>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</si>
  <si>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</si>
  <si>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</si>
  <si>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</si>
  <si>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</si>
  <si>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</si>
  <si>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</si>
  <si>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</si>
  <si>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</si>
  <si>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</si>
  <si>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</si>
  <si>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</si>
  <si>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</si>
  <si>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</si>
  <si>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</si>
  <si>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</si>
  <si>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</si>
  <si>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</si>
  <si>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</si>
  <si>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</si>
  <si>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</si>
  <si>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</si>
  <si>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</si>
  <si>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</si>
  <si>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</si>
  <si>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</si>
  <si>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</si>
  <si>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</si>
  <si>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</si>
  <si>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</si>
  <si>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</si>
  <si>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</si>
  <si>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</si>
  <si>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</si>
  <si>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</si>
  <si>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</si>
  <si>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</si>
  <si>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</si>
  <si>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</si>
  <si>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</si>
  <si>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</si>
  <si>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</si>
  <si>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</si>
  <si>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</si>
  <si>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</si>
  <si>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</si>
  <si>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</si>
  <si>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</si>
  <si>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</si>
  <si>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</si>
  <si>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</si>
  <si>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</si>
  <si>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</si>
  <si>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</si>
  <si>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</si>
  <si>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</si>
  <si>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</si>
  <si>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</si>
  <si>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</si>
  <si>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</si>
  <si>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</si>
  <si>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</si>
  <si>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</si>
  <si>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</si>
  <si>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</si>
  <si>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</si>
  <si>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</si>
  <si>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</si>
  <si>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</si>
  <si>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</si>
  <si>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</si>
  <si>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</si>
  <si>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</si>
  <si>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</si>
  <si>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</si>
  <si>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</si>
  <si>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</si>
  <si>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</si>
  <si>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</si>
  <si>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</si>
  <si>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</si>
  <si>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</si>
  <si>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</si>
  <si>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</si>
  <si>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</si>
  <si>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</si>
  <si>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</si>
  <si>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</si>
  <si>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</si>
  <si>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</si>
  <si>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</si>
  <si>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</si>
  <si>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</si>
  <si>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</si>
  <si>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</si>
  <si>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</si>
  <si>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</si>
  <si>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</si>
  <si>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</si>
  <si>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</si>
  <si>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</si>
  <si>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</si>
  <si>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</si>
  <si>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</si>
  <si>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</si>
  <si>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</si>
  <si>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</si>
  <si>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</si>
  <si>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</si>
  <si>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</si>
  <si>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</si>
  <si>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</si>
  <si>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</si>
  <si>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</si>
  <si>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</si>
  <si>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</si>
  <si>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</si>
  <si>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</si>
  <si>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</si>
  <si>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</si>
  <si>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</si>
  <si>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</si>
  <si>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</si>
  <si>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</si>
  <si>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</si>
  <si>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</si>
  <si>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</si>
  <si>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</si>
  <si>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</si>
  <si>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</si>
  <si>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</si>
  <si>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</si>
  <si>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</si>
  <si>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</si>
  <si>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</si>
  <si>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</si>
  <si>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</si>
  <si>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</si>
  <si>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</si>
  <si>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</si>
  <si>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</si>
  <si>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</si>
  <si>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</si>
  <si>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</si>
  <si>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</si>
  <si>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</si>
  <si>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</si>
  <si>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</si>
  <si>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</si>
  <si>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</si>
  <si>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</si>
  <si>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</si>
  <si>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</si>
  <si>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</si>
  <si>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</si>
  <si>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</si>
  <si>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</si>
  <si>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</si>
  <si>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</si>
  <si>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</si>
  <si>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</si>
  <si>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</si>
  <si>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</si>
  <si>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</si>
  <si>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</si>
  <si>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</si>
  <si>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</si>
  <si>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</si>
  <si>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</si>
  <si>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</si>
  <si>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</si>
  <si>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</si>
  <si>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</si>
  <si>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</si>
  <si>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</si>
  <si>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</si>
  <si>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</si>
  <si>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</si>
  <si>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</si>
  <si>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</si>
  <si>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</si>
  <si>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</si>
  <si>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</si>
  <si>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</si>
  <si>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</si>
  <si>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</si>
  <si>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</si>
  <si>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</si>
  <si>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</si>
  <si>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</si>
  <si>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</si>
  <si>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</si>
  <si>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</si>
  <si>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</si>
  <si>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</si>
  <si>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</si>
  <si>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</si>
  <si>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</si>
  <si>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</si>
  <si>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</si>
  <si>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</si>
  <si>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</si>
  <si>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</si>
  <si>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</si>
  <si>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</si>
  <si>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</si>
  <si>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</si>
  <si>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</si>
  <si>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</si>
  <si>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</si>
  <si>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</si>
  <si>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</si>
  <si>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</si>
  <si>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</si>
  <si>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</si>
  <si>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</si>
  <si>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</si>
  <si>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</si>
  <si>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</si>
  <si>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</si>
  <si>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</si>
  <si>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</si>
  <si>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</si>
  <si>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</si>
  <si>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</si>
  <si>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</si>
  <si>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</si>
  <si>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</si>
  <si>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</si>
  <si>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</si>
  <si>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</si>
  <si>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</si>
  <si>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</si>
  <si>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</si>
  <si>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</si>
  <si>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</si>
  <si>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</si>
  <si>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</si>
  <si>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</si>
  <si>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</si>
  <si>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</si>
  <si>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</si>
  <si>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</si>
  <si>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</si>
  <si>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</si>
  <si>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</si>
  <si>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</si>
  <si>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</si>
  <si>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</si>
  <si>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</si>
  <si>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</si>
  <si>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</si>
  <si>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</si>
  <si>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</si>
  <si>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</si>
  <si>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</si>
  <si>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</si>
  <si>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</si>
  <si>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</si>
  <si>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</si>
  <si>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</si>
  <si>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</si>
  <si>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</si>
  <si>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</si>
  <si>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</si>
  <si>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</si>
  <si>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</si>
  <si>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</si>
  <si>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</si>
  <si>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</si>
  <si>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</si>
  <si>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</si>
  <si>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</si>
  <si>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</si>
  <si>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</si>
  <si>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</si>
  <si>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</si>
  <si>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</si>
  <si>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</si>
  <si>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</si>
  <si>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</si>
  <si>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</si>
  <si>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</si>
  <si>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</si>
  <si>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</si>
  <si>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</si>
  <si>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</si>
  <si>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</si>
  <si>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</si>
  <si>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</si>
  <si>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</si>
  <si>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</si>
  <si>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</si>
  <si>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</si>
  <si>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</si>
  <si>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</si>
  <si>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</si>
  <si>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</si>
  <si>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</si>
  <si>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</si>
  <si>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</si>
  <si>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</si>
  <si>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</si>
  <si>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</si>
  <si>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</si>
  <si>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</si>
  <si>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</si>
  <si>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</si>
  <si>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</si>
  <si>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</si>
  <si>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</si>
  <si>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</si>
  <si>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</si>
  <si>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</si>
  <si>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</si>
  <si>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</si>
  <si>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</si>
  <si>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</si>
  <si>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</si>
  <si>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</si>
  <si>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</si>
  <si>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</si>
  <si>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</si>
  <si>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</si>
  <si>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</si>
  <si>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</si>
  <si>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</si>
  <si>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</si>
  <si>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</si>
  <si>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</si>
  <si>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</si>
  <si>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</si>
  <si>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</si>
  <si>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</si>
  <si>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</si>
  <si>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</si>
  <si>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</si>
  <si>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</si>
  <si>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</si>
  <si>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</si>
  <si>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</si>
  <si>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</si>
  <si>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</si>
  <si>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</si>
  <si>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</si>
  <si>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</si>
  <si>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</si>
  <si>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</si>
  <si>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</si>
  <si>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</si>
  <si>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</si>
  <si>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</si>
  <si>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</si>
  <si>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</si>
  <si>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</si>
  <si>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</si>
  <si>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</si>
  <si>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</si>
  <si>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</si>
  <si>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</si>
  <si>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</si>
  <si>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</si>
  <si>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</si>
  <si>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</si>
  <si>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</si>
  <si>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</si>
  <si>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</si>
  <si>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</si>
  <si>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</si>
  <si>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</si>
  <si>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</si>
  <si>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</si>
  <si>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</si>
  <si>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</si>
  <si>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</si>
  <si>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</si>
  <si>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</si>
  <si>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</si>
  <si>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</si>
  <si>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</si>
  <si>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</si>
  <si>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</si>
  <si>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</si>
  <si>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</si>
  <si>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</si>
  <si>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</si>
  <si>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</si>
  <si>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</si>
  <si>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</si>
  <si>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</si>
  <si>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</si>
  <si>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</si>
  <si>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</si>
  <si>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</si>
  <si>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</si>
  <si>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</si>
  <si>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</si>
  <si>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</si>
  <si>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</si>
  <si>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</si>
  <si>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</si>
  <si>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</si>
  <si>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</si>
  <si>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</si>
  <si>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</si>
  <si>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</si>
  <si>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</si>
  <si>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</si>
  <si>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</si>
  <si>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</si>
  <si>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</si>
  <si>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</si>
  <si>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</si>
  <si>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</si>
  <si>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</si>
  <si>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</si>
  <si>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</si>
  <si>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</si>
  <si>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</si>
  <si>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</si>
  <si>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</si>
  <si>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</si>
  <si>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</si>
  <si>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</si>
  <si>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</si>
  <si>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</si>
  <si>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</si>
  <si>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</si>
  <si>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</si>
  <si>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</si>
  <si>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</si>
  <si>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</si>
  <si>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</si>
  <si>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</si>
  <si>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</si>
  <si>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</si>
  <si>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</si>
  <si>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</si>
  <si>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</si>
  <si>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</si>
  <si>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</si>
  <si>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</si>
  <si>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</si>
  <si>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</si>
  <si>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</si>
  <si>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</si>
  <si>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</si>
  <si>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</si>
  <si>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</si>
  <si>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</si>
  <si>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</si>
  <si>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</si>
  <si>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</si>
  <si>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</si>
  <si>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</si>
  <si>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</si>
  <si>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</si>
  <si>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</si>
  <si>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</si>
  <si>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</si>
  <si>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</si>
  <si>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</si>
  <si>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</si>
  <si>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</si>
  <si>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</si>
  <si>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</si>
  <si>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</si>
  <si>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</si>
  <si>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</si>
  <si>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</si>
  <si>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</si>
  <si>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</si>
  <si>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</si>
  <si>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</si>
  <si>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</si>
  <si>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</si>
  <si>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</si>
  <si>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</si>
  <si>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</si>
  <si>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</si>
  <si>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</si>
  <si>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</si>
  <si>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</si>
  <si>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</si>
  <si>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</si>
  <si>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</si>
  <si>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</si>
  <si>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</si>
  <si>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</si>
  <si>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</si>
  <si>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</si>
  <si>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</si>
  <si>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</si>
  <si>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</si>
  <si>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</si>
  <si>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</si>
  <si>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</si>
  <si>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</si>
  <si>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</si>
  <si>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</si>
  <si>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</si>
  <si>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</si>
  <si>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</si>
  <si>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</si>
  <si>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</si>
  <si>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</si>
  <si>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</si>
  <si>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</si>
  <si>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</si>
  <si>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</si>
  <si>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</si>
  <si>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</si>
  <si>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</si>
  <si>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</si>
  <si>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</si>
  <si>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</si>
  <si>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</si>
  <si>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</si>
  <si>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</si>
  <si>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</si>
  <si>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</si>
  <si>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</si>
  <si>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</si>
  <si>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</si>
  <si>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</si>
  <si>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</si>
  <si>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</si>
  <si>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</si>
  <si>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</si>
  <si>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</si>
  <si>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</si>
  <si>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</si>
  <si>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</si>
  <si>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</si>
  <si>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</si>
  <si>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</si>
  <si>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</si>
  <si>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</si>
  <si>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</si>
  <si>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</si>
  <si>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</si>
  <si>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</si>
  <si>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</si>
  <si>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</si>
  <si>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</si>
  <si>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</si>
  <si>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</si>
  <si>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</si>
  <si>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</si>
  <si>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</si>
  <si>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</si>
  <si>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</si>
  <si>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</si>
  <si>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</si>
  <si>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</si>
  <si>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</si>
  <si>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</si>
  <si>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</si>
  <si>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</si>
  <si>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</si>
  <si>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</si>
  <si>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</si>
  <si>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</si>
  <si>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</si>
  <si>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</si>
  <si>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</si>
  <si>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</si>
  <si>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</si>
  <si>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</si>
  <si>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</si>
  <si>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</si>
  <si>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</si>
  <si>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</si>
  <si>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</si>
  <si>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</si>
  <si>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</si>
  <si>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</si>
  <si>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</si>
  <si>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</si>
  <si>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</si>
  <si>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</si>
  <si>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</si>
  <si>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</si>
  <si>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</si>
  <si>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</si>
  <si>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</si>
  <si>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</si>
  <si>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</si>
  <si>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</si>
  <si>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</si>
  <si>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</si>
  <si>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</si>
  <si>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</si>
  <si>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</si>
  <si>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</si>
  <si>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</si>
  <si>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</si>
  <si>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</si>
  <si>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</si>
  <si>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</si>
  <si>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</si>
  <si>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</si>
  <si>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</si>
  <si>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</si>
  <si>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</si>
  <si>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</si>
  <si>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</si>
  <si>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</si>
  <si>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</si>
  <si>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</si>
  <si>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</si>
  <si>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</si>
  <si>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</si>
  <si>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</si>
  <si>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</si>
  <si>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</si>
  <si>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</si>
  <si>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</si>
  <si>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</si>
  <si>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</si>
  <si>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</si>
  <si>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</si>
  <si>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</si>
  <si>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</si>
  <si>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</si>
  <si>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</si>
  <si>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</si>
  <si>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</si>
  <si>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</si>
  <si>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</si>
  <si>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</si>
  <si>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</si>
  <si>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</si>
  <si>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</si>
  <si>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</si>
  <si>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</si>
  <si>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</si>
  <si>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</si>
  <si>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</si>
  <si>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</si>
  <si>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</si>
  <si>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</si>
  <si>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</si>
  <si>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</si>
  <si>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</si>
  <si>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</si>
  <si>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</si>
  <si>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</si>
  <si>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</si>
  <si>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</si>
  <si>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</si>
  <si>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</si>
  <si>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</si>
  <si>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</si>
  <si>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</si>
  <si>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</si>
  <si>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</si>
  <si>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</si>
  <si>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</si>
  <si>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</si>
  <si>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</si>
  <si>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</si>
  <si>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</si>
  <si>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</si>
  <si>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</si>
  <si>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</si>
  <si>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</si>
  <si>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</si>
  <si>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</si>
  <si>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</si>
  <si>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</si>
  <si>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</si>
  <si>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</si>
  <si>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</si>
  <si>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</si>
  <si>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</si>
  <si>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</si>
  <si>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</si>
  <si>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</si>
  <si>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</si>
  <si>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</si>
  <si>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</si>
  <si>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</si>
  <si>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</si>
  <si>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</si>
  <si>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</si>
  <si>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</si>
  <si>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</si>
  <si>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</si>
  <si>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</si>
  <si>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</si>
  <si>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</si>
  <si>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</si>
  <si>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</si>
  <si>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</si>
  <si>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</si>
  <si>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</si>
  <si>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</si>
  <si>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</si>
  <si>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</si>
  <si>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</si>
  <si>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</si>
  <si>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</si>
  <si>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</si>
  <si>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</si>
  <si>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</si>
  <si>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</si>
  <si>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</si>
  <si>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</si>
  <si>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</si>
  <si>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</si>
  <si>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</si>
  <si>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</si>
  <si>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</si>
  <si>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</si>
  <si>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</si>
  <si>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</si>
  <si>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</si>
  <si>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</si>
  <si>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</si>
  <si>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</si>
  <si>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</si>
  <si>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</si>
  <si>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</si>
  <si>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</si>
  <si>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</si>
  <si>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</si>
  <si>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</si>
  <si>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</si>
  <si>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</si>
  <si>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</si>
  <si>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</si>
  <si>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</si>
  <si>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</si>
  <si>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</si>
  <si>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</si>
  <si>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</si>
  <si>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</si>
  <si>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</si>
  <si>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</si>
  <si>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</si>
  <si>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</si>
  <si>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</si>
  <si>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</si>
  <si>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</si>
  <si>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</si>
  <si>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</si>
  <si>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</si>
  <si>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</si>
  <si>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</si>
  <si>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</si>
  <si>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</si>
  <si>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</si>
  <si>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</si>
  <si>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</si>
  <si>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</si>
  <si>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</si>
  <si>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</si>
  <si>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</si>
  <si>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</si>
  <si>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</si>
  <si>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</si>
  <si>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</si>
  <si>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</si>
  <si>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</si>
  <si>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</si>
  <si>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</si>
  <si>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</si>
  <si>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</si>
  <si>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</si>
  <si>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</si>
  <si>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</si>
  <si>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</si>
  <si>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</si>
  <si>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</si>
  <si>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</si>
  <si>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</si>
  <si>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</si>
  <si>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</si>
  <si>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</si>
  <si>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</si>
  <si>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</si>
  <si>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</si>
  <si>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</si>
  <si>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</si>
  <si>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</si>
  <si>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</si>
  <si>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</si>
  <si>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</si>
  <si>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</si>
  <si>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</si>
  <si>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</si>
  <si>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</si>
  <si>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</si>
  <si>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</si>
  <si>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</si>
  <si>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</si>
  <si>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</si>
  <si>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</si>
  <si>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</si>
  <si>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</si>
  <si>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</si>
  <si>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</si>
  <si>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</si>
  <si>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</si>
  <si>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</si>
  <si>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</si>
  <si>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</si>
  <si>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</si>
  <si>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</si>
  <si>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</si>
  <si>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</si>
  <si>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</si>
  <si>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</si>
  <si>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</si>
  <si>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</si>
  <si>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</si>
  <si>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</si>
  <si>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</si>
  <si>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</si>
  <si>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</si>
  <si>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</si>
  <si>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</si>
  <si>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</si>
  <si>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</si>
  <si>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</si>
  <si>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</si>
  <si>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</si>
  <si>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</si>
  <si>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</si>
  <si>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</si>
  <si>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</si>
  <si>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</si>
  <si>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</si>
  <si>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</si>
  <si>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</si>
  <si>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</si>
  <si>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</si>
  <si>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</si>
  <si>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</si>
  <si>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</si>
  <si>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</si>
  <si>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</si>
  <si>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</si>
  <si>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</si>
  <si>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</si>
  <si>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</si>
  <si>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</si>
  <si>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</si>
  <si>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</si>
  <si>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</si>
  <si>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</si>
  <si>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</si>
  <si>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</si>
  <si>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</si>
  <si>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</si>
  <si>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</si>
  <si>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</si>
  <si>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</si>
  <si>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</si>
  <si>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</si>
  <si>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</si>
  <si>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</si>
  <si>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</si>
  <si>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</si>
  <si>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</si>
  <si>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</si>
  <si>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</si>
  <si>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</si>
  <si>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</si>
  <si>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</si>
  <si>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</si>
  <si>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</si>
  <si>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</si>
  <si>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</si>
  <si>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</si>
  <si>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</si>
  <si>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</si>
  <si>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</si>
  <si>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</si>
  <si>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</si>
  <si>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</si>
  <si>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</si>
  <si>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</si>
  <si>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</si>
  <si>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</si>
  <si>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</si>
  <si>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</si>
  <si>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</si>
  <si>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</si>
  <si>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</si>
  <si>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</si>
  <si>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</si>
  <si>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</si>
  <si>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</si>
  <si>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</si>
  <si>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</si>
  <si>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</si>
  <si>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</si>
  <si>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</si>
  <si>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</si>
  <si>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</si>
  <si>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</si>
  <si>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</si>
  <si>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</si>
  <si>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</si>
  <si>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</si>
  <si>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</si>
  <si>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</si>
  <si>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</si>
  <si>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</si>
  <si>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</si>
  <si>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</si>
  <si>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</si>
  <si>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</si>
  <si>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</si>
  <si>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</si>
  <si>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</si>
  <si>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</si>
  <si>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</si>
  <si>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</si>
  <si>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</si>
  <si>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</si>
  <si>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</si>
  <si>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</si>
  <si>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</si>
  <si>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</si>
  <si>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</si>
  <si>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</si>
  <si>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</si>
  <si>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</si>
  <si>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</si>
  <si>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</si>
  <si>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</si>
  <si>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</si>
  <si>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</si>
  <si>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</si>
  <si>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</si>
  <si>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</si>
  <si>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</si>
  <si>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</si>
  <si>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</si>
  <si>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</si>
  <si>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</si>
  <si>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</si>
  <si>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</si>
  <si>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</si>
  <si>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</si>
  <si>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</si>
  <si>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</si>
  <si>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</si>
  <si>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</si>
  <si>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</si>
  <si>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</si>
  <si>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</si>
  <si>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</si>
  <si>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</si>
  <si>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</si>
  <si>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</si>
  <si>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</si>
  <si>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</si>
  <si>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</si>
  <si>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</si>
  <si>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</si>
  <si>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</si>
  <si>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</si>
  <si>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</si>
  <si>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</si>
  <si>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</si>
  <si>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</si>
  <si>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</si>
  <si>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</si>
  <si>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</si>
  <si>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</si>
  <si>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</si>
  <si>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</si>
  <si>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</si>
  <si>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</si>
  <si>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</si>
  <si>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</si>
  <si>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</si>
  <si>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</si>
  <si>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</si>
  <si>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</si>
  <si>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</si>
  <si>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</si>
  <si>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</si>
  <si>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</si>
  <si>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</si>
  <si>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</si>
  <si>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</si>
  <si>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</si>
  <si>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</si>
  <si>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</si>
  <si>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</si>
  <si>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</si>
  <si>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</si>
  <si>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</si>
  <si>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</si>
  <si>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</si>
  <si>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</si>
  <si>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</si>
  <si>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</si>
  <si>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</si>
  <si>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</si>
  <si>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</si>
  <si>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</si>
  <si>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</si>
  <si>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</si>
  <si>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</si>
  <si>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</si>
  <si>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</si>
  <si>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</si>
  <si>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</si>
  <si>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</si>
  <si>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</si>
  <si>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</si>
  <si>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</si>
  <si>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</si>
  <si>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</si>
  <si>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</si>
  <si>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</si>
  <si>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</si>
  <si>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</si>
  <si>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</si>
  <si>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</si>
  <si>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</si>
  <si>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</si>
  <si>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</si>
  <si>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</si>
  <si>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</si>
  <si>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</si>
  <si>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</si>
  <si>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</si>
  <si>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</si>
  <si>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</si>
  <si>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</si>
  <si>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</si>
  <si>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</si>
  <si>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</si>
  <si>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</si>
  <si>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</si>
  <si>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</si>
  <si>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</si>
  <si>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</si>
  <si>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</si>
  <si>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</si>
  <si>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</si>
  <si>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</si>
  <si>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</si>
  <si>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</si>
  <si>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</si>
  <si>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</si>
  <si>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</si>
  <si>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</si>
  <si>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</si>
  <si>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</si>
  <si>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</si>
  <si>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</si>
  <si>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</si>
  <si>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</si>
  <si>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</si>
  <si>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</si>
  <si>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</si>
  <si>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</si>
  <si>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</si>
  <si>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</si>
  <si>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</si>
  <si>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</si>
  <si>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</si>
  <si>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</si>
  <si>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</si>
  <si>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</si>
  <si>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</si>
  <si>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</si>
  <si>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</si>
  <si>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</si>
  <si>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</si>
  <si>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</si>
  <si>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</si>
  <si>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</si>
  <si>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</si>
  <si>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</si>
  <si>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</si>
  <si>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</si>
  <si>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</si>
  <si>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</si>
  <si>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</si>
  <si>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</si>
  <si>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</si>
  <si>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</si>
  <si>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</si>
  <si>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</si>
  <si>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</si>
  <si>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</si>
  <si>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</si>
  <si>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</si>
  <si>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</si>
  <si>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</si>
  <si>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</si>
  <si>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</si>
  <si>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</si>
  <si>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</si>
  <si>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</si>
  <si>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</si>
  <si>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</si>
  <si>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</si>
  <si>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</si>
  <si>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</si>
  <si>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</si>
  <si>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</si>
  <si>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</si>
  <si>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</si>
  <si>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</si>
  <si>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</si>
  <si>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</si>
  <si>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</si>
  <si>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</si>
  <si>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</si>
  <si>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</si>
  <si>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</si>
  <si>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</si>
  <si>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</si>
  <si>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</si>
  <si>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</si>
  <si>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</si>
  <si>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</si>
  <si>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</si>
  <si>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</si>
  <si>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</si>
  <si>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</si>
  <si>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</si>
  <si>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</si>
  <si>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</si>
  <si>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</si>
  <si>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</si>
  <si>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</si>
  <si>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</si>
  <si>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</si>
  <si>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</si>
  <si>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</si>
  <si>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</si>
  <si>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</si>
  <si>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</si>
  <si>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</si>
  <si>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</si>
  <si>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</si>
  <si>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</si>
  <si>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</si>
  <si>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</si>
  <si>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</si>
  <si>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</si>
  <si>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</si>
  <si>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</si>
  <si>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</si>
  <si>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</si>
  <si>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</si>
  <si>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</si>
  <si>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</si>
  <si>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</si>
  <si>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</si>
  <si>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</si>
  <si>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</si>
  <si>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</si>
  <si>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</si>
  <si>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</si>
  <si>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</si>
  <si>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</si>
  <si>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</si>
  <si>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</si>
  <si>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</si>
  <si>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</si>
  <si>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</si>
  <si>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</si>
  <si>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</si>
  <si>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</si>
  <si>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</si>
  <si>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</si>
  <si>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</si>
  <si>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</si>
  <si>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</si>
  <si>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</si>
  <si>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</si>
  <si>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</si>
  <si>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</si>
  <si>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</si>
  <si>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</si>
  <si>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</si>
  <si>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</si>
  <si>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</si>
  <si>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</si>
  <si>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</si>
  <si>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</si>
  <si>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</si>
  <si>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</si>
  <si>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</si>
  <si>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</si>
  <si>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</si>
  <si>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</si>
  <si>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</si>
  <si>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</si>
  <si>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</si>
  <si>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</si>
  <si>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</si>
  <si>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</si>
  <si>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</si>
  <si>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</si>
  <si>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</si>
  <si>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</si>
  <si>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</si>
  <si>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</si>
  <si>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</si>
  <si>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</si>
  <si>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</si>
  <si>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</si>
  <si>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</si>
  <si>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</si>
  <si>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</si>
  <si>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</si>
  <si>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</si>
  <si>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</si>
  <si>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</si>
  <si>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</si>
  <si>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</si>
  <si>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</si>
  <si>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</si>
  <si>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</si>
  <si>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</si>
  <si>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</si>
  <si>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</si>
  <si>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</si>
  <si>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</si>
  <si>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</si>
  <si>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</si>
  <si>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</si>
  <si>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</si>
  <si>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</si>
  <si>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</si>
  <si>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</si>
  <si>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</si>
  <si>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</si>
  <si>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</si>
  <si>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</si>
  <si>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</si>
  <si>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</si>
  <si>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</si>
  <si>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</si>
  <si>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</si>
  <si>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</si>
  <si>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</si>
  <si>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</si>
  <si>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</si>
  <si>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</si>
  <si>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</si>
  <si>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</si>
  <si>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</si>
  <si>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</si>
  <si>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</si>
  <si>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</si>
  <si>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</si>
  <si>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</si>
  <si>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</si>
  <si>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</si>
  <si>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</si>
  <si>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</si>
  <si>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</si>
  <si>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</si>
  <si>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</si>
  <si>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</si>
  <si>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</si>
  <si>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</si>
  <si>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</si>
  <si>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</si>
  <si>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</si>
  <si>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</si>
  <si>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</si>
  <si>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</si>
  <si>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</si>
  <si>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</si>
  <si>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</si>
  <si>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</si>
  <si>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</si>
  <si>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</si>
  <si>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</si>
  <si>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</si>
  <si>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</si>
  <si>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</si>
  <si>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</si>
  <si>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</si>
  <si>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</si>
  <si>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</si>
  <si>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</si>
  <si>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</si>
  <si>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</si>
  <si>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</si>
  <si>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</si>
  <si>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</si>
  <si>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</si>
  <si>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</si>
  <si>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</si>
  <si>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</si>
  <si>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</si>
  <si>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</si>
  <si>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</si>
  <si>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</si>
  <si>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</si>
  <si>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</si>
  <si>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</si>
  <si>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</si>
  <si>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</si>
  <si>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</si>
  <si>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</si>
  <si>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</si>
  <si>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</si>
  <si>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</si>
  <si>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</si>
  <si>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</si>
  <si>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</si>
  <si>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</si>
  <si>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</si>
  <si>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</si>
  <si>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</si>
  <si>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</si>
  <si>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</si>
  <si>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</si>
  <si>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</si>
  <si>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</si>
  <si>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</si>
  <si>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</si>
  <si>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</si>
  <si>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</si>
  <si>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</si>
  <si>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</si>
  <si>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</si>
  <si>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</si>
  <si>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</si>
  <si>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</si>
  <si>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</si>
  <si>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</si>
  <si>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</si>
  <si>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</si>
  <si>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</si>
  <si>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</si>
  <si>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</si>
  <si>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</si>
  <si>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</si>
  <si>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</si>
  <si>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</si>
  <si>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</si>
  <si>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</si>
  <si>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</si>
  <si>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</si>
  <si>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</si>
  <si>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</si>
  <si>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</si>
  <si>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</si>
  <si>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</si>
  <si>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</si>
  <si>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</si>
  <si>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</si>
  <si>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</si>
  <si>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</si>
  <si>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</si>
  <si>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</si>
  <si>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</si>
  <si>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</si>
  <si>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</si>
  <si>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</si>
  <si>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</si>
  <si>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</si>
  <si>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</si>
  <si>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</si>
  <si>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</si>
  <si>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</si>
  <si>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</si>
  <si>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</si>
  <si>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</si>
  <si>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</si>
  <si>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</si>
  <si>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</si>
  <si>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</si>
  <si>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</si>
  <si>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</si>
  <si>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</si>
  <si>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</si>
  <si>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</si>
  <si>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</si>
  <si>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</si>
  <si>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</si>
  <si>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</si>
  <si>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</si>
  <si>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</si>
  <si>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</si>
  <si>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</si>
  <si>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</si>
  <si>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</si>
  <si>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</si>
  <si>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</si>
  <si>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</si>
  <si>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</si>
  <si>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</si>
  <si>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</si>
  <si>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</si>
  <si>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</si>
  <si>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</si>
  <si>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</si>
  <si>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</si>
  <si>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</si>
  <si>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</si>
  <si>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</si>
  <si>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</si>
  <si>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</si>
  <si>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</si>
  <si>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</si>
  <si>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</si>
  <si>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</si>
  <si>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</si>
  <si>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</si>
  <si>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</si>
  <si>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</si>
  <si>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</si>
  <si>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</si>
  <si>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</si>
  <si>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</si>
  <si>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</si>
  <si>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</si>
  <si>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</si>
  <si>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</si>
  <si>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</si>
  <si>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</si>
  <si>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</si>
  <si>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</si>
  <si>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</si>
  <si>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</si>
  <si>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</si>
  <si>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</si>
  <si>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</si>
  <si>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</si>
  <si>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</si>
  <si>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</si>
  <si>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</si>
  <si>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</si>
  <si>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</si>
  <si>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</si>
  <si>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</si>
  <si>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</si>
  <si>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</si>
  <si>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</si>
  <si>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</si>
  <si>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</si>
  <si>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</si>
  <si>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</si>
  <si>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</si>
  <si>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</si>
  <si>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</si>
  <si>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</si>
  <si>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</si>
  <si>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</si>
  <si>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</si>
  <si>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</si>
  <si>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</si>
  <si>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</si>
  <si>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</si>
  <si>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</si>
  <si>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</si>
  <si>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</si>
  <si>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</si>
  <si>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</si>
  <si>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</si>
  <si>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</si>
  <si>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</si>
  <si>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</si>
  <si>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</si>
  <si>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</si>
  <si>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</si>
  <si>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</si>
  <si>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</si>
  <si>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</si>
  <si>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</si>
  <si>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</si>
  <si>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</si>
  <si>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</si>
  <si>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</si>
  <si>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</si>
  <si>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</si>
  <si>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</si>
  <si>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</si>
  <si>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</si>
  <si>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</si>
  <si>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</si>
  <si>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</si>
  <si>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</si>
  <si>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</si>
  <si>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</si>
  <si>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</si>
  <si>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</si>
  <si>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</si>
  <si>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</si>
  <si>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</si>
  <si>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</si>
  <si>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</si>
  <si>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</si>
  <si>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</si>
  <si>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</si>
  <si>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</si>
  <si>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</si>
  <si>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</si>
  <si>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</si>
  <si>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</si>
  <si>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</si>
  <si>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</si>
  <si>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</si>
  <si>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</si>
  <si>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</si>
  <si>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</si>
  <si>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</si>
  <si>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</si>
  <si>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</si>
  <si>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</si>
  <si>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</si>
  <si>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</si>
  <si>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</si>
  <si>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</si>
  <si>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</si>
  <si>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</si>
  <si>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</si>
  <si>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</si>
  <si>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</si>
  <si>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</si>
  <si>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</si>
  <si>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</si>
  <si>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</si>
  <si>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</si>
  <si>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</si>
  <si>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</si>
  <si>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</si>
  <si>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</si>
  <si>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</si>
  <si>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</si>
  <si>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</si>
  <si>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</si>
  <si>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</si>
  <si>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</si>
  <si>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</si>
  <si>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</si>
  <si>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</si>
  <si>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</si>
  <si>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</si>
  <si>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</si>
  <si>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</si>
  <si>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</si>
  <si>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</si>
  <si>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</si>
  <si>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</si>
  <si>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</si>
  <si>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</si>
  <si>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</si>
  <si>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</si>
  <si>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</si>
  <si>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</si>
  <si>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</si>
  <si>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</si>
  <si>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</si>
  <si>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</si>
  <si>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</si>
  <si>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</si>
  <si>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</si>
  <si>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</si>
  <si>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</si>
  <si>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</si>
  <si>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</si>
  <si>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</si>
  <si>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</si>
  <si>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</si>
  <si>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</si>
  <si>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</si>
  <si>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</si>
  <si>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</si>
  <si>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</si>
  <si>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</si>
  <si>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</si>
  <si>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</si>
  <si>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</si>
  <si>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</si>
  <si>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</si>
  <si>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</si>
  <si>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</si>
  <si>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</si>
  <si>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</si>
  <si>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</si>
  <si>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</si>
  <si>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</si>
  <si>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</si>
  <si>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</si>
  <si>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</si>
  <si>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</si>
  <si>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</si>
  <si>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</si>
  <si>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</si>
  <si>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</si>
  <si>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</si>
  <si>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</si>
  <si>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</si>
  <si>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</si>
  <si>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</si>
  <si>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</si>
  <si>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</si>
  <si>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</si>
  <si>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</si>
  <si>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</si>
  <si>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</si>
  <si>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</si>
  <si>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</si>
  <si>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</si>
  <si>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</si>
  <si>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</si>
  <si>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</si>
  <si>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</si>
  <si>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</si>
  <si>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</si>
  <si>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</si>
  <si>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</si>
  <si>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</si>
  <si>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</si>
  <si>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</si>
  <si>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</si>
  <si>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</si>
  <si>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</si>
  <si>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</si>
  <si>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</si>
  <si>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</si>
  <si>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</si>
  <si>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</si>
  <si>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</si>
  <si>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</si>
  <si>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</si>
  <si>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</si>
  <si>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</si>
  <si>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</si>
  <si>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</si>
  <si>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</si>
  <si>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</si>
  <si>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</si>
  <si>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</si>
  <si>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</si>
  <si>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</si>
  <si>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</si>
  <si>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</si>
  <si>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</si>
  <si>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</si>
  <si>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</si>
  <si>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</si>
  <si>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</si>
  <si>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</si>
  <si>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</si>
  <si>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</si>
  <si>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</si>
  <si>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</si>
  <si>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</si>
  <si>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</si>
  <si>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</si>
  <si>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</si>
  <si>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</si>
  <si>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</si>
  <si>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</si>
  <si>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</si>
  <si>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</si>
  <si>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</si>
  <si>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</si>
  <si>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</si>
  <si>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</si>
  <si>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</si>
  <si>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</si>
  <si>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</si>
  <si>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</si>
  <si>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</si>
  <si>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</si>
  <si>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</si>
  <si>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</si>
  <si>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</si>
  <si>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</si>
  <si>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</si>
  <si>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</si>
  <si>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</si>
  <si>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</si>
  <si>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</si>
  <si>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</si>
  <si>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</si>
  <si>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</si>
  <si>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</si>
  <si>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</si>
  <si>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</si>
  <si>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</si>
  <si>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</si>
  <si>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</si>
  <si>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</si>
  <si>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</si>
  <si>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</si>
  <si>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</si>
  <si>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</si>
  <si>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</si>
  <si>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</si>
  <si>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</si>
  <si>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</si>
  <si>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</si>
  <si>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</si>
  <si>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</si>
  <si>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</si>
  <si>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</si>
  <si>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</si>
  <si>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</si>
  <si>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</si>
  <si>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</si>
  <si>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</si>
  <si>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</si>
  <si>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</si>
  <si>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</si>
  <si>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</si>
  <si>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</si>
  <si>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</si>
  <si>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</si>
  <si>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</si>
  <si>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</si>
  <si>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</si>
  <si>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</si>
  <si>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</si>
  <si>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</si>
  <si>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</si>
  <si>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</si>
  <si>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</si>
  <si>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</si>
  <si>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</si>
  <si>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</si>
  <si>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</si>
  <si>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</si>
  <si>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</si>
  <si>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</si>
  <si>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</si>
  <si>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</si>
  <si>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</si>
  <si>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</si>
  <si>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</si>
  <si>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</si>
  <si>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</si>
  <si>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</si>
  <si>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</si>
  <si>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</si>
  <si>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</si>
  <si>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</si>
  <si>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</si>
  <si>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</si>
  <si>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</si>
  <si>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</si>
  <si>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</si>
  <si>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</si>
  <si>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</si>
  <si>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</si>
  <si>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</si>
  <si>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</si>
  <si>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</si>
  <si>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</si>
  <si>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</si>
  <si>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</si>
  <si>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</si>
  <si>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</si>
  <si>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</si>
  <si>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</si>
  <si>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</si>
  <si>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</si>
  <si>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</si>
  <si>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</si>
  <si>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</si>
  <si>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</si>
  <si>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</si>
  <si>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</si>
  <si>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</si>
  <si>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</si>
  <si>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</si>
  <si>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</si>
  <si>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</si>
  <si>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</si>
  <si>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</si>
  <si>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</si>
  <si>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</si>
  <si>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</si>
  <si>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</si>
  <si>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</si>
  <si>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</si>
  <si>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</si>
  <si>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</si>
  <si>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</si>
  <si>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</si>
  <si>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</si>
  <si>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</si>
  <si>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</si>
  <si>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</si>
  <si>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</si>
  <si>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</si>
  <si>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</si>
  <si>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</si>
  <si>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</si>
  <si>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</si>
  <si>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</si>
  <si>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</si>
  <si>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</si>
  <si>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</si>
  <si>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</si>
  <si>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</si>
  <si>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</si>
  <si>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</si>
  <si>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</si>
  <si>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</si>
  <si>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</si>
  <si>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</si>
  <si>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</si>
  <si>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</si>
  <si>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</si>
  <si>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</si>
  <si>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</si>
  <si>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</si>
  <si>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</si>
  <si>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</si>
  <si>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</si>
  <si>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</si>
  <si>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</si>
  <si>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</si>
  <si>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</si>
  <si>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</si>
  <si>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</si>
  <si>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</si>
  <si>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</si>
  <si>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</si>
  <si>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</si>
  <si>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</si>
  <si>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</si>
  <si>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</si>
  <si>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</si>
  <si>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</si>
  <si>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</si>
  <si>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</si>
  <si>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</si>
  <si>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</si>
  <si>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</si>
  <si>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</si>
  <si>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</si>
  <si>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</si>
  <si>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</si>
  <si>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</si>
  <si>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</si>
  <si>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</si>
  <si>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</si>
  <si>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</si>
  <si>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</si>
  <si>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</si>
  <si>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</si>
  <si>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</si>
  <si>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</si>
  <si>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</si>
  <si>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</si>
  <si>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</si>
  <si>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</si>
  <si>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</si>
  <si>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</si>
  <si>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</si>
  <si>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</si>
  <si>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</si>
  <si>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</si>
  <si>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</si>
  <si>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</si>
  <si>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</si>
  <si>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</si>
  <si>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</si>
  <si>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</si>
  <si>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</si>
  <si>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</si>
  <si>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</si>
  <si>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</si>
  <si>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</si>
  <si>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</si>
  <si>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</si>
  <si>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</si>
  <si>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</si>
  <si>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</si>
  <si>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</si>
  <si>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</si>
  <si>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</si>
  <si>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</si>
  <si>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</si>
  <si>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</si>
  <si>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</si>
  <si>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</si>
  <si>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</si>
  <si>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</si>
  <si>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</si>
  <si>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</si>
  <si>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</si>
  <si>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</si>
  <si>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</si>
  <si>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</si>
  <si>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</si>
  <si>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</si>
  <si>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</si>
  <si>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</si>
  <si>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</si>
  <si>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</si>
  <si>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</si>
  <si>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</si>
  <si>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</si>
  <si>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</si>
  <si>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</si>
  <si>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</si>
  <si>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</si>
  <si>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</si>
  <si>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</si>
  <si>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</si>
  <si>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</si>
  <si>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</si>
  <si>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</si>
  <si>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</si>
  <si>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</si>
  <si>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</si>
  <si>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</si>
  <si>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</si>
  <si>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</si>
  <si>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</si>
  <si>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</si>
  <si>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</si>
  <si>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</si>
  <si>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</si>
  <si>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</si>
  <si>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</si>
  <si>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</si>
  <si>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</si>
  <si>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</si>
  <si>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</si>
  <si>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</si>
  <si>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</si>
  <si>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</si>
  <si>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</si>
  <si>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</si>
  <si>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</si>
  <si>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</si>
  <si>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</si>
  <si>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</si>
  <si>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</si>
  <si>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</si>
  <si>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</si>
  <si>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</si>
  <si>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</si>
  <si>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</si>
  <si>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</si>
  <si>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</si>
  <si>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</si>
  <si>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</si>
  <si>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</si>
  <si>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</si>
  <si>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</si>
  <si>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</si>
  <si>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</si>
  <si>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</si>
  <si>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</si>
  <si>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</si>
  <si>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</si>
  <si>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</si>
  <si>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</si>
  <si>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</si>
  <si>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</si>
  <si>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</si>
  <si>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</si>
  <si>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</si>
  <si>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</si>
  <si>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</si>
  <si>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</si>
  <si>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</si>
  <si>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</si>
  <si>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</si>
  <si>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</si>
  <si>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</si>
  <si>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</si>
  <si>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</si>
  <si>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</si>
  <si>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</si>
  <si>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</si>
  <si>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</si>
  <si>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</si>
  <si>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</si>
  <si>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</si>
  <si>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</si>
  <si>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</si>
  <si>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</si>
  <si>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</si>
  <si>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</si>
  <si>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</si>
  <si>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</si>
  <si>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</si>
  <si>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</si>
  <si>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</si>
  <si>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</si>
  <si>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</si>
  <si>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</si>
  <si>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</si>
  <si>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</si>
  <si>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</si>
  <si>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</si>
  <si>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</si>
  <si>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</si>
  <si>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</si>
  <si>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</si>
  <si>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</si>
  <si>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</si>
  <si>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</si>
  <si>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</si>
  <si>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</si>
  <si>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</si>
  <si>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</si>
  <si>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</si>
  <si>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</si>
  <si>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</si>
  <si>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</si>
  <si>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</si>
  <si>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</si>
  <si>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</si>
  <si>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</si>
  <si>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</si>
  <si>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</si>
  <si>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</si>
  <si>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</si>
  <si>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</si>
  <si>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</si>
  <si>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</si>
  <si>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</si>
  <si>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</si>
  <si>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</si>
  <si>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</si>
  <si>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</si>
  <si>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</si>
  <si>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</si>
  <si>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</si>
  <si>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</si>
  <si>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</si>
  <si>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</si>
  <si>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</si>
  <si>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</si>
  <si>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</si>
  <si>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</si>
  <si>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</si>
  <si>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</si>
  <si>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</si>
  <si>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</si>
  <si>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</si>
  <si>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</si>
  <si>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</si>
  <si>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</si>
  <si>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</si>
  <si>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</si>
  <si>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</si>
  <si>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</si>
  <si>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</si>
  <si>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</si>
  <si>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</si>
  <si>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</si>
  <si>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</si>
  <si>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</si>
  <si>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</si>
  <si>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</si>
  <si>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</si>
  <si>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</si>
  <si>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</si>
  <si>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</si>
  <si>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</si>
  <si>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</si>
  <si>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</si>
  <si>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</si>
  <si>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</si>
  <si>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</si>
  <si>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</si>
  <si>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</si>
  <si>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</si>
  <si>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</si>
  <si>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</si>
  <si>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</si>
  <si>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</si>
  <si>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</si>
  <si>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</si>
  <si>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</si>
  <si>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</si>
  <si>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</si>
  <si>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</si>
  <si>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</si>
  <si>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</si>
  <si>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</si>
  <si>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</si>
  <si>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</si>
  <si>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</si>
  <si>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</si>
  <si>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</si>
  <si>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</si>
  <si>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</si>
  <si>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</si>
  <si>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</si>
  <si>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</si>
  <si>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</si>
  <si>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</si>
  <si>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</si>
  <si>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</si>
  <si>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</si>
  <si>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</si>
  <si>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</si>
  <si>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</si>
  <si>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</si>
  <si>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</si>
  <si>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</si>
  <si>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</si>
  <si>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</si>
  <si>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</si>
  <si>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</si>
  <si>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</si>
  <si>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</si>
  <si>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</si>
  <si>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</si>
  <si>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</si>
  <si>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</si>
  <si>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</si>
  <si>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</si>
  <si>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</si>
  <si>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</si>
  <si>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</si>
  <si>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</si>
  <si>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</si>
  <si>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</si>
  <si>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</si>
  <si>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</si>
  <si>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</si>
  <si>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</si>
  <si>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</si>
  <si>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</si>
  <si>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</si>
  <si>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</si>
  <si>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</si>
  <si>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</si>
  <si>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</si>
  <si>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</si>
  <si>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</si>
  <si>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</si>
  <si>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</si>
  <si>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</si>
  <si>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</si>
  <si>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</si>
  <si>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</si>
  <si>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</si>
  <si>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</si>
  <si>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</si>
  <si>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</si>
  <si>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</si>
  <si>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</si>
  <si>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</si>
  <si>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</si>
  <si>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</si>
  <si>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</si>
  <si>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</si>
  <si>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</si>
  <si>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</si>
  <si>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</si>
  <si>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</si>
  <si>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</si>
  <si>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</si>
  <si>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</si>
  <si>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</si>
  <si>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</si>
  <si>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</si>
  <si>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</si>
  <si>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</si>
  <si>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</si>
  <si>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</si>
  <si>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</si>
  <si>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</si>
  <si>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</si>
  <si>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</si>
  <si>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</si>
  <si>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</si>
  <si>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</si>
  <si>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</si>
  <si>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</si>
  <si>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</si>
  <si>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</si>
  <si>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</si>
  <si>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</si>
  <si>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</si>
  <si>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</si>
  <si>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</si>
  <si>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</si>
  <si>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</si>
  <si>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</si>
  <si>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</si>
  <si>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</si>
  <si>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</si>
  <si>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</si>
  <si>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</si>
  <si>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</si>
  <si>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</si>
  <si>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</si>
  <si>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</si>
  <si>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</si>
  <si>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</si>
  <si>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</si>
  <si>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</si>
  <si>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</si>
  <si>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</si>
  <si>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</si>
  <si>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</si>
  <si>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</si>
  <si>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</si>
  <si>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</si>
  <si>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</si>
  <si>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</si>
  <si>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</si>
  <si>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</si>
  <si>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</si>
  <si>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</si>
  <si>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</si>
  <si>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</si>
  <si>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</si>
  <si>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</si>
  <si>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</si>
  <si>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</si>
  <si>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</si>
  <si>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</si>
  <si>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</si>
  <si>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</si>
  <si>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</si>
  <si>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</si>
  <si>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</si>
  <si>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</si>
  <si>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</si>
  <si>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</si>
  <si>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</si>
  <si>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</si>
  <si>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</si>
  <si>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</si>
  <si>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</si>
  <si>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</si>
  <si>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</si>
  <si>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</si>
  <si>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</si>
  <si>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</si>
  <si>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</si>
  <si>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</si>
  <si>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</si>
  <si>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</si>
  <si>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</si>
  <si>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</si>
  <si>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</si>
  <si>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</si>
  <si>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</si>
  <si>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</si>
  <si>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</si>
  <si>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</si>
  <si>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</si>
  <si>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</si>
  <si>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</si>
  <si>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</si>
  <si>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</si>
  <si>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</si>
  <si>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</si>
  <si>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</si>
  <si>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</si>
  <si>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</si>
  <si>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</si>
  <si>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</si>
  <si>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</si>
  <si>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</si>
  <si>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</si>
  <si>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</si>
  <si>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</si>
  <si>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</si>
  <si>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</si>
  <si>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</si>
  <si>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</si>
  <si>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</si>
  <si>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</si>
  <si>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</si>
  <si>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</si>
  <si>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</si>
  <si>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</si>
  <si>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</si>
  <si>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</si>
  <si>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</si>
  <si>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</si>
  <si>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</si>
  <si>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</si>
  <si>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</si>
  <si>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</si>
  <si>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</si>
  <si>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</si>
  <si>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</si>
  <si>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</si>
  <si>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</si>
  <si>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</si>
  <si>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</si>
  <si>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</si>
  <si>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</si>
  <si>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</si>
  <si>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</si>
  <si>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</si>
  <si>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</si>
  <si>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</si>
  <si>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</si>
  <si>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</si>
  <si>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</si>
  <si>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</si>
  <si>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</si>
  <si>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</si>
  <si>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</si>
  <si>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</si>
  <si>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</si>
  <si>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</si>
  <si>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</si>
  <si>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</si>
  <si>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</si>
  <si>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</si>
  <si>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</si>
  <si>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</si>
  <si>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</si>
  <si>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</si>
  <si>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</si>
  <si>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</si>
  <si>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</si>
  <si>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</si>
  <si>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</si>
  <si>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</si>
  <si>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</si>
  <si>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</si>
  <si>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</si>
  <si>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</si>
  <si>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</si>
  <si>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</si>
  <si>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</si>
  <si>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</si>
  <si>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</si>
  <si>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</si>
  <si>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</si>
  <si>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</si>
  <si>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</si>
  <si>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</si>
  <si>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</si>
  <si>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</si>
  <si>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</si>
  <si>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</si>
  <si>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</si>
  <si>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</si>
  <si>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</si>
  <si>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</si>
  <si>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</si>
  <si>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</si>
  <si>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</si>
  <si>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</si>
  <si>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</si>
  <si>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</si>
  <si>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</si>
  <si>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</si>
  <si>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</si>
  <si>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</si>
  <si>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</si>
  <si>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</si>
  <si>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</si>
  <si>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</si>
  <si>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</si>
  <si>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</si>
  <si>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</si>
  <si>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</si>
  <si>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</si>
  <si>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</si>
  <si>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</si>
  <si>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</si>
  <si>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</si>
  <si>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</si>
  <si>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</si>
  <si>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</si>
  <si>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</si>
  <si>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</si>
  <si>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</si>
  <si>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</si>
  <si>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</si>
  <si>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</si>
  <si>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</si>
  <si>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</si>
  <si>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</si>
  <si>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</si>
  <si>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</si>
  <si>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</si>
  <si>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</si>
  <si>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</si>
  <si>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</si>
  <si>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</si>
  <si>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</si>
  <si>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</si>
  <si>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</si>
  <si>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</si>
  <si>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</si>
  <si>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</si>
  <si>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</si>
  <si>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</si>
  <si>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</si>
  <si>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</si>
  <si>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</si>
  <si>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</si>
  <si>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</si>
  <si>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</si>
  <si>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</si>
  <si>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</si>
  <si>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</si>
  <si>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</si>
  <si>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</si>
  <si>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</si>
  <si>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</si>
  <si>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</si>
  <si>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</si>
  <si>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</si>
  <si>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</si>
  <si>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</si>
  <si>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</si>
  <si>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</si>
  <si>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</si>
  <si>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</si>
  <si>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</si>
  <si>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</si>
  <si>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</si>
  <si>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</si>
  <si>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</si>
  <si>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</si>
  <si>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</si>
  <si>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</si>
  <si>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</si>
  <si>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</si>
  <si>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</si>
  <si>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</si>
  <si>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</si>
  <si>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</si>
  <si>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</si>
  <si>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</si>
  <si>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</si>
  <si>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</si>
  <si>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</si>
  <si>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</si>
  <si>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</si>
  <si>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</si>
  <si>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</si>
  <si>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</si>
  <si>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</si>
  <si>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</si>
  <si>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</si>
  <si>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</si>
  <si>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</si>
  <si>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</si>
  <si>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</si>
  <si>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</si>
  <si>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</si>
  <si>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</si>
  <si>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</si>
  <si>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</si>
  <si>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</si>
  <si>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</si>
  <si>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</si>
  <si>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</si>
  <si>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</si>
  <si>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</si>
  <si>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</si>
  <si>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</si>
  <si>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</si>
  <si>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</si>
  <si>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</si>
  <si>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</si>
  <si>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</si>
  <si>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</si>
  <si>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</si>
  <si>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</si>
  <si>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</si>
  <si>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</si>
  <si>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</si>
  <si>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</si>
  <si>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</si>
  <si>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</si>
  <si>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</si>
  <si>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</si>
  <si>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</si>
  <si>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</si>
  <si>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</si>
  <si>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</si>
  <si>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</si>
  <si>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</si>
  <si>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</si>
  <si>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</si>
  <si>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</si>
  <si>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</si>
  <si>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</si>
  <si>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</si>
  <si>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</si>
  <si>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</si>
  <si>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</si>
  <si>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</si>
  <si>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</si>
  <si>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</si>
  <si>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</si>
  <si>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</si>
  <si>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</si>
  <si>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</si>
  <si>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</si>
  <si>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</si>
  <si>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</si>
  <si>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</si>
  <si>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</si>
  <si>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</si>
  <si>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</si>
  <si>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</si>
  <si>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</si>
  <si>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</si>
  <si>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</si>
  <si>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</si>
  <si>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</si>
  <si>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</si>
  <si>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</si>
  <si>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</si>
  <si>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</si>
  <si>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</si>
  <si>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</si>
  <si>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</si>
  <si>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</si>
  <si>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</si>
  <si>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</si>
  <si>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</si>
  <si>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</si>
  <si>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</si>
  <si>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</si>
  <si>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</si>
  <si>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</si>
  <si>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</si>
  <si>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</si>
  <si>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</si>
  <si>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</si>
  <si>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</si>
  <si>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</si>
  <si>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</si>
  <si>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</si>
  <si>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</si>
  <si>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</si>
  <si>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</si>
  <si>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</si>
  <si>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</si>
  <si>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</si>
  <si>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</si>
  <si>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</si>
  <si>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</si>
  <si>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</si>
  <si>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</si>
  <si>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</si>
  <si>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</si>
  <si>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</si>
  <si>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</si>
  <si>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</si>
  <si>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</si>
  <si>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</si>
  <si>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</si>
  <si>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</si>
  <si>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</si>
  <si>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</si>
  <si>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</si>
  <si>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</si>
  <si>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</si>
  <si>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</si>
  <si>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</si>
  <si>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</si>
  <si>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</si>
  <si>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</si>
  <si>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</si>
  <si>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</si>
  <si>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</si>
  <si>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</si>
  <si>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</si>
  <si>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</si>
  <si>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</si>
  <si>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</si>
  <si>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</si>
  <si>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</si>
  <si>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</si>
  <si>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</si>
  <si>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</si>
  <si>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</si>
  <si>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</si>
  <si>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</si>
  <si>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</si>
  <si>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</si>
  <si>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</si>
  <si>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</si>
  <si>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</si>
  <si>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</si>
  <si>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</si>
  <si>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</si>
  <si>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</si>
  <si>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</si>
  <si>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</si>
  <si>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</si>
  <si>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</si>
  <si>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</si>
  <si>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</si>
  <si>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</si>
  <si>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</si>
  <si>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</si>
  <si>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</si>
  <si>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</si>
  <si>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</si>
  <si>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</si>
  <si>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</si>
  <si>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</si>
  <si>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</si>
  <si>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</si>
  <si>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</si>
  <si>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</si>
  <si>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</si>
  <si>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</si>
  <si>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</si>
  <si>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</si>
  <si>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</si>
  <si>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</si>
  <si>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</si>
  <si>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</si>
  <si>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</si>
  <si>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</si>
  <si>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</si>
  <si>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</si>
  <si>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</si>
  <si>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</si>
  <si>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</si>
  <si>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</si>
  <si>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</si>
  <si>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</si>
  <si>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</si>
  <si>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</si>
  <si>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</si>
  <si>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</si>
  <si>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</si>
  <si>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</si>
  <si>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</si>
  <si>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</si>
  <si>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</si>
  <si>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</si>
  <si>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</si>
  <si>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</si>
  <si>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</si>
  <si>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</si>
  <si>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</si>
  <si>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</si>
  <si>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</si>
  <si>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</si>
  <si>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</si>
  <si>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</si>
  <si>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</si>
  <si>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</si>
  <si>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</si>
  <si>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</si>
  <si>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</si>
  <si>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</si>
  <si>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</si>
  <si>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</si>
  <si>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</si>
  <si>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</si>
  <si>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</si>
  <si>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</si>
  <si>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</si>
  <si>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</si>
  <si>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</si>
  <si>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</si>
  <si>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</si>
  <si>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</si>
  <si>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</si>
  <si>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</si>
  <si>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</si>
  <si>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</si>
  <si>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</si>
  <si>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</si>
  <si>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</si>
  <si>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</si>
  <si>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</si>
  <si>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</si>
  <si>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</si>
  <si>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</si>
  <si>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</si>
  <si>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</si>
  <si>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</si>
  <si>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</si>
  <si>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</si>
  <si>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</si>
  <si>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</si>
  <si>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</si>
  <si>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</si>
  <si>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</si>
  <si>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</si>
  <si>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</si>
  <si>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</si>
  <si>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</si>
  <si>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</si>
  <si>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</si>
  <si>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</si>
  <si>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</si>
  <si>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</si>
  <si>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</si>
  <si>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</si>
  <si>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</si>
  <si>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</si>
  <si>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</si>
  <si>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</si>
  <si>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</si>
  <si>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</si>
  <si>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</si>
  <si>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</si>
  <si>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</si>
  <si>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</si>
  <si>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</si>
  <si>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</si>
  <si>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</si>
  <si>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</si>
  <si>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</si>
  <si>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</si>
  <si>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</si>
  <si>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</si>
  <si>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</si>
  <si>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</si>
  <si>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</si>
  <si>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</si>
  <si>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</si>
  <si>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</si>
  <si>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</si>
  <si>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</si>
  <si>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</si>
  <si>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</si>
  <si>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</si>
  <si>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</si>
  <si>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</si>
  <si>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</si>
  <si>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</si>
  <si>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</si>
  <si>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</si>
  <si>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</si>
  <si>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</si>
  <si>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</si>
  <si>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</si>
  <si>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</si>
  <si>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</si>
  <si>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</si>
  <si>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</si>
  <si>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</si>
  <si>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</si>
  <si>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</si>
  <si>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</si>
  <si>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</si>
  <si>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</si>
  <si>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</si>
  <si>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</si>
  <si>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</si>
  <si>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</si>
  <si>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</si>
  <si>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</si>
  <si>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</si>
  <si>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</si>
  <si>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</si>
  <si>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</si>
  <si>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</si>
  <si>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</si>
  <si>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</si>
  <si>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</si>
  <si>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</si>
  <si>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</si>
  <si>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</si>
  <si>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</si>
  <si>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</si>
  <si>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</si>
  <si>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</si>
  <si>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</si>
  <si>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</si>
  <si>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</si>
  <si>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</si>
  <si>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</si>
  <si>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</si>
  <si>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</si>
  <si>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</si>
  <si>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</si>
  <si>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</si>
  <si>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</si>
  <si>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</si>
  <si>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</si>
  <si>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</si>
  <si>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</si>
  <si>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</si>
  <si>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</si>
  <si>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</si>
  <si>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</si>
  <si>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</si>
  <si>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</si>
  <si>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</si>
  <si>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</si>
  <si>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</si>
  <si>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</si>
  <si>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</si>
  <si>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</si>
  <si>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</si>
  <si>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</si>
  <si>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</si>
  <si>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</si>
  <si>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</si>
  <si>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</si>
  <si>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</si>
  <si>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</si>
  <si>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</si>
  <si>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</si>
  <si>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</si>
  <si>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</si>
  <si>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</si>
  <si>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</si>
  <si>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</si>
  <si>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</si>
  <si>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</si>
  <si>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</si>
  <si>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</si>
  <si>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</si>
  <si>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</si>
  <si>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</si>
  <si>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</si>
  <si>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</si>
  <si>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</si>
  <si>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</si>
  <si>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</si>
  <si>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</si>
  <si>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</si>
  <si>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</si>
  <si>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</si>
  <si>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</si>
  <si>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</si>
  <si>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</si>
  <si>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</si>
  <si>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</si>
  <si>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</si>
  <si>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</si>
  <si>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</si>
  <si>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</si>
  <si>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</si>
  <si>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</si>
  <si>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</si>
  <si>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</si>
  <si>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</si>
  <si>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</si>
  <si>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</si>
  <si>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</si>
  <si>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</si>
  <si>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</si>
  <si>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</si>
  <si>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</si>
  <si>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</si>
  <si>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</si>
  <si>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</si>
  <si>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</si>
  <si>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</si>
  <si>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</si>
  <si>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</si>
  <si>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</si>
  <si>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</si>
  <si>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</si>
  <si>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</si>
  <si>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</si>
  <si>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</si>
  <si>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</si>
  <si>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</si>
  <si>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</si>
  <si>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</si>
  <si>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</si>
  <si>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</si>
  <si>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</si>
  <si>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</si>
  <si>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</si>
  <si>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</si>
  <si>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</si>
  <si>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</si>
  <si>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</si>
  <si>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</si>
  <si>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</si>
  <si>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</si>
  <si>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</si>
  <si>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</si>
  <si>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</si>
  <si>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</si>
  <si>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</si>
  <si>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</si>
  <si>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</si>
  <si>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</si>
  <si>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</si>
  <si>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</si>
  <si>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</si>
  <si>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</si>
  <si>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</si>
  <si>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</si>
  <si>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</si>
  <si>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</si>
  <si>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</si>
  <si>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</si>
  <si>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</si>
  <si>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</si>
  <si>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</si>
  <si>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</si>
  <si>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</si>
  <si>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</si>
  <si>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</si>
  <si>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</si>
  <si>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</si>
  <si>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</si>
  <si>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</si>
  <si>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</si>
  <si>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</si>
  <si>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</si>
  <si>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</si>
  <si>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</si>
  <si>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</si>
  <si>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</si>
  <si>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</si>
  <si>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</si>
  <si>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</si>
  <si>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</si>
  <si>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</si>
  <si>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</si>
  <si>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</si>
  <si>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</si>
  <si>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</si>
  <si>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</si>
  <si>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</si>
  <si>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</si>
  <si>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</si>
  <si>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</si>
  <si>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</si>
  <si>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</si>
  <si>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</si>
  <si>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</si>
  <si>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</si>
  <si>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</si>
  <si>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</si>
  <si>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</si>
  <si>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</si>
  <si>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</si>
  <si>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</si>
  <si>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</si>
  <si>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</si>
  <si>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</si>
  <si>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</si>
  <si>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</si>
  <si>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</si>
  <si>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</si>
  <si>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</si>
  <si>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</si>
  <si>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</si>
  <si>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</si>
  <si>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</si>
  <si>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</si>
  <si>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</si>
  <si>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</si>
  <si>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</si>
  <si>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</si>
  <si>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</si>
  <si>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</si>
  <si>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</si>
  <si>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</si>
  <si>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</si>
  <si>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</si>
  <si>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</si>
  <si>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</si>
  <si>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</si>
  <si>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</si>
  <si>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</si>
  <si>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</si>
  <si>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</si>
  <si>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</si>
  <si>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</si>
  <si>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</si>
  <si>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</si>
  <si>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</si>
  <si>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</si>
  <si>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</si>
  <si>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</si>
  <si>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</si>
  <si>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</si>
  <si>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</si>
  <si>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</si>
  <si>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</si>
  <si>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</si>
  <si>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</si>
  <si>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</si>
  <si>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</si>
  <si>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</si>
  <si>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</si>
  <si>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</si>
  <si>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</si>
  <si>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</si>
  <si>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</si>
  <si>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</si>
  <si>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</si>
  <si>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</si>
  <si>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</si>
  <si>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</si>
  <si>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</si>
  <si>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</si>
  <si>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</si>
  <si>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</si>
  <si>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</si>
  <si>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</si>
  <si>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</si>
  <si>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</si>
  <si>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</si>
  <si>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</si>
  <si>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</si>
  <si>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</si>
  <si>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</si>
  <si>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</si>
  <si>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</si>
  <si>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</si>
  <si>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</si>
  <si>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</si>
  <si>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</si>
  <si>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</si>
  <si>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</si>
  <si>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</si>
  <si>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</si>
  <si>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</si>
  <si>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</si>
  <si>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</si>
  <si>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</si>
  <si>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</si>
  <si>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</si>
  <si>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</si>
  <si>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</si>
  <si>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</si>
  <si>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</si>
  <si>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</si>
  <si>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</si>
  <si>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</si>
  <si>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</si>
  <si>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</si>
  <si>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</si>
  <si>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</si>
  <si>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</si>
  <si>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</si>
  <si>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</si>
  <si>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</si>
  <si>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</si>
  <si>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</si>
  <si>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</si>
  <si>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</si>
  <si>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</si>
  <si>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</si>
  <si>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</si>
  <si>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</si>
  <si>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</si>
  <si>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</si>
  <si>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</si>
  <si>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</si>
  <si>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</si>
  <si>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</si>
  <si>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</si>
  <si>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</si>
  <si>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</si>
  <si>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</si>
  <si>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</si>
  <si>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</si>
  <si>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</si>
  <si>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</si>
  <si>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</si>
  <si>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</si>
  <si>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</si>
  <si>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</si>
  <si>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</si>
  <si>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</si>
  <si>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</si>
  <si>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</si>
  <si>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</si>
  <si>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</si>
  <si>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</si>
  <si>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</si>
  <si>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</si>
  <si>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</si>
  <si>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</si>
  <si>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</si>
  <si>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</si>
  <si>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</si>
  <si>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</si>
  <si>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</si>
  <si>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</si>
  <si>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</si>
  <si>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</si>
  <si>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</si>
  <si>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</si>
  <si>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</si>
  <si>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</si>
  <si>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</si>
  <si>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</si>
  <si>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</si>
  <si>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</si>
  <si>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</si>
  <si>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</si>
  <si>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</si>
  <si>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</si>
  <si>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</si>
  <si>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</si>
  <si>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</si>
  <si>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</si>
  <si>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</si>
  <si>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</si>
  <si>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</si>
  <si>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</si>
  <si>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</si>
  <si>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</si>
  <si>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</si>
  <si>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</si>
  <si>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</si>
  <si>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</si>
  <si>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</si>
  <si>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</si>
  <si>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</si>
  <si>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</si>
  <si>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</si>
  <si>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</si>
  <si>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</si>
  <si>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</si>
  <si>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</si>
  <si>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</si>
  <si>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</si>
  <si>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</si>
  <si>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</si>
  <si>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</si>
  <si>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</si>
  <si>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</si>
  <si>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</si>
  <si>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</si>
  <si>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</si>
  <si>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</si>
  <si>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</si>
  <si>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</si>
  <si>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</si>
  <si>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</si>
  <si>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</si>
  <si>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</si>
  <si>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</si>
  <si>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</si>
  <si>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</si>
  <si>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</si>
  <si>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</si>
  <si>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</si>
  <si>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</si>
  <si>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</si>
  <si>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</si>
  <si>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</si>
  <si>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</si>
  <si>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</si>
  <si>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</si>
  <si>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</si>
  <si>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</si>
  <si>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</si>
  <si>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</si>
  <si>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</si>
  <si>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</si>
  <si>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</si>
  <si>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</si>
  <si>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</si>
  <si>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</si>
  <si>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</si>
  <si>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</si>
  <si>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</si>
  <si>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</si>
  <si>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</si>
  <si>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</si>
  <si>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</si>
  <si>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</si>
  <si>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</si>
  <si>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</si>
  <si>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</si>
  <si>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</si>
  <si>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</si>
  <si>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</si>
  <si>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</si>
  <si>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</si>
  <si>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</si>
  <si>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</si>
  <si>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</si>
  <si>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</si>
  <si>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</si>
  <si>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</si>
  <si>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</si>
  <si>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</si>
  <si>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</si>
  <si>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</si>
  <si>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</si>
  <si>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</si>
  <si>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</si>
  <si>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</si>
  <si>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</si>
  <si>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</si>
  <si>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</si>
  <si>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</si>
  <si>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</si>
  <si>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</si>
  <si>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</si>
  <si>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</si>
  <si>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</si>
  <si>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</si>
  <si>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</si>
  <si>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</si>
  <si>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</si>
  <si>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</si>
  <si>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</si>
  <si>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</si>
  <si>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</si>
  <si>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</si>
  <si>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</si>
  <si>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</si>
  <si>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</si>
  <si>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</si>
  <si>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</si>
  <si>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</si>
  <si>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</si>
  <si>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</si>
  <si>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</si>
  <si>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</si>
  <si>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</si>
  <si>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</si>
  <si>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</si>
  <si>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</si>
  <si>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</si>
  <si>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</si>
  <si>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</si>
  <si>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</si>
  <si>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</si>
  <si>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</si>
  <si>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</si>
  <si>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</si>
  <si>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</si>
  <si>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</si>
  <si>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</si>
  <si>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</si>
  <si>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</si>
  <si>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</si>
  <si>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</si>
  <si>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</si>
  <si>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</si>
  <si>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</si>
  <si>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</si>
  <si>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</si>
  <si>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</si>
  <si>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</si>
  <si>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</si>
  <si>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</si>
  <si>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</si>
  <si>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</si>
  <si>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</si>
  <si>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</si>
  <si>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</si>
  <si>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</si>
  <si>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</si>
  <si>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</si>
  <si>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</si>
  <si>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</si>
  <si>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</si>
  <si>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</si>
  <si>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</si>
  <si>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</si>
  <si>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</si>
  <si>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</si>
  <si>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</si>
  <si>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</si>
  <si>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</si>
  <si>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</si>
  <si>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</si>
  <si>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</si>
  <si>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</si>
  <si>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</si>
  <si>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</si>
  <si>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</si>
  <si>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</si>
  <si>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</si>
  <si>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</si>
  <si>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</si>
  <si>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</si>
  <si>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</si>
  <si>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</si>
  <si>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</si>
  <si>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</si>
  <si>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</si>
  <si>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</si>
  <si>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</si>
  <si>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</si>
  <si>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</si>
  <si>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</si>
  <si>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</si>
  <si>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</si>
  <si>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</si>
  <si>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</si>
  <si>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</si>
  <si>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</si>
  <si>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</si>
  <si>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</si>
  <si>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</si>
  <si>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</si>
  <si>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</si>
  <si>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</si>
  <si>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</si>
  <si>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</si>
  <si>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</si>
  <si>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</si>
  <si>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</si>
  <si>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</si>
  <si>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</si>
  <si>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</si>
  <si>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</si>
  <si>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</si>
  <si>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</si>
  <si>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</si>
  <si>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</si>
  <si>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</si>
  <si>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</si>
  <si>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</si>
  <si>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</si>
  <si>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</si>
  <si>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</si>
  <si>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</si>
  <si>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</si>
  <si>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</si>
  <si>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</si>
  <si>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</si>
  <si>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</si>
  <si>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</si>
  <si>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</si>
  <si>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</si>
  <si>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</si>
  <si>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</si>
  <si>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</si>
  <si>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</si>
  <si>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</si>
  <si>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</si>
  <si>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</si>
  <si>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</si>
  <si>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</si>
  <si>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</si>
  <si>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</si>
  <si>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</si>
  <si>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</si>
  <si>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</si>
  <si>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</si>
  <si>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</si>
  <si>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</si>
  <si>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</si>
  <si>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</si>
  <si>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</si>
  <si>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</si>
  <si>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</si>
  <si>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</si>
  <si>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</si>
  <si>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</si>
  <si>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</si>
  <si>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</si>
  <si>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</si>
  <si>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</si>
  <si>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</si>
  <si>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</si>
  <si>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</si>
  <si>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</si>
  <si>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</si>
  <si>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</si>
  <si>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</si>
  <si>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</si>
  <si>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</si>
  <si>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</si>
  <si>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</si>
  <si>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</si>
  <si>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</si>
  <si>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</si>
  <si>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</si>
  <si>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</si>
  <si>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</si>
  <si>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</si>
  <si>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</si>
  <si>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</si>
  <si>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</si>
  <si>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</si>
  <si>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</si>
  <si>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</si>
  <si>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</si>
  <si>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</si>
  <si>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</si>
  <si>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</si>
  <si>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</si>
  <si>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</si>
  <si>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</si>
  <si>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</si>
  <si>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</si>
  <si>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</si>
  <si>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</si>
  <si>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</si>
  <si>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</si>
  <si>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</si>
  <si>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</si>
  <si>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</si>
  <si>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</si>
  <si>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</si>
  <si>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</si>
  <si>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</si>
  <si>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</si>
  <si>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</si>
  <si>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</si>
  <si>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</si>
  <si>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</si>
  <si>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</si>
  <si>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</si>
  <si>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</si>
  <si>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</si>
  <si>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</si>
  <si>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</si>
  <si>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</si>
  <si>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</si>
  <si>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</si>
  <si>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</si>
  <si>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</si>
  <si>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</si>
  <si>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</si>
  <si>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</si>
  <si>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</si>
  <si>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</si>
  <si>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</si>
  <si>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</si>
  <si>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</si>
  <si>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</si>
  <si>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</si>
  <si>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</si>
  <si>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</si>
  <si>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</si>
  <si>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</si>
  <si>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</si>
  <si>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</si>
  <si>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</si>
  <si>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</si>
  <si>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</si>
  <si>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</si>
  <si>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</si>
  <si>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</si>
  <si>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</si>
  <si>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</si>
  <si>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</si>
  <si>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</si>
  <si>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</si>
  <si>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</si>
  <si>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</si>
  <si>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</si>
  <si>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</si>
  <si>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</si>
  <si>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</si>
  <si>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</si>
  <si>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</si>
  <si>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</si>
  <si>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</si>
  <si>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</si>
  <si>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</si>
  <si>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</si>
  <si>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</si>
  <si>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</si>
  <si>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</si>
  <si>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</si>
  <si>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</si>
  <si>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</si>
  <si>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</si>
  <si>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</si>
  <si>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</si>
  <si>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</si>
  <si>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</si>
  <si>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</si>
  <si>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</si>
  <si>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</si>
  <si>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</si>
  <si>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</si>
  <si>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</si>
  <si>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</si>
  <si>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</si>
  <si>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</si>
  <si>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</si>
  <si>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</si>
  <si>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</si>
  <si>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</si>
  <si>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</si>
  <si>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</si>
  <si>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</si>
  <si>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</si>
  <si>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</si>
  <si>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</si>
  <si>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</si>
  <si>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</si>
  <si>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</si>
  <si>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</si>
  <si>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</si>
  <si>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</si>
  <si>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</si>
  <si>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</si>
  <si>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</si>
  <si>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</si>
  <si>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</si>
  <si>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</si>
  <si>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</si>
  <si>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</si>
  <si>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</si>
  <si>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</si>
  <si>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</si>
  <si>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</si>
  <si>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</si>
  <si>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</si>
  <si>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</si>
  <si>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</si>
  <si>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</si>
  <si>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</si>
  <si>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</si>
  <si>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</si>
  <si>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</si>
  <si>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</si>
  <si>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</si>
  <si>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</si>
  <si>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</si>
  <si>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</si>
  <si>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</si>
  <si>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</si>
  <si>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</si>
  <si>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</si>
  <si>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</si>
  <si>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</si>
  <si>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</si>
  <si>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</si>
  <si>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</si>
  <si>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</si>
  <si>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</si>
  <si>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</si>
  <si>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</si>
  <si>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</si>
  <si>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</si>
  <si>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</si>
  <si>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</si>
  <si>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</si>
  <si>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</si>
  <si>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</si>
  <si>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</si>
  <si>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</si>
  <si>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</si>
  <si>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</si>
  <si>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</si>
  <si>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</si>
  <si>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</si>
  <si>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</si>
  <si>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</si>
  <si>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</si>
  <si>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</si>
  <si>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</si>
  <si>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</si>
  <si>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</si>
  <si>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</si>
  <si>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</si>
  <si>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</si>
  <si>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</si>
  <si>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</si>
  <si>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</si>
  <si>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</si>
  <si>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</si>
  <si>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</si>
  <si>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</si>
  <si>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</si>
  <si>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</si>
  <si>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</si>
  <si>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</si>
  <si>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</si>
  <si>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</si>
  <si>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</si>
  <si>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</si>
  <si>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</si>
  <si>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</si>
  <si>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</si>
  <si>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</si>
  <si>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</si>
  <si>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</si>
  <si>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</si>
  <si>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</si>
  <si>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</si>
  <si>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</si>
  <si>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</si>
  <si>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</si>
  <si>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</si>
  <si>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</si>
  <si>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</si>
  <si>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</si>
  <si>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</si>
  <si>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</si>
  <si>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</si>
  <si>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</si>
  <si>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</si>
  <si>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</si>
  <si>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</si>
  <si>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</si>
  <si>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</si>
  <si>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</si>
  <si>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</si>
  <si>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</si>
  <si>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</si>
  <si>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</si>
  <si>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</si>
  <si>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</si>
  <si>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</si>
  <si>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</si>
  <si>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</si>
  <si>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</si>
  <si>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</si>
  <si>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</si>
  <si>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</si>
  <si>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</si>
  <si>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</si>
  <si>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</si>
  <si>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</si>
  <si>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</si>
  <si>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</si>
  <si>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</si>
  <si>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</si>
  <si>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</si>
  <si>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</si>
  <si>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</si>
  <si>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</si>
  <si>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</si>
  <si>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</si>
  <si>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</si>
  <si>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</si>
  <si>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</si>
  <si>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</si>
  <si>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</si>
  <si>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</si>
  <si>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</si>
  <si>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</si>
  <si>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</si>
  <si>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</si>
  <si>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</si>
  <si>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</si>
  <si>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</si>
  <si>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</si>
  <si>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</si>
  <si>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</si>
  <si>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</si>
  <si>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</si>
  <si>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</si>
  <si>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</si>
  <si>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</si>
  <si>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</si>
  <si>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</si>
  <si>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</si>
  <si>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</si>
  <si>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</si>
  <si>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</si>
  <si>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</si>
  <si>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</si>
  <si>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</si>
  <si>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</si>
  <si>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</si>
  <si>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</si>
  <si>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</si>
  <si>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</si>
  <si>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</si>
  <si>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</si>
  <si>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</si>
  <si>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</si>
  <si>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</si>
  <si>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</si>
  <si>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</si>
  <si>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</si>
  <si>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</si>
  <si>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</si>
  <si>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</si>
  <si>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</si>
  <si>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</si>
  <si>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</si>
  <si>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</si>
  <si>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</si>
  <si>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</si>
  <si>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</si>
  <si>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</si>
  <si>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</si>
  <si>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</si>
  <si>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</si>
  <si>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</si>
  <si>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</si>
  <si>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</si>
  <si>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</si>
  <si>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</si>
  <si>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</si>
  <si>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</si>
  <si>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</si>
  <si>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</si>
  <si>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</si>
  <si>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</si>
  <si>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</si>
  <si>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</si>
  <si>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</si>
  <si>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</si>
  <si>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</si>
  <si>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</si>
  <si>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</si>
  <si>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</si>
  <si>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</si>
  <si>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</si>
  <si>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</si>
  <si>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</si>
  <si>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</si>
  <si>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</si>
  <si>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</si>
  <si>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</si>
  <si>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</si>
  <si>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</si>
  <si>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</si>
  <si>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</si>
  <si>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</si>
  <si>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</si>
  <si>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</si>
  <si>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</si>
  <si>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</si>
  <si>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</si>
  <si>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</si>
  <si>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</si>
  <si>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</si>
  <si>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</si>
  <si>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</si>
  <si>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</si>
  <si>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</si>
  <si>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</si>
  <si>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</si>
  <si>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</si>
  <si>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</si>
  <si>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</si>
  <si>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</si>
  <si>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</si>
  <si>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</si>
  <si>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</si>
  <si>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</si>
  <si>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</si>
  <si>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</si>
  <si>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</si>
  <si>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</si>
  <si>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</si>
  <si>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</si>
  <si>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</si>
  <si>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</si>
  <si>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</si>
  <si>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</si>
  <si>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</si>
  <si>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</si>
  <si>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</si>
  <si>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</si>
  <si>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</si>
  <si>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</si>
  <si>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</si>
  <si>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</si>
  <si>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</si>
  <si>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</si>
  <si>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</si>
  <si>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</si>
  <si>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</si>
  <si>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</si>
  <si>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</si>
  <si>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</si>
  <si>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</si>
  <si>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</si>
  <si>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</si>
  <si>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</si>
  <si>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</si>
  <si>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</si>
  <si>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</si>
  <si>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</si>
  <si>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</si>
  <si>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</si>
  <si>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</si>
  <si>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</si>
  <si>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</si>
  <si>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</si>
  <si>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</si>
  <si>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</si>
  <si>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</si>
  <si>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</si>
  <si>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</si>
  <si>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</si>
  <si>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</si>
  <si>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</si>
  <si>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</si>
  <si>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</si>
  <si>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</si>
  <si>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</si>
  <si>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</si>
  <si>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</si>
  <si>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</si>
  <si>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</si>
  <si>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</si>
  <si>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</si>
  <si>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</si>
  <si>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</si>
  <si>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</si>
  <si>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</si>
  <si>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</si>
  <si>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</si>
  <si>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</si>
  <si>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</si>
  <si>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</si>
  <si>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</si>
  <si>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</si>
  <si>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</si>
  <si>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</si>
  <si>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</si>
  <si>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</si>
  <si>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</si>
  <si>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</si>
  <si>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</si>
  <si>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</si>
  <si>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</si>
  <si>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</si>
  <si>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</si>
  <si>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</si>
  <si>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</si>
  <si>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</si>
  <si>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</si>
  <si>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</si>
  <si>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</si>
  <si>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</si>
  <si>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</si>
  <si>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</si>
  <si>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</si>
  <si>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</si>
  <si>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</si>
  <si>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</si>
  <si>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</si>
  <si>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</si>
  <si>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</si>
  <si>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</si>
  <si>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</si>
  <si>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</si>
  <si>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</si>
  <si>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</si>
  <si>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</si>
  <si>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</si>
  <si>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</si>
  <si>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</si>
  <si>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</si>
  <si>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</si>
  <si>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</si>
  <si>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</si>
  <si>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</si>
  <si>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</si>
  <si>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</si>
  <si>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</si>
  <si>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</si>
  <si>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</si>
  <si>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</si>
  <si>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</si>
  <si>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</si>
  <si>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</si>
  <si>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</si>
  <si>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</si>
  <si>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</si>
  <si>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</si>
  <si>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</si>
  <si>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</si>
  <si>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</si>
  <si>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</si>
  <si>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</si>
  <si>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</si>
  <si>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</si>
  <si>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</si>
  <si>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</si>
  <si>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</si>
  <si>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</si>
  <si>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</si>
  <si>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</si>
  <si>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</si>
  <si>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</si>
  <si>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</si>
  <si>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</si>
  <si>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</si>
  <si>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</si>
  <si>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</si>
  <si>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</si>
  <si>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</si>
  <si>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</si>
  <si>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</si>
  <si>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</si>
  <si>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</si>
  <si>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</si>
  <si>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</si>
  <si>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</si>
  <si>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</si>
  <si>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</si>
  <si>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</si>
  <si>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</si>
  <si>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</si>
  <si>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</si>
  <si>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</si>
  <si>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</si>
  <si>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</si>
  <si>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</si>
  <si>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</si>
  <si>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</si>
  <si>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</si>
  <si>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</si>
  <si>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</si>
  <si>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</si>
  <si>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</si>
  <si>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</si>
  <si>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</si>
  <si>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</si>
  <si>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</si>
  <si>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</si>
  <si>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</si>
  <si>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</si>
  <si>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</si>
  <si>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</si>
  <si>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</si>
  <si>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</si>
  <si>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</si>
  <si>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</si>
  <si>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</si>
  <si>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</si>
  <si>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</si>
  <si>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</si>
  <si>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</si>
  <si>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</si>
  <si>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</si>
  <si>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</si>
  <si>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</si>
  <si>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</si>
  <si>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</si>
  <si>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</si>
  <si>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</si>
  <si>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</si>
  <si>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</si>
  <si>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</si>
  <si>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</si>
  <si>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</si>
  <si>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</si>
  <si>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</si>
  <si>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</si>
  <si>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</si>
  <si>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</si>
  <si>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</si>
  <si>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</si>
  <si>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</si>
  <si>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</si>
  <si>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</si>
  <si>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</si>
  <si>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</si>
  <si>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</si>
  <si>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</si>
  <si>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</si>
  <si>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</si>
  <si>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</si>
  <si>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</si>
  <si>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</si>
  <si>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</si>
  <si>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</si>
  <si>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</si>
  <si>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</si>
  <si>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</si>
  <si>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</si>
  <si>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</si>
  <si>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</si>
  <si>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</si>
  <si>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</si>
  <si>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</si>
  <si>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</si>
  <si>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</si>
  <si>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</si>
  <si>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</si>
  <si>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</si>
  <si>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</si>
  <si>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</si>
  <si>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</si>
  <si>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</si>
  <si>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</si>
  <si>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</si>
  <si>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</si>
  <si>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</si>
  <si>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</si>
  <si>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</si>
  <si>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</si>
  <si>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</si>
  <si>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</si>
  <si>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</si>
  <si>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</si>
  <si>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</si>
  <si>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</si>
  <si>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</si>
  <si>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</si>
  <si>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</si>
  <si>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</si>
  <si>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</si>
  <si>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</si>
  <si>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</si>
  <si>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</si>
  <si>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</si>
  <si>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</si>
  <si>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</si>
  <si>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</si>
  <si>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</si>
  <si>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</si>
  <si>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</si>
  <si>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</si>
  <si>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</si>
  <si>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</si>
  <si>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</si>
  <si>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</si>
  <si>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</si>
  <si>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</si>
  <si>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</si>
  <si>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</si>
  <si>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</si>
  <si>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</si>
  <si>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</si>
  <si>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</si>
  <si>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</si>
  <si>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</si>
  <si>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</si>
  <si>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</si>
  <si>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</si>
  <si>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</si>
  <si>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</si>
  <si>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</si>
  <si>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</si>
  <si>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</si>
  <si>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</si>
  <si>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</si>
  <si>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</si>
  <si>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</si>
  <si>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</si>
  <si>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</si>
  <si>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</si>
  <si>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</si>
  <si>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</si>
  <si>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</si>
  <si>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</si>
  <si>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</si>
  <si>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</si>
  <si>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</si>
  <si>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</si>
  <si>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</si>
  <si>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</si>
  <si>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</si>
  <si>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</si>
  <si>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</si>
  <si>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</si>
  <si>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</si>
  <si>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</si>
  <si>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</si>
  <si>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</si>
  <si>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</si>
  <si>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</si>
  <si>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</si>
  <si>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</si>
  <si>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</si>
  <si>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</si>
  <si>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</si>
  <si>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</si>
  <si>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</si>
  <si>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</si>
  <si>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</si>
  <si>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</si>
  <si>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</si>
  <si>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</si>
  <si>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</si>
  <si>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</si>
  <si>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</si>
  <si>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</si>
  <si>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</si>
  <si>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</si>
  <si>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</si>
  <si>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</si>
  <si>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</si>
  <si>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</si>
  <si>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</si>
  <si>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</si>
  <si>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</si>
  <si>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</si>
  <si>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</si>
  <si>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</si>
  <si>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</si>
  <si>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</si>
  <si>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</si>
  <si>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</si>
  <si>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</si>
  <si>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</si>
  <si>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</si>
  <si>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</si>
  <si>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</si>
  <si>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</si>
  <si>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</si>
  <si>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</si>
  <si>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</si>
  <si>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</si>
  <si>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</si>
  <si>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</si>
  <si>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</si>
  <si>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</si>
  <si>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</si>
  <si>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</si>
  <si>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</si>
  <si>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</si>
  <si>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</si>
  <si>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</si>
  <si>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</si>
  <si>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</si>
  <si>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</si>
  <si>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</si>
  <si>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</si>
  <si>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</si>
  <si>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</si>
  <si>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</si>
  <si>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</si>
  <si>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</si>
  <si>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</si>
  <si>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</si>
  <si>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</si>
  <si>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</si>
  <si>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</si>
  <si>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</si>
  <si>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</si>
  <si>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</si>
  <si>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</si>
  <si>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</si>
  <si>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</si>
  <si>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</si>
  <si>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</si>
  <si>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</si>
  <si>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</si>
  <si>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</si>
  <si>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</si>
  <si>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</si>
  <si>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</si>
  <si>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</si>
  <si>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</si>
  <si>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</si>
  <si>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</si>
  <si>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</si>
  <si>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</si>
  <si>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</si>
  <si>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</si>
  <si>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</si>
  <si>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</si>
  <si>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</si>
  <si>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</si>
  <si>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</si>
  <si>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</si>
  <si>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</si>
  <si>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</si>
  <si>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</si>
  <si>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</si>
  <si>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</si>
  <si>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</si>
  <si>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</si>
  <si>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</si>
  <si>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</si>
  <si>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</si>
  <si>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</si>
  <si>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</si>
  <si>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</si>
  <si>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</si>
  <si>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</si>
  <si>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</si>
  <si>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</si>
  <si>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</si>
  <si>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</si>
  <si>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</si>
  <si>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</si>
  <si>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</si>
  <si>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</si>
  <si>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</si>
  <si>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</si>
  <si>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</si>
  <si>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</si>
  <si>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</si>
  <si>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</si>
  <si>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</si>
  <si>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</si>
  <si>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</si>
  <si>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</si>
  <si>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</si>
  <si>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</si>
  <si>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</si>
  <si>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</si>
  <si>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</si>
  <si>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</si>
  <si>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</si>
  <si>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</si>
  <si>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</si>
  <si>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</si>
  <si>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</si>
  <si>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</si>
  <si>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</si>
  <si>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</si>
  <si>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</si>
  <si>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</si>
  <si>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</si>
  <si>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</si>
  <si>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</si>
  <si>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</si>
  <si>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</si>
  <si>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</si>
  <si>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</si>
  <si>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</si>
  <si>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</si>
  <si>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</si>
  <si>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</si>
  <si>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</si>
  <si>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</si>
  <si>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</si>
  <si>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</si>
  <si>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</si>
  <si>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</si>
  <si>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</si>
  <si>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</si>
  <si>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</si>
  <si>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</si>
  <si>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</si>
  <si>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</si>
  <si>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</si>
  <si>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</si>
  <si>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</si>
  <si>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</si>
  <si>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</si>
  <si>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</si>
  <si>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</si>
  <si>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</si>
  <si>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</si>
  <si>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</si>
  <si>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</si>
  <si>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</si>
  <si>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</si>
  <si>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</si>
  <si>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</si>
  <si>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</si>
  <si>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</si>
  <si>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</si>
  <si>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</si>
  <si>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</si>
  <si>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</si>
  <si>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</si>
  <si>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</si>
  <si>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</si>
  <si>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</si>
  <si>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</si>
  <si>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</si>
  <si>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</si>
  <si>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</si>
  <si>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</si>
  <si>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</si>
  <si>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</si>
  <si>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</si>
  <si>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</si>
  <si>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</si>
  <si>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</si>
  <si>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</si>
  <si>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</si>
  <si>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</si>
  <si>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</si>
  <si>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</si>
  <si>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</si>
  <si>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</si>
  <si>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</si>
  <si>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</si>
  <si>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</si>
  <si>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</si>
  <si>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</si>
  <si>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</si>
  <si>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</si>
  <si>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</si>
  <si>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</si>
  <si>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</si>
  <si>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</si>
  <si>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</si>
  <si>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</si>
  <si>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</si>
  <si>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</si>
  <si>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</si>
  <si>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</si>
  <si>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</si>
  <si>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</si>
  <si>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</si>
  <si>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</si>
  <si>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</si>
  <si>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</si>
  <si>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</si>
  <si>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</si>
  <si>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</si>
  <si>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</si>
  <si>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</si>
  <si>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</si>
  <si>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</si>
  <si>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</si>
  <si>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</si>
  <si>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</si>
  <si>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</si>
  <si>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</si>
  <si>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</si>
  <si>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</si>
  <si>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</si>
  <si>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</si>
  <si>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</si>
  <si>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</si>
  <si>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</si>
  <si>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</si>
  <si>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</si>
  <si>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</si>
  <si>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</si>
  <si>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</si>
  <si>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</si>
  <si>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</si>
  <si>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</si>
  <si>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</si>
  <si>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</si>
  <si>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</si>
  <si>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</si>
  <si>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</si>
  <si>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</si>
  <si>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</si>
  <si>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</si>
  <si>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</si>
  <si>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</si>
  <si>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</si>
  <si>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</si>
  <si>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</si>
  <si>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</si>
  <si>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</si>
  <si>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</si>
  <si>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</si>
  <si>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</si>
  <si>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</si>
  <si>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</si>
  <si>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</si>
  <si>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</si>
  <si>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</si>
  <si>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</si>
  <si>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</si>
  <si>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</si>
  <si>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</si>
  <si>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</si>
  <si>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</si>
  <si>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</si>
  <si>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</si>
  <si>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</si>
  <si>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</si>
  <si>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</si>
  <si>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</si>
  <si>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</si>
  <si>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</si>
  <si>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</si>
  <si>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</si>
  <si>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</si>
  <si>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</si>
  <si>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</si>
  <si>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</si>
  <si>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</si>
  <si>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</si>
  <si>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</si>
  <si>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</si>
  <si>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</si>
  <si>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</si>
  <si>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</si>
  <si>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</si>
  <si>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</si>
  <si>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</si>
  <si>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</si>
  <si>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</si>
  <si>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</si>
  <si>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</si>
  <si>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</si>
  <si>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</si>
  <si>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</si>
  <si>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</si>
  <si>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</si>
  <si>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</si>
  <si>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</si>
  <si>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</si>
  <si>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</si>
  <si>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</si>
  <si>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</si>
  <si>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</si>
  <si>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</si>
  <si>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</si>
  <si>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</si>
  <si>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</si>
  <si>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</si>
  <si>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</si>
  <si>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</si>
  <si>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</si>
  <si>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</si>
  <si>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</si>
  <si>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</si>
  <si>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</si>
  <si>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</si>
  <si>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</si>
  <si>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</si>
  <si>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</si>
  <si>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</si>
  <si>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</si>
  <si>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</si>
  <si>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</si>
  <si>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</si>
  <si>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</si>
  <si>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</si>
  <si>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</si>
  <si>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</si>
  <si>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</si>
  <si>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</si>
  <si>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</si>
  <si>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</si>
  <si>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</si>
  <si>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</si>
  <si>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</si>
  <si>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</si>
  <si>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</si>
  <si>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</si>
  <si>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</si>
  <si>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</si>
  <si>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</si>
  <si>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</si>
  <si>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</si>
  <si>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</si>
  <si>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</si>
  <si>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</si>
  <si>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</si>
  <si>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</si>
  <si>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</si>
  <si>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</si>
  <si>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</si>
  <si>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</si>
  <si>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</si>
  <si>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</si>
  <si>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</si>
  <si>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</si>
  <si>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</si>
  <si>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</si>
  <si>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</si>
  <si>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</si>
  <si>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</si>
  <si>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</si>
  <si>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</si>
  <si>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</si>
  <si>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</si>
  <si>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</si>
  <si>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</si>
  <si>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</si>
  <si>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</si>
  <si>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</si>
  <si>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</si>
  <si>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</si>
  <si>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</si>
  <si>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</si>
  <si>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</si>
  <si>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</si>
  <si>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</si>
  <si>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</si>
  <si>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</si>
  <si>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</si>
  <si>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</si>
  <si>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</si>
  <si>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</si>
  <si>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</si>
  <si>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</si>
  <si>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</si>
  <si>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</si>
  <si>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</si>
  <si>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</si>
  <si>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</si>
  <si>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</si>
  <si>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</si>
  <si>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</si>
  <si>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</si>
  <si>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</si>
  <si>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</si>
  <si>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</si>
  <si>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</si>
  <si>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</si>
  <si>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</si>
  <si>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</si>
  <si>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</si>
  <si>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</si>
  <si>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</si>
  <si>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</si>
  <si>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</si>
  <si>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</si>
  <si>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</si>
  <si>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</si>
  <si>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</si>
  <si>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</si>
  <si>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</si>
  <si>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</si>
  <si>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</si>
  <si>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</si>
  <si>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</si>
  <si>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</si>
  <si>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</si>
  <si>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</si>
  <si>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</si>
  <si>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</si>
  <si>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</si>
  <si>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</si>
  <si>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</si>
  <si>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</si>
  <si>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</si>
  <si>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</si>
  <si>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</si>
  <si>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</si>
  <si>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</si>
  <si>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</si>
  <si>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</si>
  <si>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</si>
  <si>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</si>
  <si>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</si>
  <si>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</si>
  <si>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</si>
  <si>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</si>
  <si>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</si>
  <si>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</si>
  <si>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</si>
  <si>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</si>
  <si>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</si>
  <si>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</si>
  <si>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</si>
  <si>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</si>
  <si>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</si>
  <si>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</si>
  <si>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</si>
  <si>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</si>
  <si>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</si>
  <si>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</si>
  <si>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</si>
  <si>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</si>
  <si>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</si>
  <si>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</si>
  <si>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</si>
  <si>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</si>
  <si>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</si>
  <si>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</si>
  <si>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</si>
  <si>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</si>
  <si>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</si>
  <si>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</si>
  <si>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</si>
  <si>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</si>
  <si>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</si>
  <si>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</si>
  <si>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</si>
  <si>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</si>
  <si>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</si>
  <si>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</si>
  <si>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</si>
  <si>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</si>
  <si>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</si>
  <si>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</si>
  <si>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</si>
  <si>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</si>
  <si>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</si>
  <si>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</si>
  <si>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</si>
  <si>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</si>
  <si>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</si>
  <si>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</si>
  <si>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</si>
  <si>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</si>
  <si>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</si>
  <si>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</si>
  <si>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</si>
  <si>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</si>
  <si>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</si>
  <si>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</si>
  <si>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</si>
  <si>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</si>
  <si>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</si>
  <si>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</si>
  <si>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</si>
  <si>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</si>
  <si>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</si>
  <si>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</si>
  <si>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</si>
  <si>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</si>
  <si>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</si>
  <si>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</si>
  <si>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</si>
  <si>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</si>
  <si>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</si>
  <si>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</si>
  <si>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</si>
  <si>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</si>
  <si>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</si>
  <si>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</si>
  <si>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</si>
  <si>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</si>
  <si>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</si>
  <si>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</si>
  <si>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</si>
  <si>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</si>
  <si>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</si>
  <si>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</si>
  <si>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</si>
  <si>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</si>
  <si>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</si>
  <si>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</si>
  <si>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</si>
  <si>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</si>
  <si>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</si>
  <si>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</si>
  <si>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</si>
  <si>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</si>
  <si>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</si>
  <si>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</si>
  <si>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</si>
  <si>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</si>
  <si>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</si>
  <si>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</si>
  <si>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</si>
  <si>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</si>
  <si>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</si>
  <si>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</si>
  <si>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</si>
  <si>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</si>
  <si>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</si>
  <si>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</si>
  <si>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</si>
  <si>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</si>
  <si>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</si>
  <si>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</si>
  <si>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</si>
  <si>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</si>
  <si>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</si>
  <si>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</si>
  <si>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</si>
  <si>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</si>
  <si>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</si>
  <si>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</si>
  <si>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</si>
  <si>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</si>
  <si>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</si>
  <si>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</si>
  <si>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</si>
  <si>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</si>
  <si>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</si>
  <si>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</si>
  <si>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</si>
  <si>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</si>
  <si>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</si>
  <si>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</si>
  <si>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</si>
  <si>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</si>
  <si>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</si>
  <si>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</si>
  <si>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</si>
  <si>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</si>
  <si>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</si>
  <si>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</si>
  <si>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</si>
  <si>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</si>
  <si>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</si>
  <si>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</si>
  <si>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</si>
  <si>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</si>
  <si>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</si>
  <si>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</si>
  <si>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</si>
  <si>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</si>
  <si>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</si>
  <si>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</si>
  <si>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</si>
  <si>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</si>
  <si>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</si>
  <si>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</si>
  <si>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</si>
  <si>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</si>
  <si>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</si>
  <si>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</si>
  <si>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</si>
  <si>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</si>
  <si>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</si>
  <si>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</si>
  <si>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</si>
  <si>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</si>
  <si>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</si>
  <si>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</si>
  <si>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</si>
  <si>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</si>
  <si>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</si>
  <si>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</si>
  <si>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</si>
  <si>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</si>
  <si>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</si>
  <si>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</si>
  <si>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</si>
  <si>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</si>
  <si>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</si>
  <si>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</si>
  <si>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</si>
  <si>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</si>
  <si>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</si>
  <si>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</si>
  <si>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</si>
  <si>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</si>
  <si>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</si>
  <si>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</si>
  <si>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</si>
  <si>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</si>
  <si>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</si>
  <si>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</si>
  <si>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</si>
  <si>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</si>
  <si>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</si>
  <si>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</si>
  <si>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</si>
  <si>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</si>
  <si>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</si>
  <si>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</si>
  <si>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</si>
  <si>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</si>
  <si>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</si>
  <si>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</si>
  <si>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</si>
  <si>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</si>
  <si>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</si>
  <si>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</si>
  <si>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</si>
  <si>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</si>
  <si>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</si>
  <si>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</si>
  <si>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</si>
  <si>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</si>
  <si>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</si>
  <si>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</si>
  <si>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</si>
  <si>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</si>
  <si>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</si>
  <si>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</si>
  <si>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</si>
  <si>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</si>
  <si>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</si>
  <si>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</si>
  <si>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</si>
  <si>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</si>
  <si>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</si>
  <si>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</si>
  <si>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</si>
  <si>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</si>
  <si>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</si>
  <si>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</si>
  <si>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</si>
  <si>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</si>
  <si>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</si>
  <si>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</si>
  <si>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</si>
  <si>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</si>
  <si>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</si>
  <si>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</si>
  <si>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</si>
  <si>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</si>
  <si>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</si>
  <si>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</si>
  <si>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</si>
  <si>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</si>
  <si>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</si>
  <si>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</si>
  <si>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</si>
  <si>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</si>
  <si>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</si>
  <si>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</si>
  <si>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</si>
  <si>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</si>
  <si>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</si>
  <si>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</si>
  <si>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</si>
  <si>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</si>
  <si>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</si>
  <si>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</si>
  <si>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</si>
  <si>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</si>
  <si>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</si>
  <si>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</si>
  <si>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</si>
  <si>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</si>
  <si>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</si>
  <si>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</si>
  <si>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</si>
  <si>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</si>
  <si>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</si>
  <si>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</si>
  <si>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</si>
  <si>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</si>
  <si>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</si>
  <si>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</si>
  <si>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</si>
  <si>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</si>
  <si>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</si>
  <si>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</si>
  <si>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</si>
  <si>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</si>
  <si>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</si>
  <si>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</si>
  <si>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</si>
  <si>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</si>
  <si>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</si>
  <si>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</si>
  <si>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</si>
  <si>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</si>
  <si>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</si>
  <si>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</si>
  <si>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</si>
  <si>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</si>
  <si>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</si>
  <si>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</si>
  <si>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</si>
  <si>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</si>
  <si>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</si>
  <si>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</si>
  <si>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</si>
  <si>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</si>
  <si>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</si>
  <si>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</si>
  <si>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</si>
  <si>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</si>
  <si>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</si>
  <si>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</si>
  <si>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</si>
  <si>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</si>
  <si>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</si>
  <si>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</si>
  <si>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</si>
  <si>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</si>
  <si>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</si>
  <si>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</si>
  <si>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</si>
  <si>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</si>
  <si>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</si>
  <si>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</si>
  <si>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</si>
  <si>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</si>
  <si>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</si>
  <si>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</si>
  <si>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</si>
  <si>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</si>
  <si>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</si>
  <si>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</si>
  <si>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</si>
  <si>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</si>
  <si>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</si>
  <si>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</si>
  <si>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</si>
  <si>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</si>
  <si>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</si>
  <si>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</si>
  <si>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</si>
  <si>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</si>
  <si>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</si>
  <si>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</si>
  <si>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</si>
  <si>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</si>
  <si>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</si>
  <si>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</si>
  <si>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</si>
  <si>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</si>
  <si>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</si>
  <si>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</si>
  <si>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</si>
  <si>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</si>
  <si>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</si>
  <si>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</si>
  <si>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</si>
  <si>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</si>
  <si>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</si>
  <si>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</si>
  <si>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</si>
  <si>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</si>
  <si>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</si>
  <si>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</si>
  <si>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</si>
  <si>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</si>
  <si>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</si>
  <si>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</si>
  <si>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</si>
  <si>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</si>
  <si>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</si>
  <si>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</si>
  <si>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</si>
  <si>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</si>
  <si>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</si>
  <si>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</si>
  <si>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</si>
  <si>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</si>
  <si>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</si>
  <si>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</si>
  <si>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</si>
  <si>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</si>
  <si>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</si>
  <si>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</si>
  <si>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</si>
  <si>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</si>
  <si>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</si>
  <si>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</si>
  <si>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</si>
  <si>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</si>
  <si>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</si>
  <si>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</si>
  <si>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</si>
  <si>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</si>
  <si>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</si>
  <si>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</si>
  <si>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</si>
  <si>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</si>
  <si>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</si>
  <si>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</si>
  <si>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</si>
  <si>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</si>
  <si>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</si>
  <si>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</si>
  <si>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</si>
  <si>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</si>
  <si>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</si>
  <si>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</si>
  <si>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</si>
  <si>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</si>
  <si>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</si>
  <si>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</si>
  <si>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</si>
  <si>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</si>
  <si>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</si>
  <si>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</si>
  <si>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</si>
  <si>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</si>
  <si>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</si>
  <si>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</si>
  <si>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</si>
  <si>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</si>
  <si>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</si>
  <si>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</si>
  <si>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</si>
  <si>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</si>
  <si>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</si>
  <si>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</si>
  <si>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</si>
  <si>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</si>
  <si>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</si>
  <si>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</si>
  <si>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</si>
  <si>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</si>
  <si>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</si>
  <si>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</si>
  <si>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</si>
  <si>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</si>
  <si>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</si>
  <si>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</si>
  <si>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</si>
  <si>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</si>
  <si>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</si>
  <si>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</si>
  <si>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</si>
  <si>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</si>
  <si>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</si>
  <si>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</si>
  <si>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</si>
  <si>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</si>
  <si>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</si>
  <si>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</si>
  <si>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</si>
  <si>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</si>
  <si>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</si>
  <si>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</si>
  <si>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</si>
  <si>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</si>
  <si>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</si>
  <si>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</si>
  <si>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</si>
  <si>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</si>
  <si>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</si>
  <si>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</si>
  <si>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</si>
  <si>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</si>
  <si>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</si>
  <si>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</si>
  <si>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</si>
  <si>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</si>
  <si>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</si>
  <si>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</si>
  <si>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</si>
  <si>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</si>
  <si>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</si>
  <si>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</si>
  <si>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</si>
  <si>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</si>
  <si>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</si>
  <si>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</si>
  <si>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</si>
  <si>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</si>
  <si>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</si>
  <si>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</si>
  <si>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</si>
  <si>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</si>
  <si>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</si>
  <si>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</si>
  <si>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</si>
  <si>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</si>
  <si>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</si>
  <si>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</si>
  <si>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</si>
  <si>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</si>
  <si>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</si>
  <si>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</si>
  <si>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</si>
  <si>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</si>
  <si>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</si>
  <si>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</si>
  <si>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</si>
  <si>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</si>
  <si>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</si>
  <si>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</si>
  <si>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</si>
  <si>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</si>
  <si>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</si>
  <si>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</si>
  <si>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</si>
  <si>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</si>
  <si>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</si>
  <si>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</si>
  <si>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</si>
  <si>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</si>
  <si>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</si>
  <si>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</si>
  <si>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</si>
  <si>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</si>
  <si>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</si>
  <si>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</si>
  <si>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</si>
  <si>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</si>
  <si>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</si>
  <si>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</si>
  <si>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</si>
  <si>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</si>
  <si>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</si>
  <si>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</si>
  <si>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</si>
  <si>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</si>
  <si>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</si>
  <si>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</si>
  <si>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</si>
  <si>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</si>
  <si>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</si>
  <si>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</si>
  <si>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</si>
  <si>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</si>
  <si>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</si>
  <si>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</si>
  <si>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</si>
  <si>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</si>
  <si>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</si>
  <si>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</si>
  <si>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</si>
  <si>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</si>
  <si>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</si>
  <si>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</si>
  <si>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</si>
  <si>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</si>
  <si>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</si>
  <si>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</si>
  <si>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</si>
  <si>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</si>
  <si>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</si>
  <si>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</si>
  <si>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</si>
  <si>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</si>
  <si>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</si>
  <si>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</si>
  <si>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</si>
  <si>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</si>
  <si>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</si>
  <si>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</si>
  <si>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</si>
  <si>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</si>
  <si>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</si>
  <si>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</si>
  <si>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</si>
  <si>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</si>
  <si>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</si>
  <si>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</si>
  <si>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</si>
  <si>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</si>
  <si>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</si>
  <si>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</si>
  <si>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</si>
  <si>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</si>
  <si>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</si>
  <si>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</si>
  <si>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</si>
  <si>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</si>
  <si>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</si>
  <si>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</si>
  <si>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</si>
  <si>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</si>
  <si>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</si>
  <si>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</si>
  <si>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</si>
  <si>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</si>
  <si>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</si>
  <si>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</si>
  <si>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</si>
  <si>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</si>
  <si>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</si>
  <si>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</si>
  <si>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</si>
  <si>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</si>
  <si>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</si>
  <si>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</si>
  <si>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</si>
  <si>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</si>
  <si>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</si>
  <si>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</si>
  <si>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</si>
  <si>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</si>
  <si>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</si>
  <si>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</si>
  <si>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</si>
  <si>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</si>
  <si>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</si>
  <si>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</si>
  <si>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</si>
  <si>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</si>
  <si>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</si>
  <si>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</si>
  <si>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</si>
  <si>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</si>
  <si>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</si>
  <si>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</si>
  <si>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</si>
  <si>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</si>
  <si>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</si>
  <si>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</si>
  <si>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</si>
  <si>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</si>
  <si>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</si>
  <si>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</si>
  <si>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</si>
  <si>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</si>
  <si>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</si>
  <si>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</si>
  <si>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</si>
  <si>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</si>
  <si>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</si>
  <si>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</si>
  <si>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</si>
  <si>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</si>
  <si>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</si>
  <si>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</si>
  <si>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</si>
  <si>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</si>
  <si>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</si>
  <si>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</si>
  <si>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</si>
  <si>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</si>
  <si>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</si>
  <si>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</si>
  <si>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</si>
  <si>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</si>
  <si>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</si>
  <si>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</si>
  <si>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</si>
  <si>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</si>
  <si>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</si>
  <si>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</si>
  <si>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</si>
  <si>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</si>
  <si>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</si>
  <si>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</si>
  <si>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</si>
  <si>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</si>
  <si>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</si>
  <si>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</si>
  <si>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</si>
  <si>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</si>
  <si>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</si>
  <si>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</si>
  <si>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</si>
  <si>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</si>
  <si>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</si>
  <si>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</si>
  <si>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</si>
  <si>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</si>
  <si>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</si>
  <si>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</si>
  <si>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</si>
  <si>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</si>
  <si>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</si>
  <si>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</si>
  <si>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</si>
  <si>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</si>
  <si>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</si>
  <si>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</si>
  <si>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</si>
  <si>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</si>
  <si>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</si>
  <si>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</si>
  <si>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</si>
  <si>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</si>
  <si>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</si>
  <si>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</si>
  <si>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</si>
  <si>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</si>
  <si>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</si>
  <si>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</si>
  <si>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</si>
  <si>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</si>
  <si>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</si>
  <si>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</si>
  <si>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</si>
  <si>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</si>
  <si>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</si>
  <si>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</si>
  <si>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</si>
  <si>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</si>
  <si>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</si>
  <si>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</si>
  <si>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</si>
  <si>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</si>
  <si>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</si>
  <si>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</si>
  <si>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</si>
  <si>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</si>
  <si>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</si>
  <si>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</si>
  <si>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</si>
  <si>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</si>
  <si>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</si>
  <si>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</si>
  <si>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</si>
  <si>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</si>
  <si>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</si>
  <si>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</si>
  <si>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</si>
  <si>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</si>
  <si>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</si>
  <si>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</si>
  <si>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</si>
  <si>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</si>
  <si>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</si>
  <si>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</si>
  <si>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</si>
  <si>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</si>
  <si>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</si>
  <si>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</si>
  <si>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</si>
  <si>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</si>
  <si>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</si>
  <si>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</si>
  <si>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</si>
  <si>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</si>
  <si>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</si>
  <si>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</si>
  <si>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</si>
  <si>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</si>
  <si>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</si>
  <si>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</si>
  <si>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</si>
  <si>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</si>
  <si>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</si>
  <si>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</si>
  <si>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</si>
  <si>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</si>
  <si>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</si>
  <si>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</si>
  <si>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</si>
  <si>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</si>
  <si>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</si>
  <si>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</si>
  <si>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</si>
  <si>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</si>
  <si>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</si>
  <si>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</si>
  <si>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</si>
  <si>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</si>
  <si>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</si>
  <si>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</si>
  <si>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</si>
  <si>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</si>
  <si>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</si>
  <si>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</si>
  <si>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</si>
  <si>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</si>
  <si>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</si>
  <si>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</si>
  <si>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</si>
  <si>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</si>
  <si>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</si>
  <si>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</si>
  <si>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</si>
  <si>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</si>
  <si>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</si>
  <si>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</si>
  <si>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</si>
  <si>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</si>
  <si>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</si>
  <si>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</si>
  <si>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</si>
  <si>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</si>
  <si>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</si>
  <si>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</si>
  <si>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</si>
  <si>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</si>
  <si>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</si>
  <si>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</si>
  <si>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</si>
  <si>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</si>
  <si>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</si>
  <si>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</si>
  <si>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</si>
  <si>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</si>
  <si>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</si>
  <si>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</si>
  <si>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</si>
  <si>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</si>
  <si>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</si>
  <si>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</si>
  <si>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</si>
  <si>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</si>
  <si>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</si>
  <si>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</si>
  <si>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</si>
  <si>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</si>
  <si>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</si>
  <si>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</si>
  <si>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</si>
  <si>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</si>
  <si>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</si>
  <si>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</si>
  <si>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</si>
  <si>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</si>
  <si>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</si>
  <si>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</si>
  <si>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</si>
  <si>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</si>
  <si>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</si>
  <si>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</si>
  <si>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</si>
  <si>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</si>
  <si>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</si>
  <si>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</si>
  <si>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</si>
  <si>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</si>
  <si>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</si>
  <si>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</si>
  <si>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</si>
  <si>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</si>
  <si>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</si>
  <si>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</si>
  <si>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</si>
  <si>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</si>
  <si>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</si>
  <si>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</si>
  <si>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</si>
  <si>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</si>
  <si>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</si>
  <si>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</si>
  <si>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</si>
  <si>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</si>
  <si>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</si>
  <si>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</si>
  <si>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</si>
  <si>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</si>
  <si>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</si>
  <si>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</si>
  <si>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</si>
  <si>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</si>
  <si>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</si>
  <si>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</si>
  <si>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</si>
  <si>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</si>
  <si>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</si>
  <si>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</si>
  <si>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</si>
  <si>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</si>
  <si>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</si>
  <si>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</si>
  <si>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</si>
  <si>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</si>
  <si>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</si>
  <si>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</si>
  <si>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</si>
  <si>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</si>
  <si>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</si>
  <si>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</si>
  <si>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</si>
  <si>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</si>
  <si>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</si>
  <si>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</si>
  <si>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</si>
  <si>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</si>
  <si>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</si>
  <si>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</si>
  <si>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</si>
  <si>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</si>
  <si>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</si>
  <si>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</si>
  <si>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</si>
  <si>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</si>
  <si>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</si>
  <si>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</si>
  <si>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</si>
  <si>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</si>
  <si>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</si>
  <si>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</si>
  <si>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</si>
  <si>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</si>
  <si>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</si>
  <si>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</si>
  <si>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</si>
  <si>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</si>
  <si>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</si>
  <si>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</si>
  <si>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</si>
  <si>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</si>
  <si>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</si>
  <si>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</si>
  <si>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</si>
  <si>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</si>
  <si>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</si>
  <si>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</si>
  <si>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</si>
  <si>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</si>
  <si>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</si>
  <si>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</si>
  <si>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</si>
  <si>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</si>
  <si>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</si>
  <si>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</si>
  <si>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</si>
  <si>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</si>
  <si>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</si>
  <si>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</si>
  <si>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</si>
  <si>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</si>
  <si>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</si>
  <si>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</si>
  <si>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</si>
  <si>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</si>
  <si>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</si>
  <si>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</si>
  <si>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</si>
  <si>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</si>
  <si>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</si>
  <si>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</si>
  <si>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</si>
  <si>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</si>
  <si>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</si>
  <si>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</si>
  <si>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</si>
  <si>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</si>
  <si>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</si>
  <si>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</si>
  <si>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</si>
  <si>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</si>
  <si>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</si>
  <si>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</si>
  <si>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</si>
  <si>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</si>
  <si>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</si>
  <si>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</si>
  <si>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</si>
  <si>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</si>
  <si>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</si>
  <si>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</si>
  <si>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</si>
  <si>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</si>
  <si>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</si>
  <si>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</si>
  <si>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</si>
  <si>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</si>
  <si>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</si>
  <si>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</si>
  <si>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</si>
  <si>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</si>
  <si>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</si>
  <si>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</si>
  <si>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</si>
  <si>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</si>
  <si>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</si>
  <si>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</si>
  <si>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</si>
  <si>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</si>
  <si>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</si>
  <si>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</si>
  <si>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</si>
  <si>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</si>
  <si>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</si>
  <si>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</si>
  <si>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</si>
  <si>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</si>
  <si>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</si>
  <si>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</si>
  <si>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</si>
  <si>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</si>
  <si>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</si>
  <si>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</si>
  <si>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</si>
  <si>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</si>
  <si>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</si>
  <si>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</si>
  <si>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</si>
  <si>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</si>
  <si>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</si>
  <si>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</si>
  <si>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</si>
  <si>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</si>
  <si>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</si>
  <si>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</si>
  <si>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</si>
  <si>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</si>
  <si>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</si>
  <si>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</si>
  <si>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</si>
  <si>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</si>
  <si>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</si>
  <si>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</si>
  <si>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</si>
  <si>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</si>
  <si>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</si>
  <si>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</si>
  <si>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</si>
  <si>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</si>
  <si>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</si>
  <si>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</si>
  <si>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</si>
  <si>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</si>
  <si>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</si>
  <si>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</si>
  <si>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</si>
  <si>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</si>
  <si>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</si>
  <si>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</si>
  <si>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</si>
  <si>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</si>
  <si>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</si>
  <si>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</si>
  <si>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</si>
  <si>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</si>
  <si>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</si>
  <si>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</si>
  <si>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</si>
  <si>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</si>
  <si>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</si>
  <si>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</si>
  <si>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</si>
  <si>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</si>
  <si>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</si>
  <si>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</si>
  <si>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</si>
  <si>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</si>
  <si>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</si>
  <si>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</si>
  <si>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</si>
  <si>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</si>
  <si>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</si>
  <si>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</si>
  <si>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</si>
  <si>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</si>
  <si>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</si>
  <si>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</si>
  <si>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</si>
  <si>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</si>
  <si>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</si>
  <si>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</si>
  <si>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</si>
  <si>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</si>
  <si>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</si>
  <si>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</si>
  <si>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</si>
  <si>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</si>
  <si>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</si>
  <si>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</si>
  <si>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</si>
  <si>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</si>
  <si>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</si>
  <si>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</si>
  <si>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</si>
  <si>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</si>
  <si>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</si>
  <si>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</si>
  <si>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</si>
  <si>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</si>
  <si>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</si>
  <si>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</si>
  <si>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</si>
  <si>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</si>
  <si>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</si>
  <si>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</si>
  <si>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</si>
  <si>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</si>
  <si>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</si>
  <si>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</si>
  <si>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</si>
  <si>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</si>
  <si>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</si>
  <si>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</si>
  <si>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</si>
  <si>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</si>
  <si>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</si>
  <si>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</si>
  <si>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</si>
  <si>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</si>
  <si>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</si>
  <si>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</si>
  <si>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</si>
  <si>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</si>
  <si>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</si>
  <si>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</si>
  <si>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</si>
  <si>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</si>
  <si>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</si>
  <si>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</si>
  <si>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</si>
  <si>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</si>
  <si>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</si>
  <si>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</si>
  <si>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</si>
  <si>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</si>
  <si>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</si>
  <si>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</si>
  <si>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</si>
  <si>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</si>
  <si>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</si>
  <si>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</si>
  <si>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</si>
  <si>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</si>
  <si>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</si>
  <si>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</si>
  <si>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</si>
  <si>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</si>
  <si>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</si>
  <si>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</si>
  <si>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</si>
  <si>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</si>
  <si>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</si>
  <si>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</si>
  <si>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</si>
  <si>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</si>
  <si>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</si>
  <si>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</si>
  <si>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</si>
  <si>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</si>
  <si>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</si>
  <si>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</si>
  <si>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</si>
  <si>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</si>
  <si>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</si>
  <si>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</si>
  <si>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</si>
  <si>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</si>
  <si>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</si>
  <si>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</si>
  <si>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</si>
  <si>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</si>
  <si>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</si>
  <si>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</si>
  <si>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</si>
  <si>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</si>
  <si>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</si>
  <si>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</si>
  <si>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</si>
  <si>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</si>
  <si>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</si>
  <si>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</si>
  <si>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</si>
  <si>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</si>
  <si>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</si>
  <si>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</si>
  <si>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</si>
  <si>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</si>
  <si>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</si>
  <si>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</si>
  <si>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</si>
  <si>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</si>
  <si>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</si>
  <si>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</si>
  <si>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</si>
  <si>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</si>
  <si>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</si>
  <si>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</si>
  <si>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</si>
  <si>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</si>
  <si>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</si>
  <si>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</si>
  <si>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</si>
  <si>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</si>
  <si>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</si>
  <si>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</si>
  <si>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</si>
  <si>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</si>
  <si>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</si>
  <si>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</si>
  <si>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</si>
  <si>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</si>
  <si>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</si>
  <si>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</si>
  <si>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</si>
  <si>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</si>
  <si>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</si>
  <si>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</si>
  <si>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</si>
  <si>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</si>
  <si>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</si>
  <si>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</si>
  <si>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</si>
  <si>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</si>
  <si>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</si>
  <si>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</si>
  <si>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</si>
  <si>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</si>
  <si>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</si>
  <si>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</si>
  <si>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</si>
  <si>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</si>
  <si>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</si>
  <si>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</si>
  <si>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</si>
  <si>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</si>
  <si>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</si>
  <si>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</si>
  <si>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</si>
  <si>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</si>
  <si>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</si>
  <si>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</si>
  <si>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</si>
  <si>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</si>
  <si>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</si>
  <si>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</si>
  <si>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</si>
  <si>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</si>
  <si>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</si>
  <si>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</si>
  <si>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</si>
  <si>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</si>
  <si>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</si>
  <si>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</si>
  <si>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</si>
  <si>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</si>
  <si>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</si>
  <si>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</si>
  <si>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</si>
  <si>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</si>
  <si>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</si>
  <si>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</si>
  <si>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</si>
  <si>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</si>
  <si>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</si>
  <si>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</si>
  <si>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</si>
  <si>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</si>
  <si>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</si>
  <si>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</si>
  <si>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</si>
  <si>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</si>
  <si>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</si>
  <si>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</si>
  <si>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</si>
  <si>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</si>
  <si>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</si>
  <si>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</si>
  <si>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</si>
  <si>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</si>
  <si>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</si>
  <si>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</si>
  <si>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</si>
  <si>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</si>
  <si>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</si>
  <si>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</si>
  <si>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</si>
  <si>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</si>
  <si>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</si>
  <si>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</si>
  <si>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</si>
  <si>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</si>
  <si>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</si>
  <si>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</si>
  <si>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</si>
  <si>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</si>
  <si>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</si>
  <si>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</si>
  <si>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</si>
  <si>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</si>
  <si>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</si>
  <si>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</si>
  <si>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</si>
  <si>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</si>
  <si>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</si>
  <si>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</si>
  <si>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</si>
  <si>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</si>
  <si>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</si>
  <si>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</si>
  <si>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</si>
  <si>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</si>
  <si>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</si>
  <si>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</si>
  <si>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</si>
  <si>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</si>
  <si>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</si>
  <si>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</si>
  <si>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</si>
  <si>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</si>
  <si>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</si>
  <si>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</si>
  <si>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</si>
  <si>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</si>
  <si>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</si>
  <si>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</si>
  <si>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</si>
  <si>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</si>
  <si>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</si>
  <si>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</si>
  <si>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</si>
  <si>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</si>
  <si>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</si>
  <si>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</si>
  <si>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</si>
  <si>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</si>
  <si>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</si>
  <si>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</si>
  <si>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</si>
  <si>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</si>
  <si>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</si>
  <si>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</si>
  <si>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</si>
  <si>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</si>
  <si>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</si>
  <si>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</si>
  <si>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</si>
  <si>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</si>
  <si>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</si>
  <si>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</si>
  <si>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</si>
  <si>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</si>
  <si>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</si>
  <si>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</si>
  <si>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</si>
  <si>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</si>
  <si>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</si>
  <si>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</si>
  <si>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</si>
  <si>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</si>
  <si>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</si>
  <si>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</si>
  <si>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</si>
  <si>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</si>
  <si>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</si>
  <si>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</si>
  <si>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</si>
  <si>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</si>
  <si>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</si>
  <si>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</si>
  <si>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</si>
  <si>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</si>
  <si>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</si>
  <si>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</si>
  <si>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</si>
  <si>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</si>
  <si>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</si>
  <si>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</si>
  <si>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</si>
  <si>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</si>
  <si>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</si>
  <si>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</si>
  <si>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</si>
  <si>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</si>
  <si>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</si>
  <si>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</si>
  <si>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</si>
  <si>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</si>
  <si>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</si>
  <si>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</si>
  <si>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</si>
  <si>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</si>
  <si>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</si>
  <si>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</si>
  <si>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</si>
  <si>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</si>
  <si>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</si>
  <si>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</si>
  <si>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</si>
  <si>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</si>
  <si>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</si>
  <si>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</si>
  <si>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</si>
  <si>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</si>
  <si>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</si>
  <si>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</si>
  <si>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</si>
  <si>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</si>
  <si>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</si>
  <si>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</si>
  <si>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</si>
  <si>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</si>
  <si>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</si>
  <si>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</si>
  <si>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</si>
  <si>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</si>
  <si>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</si>
  <si>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</si>
  <si>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</si>
  <si>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</si>
  <si>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</si>
  <si>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</si>
  <si>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</si>
  <si>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</si>
  <si>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</si>
  <si>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</si>
  <si>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</si>
  <si>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</si>
  <si>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</si>
  <si>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</si>
  <si>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</si>
  <si>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</si>
  <si>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</si>
  <si>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</si>
  <si>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</si>
  <si>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</si>
  <si>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</si>
  <si>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</si>
  <si>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</si>
  <si>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</si>
  <si>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</si>
  <si>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</si>
  <si>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</si>
  <si>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</si>
  <si>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</si>
  <si>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</si>
  <si>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</si>
  <si>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</si>
  <si>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</si>
  <si>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</si>
  <si>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</si>
  <si>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</si>
  <si>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</si>
  <si>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</si>
  <si>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</si>
  <si>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</si>
  <si>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</si>
  <si>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</si>
  <si>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</si>
  <si>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</si>
  <si>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</si>
  <si>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</si>
  <si>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</si>
  <si>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</si>
  <si>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</si>
  <si>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</si>
  <si>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</si>
  <si>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</si>
  <si>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</si>
  <si>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</si>
  <si>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</si>
  <si>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</si>
  <si>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</si>
  <si>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</si>
  <si>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</si>
  <si>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</si>
  <si>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</si>
  <si>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</si>
  <si>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</si>
  <si>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</si>
  <si>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</si>
  <si>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</si>
  <si>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</si>
  <si>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</si>
  <si>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</si>
  <si>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</si>
  <si>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</si>
  <si>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</si>
  <si>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</si>
  <si>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</si>
  <si>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</si>
  <si>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</si>
  <si>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</si>
  <si>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</si>
  <si>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</si>
  <si>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</si>
  <si>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</si>
  <si>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</si>
  <si>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</si>
  <si>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</si>
  <si>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</si>
  <si>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</si>
  <si>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</si>
  <si>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</si>
  <si>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</si>
  <si>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</si>
  <si>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</si>
  <si>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</si>
  <si>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</si>
  <si>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</si>
  <si>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</si>
  <si>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</si>
  <si>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</si>
  <si>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</si>
  <si>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</si>
  <si>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</si>
  <si>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</si>
  <si>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</si>
  <si>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</si>
  <si>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</si>
  <si>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</si>
  <si>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</si>
  <si>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</si>
  <si>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</si>
  <si>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</si>
  <si>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</si>
  <si>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</si>
  <si>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</si>
  <si>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</si>
  <si>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</si>
  <si>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</si>
  <si>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</si>
  <si>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</si>
  <si>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</si>
  <si>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</si>
  <si>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</si>
  <si>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</si>
  <si>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</si>
  <si>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</si>
  <si>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</si>
  <si>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</si>
  <si>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</si>
  <si>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</si>
  <si>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</si>
  <si>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</si>
  <si>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</si>
  <si>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</si>
  <si>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</si>
  <si>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</si>
  <si>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</si>
  <si>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</si>
  <si>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</si>
  <si>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</si>
  <si>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</si>
  <si>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</si>
  <si>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</si>
  <si>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</si>
  <si>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</si>
  <si>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</si>
  <si>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</si>
  <si>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</si>
  <si>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</si>
  <si>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</si>
  <si>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</si>
  <si>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</si>
  <si>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</si>
  <si>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</si>
  <si>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</si>
  <si>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</si>
  <si>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</si>
  <si>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</si>
  <si>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</si>
  <si>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</si>
  <si>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</si>
  <si>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</si>
  <si>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</si>
  <si>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</si>
  <si>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</si>
  <si>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</si>
  <si>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</si>
  <si>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</si>
  <si>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</si>
  <si>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</si>
  <si>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</si>
  <si>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</si>
  <si>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</si>
  <si>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</si>
  <si>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</si>
  <si>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</si>
  <si>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</si>
  <si>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</si>
  <si>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</si>
  <si>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</si>
  <si>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</si>
  <si>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</si>
  <si>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</si>
  <si>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</si>
  <si>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</si>
  <si>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</si>
  <si>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</si>
  <si>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</si>
  <si>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</si>
  <si>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</si>
  <si>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</si>
  <si>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</si>
  <si>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</si>
  <si>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</si>
  <si>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</si>
  <si>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</si>
  <si>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</si>
  <si>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</si>
  <si>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</si>
  <si>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</si>
  <si>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</si>
  <si>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</si>
  <si>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</si>
  <si>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</si>
  <si>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</si>
  <si>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</si>
  <si>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</si>
  <si>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</si>
  <si>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</si>
  <si>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</si>
  <si>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</si>
  <si>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</si>
  <si>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</si>
  <si>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</si>
  <si>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</si>
  <si>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</si>
  <si>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</si>
  <si>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</si>
  <si>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</si>
  <si>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</si>
  <si>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</si>
  <si>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</si>
  <si>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</si>
  <si>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</si>
  <si>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</si>
  <si>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</si>
  <si>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</si>
  <si>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</si>
  <si>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</si>
  <si>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</si>
  <si>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</si>
  <si>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</si>
  <si>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</si>
  <si>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</si>
  <si>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</si>
  <si>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</si>
  <si>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</si>
  <si>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</si>
  <si>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</si>
  <si>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</si>
  <si>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</si>
  <si>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</si>
  <si>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</si>
  <si>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</si>
  <si>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</si>
  <si>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</si>
  <si>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</si>
  <si>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</si>
  <si>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</si>
  <si>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</si>
  <si>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</si>
  <si>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</si>
  <si>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</si>
  <si>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</si>
  <si>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</si>
  <si>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</si>
  <si>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</si>
  <si>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</si>
  <si>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</si>
  <si>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</si>
  <si>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</si>
  <si>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</si>
  <si>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</si>
  <si>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</si>
  <si>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</si>
  <si>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</si>
  <si>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</si>
  <si>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</si>
  <si>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</si>
  <si>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</si>
  <si>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</si>
  <si>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</si>
  <si>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</si>
  <si>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</si>
  <si>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</si>
  <si>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</si>
  <si>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</si>
  <si>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</si>
  <si>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</si>
  <si>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</si>
  <si>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</si>
  <si>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</si>
  <si>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</si>
  <si>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</si>
  <si>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</si>
  <si>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</si>
  <si>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</si>
  <si>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</si>
  <si>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</si>
  <si>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</si>
  <si>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</si>
  <si>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</si>
  <si>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</si>
  <si>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</si>
  <si>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</si>
  <si>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</si>
  <si>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</si>
  <si>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</si>
  <si>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</si>
  <si>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</si>
  <si>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</si>
  <si>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</si>
  <si>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</si>
  <si>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</si>
  <si>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</si>
  <si>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</si>
  <si>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</si>
  <si>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</si>
  <si>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</si>
  <si>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</si>
  <si>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</si>
  <si>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</si>
  <si>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</si>
  <si>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</si>
  <si>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</si>
  <si>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</si>
  <si>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</si>
  <si>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</si>
  <si>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</si>
  <si>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</si>
  <si>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</si>
  <si>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</si>
  <si>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</si>
  <si>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</si>
  <si>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</si>
  <si>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</si>
  <si>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</si>
  <si>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</si>
  <si>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</si>
  <si>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</si>
  <si>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</si>
  <si>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</si>
  <si>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</si>
  <si>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</si>
  <si>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</si>
  <si>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</si>
  <si>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</si>
  <si>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</si>
  <si>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</si>
  <si>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</si>
  <si>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</si>
  <si>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</si>
  <si>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</si>
  <si>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</si>
  <si>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</si>
  <si>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</si>
  <si>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</si>
  <si>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</si>
  <si>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</si>
  <si>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</si>
  <si>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</si>
  <si>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</si>
  <si>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</si>
  <si>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</si>
  <si>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</si>
  <si>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</si>
  <si>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</si>
  <si>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</si>
  <si>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</si>
  <si>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</si>
  <si>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</si>
  <si>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</si>
  <si>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</si>
  <si>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</si>
  <si>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</si>
  <si>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</si>
  <si>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</si>
  <si>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</si>
  <si>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</si>
  <si>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</si>
  <si>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</si>
  <si>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</si>
  <si>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</si>
  <si>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</si>
  <si>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</si>
  <si>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</si>
  <si>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</si>
  <si>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</si>
  <si>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</si>
  <si>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</si>
  <si>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</si>
  <si>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</si>
  <si>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</si>
  <si>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</si>
  <si>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</si>
  <si>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</si>
  <si>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</si>
  <si>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</si>
  <si>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</si>
  <si>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</si>
  <si>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</si>
  <si>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</si>
  <si>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</si>
  <si>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</si>
  <si>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</si>
  <si>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</si>
  <si>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</si>
  <si>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</si>
  <si>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</si>
  <si>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</si>
  <si>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</si>
  <si>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</si>
  <si>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</si>
  <si>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</si>
  <si>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</si>
  <si>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</si>
  <si>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</si>
  <si>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</si>
  <si>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</si>
  <si>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</si>
  <si>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</si>
  <si>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</si>
  <si>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</si>
  <si>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</si>
  <si>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</si>
  <si>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</si>
  <si>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</si>
  <si>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</si>
  <si>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</si>
  <si>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</si>
  <si>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</si>
  <si>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</si>
  <si>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</si>
  <si>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</si>
  <si>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</si>
  <si>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</si>
  <si>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</si>
  <si>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</si>
  <si>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</si>
  <si>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</si>
  <si>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</si>
  <si>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</si>
  <si>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</si>
  <si>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</si>
  <si>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</si>
  <si>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</si>
  <si>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</si>
  <si>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</si>
  <si>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</si>
  <si>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</si>
  <si>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</si>
  <si>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</si>
  <si>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</si>
  <si>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</si>
  <si>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</si>
  <si>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</si>
  <si>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</si>
  <si>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</si>
  <si>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</si>
  <si>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</si>
  <si>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</si>
  <si>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</si>
  <si>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</si>
  <si>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</si>
  <si>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</si>
  <si>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</si>
  <si>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</si>
  <si>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</si>
  <si>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</si>
  <si>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</si>
  <si>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</si>
  <si>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</si>
  <si>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</si>
  <si>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</si>
  <si>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</si>
  <si>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</si>
  <si>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</si>
  <si>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</si>
  <si>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</si>
  <si>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</si>
  <si>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</si>
  <si>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</si>
  <si>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</si>
  <si>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</si>
  <si>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</si>
  <si>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</si>
  <si>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</si>
  <si>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</si>
  <si>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</si>
  <si>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</si>
  <si>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</si>
  <si>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</si>
  <si>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</si>
  <si>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</si>
  <si>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</si>
  <si>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</si>
  <si>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</si>
  <si>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</si>
  <si>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</si>
  <si>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</si>
  <si>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</si>
  <si>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</si>
  <si>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</si>
  <si>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</si>
  <si>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</si>
  <si>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</si>
  <si>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</si>
  <si>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</si>
  <si>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</si>
  <si>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</si>
  <si>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</si>
  <si>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</si>
  <si>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</si>
  <si>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</si>
  <si>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</si>
  <si>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</si>
  <si>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</si>
  <si>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</si>
  <si>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</si>
  <si>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</si>
  <si>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</si>
  <si>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</si>
  <si>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</si>
  <si>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</si>
  <si>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</si>
  <si>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</si>
  <si>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</si>
  <si>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</si>
  <si>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</si>
  <si>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</si>
  <si>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</si>
  <si>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</si>
  <si>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</si>
  <si>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</si>
  <si>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</si>
  <si>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</si>
  <si>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</si>
  <si>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</si>
  <si>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</si>
  <si>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</si>
  <si>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</si>
  <si>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</si>
  <si>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</si>
  <si>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</si>
  <si>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</si>
  <si>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</si>
  <si>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</si>
  <si>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</si>
  <si>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</si>
  <si>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</si>
  <si>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</si>
  <si>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</si>
  <si>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</si>
  <si>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</si>
  <si>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</si>
  <si>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</si>
  <si>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</si>
  <si>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</si>
  <si>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</si>
  <si>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</si>
  <si>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</si>
  <si>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</si>
  <si>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</si>
  <si>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</si>
  <si>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</si>
  <si>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</si>
  <si>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</si>
  <si>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</si>
  <si>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</si>
  <si>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</si>
  <si>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</si>
  <si>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</si>
  <si>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</si>
  <si>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</si>
  <si>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</si>
  <si>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</si>
  <si>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</si>
  <si>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</si>
  <si>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</si>
  <si>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</si>
  <si>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</si>
  <si>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</si>
  <si>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</si>
  <si>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</si>
  <si>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</si>
  <si>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</si>
  <si>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</si>
  <si>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</si>
  <si>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</si>
  <si>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</si>
  <si>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</si>
  <si>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</si>
  <si>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</si>
  <si>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</si>
  <si>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</si>
  <si>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</si>
  <si>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</si>
  <si>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</si>
  <si>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</si>
  <si>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</si>
  <si>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</si>
  <si>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</si>
  <si>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</si>
  <si>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</si>
  <si>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</si>
  <si>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</si>
  <si>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</si>
  <si>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</si>
  <si>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</si>
  <si>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</si>
  <si>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</si>
  <si>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</si>
  <si>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</si>
  <si>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</si>
  <si>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</si>
  <si>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</si>
  <si>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</si>
  <si>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</si>
  <si>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</si>
  <si>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</si>
  <si>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</si>
  <si>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</si>
  <si>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</si>
  <si>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</si>
  <si>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</si>
  <si>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</si>
  <si>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</si>
  <si>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</si>
  <si>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</si>
  <si>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</si>
  <si>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</si>
  <si>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</si>
  <si>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</si>
  <si>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</si>
  <si>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</si>
  <si>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</si>
  <si>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</si>
  <si>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</si>
  <si>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</si>
  <si>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</si>
  <si>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</si>
  <si>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</si>
  <si>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</si>
  <si>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</si>
  <si>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</si>
  <si>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</si>
  <si>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</si>
  <si>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</si>
  <si>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</si>
  <si>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</si>
  <si>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</si>
  <si>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</si>
  <si>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</si>
  <si>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</si>
  <si>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</si>
  <si>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</si>
  <si>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</si>
  <si>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</si>
  <si>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</si>
  <si>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</si>
  <si>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</si>
  <si>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</si>
  <si>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</si>
  <si>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</si>
  <si>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</si>
  <si>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</si>
  <si>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</si>
  <si>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</si>
  <si>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</si>
  <si>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</si>
  <si>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</si>
  <si>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</si>
  <si>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</si>
  <si>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</si>
  <si>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</si>
  <si>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</si>
  <si>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</si>
  <si>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</si>
  <si>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</si>
  <si>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</si>
  <si>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</si>
  <si>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</si>
  <si>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</si>
  <si>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</si>
  <si>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</si>
  <si>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</si>
  <si>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</si>
  <si>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</si>
  <si>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</si>
  <si>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</si>
  <si>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</si>
  <si>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</si>
  <si>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</si>
  <si>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</si>
  <si>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</si>
  <si>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</si>
  <si>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</si>
  <si>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</si>
  <si>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</si>
  <si>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</si>
  <si>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</si>
  <si>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</si>
  <si>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</si>
  <si>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</si>
  <si>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</si>
  <si>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</si>
  <si>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</si>
  <si>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</si>
  <si>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</si>
  <si>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</si>
  <si>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</si>
  <si>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</si>
  <si>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</si>
  <si>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</si>
  <si>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</si>
  <si>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</si>
  <si>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</si>
  <si>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</si>
  <si>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</si>
  <si>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</si>
  <si>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</si>
  <si>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</si>
  <si>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</si>
  <si>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</si>
  <si>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</si>
  <si>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</si>
  <si>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</si>
  <si>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</si>
  <si>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</si>
  <si>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</si>
  <si>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</si>
  <si>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</si>
  <si>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</si>
  <si>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</si>
  <si>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</si>
  <si>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</si>
  <si>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</si>
  <si>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</si>
  <si>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</si>
  <si>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</si>
  <si>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</si>
  <si>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</si>
  <si>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</si>
  <si>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</si>
  <si>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</si>
  <si>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</si>
  <si>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</si>
  <si>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</si>
  <si>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</si>
  <si>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</si>
  <si>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</si>
  <si>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</si>
  <si>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</si>
  <si>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</si>
  <si>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</si>
  <si>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</si>
  <si>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</si>
  <si>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</si>
  <si>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</si>
  <si>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</si>
  <si>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</si>
  <si>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</si>
  <si>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</si>
  <si>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</si>
  <si>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</si>
  <si>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</si>
  <si>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</si>
  <si>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</si>
  <si>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</si>
  <si>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</si>
  <si>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</si>
  <si>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</si>
  <si>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</si>
  <si>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</si>
  <si>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</si>
  <si>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</si>
  <si>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</si>
  <si>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</si>
  <si>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</si>
  <si>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</si>
  <si>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</si>
  <si>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</si>
  <si>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</si>
  <si>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</si>
  <si>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</si>
  <si>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</si>
  <si>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</si>
  <si>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</si>
  <si>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</si>
  <si>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</si>
  <si>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</si>
  <si>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</si>
  <si>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</si>
  <si>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</si>
  <si>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</si>
  <si>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</si>
  <si>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</si>
  <si>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</si>
  <si>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</si>
  <si>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</si>
  <si>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</si>
  <si>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</si>
  <si>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</si>
  <si>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</si>
  <si>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</si>
  <si>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</si>
  <si>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</si>
  <si>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</si>
  <si>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</si>
  <si>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</si>
  <si>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</si>
  <si>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</si>
  <si>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</si>
  <si>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</si>
  <si>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</si>
  <si>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</si>
  <si>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</si>
  <si>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</si>
  <si>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</si>
  <si>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</si>
  <si>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</si>
  <si>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</si>
  <si>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</si>
  <si>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</si>
  <si>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</si>
  <si>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</si>
  <si>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</si>
  <si>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</si>
  <si>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</si>
  <si>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</si>
  <si>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</si>
  <si>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</si>
  <si>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</si>
  <si>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</si>
  <si>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</si>
  <si>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</si>
  <si>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</si>
  <si>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</si>
  <si>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</si>
  <si>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</si>
  <si>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</si>
  <si>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</si>
  <si>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</si>
  <si>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</si>
  <si>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</si>
  <si>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</si>
  <si>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</si>
  <si>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</si>
  <si>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</si>
  <si>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</si>
  <si>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</si>
  <si>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</si>
  <si>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</si>
  <si>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</si>
  <si>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</si>
  <si>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</si>
  <si>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</si>
  <si>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</si>
  <si>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</si>
  <si>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</si>
  <si>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</si>
  <si>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</si>
  <si>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</si>
  <si>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</si>
  <si>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</si>
  <si>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</si>
  <si>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</si>
  <si>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</si>
  <si>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</si>
  <si>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</si>
  <si>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</si>
  <si>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</si>
  <si>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</si>
  <si>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</si>
  <si>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</si>
  <si>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</si>
  <si>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</si>
  <si>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</si>
  <si>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</si>
  <si>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</si>
  <si>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</si>
  <si>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</si>
  <si>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</si>
  <si>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</si>
  <si>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</si>
  <si>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</si>
  <si>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</si>
  <si>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</si>
  <si>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</si>
  <si>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</si>
  <si>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</si>
  <si>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</si>
  <si>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</si>
  <si>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</si>
  <si>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</si>
  <si>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</si>
  <si>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</si>
  <si>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</si>
  <si>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</si>
  <si>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</si>
  <si>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</si>
  <si>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</si>
  <si>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</si>
  <si>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</si>
  <si>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</si>
  <si>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</si>
  <si>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</si>
  <si>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</si>
  <si>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</si>
  <si>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</si>
  <si>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</si>
  <si>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</si>
  <si>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</si>
  <si>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</si>
  <si>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</si>
  <si>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</si>
  <si>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</si>
  <si>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</si>
  <si>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</si>
  <si>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</si>
  <si>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</si>
  <si>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</si>
  <si>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</si>
  <si>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</si>
  <si>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</si>
  <si>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</si>
  <si>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</si>
  <si>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</si>
  <si>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</si>
  <si>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</si>
  <si>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</si>
  <si>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</si>
  <si>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</si>
  <si>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</si>
  <si>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</si>
  <si>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</si>
  <si>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</si>
  <si>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</si>
  <si>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</si>
  <si>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</si>
  <si>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</si>
  <si>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</si>
  <si>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</si>
  <si>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</si>
  <si>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</si>
  <si>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</si>
  <si>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</si>
  <si>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</si>
  <si>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</si>
  <si>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</si>
  <si>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</si>
  <si>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</si>
  <si>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</si>
  <si>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</si>
  <si>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</si>
  <si>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</si>
  <si>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</si>
  <si>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</si>
  <si>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</si>
  <si>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</si>
  <si>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</si>
  <si>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</si>
  <si>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</si>
  <si>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</si>
  <si>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</si>
  <si>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</si>
  <si>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</si>
  <si>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</si>
  <si>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</si>
  <si>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</si>
  <si>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</si>
  <si>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</si>
  <si>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</si>
  <si>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</si>
  <si>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</si>
  <si>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</si>
  <si>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</si>
  <si>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</si>
  <si>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</si>
  <si>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</si>
  <si>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</si>
  <si>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</si>
  <si>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</si>
  <si>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</si>
  <si>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</si>
  <si>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</si>
  <si>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</si>
  <si>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</si>
  <si>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</si>
  <si>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</si>
  <si>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</si>
  <si>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</si>
  <si>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</si>
  <si>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</si>
  <si>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</si>
  <si>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</si>
  <si>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</si>
  <si>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</si>
  <si>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</si>
  <si>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</si>
  <si>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</si>
  <si>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</si>
  <si>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</si>
  <si>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</si>
  <si>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</si>
  <si>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</si>
  <si>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</si>
  <si>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</si>
  <si>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</si>
  <si>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</si>
  <si>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</si>
  <si>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</si>
  <si>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</si>
  <si>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</si>
  <si>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</si>
  <si>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</si>
  <si>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</si>
  <si>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</si>
  <si>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</si>
  <si>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</si>
  <si>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</si>
  <si>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</si>
  <si>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</si>
  <si>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</si>
  <si>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</si>
  <si>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</si>
  <si>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</si>
  <si>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</si>
  <si>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</si>
  <si>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</si>
  <si>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</si>
  <si>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</si>
  <si>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</si>
  <si>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</si>
  <si>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</si>
  <si>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</si>
  <si>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</si>
  <si>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</si>
  <si>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</si>
  <si>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</si>
  <si>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</si>
  <si>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</si>
  <si>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</si>
  <si>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</si>
  <si>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</si>
  <si>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</si>
  <si>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</si>
  <si>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</si>
  <si>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</si>
  <si>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</si>
  <si>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</si>
  <si>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</si>
  <si>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</si>
  <si>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</si>
  <si>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</si>
  <si>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</si>
  <si>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</si>
  <si>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</si>
  <si>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</si>
  <si>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</si>
  <si>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</si>
  <si>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</si>
  <si>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</si>
  <si>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</si>
  <si>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</si>
  <si>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</si>
  <si>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</si>
  <si>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</si>
  <si>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</si>
  <si>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</si>
  <si>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</si>
  <si>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</si>
  <si>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</si>
  <si>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</si>
  <si>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</si>
  <si>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</si>
  <si>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</si>
  <si>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</si>
  <si>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</si>
  <si>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</si>
  <si>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</si>
  <si>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</si>
  <si>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</si>
  <si>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</si>
  <si>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</si>
  <si>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</si>
  <si>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</si>
  <si>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</si>
  <si>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</si>
  <si>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</si>
  <si>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</si>
  <si>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</si>
  <si>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</si>
  <si>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</si>
  <si>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</si>
  <si>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</si>
  <si>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</si>
  <si>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</si>
  <si>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</si>
  <si>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</si>
  <si>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</si>
  <si>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</si>
  <si>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</si>
  <si>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</si>
  <si>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</si>
  <si>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</si>
  <si>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</si>
  <si>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</si>
  <si>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</si>
  <si>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</si>
  <si>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</si>
  <si>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</si>
  <si>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</si>
  <si>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</si>
  <si>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</si>
  <si>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</si>
  <si>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</si>
  <si>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</si>
  <si>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</si>
  <si>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</si>
  <si>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</si>
  <si>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</si>
  <si>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</si>
  <si>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</si>
  <si>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</si>
  <si>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</si>
  <si>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</si>
  <si>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</si>
  <si>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</si>
  <si>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</si>
  <si>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</si>
  <si>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</si>
  <si>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</si>
  <si>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</si>
  <si>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</si>
  <si>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</si>
  <si>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</si>
  <si>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</si>
  <si>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</si>
  <si>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</si>
  <si>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</si>
  <si>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</si>
  <si>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</si>
  <si>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</si>
  <si>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</si>
  <si>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</si>
  <si>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</si>
  <si>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</si>
  <si>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</si>
  <si>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</si>
  <si>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</si>
  <si>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</si>
  <si>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</si>
  <si>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</si>
  <si>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</si>
  <si>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</si>
  <si>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</si>
  <si>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</si>
  <si>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</si>
  <si>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</si>
  <si>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</si>
  <si>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</si>
  <si>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</si>
  <si>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</si>
  <si>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</si>
  <si>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</si>
  <si>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</si>
  <si>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</si>
  <si>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</si>
  <si>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</si>
  <si>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</si>
  <si>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</si>
  <si>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</si>
  <si>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</si>
  <si>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</si>
  <si>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</si>
  <si>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</si>
  <si>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</si>
  <si>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</si>
  <si>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</si>
  <si>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</si>
  <si>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</si>
  <si>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</si>
  <si>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</si>
  <si>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</si>
  <si>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</si>
  <si>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</si>
  <si>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</si>
  <si>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</si>
  <si>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</si>
  <si>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</si>
  <si>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</si>
  <si>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</si>
  <si>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</si>
  <si>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</si>
  <si>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</si>
  <si>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</si>
  <si>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</si>
  <si>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</si>
  <si>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</si>
  <si>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</si>
  <si>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</si>
  <si>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</si>
  <si>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</si>
  <si>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</si>
  <si>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</si>
  <si>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</si>
  <si>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</si>
  <si>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</si>
  <si>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</si>
  <si>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</si>
  <si>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</si>
  <si>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</si>
  <si>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</si>
  <si>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</si>
  <si>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</si>
  <si>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</si>
  <si>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</si>
  <si>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</si>
  <si>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</si>
  <si>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</si>
  <si>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</si>
  <si>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</si>
  <si>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</si>
  <si>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</si>
  <si>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</si>
  <si>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</si>
  <si>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</si>
  <si>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</si>
  <si>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</si>
  <si>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</si>
  <si>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</si>
  <si>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</si>
  <si>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</si>
  <si>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</si>
  <si>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</si>
  <si>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</si>
  <si>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</si>
  <si>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</si>
  <si>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</si>
  <si>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</si>
  <si>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</si>
  <si>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</si>
  <si>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</si>
  <si>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</si>
  <si>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</si>
  <si>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</si>
  <si>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</si>
  <si>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</si>
  <si>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</si>
  <si>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</si>
  <si>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</si>
  <si>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</si>
  <si>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</si>
  <si>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</si>
  <si>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</si>
  <si>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</si>
  <si>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</si>
  <si>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</si>
  <si>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</si>
  <si>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</si>
  <si>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</si>
  <si>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</si>
  <si>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</si>
  <si>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</si>
  <si>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</si>
  <si>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</si>
  <si>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</si>
  <si>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</si>
  <si>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</si>
  <si>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</si>
  <si>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</si>
  <si>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</si>
  <si>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</si>
  <si>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</si>
  <si>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</si>
  <si>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</si>
  <si>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</si>
  <si>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</si>
  <si>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</si>
  <si>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</si>
  <si>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</si>
  <si>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</si>
  <si>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</si>
  <si>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</si>
  <si>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</si>
  <si>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</si>
  <si>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</si>
  <si>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</si>
  <si>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</si>
  <si>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</si>
  <si>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</si>
  <si>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</si>
  <si>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</si>
  <si>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</si>
  <si>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</si>
  <si>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</si>
  <si>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</si>
  <si>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</si>
  <si>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</si>
  <si>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</si>
  <si>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</si>
  <si>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</si>
  <si>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</si>
  <si>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</si>
  <si>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</si>
  <si>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</si>
  <si>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</si>
  <si>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</si>
  <si>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</si>
  <si>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</si>
  <si>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</si>
  <si>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</si>
  <si>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</si>
  <si>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</si>
  <si>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</si>
  <si>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</si>
  <si>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</si>
  <si>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</si>
  <si>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</si>
  <si>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</si>
  <si>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</si>
  <si>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</si>
  <si>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</si>
  <si>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</si>
  <si>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</si>
  <si>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</si>
  <si>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</si>
  <si>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</si>
  <si>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</si>
  <si>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</si>
  <si>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</si>
  <si>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</si>
  <si>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</si>
  <si>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</si>
  <si>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</si>
  <si>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</si>
  <si>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</si>
  <si>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</si>
  <si>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</si>
  <si>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</si>
  <si>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</si>
  <si>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</si>
  <si>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</si>
  <si>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</si>
  <si>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</si>
  <si>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</si>
  <si>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</si>
  <si>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</si>
  <si>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</si>
  <si>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</si>
  <si>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</si>
  <si>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</si>
  <si>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</si>
  <si>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</si>
  <si>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</si>
  <si>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</si>
  <si>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</si>
  <si>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</si>
  <si>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</si>
  <si>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</si>
  <si>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</si>
  <si>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</si>
  <si>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</si>
  <si>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</si>
  <si>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</si>
  <si>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</si>
  <si>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</si>
  <si>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</si>
  <si>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</si>
  <si>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</si>
  <si>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</si>
  <si>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</si>
  <si>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</si>
  <si>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</si>
  <si>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</si>
  <si>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</si>
  <si>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</si>
  <si>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</si>
  <si>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</si>
  <si>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</si>
  <si>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</si>
  <si>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</si>
  <si>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</si>
  <si>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</si>
  <si>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</si>
  <si>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</si>
  <si>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</si>
  <si>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</si>
  <si>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</si>
  <si>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</si>
  <si>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</si>
  <si>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</si>
  <si>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</si>
  <si>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</si>
  <si>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</si>
  <si>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</si>
  <si>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</si>
  <si>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</si>
  <si>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</si>
  <si>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</si>
  <si>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</si>
  <si>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</si>
  <si>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</si>
  <si>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</si>
  <si>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</si>
  <si>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</si>
  <si>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</si>
  <si>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</si>
  <si>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</si>
  <si>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</si>
  <si>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</si>
  <si>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</si>
  <si>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</si>
  <si>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</si>
  <si>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</si>
  <si>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</si>
  <si>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</si>
  <si>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</si>
  <si>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</si>
  <si>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</si>
  <si>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</si>
  <si>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</si>
  <si>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</si>
  <si>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</si>
  <si>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</si>
  <si>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</si>
  <si>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</si>
  <si>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</si>
  <si>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</si>
  <si>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</si>
  <si>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</si>
  <si>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</si>
  <si>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</si>
  <si>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</si>
  <si>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</si>
  <si>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</si>
  <si>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</si>
  <si>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</si>
  <si>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</si>
  <si>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</si>
  <si>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</si>
  <si>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</si>
  <si>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</si>
  <si>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</si>
  <si>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</si>
  <si>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</si>
  <si>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</si>
  <si>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</si>
  <si>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</si>
  <si>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</si>
  <si>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</si>
  <si>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</si>
  <si>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</si>
  <si>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</si>
  <si>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</si>
  <si>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</si>
  <si>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</si>
  <si>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</si>
  <si>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</si>
  <si>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</si>
  <si>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</si>
  <si>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</si>
  <si>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</si>
  <si>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</si>
  <si>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</si>
  <si>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</si>
  <si>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</si>
  <si>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</si>
  <si>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</si>
  <si>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</si>
  <si>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</si>
  <si>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</si>
  <si>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</si>
  <si>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</si>
  <si>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</si>
  <si>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</si>
  <si>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</si>
  <si>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</si>
  <si>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</si>
  <si>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</si>
  <si>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</si>
  <si>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</si>
  <si>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</si>
  <si>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</si>
  <si>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</si>
  <si>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</si>
  <si>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</si>
  <si>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</si>
  <si>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</si>
  <si>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</si>
  <si>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</si>
  <si>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</si>
  <si>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</si>
  <si>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</si>
  <si>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</si>
  <si>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</si>
  <si>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</si>
  <si>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</si>
  <si>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</si>
  <si>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</si>
  <si>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</si>
  <si>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</si>
  <si>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</si>
  <si>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</si>
  <si>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</si>
  <si>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</si>
  <si>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</si>
  <si>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</si>
  <si>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</si>
  <si>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</si>
  <si>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</si>
  <si>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</si>
  <si>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</si>
  <si>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</si>
  <si>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</si>
  <si>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</si>
  <si>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</si>
  <si>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</si>
  <si>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</si>
  <si>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</si>
  <si>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</si>
  <si>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</si>
  <si>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</si>
  <si>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</si>
  <si>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</si>
  <si>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</si>
  <si>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</si>
  <si>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</si>
  <si>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</si>
  <si>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</si>
  <si>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</si>
  <si>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</si>
  <si>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</si>
  <si>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</si>
  <si>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</si>
  <si>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</si>
  <si>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</si>
  <si>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</si>
  <si>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</si>
  <si>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</si>
  <si>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</si>
  <si>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</si>
  <si>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</si>
  <si>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</si>
  <si>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</si>
  <si>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</si>
  <si>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</si>
  <si>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</si>
  <si>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</si>
  <si>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</si>
  <si>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</si>
  <si>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</si>
  <si>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</si>
  <si>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</si>
  <si>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</si>
  <si>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</si>
  <si>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</si>
  <si>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</si>
  <si>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</si>
  <si>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</si>
  <si>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</si>
  <si>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</si>
  <si>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</si>
  <si>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</si>
  <si>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</si>
  <si>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</si>
  <si>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</si>
  <si>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</si>
  <si>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</si>
  <si>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</si>
  <si>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</si>
  <si>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</si>
  <si>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</si>
  <si>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</si>
  <si>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</si>
  <si>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</si>
  <si>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</si>
  <si>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</si>
  <si>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</si>
  <si>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</si>
  <si>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</si>
  <si>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</si>
  <si>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</si>
  <si>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</si>
  <si>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</si>
  <si>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</si>
  <si>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</si>
  <si>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</si>
  <si>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</si>
  <si>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</si>
  <si>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</si>
  <si>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</si>
  <si>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</si>
  <si>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</si>
  <si>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</si>
  <si>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</si>
  <si>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</si>
  <si>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</si>
  <si>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</si>
  <si>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</si>
  <si>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</si>
  <si>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</si>
  <si>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</si>
  <si>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</si>
  <si>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</si>
  <si>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</si>
  <si>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</si>
  <si>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</si>
  <si>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</si>
  <si>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</si>
  <si>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</si>
  <si>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</si>
  <si>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</si>
  <si>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</si>
  <si>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</si>
  <si>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</si>
  <si>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</si>
  <si>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</si>
  <si>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</si>
  <si>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</si>
  <si>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</si>
  <si>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</si>
  <si>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</si>
  <si>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</si>
  <si>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</si>
  <si>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</si>
  <si>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</si>
  <si>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</si>
  <si>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</si>
  <si>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</si>
  <si>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</si>
  <si>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</si>
  <si>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</si>
  <si>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</si>
  <si>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</si>
  <si>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</si>
  <si>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</si>
  <si>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</si>
  <si>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</si>
  <si>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</si>
  <si>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</si>
  <si>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</si>
  <si>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</si>
  <si>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</si>
  <si>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</si>
  <si>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</si>
  <si>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</si>
  <si>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</si>
  <si>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</si>
  <si>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</si>
  <si>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</si>
  <si>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</si>
  <si>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</si>
  <si>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</si>
  <si>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</si>
  <si>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</si>
  <si>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</si>
  <si>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</si>
  <si>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</si>
  <si>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</si>
  <si>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</si>
  <si>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</si>
  <si>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</si>
  <si>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</si>
  <si>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</si>
  <si>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</si>
  <si>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</si>
  <si>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</si>
  <si>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</si>
  <si>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</si>
  <si>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</si>
  <si>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</si>
  <si>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</si>
  <si>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</si>
  <si>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</si>
  <si>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</si>
  <si>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</si>
  <si>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</si>
  <si>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</si>
  <si>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</si>
  <si>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</si>
  <si>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</si>
  <si>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</si>
  <si>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</si>
  <si>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</si>
  <si>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</si>
  <si>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</si>
  <si>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</si>
  <si>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</si>
  <si>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</si>
  <si>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</si>
  <si>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</si>
  <si>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</si>
  <si>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</si>
  <si>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</si>
  <si>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</si>
  <si>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</si>
  <si>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</si>
  <si>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</si>
  <si>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</si>
  <si>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</si>
  <si>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</si>
  <si>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</si>
  <si>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</si>
  <si>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</si>
  <si>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</si>
  <si>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</si>
  <si>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</si>
  <si>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</si>
  <si>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</si>
  <si>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</si>
  <si>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</si>
  <si>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</si>
  <si>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</si>
  <si>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</si>
  <si>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</si>
  <si>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</si>
  <si>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</si>
  <si>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</si>
  <si>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</si>
  <si>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</si>
  <si>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</si>
  <si>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</si>
  <si>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</si>
  <si>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</si>
  <si>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</si>
  <si>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</si>
  <si>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</si>
  <si>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</si>
  <si>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</si>
  <si>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</si>
  <si>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</si>
  <si>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</si>
  <si>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</si>
  <si>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</si>
  <si>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</si>
  <si>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</si>
  <si>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</si>
  <si>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</si>
  <si>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</si>
  <si>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</si>
  <si>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</si>
  <si>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</si>
  <si>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</si>
  <si>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</si>
  <si>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</si>
  <si>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</si>
  <si>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</si>
  <si>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</si>
  <si>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</si>
  <si>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</si>
  <si>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</si>
  <si>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</si>
  <si>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</si>
  <si>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</si>
  <si>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</si>
  <si>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</si>
  <si>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</si>
  <si>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</si>
  <si>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</si>
  <si>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</si>
  <si>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</si>
  <si>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</si>
  <si>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</si>
  <si>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</si>
  <si>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</si>
  <si>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</si>
  <si>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</si>
  <si>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</si>
  <si>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</si>
  <si>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</si>
  <si>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</si>
  <si>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</si>
  <si>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</si>
  <si>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</si>
  <si>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</si>
  <si>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</si>
  <si>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</si>
  <si>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</si>
  <si>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</si>
  <si>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</si>
  <si>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</si>
  <si>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</si>
  <si>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</si>
  <si>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</si>
  <si>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</si>
  <si>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</si>
  <si>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</si>
  <si>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</si>
  <si>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</si>
  <si>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</si>
  <si>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</si>
  <si>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</si>
  <si>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</si>
  <si>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</si>
  <si>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</si>
  <si>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</si>
  <si>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</si>
  <si>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</si>
  <si>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</si>
  <si>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</si>
  <si>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</si>
  <si>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</si>
  <si>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</si>
  <si>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</si>
  <si>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</si>
  <si>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</si>
  <si>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</si>
  <si>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</si>
  <si>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</si>
  <si>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</si>
  <si>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</si>
  <si>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</si>
  <si>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</si>
  <si>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</si>
  <si>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</si>
  <si>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</si>
  <si>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</si>
  <si>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</si>
  <si>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</si>
  <si>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</si>
  <si>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</si>
  <si>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</si>
  <si>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</si>
  <si>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</si>
  <si>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</si>
  <si>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</si>
  <si>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</si>
  <si>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</si>
  <si>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</si>
  <si>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</si>
  <si>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</si>
  <si>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</si>
  <si>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</si>
  <si>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</si>
  <si>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</si>
  <si>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</si>
  <si>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</si>
  <si>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</si>
  <si>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</si>
  <si>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</si>
  <si>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</si>
  <si>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</si>
  <si>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</si>
  <si>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</si>
  <si>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</si>
  <si>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</si>
  <si>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</si>
  <si>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</si>
  <si>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</si>
  <si>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</si>
  <si>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</si>
  <si>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</si>
  <si>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</si>
  <si>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</si>
  <si>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</si>
  <si>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</si>
  <si>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</si>
  <si>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</si>
  <si>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</si>
  <si>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</si>
  <si>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</si>
  <si>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</si>
  <si>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</si>
  <si>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</si>
  <si>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</si>
  <si>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</si>
  <si>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</si>
  <si>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</si>
  <si>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</si>
  <si>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</si>
  <si>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</si>
  <si>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</si>
  <si>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</si>
  <si>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</si>
  <si>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</si>
  <si>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</si>
  <si>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</si>
  <si>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</si>
  <si>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</si>
  <si>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</si>
  <si>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</si>
  <si>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</si>
  <si>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</si>
  <si>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</si>
  <si>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</si>
  <si>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</si>
  <si>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</si>
  <si>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</si>
  <si>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</si>
  <si>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</si>
  <si>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</si>
  <si>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</si>
  <si>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</si>
  <si>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</si>
  <si>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</si>
  <si>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</si>
  <si>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</si>
  <si>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</si>
  <si>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</si>
  <si>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</si>
  <si>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</si>
  <si>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</si>
  <si>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</si>
  <si>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</si>
  <si>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</si>
  <si>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</si>
  <si>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</si>
  <si>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</si>
  <si>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</si>
  <si>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</si>
  <si>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</si>
  <si>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</si>
  <si>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</si>
  <si>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</si>
  <si>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</si>
  <si>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</si>
  <si>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</si>
  <si>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</si>
  <si>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</si>
  <si>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</si>
  <si>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</si>
  <si>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</si>
  <si>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</si>
  <si>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</si>
  <si>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</si>
  <si>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</si>
  <si>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</si>
  <si>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</si>
  <si>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</si>
  <si>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</si>
  <si>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</si>
  <si>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</si>
  <si>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</si>
  <si>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</si>
  <si>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</si>
  <si>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</si>
  <si>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</si>
  <si>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</si>
  <si>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</si>
  <si>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</si>
  <si>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</si>
  <si>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</si>
  <si>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</si>
  <si>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</si>
  <si>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</si>
  <si>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</si>
  <si>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</si>
  <si>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</si>
  <si>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</si>
  <si>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</si>
  <si>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</si>
  <si>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</si>
  <si>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</si>
  <si>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</si>
  <si>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</si>
  <si>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</si>
  <si>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</si>
  <si>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</si>
  <si>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</si>
  <si>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</si>
  <si>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</si>
  <si>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</si>
  <si>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</si>
  <si>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</si>
  <si>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</si>
  <si>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</si>
  <si>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</si>
  <si>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</si>
  <si>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</si>
  <si>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</si>
  <si>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</si>
  <si>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</si>
  <si>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</si>
  <si>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</si>
  <si>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</si>
  <si>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</si>
  <si>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</si>
  <si>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</si>
  <si>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</si>
  <si>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</si>
  <si>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</si>
  <si>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</si>
  <si>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</si>
  <si>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</si>
  <si>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</si>
  <si>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</si>
  <si>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</si>
  <si>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</si>
  <si>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</si>
  <si>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</si>
  <si>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</si>
  <si>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</si>
  <si>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</si>
  <si>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</si>
  <si>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</si>
  <si>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</si>
  <si>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</si>
  <si>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</si>
  <si>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</si>
  <si>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</si>
  <si>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</si>
  <si>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</si>
  <si>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</si>
  <si>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</si>
  <si>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</si>
  <si>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</si>
  <si>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</si>
  <si>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</si>
  <si>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</si>
  <si>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</si>
  <si>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</si>
  <si>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</si>
  <si>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</si>
  <si>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</si>
  <si>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</si>
  <si>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</si>
  <si>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</si>
  <si>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</si>
  <si>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</si>
  <si>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</si>
  <si>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</si>
  <si>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</si>
  <si>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</si>
  <si>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</si>
  <si>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</si>
  <si>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</si>
  <si>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</si>
  <si>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</si>
  <si>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</si>
  <si>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</si>
  <si>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</si>
  <si>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</si>
  <si>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</si>
  <si>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</si>
  <si>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</si>
  <si>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</si>
  <si>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</si>
  <si>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</si>
  <si>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</si>
  <si>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</si>
  <si>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</si>
  <si>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</si>
  <si>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</si>
  <si>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</si>
  <si>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</si>
  <si>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</si>
  <si>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</si>
  <si>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</si>
  <si>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</si>
  <si>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</si>
  <si>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</si>
  <si>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</si>
  <si>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</si>
  <si>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</si>
  <si>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</si>
  <si>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</si>
  <si>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</si>
  <si>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</si>
  <si>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</si>
  <si>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</si>
  <si>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</si>
  <si>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</si>
  <si>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</si>
  <si>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</si>
  <si>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</si>
  <si>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</si>
  <si>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</si>
  <si>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</si>
  <si>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</si>
  <si>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</si>
  <si>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</si>
  <si>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</si>
  <si>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</si>
  <si>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</si>
  <si>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</si>
  <si>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</si>
  <si>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</si>
  <si>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</si>
  <si>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</si>
  <si>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</si>
  <si>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</si>
  <si>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</si>
  <si>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</si>
  <si>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</si>
  <si>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</si>
  <si>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</si>
  <si>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</si>
  <si>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</si>
  <si>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</si>
  <si>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</si>
  <si>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</si>
  <si>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</si>
  <si>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</si>
  <si>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</si>
  <si>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</si>
  <si>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</si>
  <si>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</si>
  <si>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</si>
  <si>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</si>
  <si>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</si>
  <si>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</si>
  <si>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</si>
  <si>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</si>
  <si>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</si>
  <si>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</si>
  <si>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</si>
  <si>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</si>
  <si>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</si>
  <si>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</si>
  <si>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</si>
  <si>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</si>
  <si>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</si>
  <si>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</si>
  <si>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</si>
  <si>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</si>
  <si>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</si>
  <si>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</si>
  <si>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</si>
  <si>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</si>
  <si>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</si>
  <si>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</si>
  <si>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</si>
  <si>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</si>
  <si>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</si>
  <si>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</si>
  <si>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</si>
  <si>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</si>
  <si>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</si>
  <si>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</si>
  <si>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</si>
  <si>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</si>
  <si>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</si>
  <si>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</si>
  <si>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</si>
  <si>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</si>
  <si>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</si>
  <si>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</si>
  <si>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</si>
  <si>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</si>
  <si>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</si>
  <si>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</si>
  <si>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</si>
  <si>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</si>
  <si>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</si>
  <si>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</si>
  <si>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</si>
  <si>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</si>
  <si>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</si>
  <si>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</si>
  <si>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</si>
  <si>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</si>
  <si>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</si>
  <si>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</si>
  <si>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</si>
  <si>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</si>
  <si>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</si>
  <si>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</si>
  <si>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</si>
  <si>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</si>
  <si>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</si>
  <si>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</si>
  <si>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</si>
  <si>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</si>
  <si>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</si>
  <si>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</si>
  <si>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</si>
  <si>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</si>
  <si>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</si>
  <si>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</si>
  <si>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</si>
  <si>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</si>
  <si>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</si>
  <si>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</si>
  <si>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</si>
  <si>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</si>
  <si>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</si>
  <si>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</si>
  <si>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</si>
  <si>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</si>
  <si>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</si>
  <si>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</si>
  <si>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</si>
  <si>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</si>
  <si>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</si>
  <si>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</si>
  <si>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</si>
  <si>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</si>
  <si>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</si>
  <si>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</si>
  <si>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</si>
  <si>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</si>
  <si>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</si>
  <si>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</si>
  <si>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</si>
  <si>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</si>
  <si>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</si>
  <si>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</si>
  <si>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</si>
  <si>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</si>
  <si>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</si>
  <si>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</si>
  <si>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</si>
  <si>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</si>
  <si>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</si>
  <si>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</si>
  <si>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</si>
  <si>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</si>
  <si>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</si>
  <si>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</si>
  <si>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</si>
  <si>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</si>
  <si>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</si>
  <si>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</si>
  <si>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</si>
  <si>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</si>
  <si>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</si>
  <si>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</si>
  <si>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</si>
  <si>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</si>
  <si>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</si>
  <si>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</si>
  <si>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</si>
  <si>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</si>
  <si>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</si>
  <si>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</si>
  <si>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</si>
  <si>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</si>
  <si>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</si>
  <si>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</si>
  <si>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</si>
  <si>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</si>
  <si>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</si>
  <si>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</si>
  <si>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</si>
  <si>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</si>
  <si>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</si>
  <si>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</si>
  <si>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</si>
  <si>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</si>
  <si>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</si>
  <si>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</si>
  <si>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</si>
  <si>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</si>
  <si>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</si>
  <si>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</si>
  <si>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</si>
  <si>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</si>
  <si>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</si>
  <si>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</si>
  <si>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</si>
  <si>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</si>
  <si>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</si>
  <si>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</si>
  <si>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</si>
  <si>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</si>
  <si>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</si>
  <si>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</si>
  <si>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</si>
  <si>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</si>
  <si>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</si>
  <si>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</si>
  <si>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</si>
  <si>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</si>
  <si>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</si>
  <si>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</si>
  <si>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</si>
  <si>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</si>
  <si>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</si>
  <si>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</si>
  <si>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</si>
  <si>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</si>
  <si>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</si>
  <si>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</si>
  <si>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</si>
  <si>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</si>
  <si>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</si>
  <si>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</si>
  <si>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</si>
  <si>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</si>
  <si>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</si>
  <si>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</si>
  <si>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</si>
  <si>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</si>
  <si>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</si>
  <si>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</si>
  <si>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</si>
  <si>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</si>
  <si>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</si>
  <si>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</si>
  <si>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</si>
  <si>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</si>
  <si>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</si>
  <si>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</si>
  <si>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</si>
  <si>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</si>
  <si>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</si>
  <si>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</si>
  <si>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</si>
  <si>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</si>
  <si>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</si>
  <si>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</si>
  <si>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</si>
  <si>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</si>
  <si>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</si>
  <si>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</si>
  <si>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</si>
  <si>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</si>
  <si>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</si>
  <si>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</si>
  <si>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</si>
  <si>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</si>
  <si>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</si>
  <si>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</si>
  <si>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</si>
  <si>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</si>
  <si>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</si>
  <si>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</si>
  <si>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</si>
  <si>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</si>
  <si>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</si>
  <si>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</si>
  <si>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</si>
  <si>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</si>
  <si>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</si>
  <si>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</si>
  <si>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</si>
  <si>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</si>
  <si>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</si>
  <si>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</si>
  <si>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</si>
  <si>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</si>
  <si>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</si>
  <si>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</si>
  <si>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</si>
  <si>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</si>
  <si>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</si>
  <si>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</si>
  <si>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</si>
  <si>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</si>
  <si>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</si>
  <si>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</si>
  <si>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</si>
  <si>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</si>
  <si>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</si>
  <si>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</si>
  <si>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</si>
  <si>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</si>
  <si>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</si>
  <si>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</si>
  <si>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</si>
  <si>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</si>
  <si>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</si>
  <si>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</si>
  <si>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</si>
  <si>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</si>
  <si>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</si>
  <si>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</si>
  <si>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</si>
  <si>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</si>
  <si>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</si>
  <si>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</si>
  <si>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</si>
  <si>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</si>
  <si>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</si>
  <si>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</si>
  <si>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</si>
  <si>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</si>
  <si>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</si>
  <si>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</si>
  <si>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</si>
  <si>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</si>
  <si>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</si>
  <si>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</si>
  <si>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</si>
  <si>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</si>
  <si>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</si>
  <si>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</si>
  <si>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</si>
  <si>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</si>
  <si>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</si>
  <si>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</si>
  <si>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</si>
  <si>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</si>
  <si>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</si>
  <si>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</si>
  <si>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</si>
  <si>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</si>
  <si>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</si>
  <si>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</si>
  <si>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</si>
  <si>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</si>
  <si>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</si>
  <si>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</si>
  <si>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</si>
  <si>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</si>
  <si>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</si>
  <si>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</si>
  <si>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</si>
  <si>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</si>
  <si>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</si>
  <si>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</si>
  <si>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</si>
  <si>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</si>
  <si>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</si>
  <si>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</si>
  <si>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</si>
  <si>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</si>
  <si>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</si>
  <si>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</si>
  <si>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</si>
  <si>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</si>
  <si>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</si>
  <si>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</si>
  <si>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</si>
  <si>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</si>
  <si>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</si>
  <si>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</si>
  <si>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</si>
  <si>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</si>
  <si>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</si>
  <si>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</si>
  <si>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</si>
  <si>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</si>
  <si>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</si>
  <si>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</si>
  <si>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</si>
  <si>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</si>
  <si>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</si>
  <si>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</si>
  <si>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</si>
  <si>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</si>
  <si>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</si>
  <si>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</si>
  <si>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</si>
  <si>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</si>
  <si>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</si>
  <si>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</si>
  <si>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</si>
  <si>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</si>
  <si>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</si>
  <si>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</si>
  <si>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</si>
  <si>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</si>
  <si>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</si>
  <si>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</si>
  <si>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</si>
  <si>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</si>
  <si>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</si>
  <si>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</si>
  <si>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</si>
  <si>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</si>
  <si>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</si>
  <si>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</si>
  <si>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</si>
  <si>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</si>
  <si>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</si>
  <si>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</si>
  <si>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</si>
  <si>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</si>
  <si>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</si>
  <si>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</si>
  <si>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</si>
  <si>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</si>
  <si>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</si>
  <si>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</si>
  <si>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</si>
  <si>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</si>
  <si>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</si>
  <si>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</si>
  <si>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</si>
  <si>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</si>
  <si>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</si>
  <si>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</si>
  <si>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</si>
  <si>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</si>
  <si>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</si>
  <si>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</si>
  <si>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</si>
  <si>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</si>
  <si>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</si>
  <si>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</si>
  <si>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</si>
  <si>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</si>
  <si>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</si>
  <si>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</si>
  <si>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</si>
  <si>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</si>
  <si>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</si>
  <si>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</si>
  <si>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</si>
  <si>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</si>
  <si>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</si>
  <si>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</si>
  <si>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</si>
  <si>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</si>
  <si>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</si>
  <si>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</si>
  <si>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</si>
  <si>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</si>
  <si>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</si>
  <si>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</si>
  <si>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</si>
  <si>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</si>
  <si>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</si>
  <si>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</si>
  <si>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</si>
  <si>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</si>
  <si>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</si>
  <si>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</si>
  <si>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</si>
  <si>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</si>
  <si>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</si>
  <si>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</si>
  <si>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</si>
  <si>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</si>
  <si>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</si>
  <si>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</si>
  <si>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</si>
  <si>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</si>
  <si>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</si>
  <si>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</si>
  <si>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</si>
  <si>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</si>
  <si>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</si>
  <si>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</si>
  <si>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</si>
  <si>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</si>
  <si>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</si>
  <si>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</si>
  <si>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</si>
  <si>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</si>
  <si>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</si>
  <si>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</si>
  <si>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</si>
  <si>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</si>
  <si>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</si>
  <si>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</si>
  <si>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</si>
  <si>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</si>
  <si>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</si>
  <si>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</si>
  <si>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</si>
  <si>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</si>
  <si>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</si>
  <si>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</si>
  <si>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</si>
  <si>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</si>
  <si>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</si>
  <si>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</si>
  <si>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</si>
  <si>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</si>
  <si>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</si>
  <si>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</si>
  <si>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</si>
  <si>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</si>
  <si>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</si>
  <si>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</si>
  <si>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</si>
  <si>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</si>
  <si>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</si>
  <si>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</si>
  <si>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</si>
  <si>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</si>
  <si>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</si>
  <si>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</si>
  <si>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</si>
  <si>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</si>
  <si>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</si>
  <si>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</si>
  <si>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</si>
  <si>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</si>
  <si>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</si>
  <si>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</si>
  <si>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</si>
  <si>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</si>
  <si>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</si>
  <si>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</si>
  <si>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</si>
  <si>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</si>
  <si>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</si>
  <si>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</si>
  <si>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</si>
  <si>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</si>
  <si>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</si>
  <si>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</si>
  <si>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</si>
  <si>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</si>
  <si>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</si>
  <si>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</si>
  <si>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</si>
  <si>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</si>
  <si>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</si>
  <si>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</si>
  <si>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</si>
  <si>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</si>
  <si>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</si>
  <si>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</si>
  <si>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</si>
  <si>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</si>
  <si>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</si>
  <si>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</si>
  <si>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</si>
  <si>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</si>
  <si>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</si>
  <si>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</si>
  <si>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</si>
  <si>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</si>
  <si>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</si>
  <si>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</si>
  <si>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</si>
  <si>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</si>
  <si>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</si>
  <si>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</si>
  <si>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</si>
  <si>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</si>
  <si>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</si>
  <si>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</si>
  <si>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</si>
  <si>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</si>
  <si>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</si>
  <si>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</si>
  <si>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</si>
  <si>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</si>
  <si>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</si>
  <si>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</si>
  <si>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</si>
  <si>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</si>
  <si>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</si>
  <si>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</si>
  <si>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</si>
  <si>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</si>
  <si>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</si>
  <si>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</si>
  <si>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</si>
  <si>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</si>
  <si>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</si>
  <si>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</si>
  <si>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</si>
  <si>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</si>
  <si>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</si>
  <si>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</si>
  <si>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</si>
  <si>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</si>
  <si>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</si>
  <si>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</si>
  <si>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</si>
  <si>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</si>
  <si>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</si>
  <si>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</si>
  <si>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</si>
  <si>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</si>
  <si>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</si>
  <si>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</si>
  <si>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</si>
  <si>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</si>
  <si>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</si>
  <si>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</si>
  <si>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</si>
  <si>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</si>
  <si>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</si>
  <si>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</si>
  <si>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</si>
  <si>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</si>
  <si>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</si>
  <si>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</si>
  <si>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</si>
  <si>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</si>
  <si>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</si>
  <si>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</si>
  <si>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</si>
  <si>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</si>
  <si>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</si>
  <si>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</si>
  <si>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</si>
  <si>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</si>
  <si>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</si>
  <si>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</si>
  <si>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</si>
  <si>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</si>
  <si>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</si>
  <si>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</si>
  <si>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</si>
  <si>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</si>
  <si>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</si>
  <si>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</si>
  <si>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</si>
  <si>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</si>
  <si>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</si>
  <si>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</si>
  <si>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</si>
  <si>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</si>
  <si>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</si>
  <si>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</si>
  <si>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</si>
  <si>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</si>
  <si>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</si>
  <si>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</si>
  <si>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</si>
  <si>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</si>
  <si>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</si>
  <si>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</si>
  <si>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</si>
  <si>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</si>
  <si>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</si>
  <si>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</si>
  <si>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</si>
  <si>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</si>
  <si>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</si>
  <si>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</si>
  <si>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</si>
  <si>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</si>
  <si>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</si>
  <si>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</si>
  <si>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</si>
  <si>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</si>
  <si>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</si>
  <si>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</si>
  <si>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</si>
  <si>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</si>
  <si>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</si>
  <si>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</si>
  <si>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</si>
  <si>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</si>
  <si>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</si>
  <si>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</si>
  <si>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</si>
  <si>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</si>
  <si>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</si>
  <si>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</si>
  <si>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</si>
  <si>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</si>
  <si>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</si>
  <si>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</si>
  <si>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</si>
  <si>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</si>
  <si>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</si>
  <si>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</si>
  <si>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</si>
  <si>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</si>
  <si>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</si>
  <si>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</si>
  <si>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</si>
  <si>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</si>
  <si>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</si>
  <si>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</si>
  <si>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</si>
  <si>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</si>
  <si>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</si>
  <si>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</si>
  <si>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</si>
  <si>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</si>
  <si>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</si>
  <si>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</si>
  <si>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</si>
  <si>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</si>
  <si>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</si>
  <si>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</si>
  <si>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</si>
  <si>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</si>
  <si>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</si>
  <si>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</si>
  <si>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</si>
  <si>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</si>
  <si>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</si>
  <si>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</si>
  <si>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</si>
  <si>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</si>
  <si>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</si>
  <si>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</si>
  <si>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</si>
  <si>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</si>
  <si>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</si>
  <si>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</si>
  <si>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</si>
  <si>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</si>
  <si>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</si>
  <si>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</si>
  <si>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</si>
  <si>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</si>
  <si>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</si>
  <si>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</si>
  <si>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</si>
  <si>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</si>
  <si>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</si>
  <si>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</si>
  <si>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</si>
  <si>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</si>
  <si>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</si>
  <si>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</si>
  <si>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</si>
  <si>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</si>
  <si>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</si>
  <si>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</si>
  <si>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</si>
  <si>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</si>
  <si>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</si>
  <si>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</si>
  <si>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</si>
  <si>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</si>
  <si>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</si>
  <si>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</si>
  <si>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</si>
  <si>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</si>
  <si>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</si>
  <si>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</si>
  <si>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</si>
  <si>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</si>
  <si>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</si>
  <si>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</si>
  <si>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</si>
  <si>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</si>
  <si>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</si>
  <si>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</si>
  <si>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</si>
  <si>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</si>
  <si>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</si>
  <si>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</si>
  <si>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</si>
  <si>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</si>
  <si>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</si>
  <si>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</si>
  <si>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</si>
  <si>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</si>
  <si>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</si>
  <si>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</si>
  <si>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</si>
  <si>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</si>
  <si>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</si>
  <si>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</si>
  <si>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</si>
  <si>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</si>
  <si>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</si>
  <si>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</si>
  <si>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</si>
  <si>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</si>
  <si>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</si>
  <si>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</si>
  <si>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</si>
  <si>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</si>
  <si>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</si>
  <si>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</si>
  <si>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</si>
  <si>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</si>
  <si>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</si>
  <si>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</si>
  <si>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</si>
  <si>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</si>
  <si>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</si>
  <si>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</si>
  <si>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</si>
  <si>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</si>
  <si>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</si>
  <si>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</si>
  <si>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</si>
  <si>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</si>
  <si>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</si>
  <si>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</si>
  <si>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</si>
  <si>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</si>
  <si>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</si>
  <si>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</si>
  <si>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</si>
  <si>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</si>
  <si>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</si>
  <si>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</si>
  <si>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</si>
  <si>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</si>
  <si>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</si>
  <si>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</si>
  <si>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</si>
  <si>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</si>
  <si>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</si>
  <si>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</si>
  <si>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</si>
  <si>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</si>
  <si>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</si>
  <si>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</si>
  <si>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</si>
  <si>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</si>
  <si>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</si>
  <si>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</si>
  <si>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</si>
  <si>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</si>
  <si>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</si>
  <si>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</si>
  <si>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</si>
  <si>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</si>
  <si>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</si>
  <si>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</si>
  <si>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</si>
  <si>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</si>
  <si>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</si>
  <si>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</si>
  <si>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</si>
  <si>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</si>
  <si>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</si>
  <si>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</si>
  <si>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</si>
  <si>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</si>
  <si>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</si>
  <si>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</si>
  <si>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</si>
  <si>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</si>
  <si>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</si>
  <si>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</si>
  <si>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</si>
  <si>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</si>
  <si>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</si>
  <si>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</si>
  <si>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</si>
  <si>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</si>
  <si>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</si>
  <si>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</si>
  <si>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</si>
  <si>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</si>
  <si>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</si>
  <si>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</si>
  <si>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</si>
  <si>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</si>
  <si>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</si>
  <si>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</si>
  <si>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</si>
  <si>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</si>
  <si>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</si>
  <si>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</si>
  <si>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</si>
  <si>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</si>
  <si>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</si>
  <si>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</si>
  <si>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</si>
  <si>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</si>
  <si>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</si>
  <si>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</si>
  <si>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</si>
  <si>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</si>
  <si>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</si>
  <si>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</si>
  <si>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</si>
  <si>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</si>
  <si>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</si>
  <si>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</si>
  <si>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</si>
  <si>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</si>
  <si>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</si>
  <si>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</si>
  <si>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</si>
  <si>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</si>
  <si>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</si>
  <si>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</si>
  <si>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</si>
  <si>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</si>
  <si>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</si>
  <si>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</si>
  <si>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</si>
  <si>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</si>
  <si>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</si>
  <si>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</si>
  <si>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</si>
  <si>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</si>
  <si>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</si>
  <si>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</si>
  <si>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</si>
  <si>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</si>
  <si>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</si>
  <si>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</si>
  <si>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</si>
  <si>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</si>
  <si>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</si>
  <si>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</si>
  <si>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</si>
  <si>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</si>
  <si>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</si>
  <si>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</si>
  <si>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</si>
  <si>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</si>
  <si>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</si>
  <si>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</si>
  <si>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</si>
  <si>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</si>
  <si>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</si>
  <si>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</si>
  <si>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</si>
  <si>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</si>
  <si>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</si>
  <si>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</si>
  <si>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</si>
  <si>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</si>
  <si>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</si>
  <si>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</si>
  <si>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</si>
  <si>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</si>
  <si>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</si>
  <si>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</si>
  <si>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</si>
  <si>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</si>
  <si>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</si>
  <si>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</si>
  <si>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</si>
  <si>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</si>
  <si>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</si>
  <si>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</si>
  <si>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</si>
  <si>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</si>
  <si>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</si>
  <si>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</si>
  <si>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</si>
  <si>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</si>
  <si>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</si>
  <si>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</si>
  <si>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</si>
  <si>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</si>
  <si>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</si>
  <si>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</si>
  <si>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</si>
  <si>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</si>
  <si>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</si>
  <si>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</si>
  <si>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</si>
  <si>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</si>
  <si>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</si>
  <si>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</si>
  <si>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</si>
  <si>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</si>
  <si>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</si>
  <si>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</si>
  <si>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</si>
  <si>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</si>
  <si>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</si>
  <si>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</si>
  <si>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</si>
  <si>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</si>
  <si>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</si>
  <si>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</si>
  <si>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</si>
  <si>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</si>
  <si>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</si>
  <si>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</si>
  <si>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</si>
  <si>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</si>
  <si>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</si>
  <si>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</si>
  <si>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</si>
  <si>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</si>
  <si>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</si>
  <si>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</si>
  <si>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</si>
  <si>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</si>
  <si>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</si>
  <si>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</si>
  <si>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</si>
  <si>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</si>
  <si>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</si>
  <si>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</si>
  <si>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</si>
  <si>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</si>
  <si>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</si>
  <si>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</si>
  <si>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</si>
  <si>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</si>
  <si>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</si>
  <si>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</si>
  <si>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</si>
  <si>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</si>
  <si>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</si>
  <si>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</si>
  <si>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</si>
  <si>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</si>
  <si>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</si>
  <si>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</si>
  <si>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</si>
  <si>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</si>
  <si>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</si>
  <si>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</si>
  <si>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</si>
  <si>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</si>
  <si>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</si>
  <si>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</si>
  <si>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</si>
  <si>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</si>
  <si>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</si>
  <si>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</si>
  <si>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</si>
  <si>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</si>
  <si>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</si>
  <si>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</si>
  <si>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</si>
  <si>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</si>
  <si>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</si>
  <si>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</si>
  <si>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</si>
  <si>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</si>
  <si>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</si>
  <si>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</si>
  <si>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</si>
  <si>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</si>
  <si>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</si>
  <si>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</si>
  <si>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</si>
  <si>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</si>
  <si>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</si>
  <si>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</si>
  <si>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</si>
  <si>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</si>
  <si>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</si>
  <si>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</si>
  <si>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</si>
  <si>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</si>
  <si>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</si>
  <si>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</si>
  <si>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</si>
  <si>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</si>
  <si>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</si>
  <si>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</si>
  <si>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</si>
  <si>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</si>
  <si>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</si>
  <si>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</si>
  <si>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</si>
  <si>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</si>
  <si>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</si>
  <si>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</si>
  <si>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</si>
  <si>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</si>
  <si>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</si>
  <si>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</si>
  <si>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</si>
  <si>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</si>
  <si>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</si>
  <si>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</si>
  <si>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</si>
  <si>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</si>
  <si>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</si>
  <si>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</si>
  <si>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</si>
  <si>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</si>
  <si>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</si>
  <si>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</si>
  <si>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</si>
  <si>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</si>
  <si>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</si>
  <si>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</si>
  <si>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</si>
  <si>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</si>
  <si>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</si>
  <si>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</si>
  <si>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</si>
  <si>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</si>
  <si>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</si>
  <si>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</si>
  <si>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</si>
  <si>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</si>
  <si>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</si>
  <si>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</si>
  <si>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</si>
  <si>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</si>
  <si>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</si>
  <si>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</si>
  <si>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</si>
  <si>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</si>
  <si>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</si>
  <si>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</si>
  <si>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</si>
  <si>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</si>
  <si>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</si>
  <si>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</si>
  <si>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</si>
  <si>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</si>
  <si>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</si>
  <si>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</si>
  <si>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</si>
  <si>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</si>
  <si>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</si>
  <si>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</si>
  <si>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</si>
  <si>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</si>
  <si>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</si>
  <si>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</si>
  <si>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</si>
  <si>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</si>
  <si>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</si>
  <si>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</si>
  <si>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</si>
  <si>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</si>
  <si>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</si>
  <si>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</si>
  <si>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</si>
  <si>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</si>
  <si>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</si>
  <si>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</si>
  <si>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</si>
  <si>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</si>
  <si>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</si>
  <si>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</si>
  <si>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</si>
  <si>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</si>
  <si>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</si>
  <si>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</si>
  <si>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</si>
  <si>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</si>
  <si>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</si>
  <si>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</si>
  <si>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</si>
  <si>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</si>
  <si>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</si>
  <si>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</si>
  <si>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</si>
  <si>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</si>
  <si>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</si>
  <si>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</si>
  <si>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</si>
  <si>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</si>
  <si>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</si>
  <si>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</si>
  <si>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</si>
  <si>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</si>
  <si>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</si>
  <si>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</si>
  <si>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</si>
  <si>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</si>
  <si>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</si>
  <si>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</si>
  <si>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</si>
  <si>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</si>
  <si>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</si>
  <si>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</si>
  <si>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</si>
  <si>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</si>
  <si>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</si>
  <si>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</si>
  <si>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</si>
  <si>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</si>
  <si>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</si>
  <si>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</si>
  <si>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</si>
  <si>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</si>
  <si>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</si>
  <si>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</si>
  <si>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</si>
  <si>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</si>
  <si>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</si>
  <si>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</si>
  <si>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</si>
  <si>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</si>
  <si>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</si>
  <si>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</si>
  <si>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</si>
  <si>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</si>
  <si>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</si>
  <si>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</si>
  <si>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</si>
  <si>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</si>
  <si>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</si>
  <si>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</si>
  <si>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</si>
  <si>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</si>
  <si>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</si>
  <si>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</si>
  <si>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</si>
  <si>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</si>
  <si>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</si>
  <si>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</si>
  <si>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</si>
  <si>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</si>
  <si>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</si>
  <si>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</si>
  <si>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</si>
  <si>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</si>
  <si>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</si>
  <si>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</si>
  <si>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</si>
  <si>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</si>
  <si>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</si>
  <si>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</si>
  <si>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</si>
  <si>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</si>
  <si>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</si>
  <si>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</si>
  <si>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</si>
  <si>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</si>
  <si>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</si>
  <si>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</si>
  <si>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</si>
  <si>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</si>
  <si>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</si>
  <si>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</si>
  <si>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</si>
  <si>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</si>
  <si>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</si>
  <si>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</si>
  <si>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</si>
  <si>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</si>
  <si>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</si>
  <si>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</si>
  <si>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</si>
  <si>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</si>
  <si>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</si>
  <si>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</si>
  <si>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</si>
  <si>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</si>
  <si>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</si>
  <si>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</si>
  <si>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</si>
  <si>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</si>
  <si>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</si>
  <si>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</si>
  <si>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</si>
  <si>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</si>
  <si>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</si>
  <si>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</si>
  <si>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</si>
  <si>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</si>
  <si>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</si>
  <si>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</si>
  <si>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</si>
  <si>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</si>
  <si>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</si>
  <si>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</si>
  <si>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</si>
  <si>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</si>
  <si>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</si>
  <si>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</si>
  <si>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</si>
  <si>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</si>
  <si>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</si>
  <si>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</si>
  <si>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</si>
  <si>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</si>
  <si>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</si>
  <si>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</si>
  <si>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</si>
  <si>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</si>
  <si>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</si>
  <si>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</si>
  <si>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</si>
  <si>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</si>
  <si>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</si>
  <si>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</si>
  <si>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</si>
  <si>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</si>
  <si>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</si>
  <si>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</si>
  <si>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</si>
  <si>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</si>
  <si>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</si>
  <si>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</si>
  <si>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</si>
  <si>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</si>
  <si>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</si>
  <si>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</si>
  <si>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</si>
  <si>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</si>
  <si>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</si>
  <si>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</si>
  <si>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</si>
  <si>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</si>
  <si>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</si>
  <si>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</si>
  <si>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</si>
  <si>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</si>
  <si>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</si>
  <si>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</si>
  <si>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</si>
  <si>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</si>
  <si>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</si>
  <si>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</si>
  <si>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</si>
  <si>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</si>
  <si>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</si>
  <si>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</si>
  <si>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</si>
  <si>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</si>
  <si>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</si>
  <si>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</si>
  <si>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</si>
  <si>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</si>
  <si>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</si>
  <si>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</si>
  <si>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</si>
  <si>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</si>
  <si>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</si>
  <si>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</si>
  <si>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</si>
  <si>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</si>
  <si>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</si>
  <si>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</si>
  <si>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</si>
  <si>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</si>
  <si>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</si>
  <si>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</si>
  <si>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</si>
  <si>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</si>
  <si>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</si>
  <si>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</si>
  <si>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</si>
  <si>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</si>
  <si>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</si>
  <si>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</si>
  <si>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</si>
  <si>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</si>
  <si>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</si>
  <si>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</si>
  <si>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</si>
  <si>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</si>
  <si>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</si>
  <si>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</si>
  <si>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</si>
  <si>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</si>
  <si>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</si>
  <si>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</si>
  <si>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</si>
  <si>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</si>
  <si>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</si>
  <si>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</si>
  <si>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</si>
  <si>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</si>
  <si>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</si>
  <si>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</si>
  <si>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</si>
  <si>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</si>
  <si>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</si>
  <si>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</si>
  <si>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</si>
  <si>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</si>
  <si>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</si>
  <si>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</si>
  <si>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</si>
  <si>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</si>
  <si>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</si>
  <si>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</si>
  <si>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</si>
  <si>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</si>
  <si>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</si>
  <si>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</si>
  <si>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</si>
  <si>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</si>
  <si>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</si>
  <si>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</si>
  <si>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</si>
  <si>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</si>
  <si>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</si>
  <si>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</si>
  <si>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</si>
  <si>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</si>
  <si>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</si>
  <si>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</si>
  <si>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</si>
  <si>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</si>
  <si>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</si>
  <si>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</si>
  <si>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</si>
  <si>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</si>
  <si>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</si>
  <si>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</si>
  <si>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</si>
  <si>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</si>
  <si>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</si>
  <si>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</si>
  <si>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</si>
  <si>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</si>
  <si>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</si>
  <si>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</si>
  <si>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</si>
  <si>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</si>
  <si>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</si>
  <si>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</si>
  <si>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</si>
  <si>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</si>
  <si>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</si>
  <si>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</si>
  <si>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</si>
  <si>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</si>
  <si>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</si>
  <si>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</si>
  <si>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</si>
  <si>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</si>
  <si>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</si>
  <si>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</si>
  <si>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</si>
  <si>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</si>
  <si>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</si>
  <si>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</si>
  <si>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</si>
  <si>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</si>
  <si>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</si>
  <si>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</si>
  <si>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</si>
  <si>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</si>
  <si>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</si>
  <si>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</si>
  <si>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</si>
  <si>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</si>
  <si>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</si>
  <si>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</si>
  <si>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</si>
  <si>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</si>
  <si>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</si>
  <si>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</si>
  <si>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</si>
  <si>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</si>
  <si>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</si>
  <si>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</si>
  <si>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</si>
  <si>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</si>
  <si>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</si>
  <si>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</si>
  <si>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</si>
  <si>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</si>
  <si>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</si>
  <si>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</si>
  <si>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</si>
  <si>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</si>
  <si>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</si>
  <si>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</si>
  <si>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</si>
  <si>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</si>
  <si>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</si>
  <si>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</si>
  <si>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</si>
  <si>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</si>
  <si>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</si>
  <si>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</si>
  <si>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</si>
  <si>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</si>
  <si>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</si>
  <si>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</si>
  <si>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</si>
  <si>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</si>
  <si>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</si>
  <si>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</si>
  <si>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</si>
  <si>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</si>
  <si>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</si>
  <si>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</si>
  <si>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</si>
  <si>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</si>
  <si>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</si>
  <si>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</si>
  <si>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</si>
  <si>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</si>
  <si>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</si>
  <si>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</si>
  <si>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</si>
  <si>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</si>
  <si>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</si>
  <si>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</si>
  <si>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</si>
  <si>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</si>
  <si>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</si>
  <si>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</si>
  <si>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</si>
  <si>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</si>
  <si>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</si>
  <si>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</si>
  <si>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</si>
  <si>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</si>
  <si>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</si>
  <si>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</si>
  <si>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</si>
  <si>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</si>
  <si>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</si>
  <si>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</si>
  <si>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</si>
  <si>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</si>
  <si>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</si>
  <si>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</si>
  <si>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</si>
  <si>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</si>
  <si>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</si>
  <si>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</si>
  <si>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</si>
  <si>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</si>
  <si>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</si>
  <si>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</si>
  <si>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</si>
  <si>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</si>
  <si>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</si>
  <si>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</si>
  <si>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</si>
  <si>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</si>
  <si>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</si>
  <si>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</si>
  <si>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</si>
  <si>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</si>
  <si>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</si>
  <si>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</si>
  <si>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</si>
  <si>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</si>
  <si>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</si>
  <si>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</si>
  <si>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</si>
  <si>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</si>
  <si>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</si>
  <si>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</si>
  <si>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</si>
  <si>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</si>
  <si>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</si>
  <si>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</si>
  <si>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</si>
  <si>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</si>
  <si>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</si>
  <si>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</si>
  <si>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</si>
  <si>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</si>
  <si>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</si>
  <si>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</si>
  <si>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</si>
  <si>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</si>
  <si>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</si>
  <si>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</si>
  <si>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</si>
  <si>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</si>
  <si>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</si>
  <si>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</si>
  <si>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</si>
  <si>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</si>
  <si>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</si>
  <si>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</si>
  <si>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</si>
  <si>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</si>
  <si>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</si>
  <si>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</si>
  <si>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</si>
  <si>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</si>
  <si>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</si>
  <si>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</si>
  <si>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</si>
  <si>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</si>
  <si>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</si>
  <si>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</si>
  <si>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</si>
  <si>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</si>
  <si>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</si>
  <si>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</si>
  <si>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</si>
  <si>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</si>
  <si>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</si>
  <si>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</si>
  <si>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</si>
  <si>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</si>
  <si>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</si>
  <si>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</si>
  <si>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</si>
  <si>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</si>
  <si>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</si>
  <si>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</si>
  <si>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</si>
  <si>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</si>
  <si>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</si>
  <si>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</si>
  <si>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</si>
  <si>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</si>
  <si>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</si>
  <si>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</si>
  <si>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</si>
  <si>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</si>
  <si>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</si>
  <si>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</si>
  <si>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</si>
  <si>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</si>
  <si>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</si>
  <si>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</si>
  <si>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</si>
  <si>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</si>
  <si>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</si>
  <si>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</si>
  <si>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</si>
  <si>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</si>
  <si>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</si>
  <si>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</si>
  <si>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</si>
  <si>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</si>
  <si>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</si>
  <si>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</si>
  <si>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</si>
  <si>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</si>
  <si>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</si>
  <si>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</si>
  <si>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</si>
  <si>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Percent funded</t>
  </si>
  <si>
    <t>Average Donation</t>
  </si>
  <si>
    <t>Sub Category</t>
  </si>
  <si>
    <t>food</t>
  </si>
  <si>
    <t>food trucks</t>
  </si>
  <si>
    <t>music</t>
  </si>
  <si>
    <t>rock</t>
  </si>
  <si>
    <t>technology</t>
  </si>
  <si>
    <t>web</t>
  </si>
  <si>
    <t>theater</t>
  </si>
  <si>
    <t>plays</t>
  </si>
  <si>
    <t>film &amp; video</t>
  </si>
  <si>
    <t>documentary</t>
  </si>
  <si>
    <t>electric music</t>
  </si>
  <si>
    <t>drama</t>
  </si>
  <si>
    <t>indie rock</t>
  </si>
  <si>
    <t>wearables</t>
  </si>
  <si>
    <t>publishing</t>
  </si>
  <si>
    <t>nonfiction</t>
  </si>
  <si>
    <t>animation</t>
  </si>
  <si>
    <t>games</t>
  </si>
  <si>
    <t>video games</t>
  </si>
  <si>
    <t>shorts</t>
  </si>
  <si>
    <t>fiction</t>
  </si>
  <si>
    <t>photography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</si>
  <si>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</si>
  <si>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</si>
  <si>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</si>
  <si>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</si>
  <si>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</si>
  <si>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</si>
  <si>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</si>
  <si>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</si>
  <si>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</si>
  <si>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journalism</t>
  </si>
  <si>
    <t>audio</t>
  </si>
  <si>
    <t>Parent Category</t>
  </si>
  <si>
    <t>Row Labels</t>
  </si>
  <si>
    <t>Grand Total</t>
  </si>
  <si>
    <t>Column Labels</t>
  </si>
  <si>
    <t>Count of outcome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</si>
  <si>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</si>
  <si>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</si>
  <si>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</si>
  <si>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</si>
  <si>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</si>
  <si>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</si>
  <si>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</si>
  <si>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</si>
  <si>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</si>
  <si>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</si>
  <si>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</si>
  <si>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</si>
  <si>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</si>
  <si>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</si>
  <si>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</si>
  <si>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</si>
  <si>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 Successful</t>
  </si>
  <si>
    <t>Num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</si>
  <si>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</si>
  <si>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</si>
  <si>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</si>
  <si>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</si>
  <si>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</si>
  <si>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</si>
  <si>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</si>
  <si>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</si>
  <si>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</si>
  <si>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</si>
  <si>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</si>
  <si>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</si>
  <si>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</si>
  <si>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</si>
  <si>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</si>
  <si>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Greater than 5000</t>
  </si>
  <si>
    <t>40000-44999</t>
  </si>
  <si>
    <t>45000-49999</t>
  </si>
  <si>
    <t>Outcome</t>
  </si>
  <si>
    <t>Bakers_Count</t>
  </si>
  <si>
    <t>Mean</t>
  </si>
  <si>
    <t>Median</t>
  </si>
  <si>
    <t>Min</t>
  </si>
  <si>
    <t>Max</t>
  </si>
  <si>
    <t>Variance</t>
  </si>
  <si>
    <t>SD</t>
  </si>
  <si>
    <t>Q1</t>
  </si>
  <si>
    <t>Q3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</si>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</sst>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A010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theme="4" tint="0.79998168889431442"/>
      </patternFill>
    </fill>
    <fill>
      <patternFill patternType="solid">
        <fgColor theme="5" tint="0.599963377788628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8"/>
      </top>
      <bottom/>
      <diagonal/>
    </border>
    <border>
      <left style="thin">
        <color theme="4" tint="0.39997558519241921"/>
      </left>
      <right/>
      <top style="thin">
        <color theme="8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8"/>
      </top>
      <bottom style="thin">
        <color theme="4" tint="0.39997558519241921"/>
      </bottom>
      <diagonal/>
    </border>
    <border>
      <left/>
      <right/>
      <top style="thin">
        <color theme="8"/>
      </top>
      <bottom style="thin">
        <color theme="4" tint="0.3999755851924192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/>
      <top/>
      <bottom/>
      <diagonal/>
    </border>
    <border>
      <left/>
      <right style="thin">
        <color theme="4" tint="0.39994506668294322"/>
      </right>
      <top/>
      <bottom/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755851924192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 shrinkToFit="1"/>
    </xf>
    <xf numFmtId="0" fontId="0" fillId="0" borderId="0" xfId="0" applyAlignment="1">
      <alignment horizontal="left" shrinkToFit="1"/>
    </xf>
    <xf numFmtId="2" fontId="16" fillId="0" borderId="0" xfId="0" applyNumberFormat="1" applyFont="1" applyAlignment="1">
      <alignment horizontal="left" shrinkToFit="1"/>
    </xf>
    <xf numFmtId="2" fontId="0" fillId="0" borderId="0" xfId="0" applyNumberFormat="1" applyAlignment="1">
      <alignment horizontal="left" shrinkToFit="1"/>
    </xf>
    <xf numFmtId="49" fontId="16" fillId="0" borderId="0" xfId="0" applyNumberFormat="1" applyFont="1" applyAlignment="1">
      <alignment horizontal="left" shrinkToFit="1"/>
    </xf>
    <xf numFmtId="49" fontId="0" fillId="0" borderId="0" xfId="0" applyNumberFormat="1" applyAlignment="1">
      <alignment horizontal="left" shrinkToFi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 shrinkToFit="1"/>
    </xf>
    <xf numFmtId="14" fontId="18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" fontId="16" fillId="0" borderId="0" xfId="0" applyNumberFormat="1" applyFont="1" applyAlignment="1">
      <alignment horizontal="left" shrinkToFit="1"/>
    </xf>
    <xf numFmtId="1" fontId="0" fillId="0" borderId="0" xfId="0" applyNumberFormat="1" applyAlignment="1">
      <alignment horizontal="left" shrinkToFit="1"/>
    </xf>
    <xf numFmtId="9" fontId="0" fillId="0" borderId="0" xfId="0" applyNumberFormat="1"/>
    <xf numFmtId="0" fontId="0" fillId="0" borderId="10" xfId="0" applyFont="1" applyBorder="1" applyAlignment="1">
      <alignment horizontal="left" shrinkToFit="1"/>
    </xf>
    <xf numFmtId="0" fontId="0" fillId="33" borderId="11" xfId="0" applyFont="1" applyFill="1" applyBorder="1" applyAlignment="1">
      <alignment horizontal="left" shrinkToFit="1"/>
    </xf>
    <xf numFmtId="0" fontId="0" fillId="33" borderId="12" xfId="0" applyFont="1" applyFill="1" applyBorder="1" applyAlignment="1">
      <alignment horizontal="left" shrinkToFit="1"/>
    </xf>
    <xf numFmtId="0" fontId="0" fillId="0" borderId="11" xfId="0" applyFont="1" applyBorder="1" applyAlignment="1">
      <alignment horizontal="left" shrinkToFit="1"/>
    </xf>
    <xf numFmtId="0" fontId="0" fillId="0" borderId="12" xfId="0" applyFont="1" applyBorder="1" applyAlignment="1">
      <alignment horizontal="left" shrinkToFit="1"/>
    </xf>
    <xf numFmtId="0" fontId="0" fillId="33" borderId="0" xfId="0" applyFont="1" applyFill="1" applyBorder="1" applyAlignment="1">
      <alignment horizontal="left" shrinkToFit="1"/>
    </xf>
    <xf numFmtId="0" fontId="0" fillId="0" borderId="0" xfId="0" applyFont="1" applyBorder="1" applyAlignment="1">
      <alignment horizontal="left" shrinkToFit="1"/>
    </xf>
    <xf numFmtId="0" fontId="0" fillId="0" borderId="0" xfId="0" applyFill="1"/>
    <xf numFmtId="0" fontId="0" fillId="0" borderId="10" xfId="0" applyFont="1" applyFill="1" applyBorder="1" applyAlignment="1">
      <alignment horizontal="left" shrinkToFit="1"/>
    </xf>
    <xf numFmtId="0" fontId="0" fillId="0" borderId="11" xfId="0" applyFont="1" applyFill="1" applyBorder="1" applyAlignment="1">
      <alignment horizontal="left" shrinkToFit="1"/>
    </xf>
    <xf numFmtId="0" fontId="0" fillId="0" borderId="12" xfId="0" applyFont="1" applyFill="1" applyBorder="1" applyAlignment="1">
      <alignment horizontal="left" shrinkToFit="1"/>
    </xf>
    <xf numFmtId="0" fontId="0" fillId="0" borderId="0" xfId="0" applyFont="1" applyFill="1" applyBorder="1" applyAlignment="1">
      <alignment horizontal="left" shrinkToFit="1"/>
    </xf>
    <xf numFmtId="0" fontId="0" fillId="0" borderId="13" xfId="0" applyFont="1" applyFill="1" applyBorder="1" applyAlignment="1">
      <alignment horizontal="left" shrinkToFit="1"/>
    </xf>
    <xf numFmtId="0" fontId="0" fillId="0" borderId="13" xfId="0" applyFont="1" applyBorder="1" applyAlignment="1">
      <alignment horizontal="left" shrinkToFit="1"/>
    </xf>
    <xf numFmtId="0" fontId="0" fillId="33" borderId="13" xfId="0" applyFont="1" applyFill="1" applyBorder="1" applyAlignment="1">
      <alignment horizontal="left" shrinkToFit="1"/>
    </xf>
    <xf numFmtId="2" fontId="0" fillId="0" borderId="15" xfId="0" applyNumberFormat="1" applyFont="1" applyFill="1" applyBorder="1" applyAlignment="1">
      <alignment horizontal="left" shrinkToFit="1"/>
    </xf>
    <xf numFmtId="0" fontId="0" fillId="0" borderId="17" xfId="0" applyFont="1" applyBorder="1" applyAlignment="1">
      <alignment horizontal="left" shrinkToFit="1"/>
    </xf>
    <xf numFmtId="0" fontId="0" fillId="33" borderId="17" xfId="0" applyFont="1" applyFill="1" applyBorder="1" applyAlignment="1">
      <alignment horizontal="left" shrinkToFit="1"/>
    </xf>
    <xf numFmtId="0" fontId="0" fillId="0" borderId="17" xfId="0" applyFont="1" applyFill="1" applyBorder="1" applyAlignment="1">
      <alignment horizontal="left" shrinkToFit="1"/>
    </xf>
    <xf numFmtId="2" fontId="0" fillId="0" borderId="17" xfId="0" applyNumberFormat="1" applyFont="1" applyFill="1" applyBorder="1" applyAlignment="1">
      <alignment horizontal="left" shrinkToFit="1"/>
    </xf>
    <xf numFmtId="2" fontId="0" fillId="0" borderId="19" xfId="0" applyNumberFormat="1" applyFont="1" applyFill="1" applyBorder="1" applyAlignment="1">
      <alignment horizontal="left" shrinkToFit="1"/>
    </xf>
    <xf numFmtId="0" fontId="0" fillId="34" borderId="14" xfId="0" applyFont="1" applyFill="1" applyBorder="1" applyAlignment="1">
      <alignment horizontal="left" shrinkToFit="1"/>
    </xf>
    <xf numFmtId="0" fontId="0" fillId="34" borderId="16" xfId="0" applyFont="1" applyFill="1" applyBorder="1" applyAlignment="1">
      <alignment horizontal="left" shrinkToFit="1"/>
    </xf>
    <xf numFmtId="0" fontId="0" fillId="35" borderId="16" xfId="0" applyFont="1" applyFill="1" applyBorder="1" applyAlignment="1">
      <alignment horizontal="left" shrinkToFit="1"/>
    </xf>
    <xf numFmtId="0" fontId="0" fillId="34" borderId="18" xfId="0" applyFont="1" applyFill="1" applyBorder="1" applyAlignment="1">
      <alignment horizontal="left" shrinkToFit="1"/>
    </xf>
    <xf numFmtId="0" fontId="0" fillId="36" borderId="20" xfId="0" applyFill="1" applyBorder="1"/>
    <xf numFmtId="2" fontId="0" fillId="0" borderId="0" xfId="0" applyNumberFormat="1" applyFill="1" applyBorder="1"/>
    <xf numFmtId="0" fontId="0" fillId="0" borderId="0" xfId="0" applyBorder="1"/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9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numFmt numFmtId="13" formatCode="0%"/>
    </dxf>
    <dxf>
      <numFmt numFmtId="13" formatCode="0%"/>
    </dxf>
    <dxf>
      <numFmt numFmtId="13" formatCode="0%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numFmt numFmtId="2" formatCode="0.00"/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numFmt numFmtId="1" formatCode="0"/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alignment horizontal="left" vertical="bottom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[CrowdfundingBook.xlsx]Cat Outcome!PivotTable12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0208734637784012"/>
          <c:w val="0.72267825896762905"/>
          <c:h val="0.70702259320589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Outcome'!$B$5:$B$14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E-44B1-A904-347FC32E5CB1}"/>
            </c:ext>
          </c:extLst>
        </c:ser>
        <c:ser>
          <c:idx val="1"/>
          <c:order val="1"/>
          <c:tx>
            <c:strRef>
              <c:f>'Cat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Outcome'!$C$5:$C$14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E-44B1-A904-347FC32E5CB1}"/>
            </c:ext>
          </c:extLst>
        </c:ser>
        <c:ser>
          <c:idx val="2"/>
          <c:order val="2"/>
          <c:tx>
            <c:strRef>
              <c:f>'Cat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Outcome'!$D$5:$D$14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E-44B1-A904-347FC32E5CB1}"/>
            </c:ext>
          </c:extLst>
        </c:ser>
        <c:ser>
          <c:idx val="3"/>
          <c:order val="3"/>
          <c:tx>
            <c:strRef>
              <c:f>'Cat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Outcome'!$E$5:$E$14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0E-44B1-A904-347FC32E5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06351"/>
        <c:axId val="1571022991"/>
      </c:barChart>
      <c:catAx>
        <c:axId val="15710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022991"/>
        <c:crosses val="autoZero"/>
        <c:auto val="1"/>
        <c:lblAlgn val="ctr"/>
        <c:lblOffset val="100"/>
        <c:noMultiLvlLbl val="0"/>
      </c:catAx>
      <c:valAx>
        <c:axId val="15710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0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[CrowdfundingBook.xlsx]Sub-Cat Outcome!PivotTable13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Outcome'!$A$6:$A$30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 Outcome'!$B$6:$B$30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A-4006-8712-C3AB5BD510F6}"/>
            </c:ext>
          </c:extLst>
        </c:ser>
        <c:ser>
          <c:idx val="1"/>
          <c:order val="1"/>
          <c:tx>
            <c:strRef>
              <c:f>'Sub-Cat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Outcome'!$A$6:$A$30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 Outcome'!$C$6:$C$30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A-4006-8712-C3AB5BD510F6}"/>
            </c:ext>
          </c:extLst>
        </c:ser>
        <c:ser>
          <c:idx val="2"/>
          <c:order val="2"/>
          <c:tx>
            <c:strRef>
              <c:f>'Sub-Cat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Outcome'!$A$6:$A$30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 Outcome'!$D$6:$D$30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2A-4006-8712-C3AB5BD510F6}"/>
            </c:ext>
          </c:extLst>
        </c:ser>
        <c:ser>
          <c:idx val="3"/>
          <c:order val="3"/>
          <c:tx>
            <c:strRef>
              <c:f>'Sub-Cat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Outcome'!$A$6:$A$30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 Outcome'!$E$6:$E$30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2A-4006-8712-C3AB5BD51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8148559"/>
        <c:axId val="1708168111"/>
      </c:barChart>
      <c:catAx>
        <c:axId val="170814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168111"/>
        <c:crosses val="autoZero"/>
        <c:auto val="1"/>
        <c:lblAlgn val="ctr"/>
        <c:lblOffset val="100"/>
        <c:noMultiLvlLbl val="0"/>
      </c:catAx>
      <c:valAx>
        <c:axId val="170816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14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[CrowdfundingBook.xlsx]Outcome-date!PivotTable17</c:name>
    <c:fmtId val="16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'Outcome-date'!$B$6:$B$18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0-467D-B944-AE7BB1AAE122}"/>
            </c:ext>
          </c:extLst>
        </c:ser>
        <c:ser>
          <c:idx val="1"/>
          <c:order val="1"/>
          <c:tx>
            <c:strRef>
              <c:f>'Outcome-date'!$C$4:$C$5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'Outcome-date'!$C$6:$C$18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70-467D-B944-AE7BB1AAE122}"/>
            </c:ext>
          </c:extLst>
        </c:ser>
        <c:ser>
          <c:idx val="2"/>
          <c:order val="2"/>
          <c:tx>
            <c:strRef>
              <c:f>'Outcome-date'!$D$4:$D$5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'Outcome-date'!$D$6:$D$18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70-467D-B944-AE7BB1AAE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963295"/>
        <c:axId val="831959967"/>
      </c:lineChart>
      <c:catAx>
        <c:axId val="83196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59967"/>
        <c:crosses val="autoZero"/>
        <c:auto val="1"/>
        <c:lblAlgn val="ctr"/>
        <c:lblOffset val="100"/>
        <c:noMultiLvlLbl val="0"/>
      </c:catAx>
      <c:valAx>
        <c:axId val="83195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6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Goal'!$F$2:$F$13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5-4DF5-A19F-E616D1210DF6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Goal'!$G$2:$G$13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DF5-A19F-E616D1210DF6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Goal'!$H$2:$H$13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35-4DF5-A19F-E616D1210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479439"/>
        <c:axId val="1998481103"/>
      </c:lineChart>
      <c:catAx>
        <c:axId val="19984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481103"/>
        <c:crosses val="autoZero"/>
        <c:auto val="1"/>
        <c:lblAlgn val="ctr"/>
        <c:lblOffset val="100"/>
        <c:noMultiLvlLbl val="0"/>
      </c:catAx>
      <c:valAx>
        <c:axId val="199848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4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384810</xdr:colOff>
      <xdr:row>0</xdr:row>
      <xdr:rowOff>0</xdr:rowOff>
    </xdr:from>
    <xdr:to>
      <xdr:col>13</xdr:col>
      <xdr:colOff>262890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FD0C4-9432-4B1D-B09D-A6C6C84DA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384810</xdr:colOff>
      <xdr:row>3</xdr:row>
      <xdr:rowOff>15240</xdr:rowOff>
    </xdr:from>
    <xdr:to>
      <xdr:col>15</xdr:col>
      <xdr:colOff>106680</xdr:colOff>
      <xdr:row>29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3B438-0E94-4EA2-B7C2-72311D3B5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300990</xdr:colOff>
      <xdr:row>3</xdr:row>
      <xdr:rowOff>7620</xdr:rowOff>
    </xdr:from>
    <xdr:to>
      <xdr:col>12</xdr:col>
      <xdr:colOff>19050</xdr:colOff>
      <xdr:row>16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595ED-B6FE-4F81-96A9-728E0091C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83820</xdr:rowOff>
    </xdr:from>
    <xdr:to>
      <xdr:col>7</xdr:col>
      <xdr:colOff>1478280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A37DA6-7C67-463C-AAC4-64860E2B3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isa C" refreshedDate="44640.812272337964" createdVersion="7" refreshedVersion="7" minRefreshableVersion="3" recordCount="1000" xr:uid="{87669ABB-7A6D-459F-9E44-D0562B04D337}">
  <cacheSource type="worksheet">
    <worksheetSource ref="A1:T1001" sheet="Crowdfunding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 count="964">
        <n v="0"/>
        <n v="14560"/>
        <n v="142523"/>
        <n v="2477"/>
        <n v="5265"/>
        <n v="13195"/>
        <n v="1090"/>
        <n v="14741"/>
        <n v="21946"/>
        <n v="3208"/>
        <n v="13838"/>
        <n v="3030"/>
        <n v="5629"/>
        <n v="10295"/>
        <n v="18829"/>
        <n v="38414"/>
        <n v="11041"/>
        <n v="134845"/>
        <n v="6089"/>
        <n v="30331"/>
        <n v="147936"/>
        <n v="38533"/>
        <n v="75690"/>
        <n v="14942"/>
        <n v="104257"/>
        <n v="11904"/>
        <n v="51814"/>
        <n v="1599"/>
        <n v="137635"/>
        <n v="150965"/>
        <n v="14455"/>
        <n v="10850"/>
        <n v="87676"/>
        <n v="189666"/>
        <n v="14025"/>
        <n v="188628"/>
        <n v="1101"/>
        <n v="11339"/>
        <n v="10085"/>
        <n v="5027"/>
        <n v="14878"/>
        <n v="11924"/>
        <n v="7991"/>
        <n v="167717"/>
        <n v="10541"/>
        <n v="4530"/>
        <n v="4247"/>
        <n v="7129"/>
        <n v="128862"/>
        <n v="13653"/>
        <n v="2"/>
        <n v="145243"/>
        <n v="2459"/>
        <n v="12356"/>
        <n v="5392"/>
        <n v="11746"/>
        <n v="11493"/>
        <n v="6243"/>
        <n v="6132"/>
        <n v="3851"/>
        <n v="135997"/>
        <n v="184750"/>
        <n v="14452"/>
        <n v="557"/>
        <n v="2734"/>
        <n v="14405"/>
        <n v="1307"/>
        <n v="117892"/>
        <n v="14508"/>
        <n v="1901"/>
        <n v="158389"/>
        <n v="6484"/>
        <n v="4022"/>
        <n v="9253"/>
        <n v="4776"/>
        <n v="14606"/>
        <n v="95993"/>
        <n v="4460"/>
        <n v="13536"/>
        <n v="40228"/>
        <n v="7012"/>
        <n v="37857"/>
        <n v="14973"/>
        <n v="39996"/>
        <n v="41564"/>
        <n v="6430"/>
        <n v="12405"/>
        <n v="123040"/>
        <n v="12516"/>
        <n v="8588"/>
        <n v="74688"/>
        <n v="51775"/>
        <n v="65877"/>
        <n v="8807"/>
        <n v="1017"/>
        <n v="151513"/>
        <n v="12047"/>
        <n v="32951"/>
        <n v="14951"/>
        <n v="1"/>
        <n v="9193"/>
        <n v="10422"/>
        <n v="2461"/>
        <n v="170623"/>
        <n v="9829"/>
        <n v="14006"/>
        <n v="6527"/>
        <n v="8929"/>
        <n v="3079"/>
        <n v="21307"/>
        <n v="73653"/>
        <n v="12635"/>
        <n v="12437"/>
        <n v="13816"/>
        <n v="145382"/>
        <n v="6336"/>
        <n v="8523"/>
        <n v="6351"/>
        <n v="10748"/>
        <n v="112272"/>
        <n v="99361"/>
        <n v="88055"/>
        <n v="33092"/>
        <n v="9562"/>
        <n v="8475"/>
        <n v="69617"/>
        <n v="53067"/>
        <n v="42596"/>
        <n v="4756"/>
        <n v="14925"/>
        <n v="166116"/>
        <n v="3834"/>
        <n v="13985"/>
        <n v="89288"/>
        <n v="5488"/>
        <n v="2721"/>
        <n v="4712"/>
        <n v="9216"/>
        <n v="19246"/>
        <n v="12274"/>
        <n v="65323"/>
        <n v="11502"/>
        <n v="7322"/>
        <n v="11619"/>
        <n v="59128"/>
        <n v="1518"/>
        <n v="9337"/>
        <n v="11255"/>
        <n v="13632"/>
        <n v="88037"/>
        <n v="175573"/>
        <n v="176112"/>
        <n v="100650"/>
        <n v="90706"/>
        <n v="26914"/>
        <n v="2212"/>
        <n v="4640"/>
        <n v="191222"/>
        <n v="12985"/>
        <n v="4300"/>
        <n v="9134"/>
        <n v="8864"/>
        <n v="150755"/>
        <n v="110279"/>
        <n v="13439"/>
        <n v="10804"/>
        <n v="40107"/>
        <n v="98811"/>
        <n v="5528"/>
        <n v="521"/>
        <n v="663"/>
        <n v="157635"/>
        <n v="5368"/>
        <n v="47459"/>
        <n v="86060"/>
        <n v="161593"/>
        <n v="6927"/>
        <n v="159185"/>
        <n v="172736"/>
        <n v="5315"/>
        <n v="195750"/>
        <n v="3525"/>
        <n v="10550"/>
        <n v="718"/>
        <n v="28358"/>
        <n v="138384"/>
        <n v="2625"/>
        <n v="45004"/>
        <n v="2538"/>
        <n v="3188"/>
        <n v="8517"/>
        <n v="3012"/>
        <n v="8716"/>
        <n v="57157"/>
        <n v="5178"/>
        <n v="163118"/>
        <n v="6041"/>
        <n v="968"/>
        <n v="14305"/>
        <n v="6543"/>
        <n v="193413"/>
        <n v="2529"/>
        <n v="5614"/>
        <n v="3496"/>
        <n v="4257"/>
        <n v="199110"/>
        <n v="41212"/>
        <n v="6338"/>
        <n v="99100"/>
        <n v="12300"/>
        <n v="171549"/>
        <n v="14324"/>
        <n v="6024"/>
        <n v="188721"/>
        <n v="57911"/>
        <n v="12309"/>
        <n v="138497"/>
        <n v="667"/>
        <n v="119830"/>
        <n v="6623"/>
        <n v="81897"/>
        <n v="186885"/>
        <n v="176398"/>
        <n v="10999"/>
        <n v="102751"/>
        <n v="165352"/>
        <n v="165798"/>
        <n v="10084"/>
        <n v="5523"/>
        <n v="5823"/>
        <n v="6000"/>
        <n v="8181"/>
        <n v="3589"/>
        <n v="4323"/>
        <n v="14822"/>
        <n v="10138"/>
        <n v="3127"/>
        <n v="123124"/>
        <n v="171729"/>
        <n v="10729"/>
        <n v="10240"/>
        <n v="3988"/>
        <n v="14771"/>
        <n v="14649"/>
        <n v="184658"/>
        <n v="13103"/>
        <n v="168095"/>
        <n v="3"/>
        <n v="3840"/>
        <n v="6263"/>
        <n v="108161"/>
        <n v="8505"/>
        <n v="96735"/>
        <n v="959"/>
        <n v="8322"/>
        <n v="13424"/>
        <n v="10755"/>
        <n v="9935"/>
        <n v="26303"/>
        <n v="5328"/>
        <n v="10756"/>
        <n v="165375"/>
        <n v="6031"/>
        <n v="85902"/>
        <n v="143910"/>
        <n v="2708"/>
        <n v="8842"/>
        <n v="47260"/>
        <n v="1953"/>
        <n v="155349"/>
        <n v="10704"/>
        <n v="773"/>
        <n v="9419"/>
        <n v="5324"/>
        <n v="7465"/>
        <n v="8799"/>
        <n v="13656"/>
        <n v="14536"/>
        <n v="150552"/>
        <n v="9076"/>
        <n v="1517"/>
        <n v="8153"/>
        <n v="6357"/>
        <n v="19557"/>
        <n v="13213"/>
        <n v="5476"/>
        <n v="13474"/>
        <n v="91722"/>
        <n v="8219"/>
        <n v="717"/>
        <n v="1065"/>
        <n v="8038"/>
        <n v="68769"/>
        <n v="3352"/>
        <n v="6785"/>
        <n v="5037"/>
        <n v="1954"/>
        <n v="5"/>
        <n v="12102"/>
        <n v="24234"/>
        <n v="2809"/>
        <n v="11469"/>
        <n v="8014"/>
        <n v="514"/>
        <n v="43473"/>
        <n v="87560"/>
        <n v="3087"/>
        <n v="1586"/>
        <n v="12812"/>
        <n v="183345"/>
        <n v="8697"/>
        <n v="4126"/>
        <n v="3220"/>
        <n v="6401"/>
        <n v="1269"/>
        <n v="903"/>
        <n v="3251"/>
        <n v="8092"/>
        <n v="160422"/>
        <n v="196377"/>
        <n v="2148"/>
        <n v="11648"/>
        <n v="5897"/>
        <n v="3326"/>
        <n v="1002"/>
        <n v="131826"/>
        <n v="21477"/>
        <n v="62330"/>
        <n v="14643"/>
        <n v="41396"/>
        <n v="11900"/>
        <n v="123538"/>
        <n v="198628"/>
        <n v="68602"/>
        <n v="116064"/>
        <n v="125042"/>
        <n v="108974"/>
        <n v="34964"/>
        <n v="96777"/>
        <n v="31864"/>
        <n v="4853"/>
        <n v="82959"/>
        <n v="23159"/>
        <n v="2758"/>
        <n v="12607"/>
        <n v="142823"/>
        <n v="95958"/>
        <n v="94631"/>
        <n v="977"/>
        <n v="137961"/>
        <n v="7548"/>
        <n v="2241"/>
        <n v="3431"/>
        <n v="4253"/>
        <n v="1146"/>
        <n v="11948"/>
        <n v="135132"/>
        <n v="9546"/>
        <n v="13755"/>
        <n v="8330"/>
        <n v="14547"/>
        <n v="11735"/>
        <n v="10658"/>
        <n v="1870"/>
        <n v="14394"/>
        <n v="14743"/>
        <n v="178965"/>
        <n v="128410"/>
        <n v="164291"/>
        <n v="22073"/>
        <n v="1479"/>
        <n v="12275"/>
        <n v="5098"/>
        <n v="24882"/>
        <n v="2912"/>
        <n v="4008"/>
        <n v="9749"/>
        <n v="5803"/>
        <n v="14199"/>
        <n v="196779"/>
        <n v="56859"/>
        <n v="103554"/>
        <n v="42795"/>
        <n v="12938"/>
        <n v="101352"/>
        <n v="4477"/>
        <n v="4393"/>
        <n v="67546"/>
        <n v="143788"/>
        <n v="3755"/>
        <n v="9238"/>
        <n v="77012"/>
        <n v="14083"/>
        <n v="12202"/>
        <n v="62127"/>
        <n v="13772"/>
        <n v="2946"/>
        <n v="168820"/>
        <n v="154321"/>
        <n v="26527"/>
        <n v="71583"/>
        <n v="12100"/>
        <n v="12129"/>
        <n v="62804"/>
        <n v="55536"/>
        <n v="8161"/>
        <n v="14046"/>
        <n v="117628"/>
        <n v="159405"/>
        <n v="12552"/>
        <n v="59007"/>
        <n v="943"/>
        <n v="93963"/>
        <n v="140469"/>
        <n v="6423"/>
        <n v="6015"/>
        <n v="11075"/>
        <n v="15723"/>
        <n v="2064"/>
        <n v="7767"/>
        <n v="10313"/>
        <n v="197018"/>
        <n v="47037"/>
        <n v="173191"/>
        <n v="5487"/>
        <n v="9817"/>
        <n v="6369"/>
        <n v="65755"/>
        <n v="178120"/>
        <n v="13678"/>
        <n v="9969"/>
        <n v="14827"/>
        <n v="100900"/>
        <n v="165954"/>
        <n v="1744"/>
        <n v="10731"/>
        <n v="3232"/>
        <n v="10938"/>
        <n v="10739"/>
        <n v="5579"/>
        <n v="37754"/>
        <n v="45384"/>
        <n v="8703"/>
        <n v="4"/>
        <n v="182302"/>
        <n v="3045"/>
        <n v="102749"/>
        <n v="1763"/>
        <n v="137904"/>
        <n v="152438"/>
        <n v="1332"/>
        <n v="118706"/>
        <n v="5674"/>
        <n v="4119"/>
        <n v="139354"/>
        <n v="57734"/>
        <n v="145265"/>
        <n v="95020"/>
        <n v="8829"/>
        <n v="3984"/>
        <n v="8053"/>
        <n v="1620"/>
        <n v="10328"/>
        <n v="10289"/>
        <n v="9889"/>
        <n v="60342"/>
        <n v="8907"/>
        <n v="8432"/>
        <n v="57122"/>
        <n v="4613"/>
        <n v="162603"/>
        <n v="12310"/>
        <n v="8656"/>
        <n v="159931"/>
        <n v="689"/>
        <n v="48236"/>
        <n v="77021"/>
        <n v="27844"/>
        <n v="702"/>
        <n v="197024"/>
        <n v="11663"/>
        <n v="9339"/>
        <n v="4596"/>
        <n v="173437"/>
        <n v="45831"/>
        <n v="6514"/>
        <n v="13684"/>
        <n v="13264"/>
        <n v="1667"/>
        <n v="3349"/>
        <n v="46317"/>
        <n v="78743"/>
        <n v="107743"/>
        <n v="6889"/>
        <n v="45983"/>
        <n v="6924"/>
        <n v="12497"/>
        <n v="166874"/>
        <n v="837"/>
        <n v="193820"/>
        <n v="119510"/>
        <n v="9289"/>
        <n v="35498"/>
        <n v="12678"/>
        <n v="3260"/>
        <n v="31123"/>
        <n v="4797"/>
        <n v="53324"/>
        <n v="6608"/>
        <n v="622"/>
        <n v="180802"/>
        <n v="3406"/>
        <n v="11061"/>
        <n v="16389"/>
        <n v="6303"/>
        <n v="81136"/>
        <n v="1768"/>
        <n v="12944"/>
        <n v="188480"/>
        <n v="7227"/>
        <n v="574"/>
        <n v="96328"/>
        <n v="178338"/>
        <n v="8046"/>
        <n v="184086"/>
        <n v="13385"/>
        <n v="12533"/>
        <n v="14697"/>
        <n v="98935"/>
        <n v="57034"/>
        <n v="7120"/>
        <n v="14097"/>
        <n v="43086"/>
        <n v="1930"/>
        <n v="13864"/>
        <n v="7742"/>
        <n v="164109"/>
        <n v="6870"/>
        <n v="12597"/>
        <n v="179074"/>
        <n v="83843"/>
        <n v="105598"/>
        <n v="8866"/>
        <n v="75022"/>
        <n v="14408"/>
        <n v="14089"/>
        <n v="12467"/>
        <n v="11960"/>
        <n v="7966"/>
        <n v="106321"/>
        <n v="158832"/>
        <n v="11091"/>
        <n v="5107"/>
        <n v="141393"/>
        <n v="194166"/>
        <n v="4124"/>
        <n v="14865"/>
        <n v="134688"/>
        <n v="47705"/>
        <n v="95364"/>
        <n v="3295"/>
        <n v="4896"/>
        <n v="7496"/>
        <n v="9967"/>
        <n v="52421"/>
        <n v="6298"/>
        <n v="1546"/>
        <n v="16168"/>
        <n v="6269"/>
        <n v="149578"/>
        <n v="3841"/>
        <n v="4531"/>
        <n v="60934"/>
        <n v="103255"/>
        <n v="13065"/>
        <n v="6654"/>
        <n v="6852"/>
        <n v="124517"/>
        <n v="5113"/>
        <n v="5824"/>
        <n v="6226"/>
        <n v="20243"/>
        <n v="188288"/>
        <n v="11167"/>
        <n v="146595"/>
        <n v="7875"/>
        <n v="148779"/>
        <n v="175868"/>
        <n v="5112"/>
        <n v="13018"/>
        <n v="91176"/>
        <n v="6342"/>
        <n v="151438"/>
        <n v="6178"/>
        <n v="6405"/>
        <n v="180667"/>
        <n v="12042"/>
        <n v="179356"/>
        <n v="1136"/>
        <n v="8645"/>
        <n v="1914"/>
        <n v="41205"/>
        <n v="14488"/>
        <n v="97037"/>
        <n v="55757"/>
        <n v="11525"/>
        <n v="158669"/>
        <n v="5916"/>
        <n v="150806"/>
        <n v="14249"/>
        <n v="13205"/>
        <n v="11108"/>
        <n v="2884"/>
        <n v="55476"/>
        <n v="5973"/>
        <n v="183756"/>
        <n v="30902"/>
        <n v="5569"/>
        <n v="92824"/>
        <n v="158590"/>
        <n v="127591"/>
        <n v="6750"/>
        <n v="9318"/>
        <n v="4832"/>
        <n v="19769"/>
        <n v="11277"/>
        <n v="13382"/>
        <n v="32986"/>
        <n v="81984"/>
        <n v="178483"/>
        <n v="87448"/>
        <n v="1863"/>
        <n v="62174"/>
        <n v="59003"/>
        <n v="174039"/>
        <n v="12684"/>
        <n v="14033"/>
        <n v="177936"/>
        <n v="13212"/>
        <n v="49879"/>
        <n v="824"/>
        <n v="31594"/>
        <n v="57010"/>
        <n v="7438"/>
        <n v="57872"/>
        <n v="8906"/>
        <n v="7724"/>
        <n v="26571"/>
        <n v="12219"/>
        <n v="1985"/>
        <n v="12155"/>
        <n v="5593"/>
        <n v="175020"/>
        <n v="75955"/>
        <n v="119127"/>
        <n v="110689"/>
        <n v="2445"/>
        <n v="57250"/>
        <n v="11929"/>
        <n v="118214"/>
        <n v="4432"/>
        <n v="17879"/>
        <n v="14511"/>
        <n v="141822"/>
        <n v="159037"/>
        <n v="8109"/>
        <n v="8244"/>
        <n v="7600"/>
        <n v="94501"/>
        <n v="14381"/>
        <n v="13980"/>
        <n v="12449"/>
        <n v="7348"/>
        <n v="8158"/>
        <n v="7119"/>
        <n v="5438"/>
        <n v="115396"/>
        <n v="7656"/>
        <n v="12322"/>
        <n v="96888"/>
        <n v="196960"/>
        <n v="188057"/>
        <n v="6245"/>
        <n v="91014"/>
        <n v="4710"/>
        <n v="197728"/>
        <n v="10682"/>
        <n v="168048"/>
        <n v="138586"/>
        <n v="11579"/>
        <n v="12020"/>
        <n v="13954"/>
        <n v="6358"/>
        <n v="1260"/>
        <n v="14725"/>
        <n v="11174"/>
        <n v="182036"/>
        <n v="28870"/>
        <n v="10353"/>
        <n v="13868"/>
        <n v="8317"/>
        <n v="10557"/>
        <n v="3227"/>
        <n v="5429"/>
        <n v="75906"/>
        <n v="13250"/>
        <n v="11261"/>
        <n v="97369"/>
        <n v="48227"/>
        <n v="14685"/>
        <n v="735"/>
        <n v="10397"/>
        <n v="118847"/>
        <n v="7220"/>
        <n v="107622"/>
        <n v="83267"/>
        <n v="13404"/>
        <n v="131404"/>
        <n v="2533"/>
        <n v="5028"/>
        <n v="1557"/>
        <n v="6100"/>
        <n v="1592"/>
        <n v="14150"/>
        <n v="13513"/>
        <n v="504"/>
        <n v="14240"/>
        <n v="2091"/>
        <n v="118580"/>
        <n v="11214"/>
        <n v="68137"/>
        <n v="13527"/>
        <n v="8363"/>
        <n v="5362"/>
        <n v="12065"/>
        <n v="118603"/>
        <n v="10037"/>
        <n v="5696"/>
        <n v="167005"/>
        <n v="114615"/>
        <n v="16592"/>
        <n v="14420"/>
        <n v="6204"/>
        <n v="8010"/>
        <n v="8125"/>
        <n v="55372"/>
        <n v="11088"/>
        <n v="109106"/>
        <n v="11642"/>
        <n v="2769"/>
        <n v="169586"/>
        <n v="101185"/>
        <n v="6775"/>
        <n v="72623"/>
        <n v="45987"/>
        <n v="10243"/>
        <n v="87293"/>
        <n v="5421"/>
        <n v="4414"/>
        <n v="10981"/>
        <n v="10451"/>
        <n v="102535"/>
        <n v="12939"/>
        <n v="10946"/>
        <n v="60994"/>
        <n v="3174"/>
        <n v="3351"/>
        <n v="56774"/>
        <n v="540"/>
        <n v="680"/>
        <n v="13045"/>
        <n v="8276"/>
        <n v="1022"/>
        <n v="4275"/>
        <n v="8332"/>
        <n v="6408"/>
        <n v="73522"/>
        <n v="4667"/>
        <n v="12216"/>
        <n v="6987"/>
        <n v="4932"/>
        <n v="8262"/>
        <n v="1848"/>
        <n v="1583"/>
        <n v="88536"/>
        <n v="12360"/>
        <n v="71320"/>
        <n v="134640"/>
        <n v="7661"/>
        <n v="2950"/>
        <n v="11721"/>
        <n v="189192"/>
        <n v="7664"/>
        <n v="4509"/>
        <n v="12009"/>
        <n v="14273"/>
        <n v="188982"/>
        <n v="14640"/>
        <n v="107516"/>
        <n v="13950"/>
        <n v="12797"/>
        <n v="6134"/>
        <n v="4899"/>
        <n v="4929"/>
        <n v="1424"/>
        <n v="105817"/>
        <n v="136156"/>
        <n v="10723"/>
        <n v="11228"/>
        <n v="77355"/>
        <n v="6086"/>
        <n v="150960"/>
        <n v="8890"/>
        <n v="14644"/>
        <n v="116583"/>
        <n v="12991"/>
        <n v="8447"/>
        <n v="2703"/>
        <n v="8747"/>
        <n v="138087"/>
        <n v="5085"/>
        <n v="10831"/>
        <n v="8917"/>
        <n v="12468"/>
        <n v="2505"/>
        <n v="111502"/>
        <n v="194309"/>
        <n v="23956"/>
        <n v="8558"/>
        <n v="7413"/>
        <n v="2778"/>
        <n v="2594"/>
        <n v="5033"/>
        <n v="9317"/>
        <n v="6560"/>
        <n v="5415"/>
        <n v="14577"/>
        <n v="150515"/>
        <n v="79045"/>
        <n v="7797"/>
        <n v="38376"/>
        <n v="6920"/>
        <n v="194912"/>
        <n v="7992"/>
        <n v="79268"/>
        <n v="139468"/>
        <n v="5465"/>
        <n v="2111"/>
        <n v="126628"/>
        <n v="1012"/>
        <n v="193101"/>
        <n v="31665"/>
        <n v="2960"/>
        <n v="8089"/>
        <n v="109374"/>
        <n v="2129"/>
        <n v="127745"/>
        <n v="2289"/>
        <n v="12174"/>
        <n v="9508"/>
        <n v="155849"/>
        <n v="7758"/>
        <n v="13835"/>
        <n v="10770"/>
        <n v="153338"/>
        <n v="2437"/>
        <n v="93991"/>
        <n v="12620"/>
        <n v="8746"/>
        <n v="3534"/>
        <n v="709"/>
        <n v="795"/>
        <n v="12955"/>
        <n v="8964"/>
        <n v="1843"/>
        <n v="121950"/>
        <n v="8621"/>
        <n v="30215"/>
        <n v="11539"/>
        <n v="14310"/>
        <n v="35536"/>
        <n v="3676"/>
        <n v="195936"/>
        <n v="1343"/>
        <n v="2097"/>
        <n v="9021"/>
        <n v="20915"/>
        <n v="9676"/>
        <n v="1210"/>
        <n v="90440"/>
        <n v="4044"/>
        <n v="192292"/>
        <n v="6722"/>
        <n v="1577"/>
        <n v="3301"/>
        <n v="196386"/>
        <n v="11952"/>
        <n v="3930"/>
        <n v="5729"/>
        <n v="4883"/>
        <n v="175015"/>
        <n v="11280"/>
        <n v="10012"/>
        <n v="1690"/>
        <n v="84891"/>
        <n v="10093"/>
        <n v="3839"/>
        <n v="6161"/>
        <n v="5615"/>
        <n v="6205"/>
        <n v="11969"/>
        <n v="8142"/>
        <n v="55805"/>
        <n v="15238"/>
        <n v="961"/>
        <n v="5918"/>
        <n v="9520"/>
        <n v="159056"/>
        <n v="101987"/>
        <n v="1980"/>
        <n v="156384"/>
        <n v="7763"/>
        <n v="35698"/>
        <n v="12434"/>
        <n v="8081"/>
        <n v="6631"/>
        <n v="4678"/>
        <n v="6800"/>
        <n v="10657"/>
        <n v="4997"/>
        <n v="13164"/>
        <n v="8501"/>
        <n v="13468"/>
        <n v="121138"/>
        <n v="8117"/>
        <n v="8550"/>
        <n v="57659"/>
        <n v="1414"/>
        <n v="97524"/>
        <n v="26176"/>
        <n v="2991"/>
        <n v="8366"/>
        <n v="12886"/>
        <n v="5177"/>
        <n v="8641"/>
        <n v="86244"/>
        <n v="78630"/>
        <n v="11941"/>
        <n v="6115"/>
        <n v="188404"/>
        <n v="9910"/>
        <n v="114523"/>
        <n v="3144"/>
        <n v="13441"/>
        <n v="11990"/>
        <n v="6839"/>
        <n v="13223"/>
        <n v="7608"/>
        <n v="74073"/>
        <n v="153216"/>
        <n v="4814"/>
        <n v="4603"/>
        <n v="37823"/>
        <n v="62819"/>
      </sharedItems>
    </cacheField>
    <cacheField name="Percent funded" numFmtId="0">
      <sharedItems containsSemiMixedTypes="0" containsString="0" containsNumber="1" minValue="0" maxValue="2338.833333333333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2">
      <sharedItems containsMixedTypes="1" containsNumber="1" minValue="0" maxValue="113.17073170731707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49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 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isa C" refreshedDate="44640.843191435182" createdVersion="7" refreshedVersion="7" minRefreshableVersion="3" recordCount="1000" xr:uid="{26C68D2F-24B7-4B9E-80EB-7ED4DE15064D}">
  <cacheSource type="worksheet">
    <worksheetSource ref="A1:T1001" sheet="Crowdfunding"/>
  </cacheSource>
  <cacheFields count="22">
    <cacheField name="id" numFmtId="0">
      <sharedItems containsSemiMixedTypes="0" containsString="0" containsNumber="1" containsInteger="1" minValue="0" maxValue="999"/>
    </cacheField>
    <cacheField name="name" numFmtId="0">
      <sharedItems count="974">
        <s v="Baldwin, Riley and Jackson"/>
        <s v="Odom Inc"/>
        <s v="Melton, Robinson and Fritz"/>
        <s v="Mcdonald, Gonzalez and Ross"/>
        <s v="Larson-Little"/>
        <s v="Harris Group"/>
        <s v="Ortiz, Coleman and Mitchell"/>
        <s v="Carter-Guzman"/>
        <s v="Nunez-Richards"/>
        <s v="Rangel, Holt and Jones"/>
        <s v="Green Ltd"/>
        <s v="Perez, Johnson and Gardner"/>
        <s v="Kim Ltd"/>
        <s v="Walker, Taylor and Coleman"/>
        <s v="Rodriguez, Rose and Stewart"/>
        <s v="Wright, Hunt and Rowe"/>
        <s v="Hines Inc"/>
        <s v="Cochran-Nguyen"/>
        <s v="Johnson-Gould"/>
        <s v="Perez-Hess"/>
        <s v="Reeves, Thompson and Richardson"/>
        <s v="Simmons-Reynolds"/>
        <s v="Collier Inc"/>
        <s v="Gray-Jenkins"/>
        <s v="Scott, Wilson and Martin"/>
        <s v="Caldwell, Velazquez and Wilson"/>
        <s v="Spencer-Bates"/>
        <s v="Best, Carr and Williams"/>
        <s v="Campbell, Brown and Powell"/>
        <s v="Johnson, Parker and Haynes"/>
        <s v="Clark-Cooke"/>
        <s v="Schroeder Ltd"/>
        <s v="Jackson PLC"/>
        <s v="Blair, Collins and Carter"/>
        <s v="Maldonado and Sons"/>
        <s v="Mitchell and Sons"/>
        <s v="Jackson-Lewis"/>
        <s v="Black, Armstrong and Anderson"/>
        <s v="Maldonado-Gonzalez"/>
        <s v="Kim-Rice"/>
        <s v="Garcia, Garcia and Lopez"/>
        <s v="Watts Group"/>
        <s v="Werner-Bryant"/>
        <s v="Schmitt-Mendoza"/>
        <s v="Reid-Mccullough"/>
        <s v="Woods-Clark"/>
        <s v="Vaughn, Hunt and Caldwell"/>
        <s v="Bennett and Sons"/>
        <s v="Lamb Inc"/>
        <s v="Casey-Kelly"/>
        <s v="Jones, Taylor and Moore"/>
        <s v="Bradshaw, Gill and Donovan"/>
        <s v="Hernandez, Rodriguez and Clark"/>
        <s v="Smith-Jones"/>
        <s v="Roy PLC"/>
        <s v="Wright, Brooks and Villarreal"/>
        <s v="Flores, Miller and Johnson"/>
        <s v="Bridges, Freeman and Kim"/>
        <s v="Anderson-Perez"/>
        <s v="Wright, Fox and Marks"/>
        <s v="Crawford-Peters"/>
        <s v="Romero-Hoffman"/>
        <s v="Sparks-West"/>
        <s v="Baker, Morgan and Brown"/>
        <s v="Mosley-Gilbert"/>
        <s v="Berry-Boyer"/>
        <s v="Sanders-Allen"/>
        <s v="Lopez Inc"/>
        <s v="Moreno-Turner"/>
        <s v="Jones-Watson"/>
        <s v="Barker Inc"/>
        <s v="Tate, Bass and House"/>
        <s v="Hampton, Lewis and Ray"/>
        <s v="Collins-Goodman"/>
        <s v="Davis-Michael"/>
        <s v="White, Torres and Bishop"/>
        <s v="Martin, Conway and Larsen"/>
        <s v="Acevedo-Huffman"/>
        <s v="Montgomery, Larson and Spencer"/>
        <s v="Soto LLC"/>
        <s v="Sutton, Barrett and Tucker"/>
        <s v="Gomez, Bailey and Flores"/>
        <s v="Porter-George"/>
        <s v="Fitzgerald PLC"/>
        <s v="Cisneros-Burton"/>
        <s v="Hill, Lawson and Wilkinson"/>
        <s v="Davis-Smith"/>
        <s v="Farrell and Sons"/>
        <s v="Clark Group"/>
        <s v="White, Singleton and Zimmerman"/>
        <s v="Kramer Group"/>
        <s v="Frazier, Patrick and Smith"/>
        <s v="Santos, Bell and Lloyd"/>
        <s v="Hall and Sons"/>
        <s v="Hanson Inc"/>
        <s v="Sanchez LLC"/>
        <s v="Howard Ltd"/>
        <s v="Stewart LLC"/>
        <s v="Arias, Allen and Miller"/>
        <s v="Baker-Morris"/>
        <s v="Tucker, Fox and Green"/>
        <s v="Douglas LLC"/>
        <s v="Garcia Inc"/>
        <s v="Frye, Hunt and Powell"/>
        <s v="Smith, Wells and Nguyen"/>
        <s v="Charles-Johnson"/>
        <s v="Brandt, Carter and Wood"/>
        <s v="Tucker, Schmidt and Reid"/>
        <s v="Decker Inc"/>
        <s v="Romero and Sons"/>
        <s v="Castillo-Carey"/>
        <s v="Hart-Briggs"/>
        <s v="Jones-Meyer"/>
        <s v="Wright, Hartman and Yu"/>
        <s v="Harper-Davis"/>
        <s v="Barrett PLC"/>
        <s v="David-Clark"/>
        <s v="Chaney-Dennis"/>
        <s v="Robinson, Lopez and Christensen"/>
        <s v="Clark and Sons"/>
        <s v="Vega Group"/>
        <s v="Brown-Brown"/>
        <s v="Taylor PLC"/>
        <s v="Edwards-Lewis"/>
        <s v="Stanton, Neal and Rodriguez"/>
        <s v="Pratt LLC"/>
        <s v="Gross PLC"/>
        <s v="Martinez, Gomez and Dalton"/>
        <s v="Allen-Curtis"/>
        <s v="Morgan-Martinez"/>
        <s v="Luna, Anderson and Fox"/>
        <s v="Fleming, Zhang and Henderson"/>
        <s v="Flowers and Sons"/>
        <s v="Gates PLC"/>
        <s v="Caldwell LLC"/>
        <s v="Le, Burton and Evans"/>
        <s v="Briggs PLC"/>
        <s v="Hudson-Nguyen"/>
        <s v="Hogan Ltd"/>
        <s v="Hamilton, Wright and Chavez"/>
        <s v="Bautista-Cross"/>
        <s v="Jackson LLC"/>
        <s v="Figueroa Ltd"/>
        <s v="Avila-Jones"/>
        <s v="Martin, Lopez and Hunter"/>
        <s v="Fields-Moore"/>
        <s v="Harris-Golden"/>
        <s v="Moss, Norman and Dunlap"/>
        <s v="White, Larson and Wright"/>
        <s v="Payne, Oliver and Burch"/>
        <s v="Brown, Palmer and Pace"/>
        <s v="Parker LLC"/>
        <s v="Bowen, Mcdonald and Hall"/>
        <s v="Whitehead, Bell and Hughes"/>
        <s v="Rodriguez-Brown"/>
        <s v="Hall-Schaefer"/>
        <s v="Meza-Rogers"/>
        <s v="Curtis-Curtis"/>
        <s v="Carlson Inc"/>
        <s v="Clarke, Anderson and Lee"/>
        <s v="Evans Group"/>
        <s v="Bruce Group"/>
        <s v="Keith, Alvarez and Potter"/>
        <s v="Burton-Watkins"/>
        <s v="Lopez and Sons"/>
        <s v="Cordova Ltd"/>
        <s v="Brown-Vang"/>
        <s v="Cruz-Ward"/>
        <s v="Hernandez Group"/>
        <s v="Tran, Steele and Wilson"/>
        <s v="Summers, Gallegos and Stein"/>
        <s v="Blair Group"/>
        <s v="Nixon Inc"/>
        <s v="White LLC"/>
        <s v="Santos, Black and Donovan"/>
        <s v="Jones, Contreras and Burnett"/>
        <s v="Stone-Orozco"/>
        <s v="Lee, Gibson and Morgan"/>
        <s v="Alexander-Williams"/>
        <s v="Marks Ltd"/>
        <s v="Olsen, Edwards and Reid"/>
        <s v="Daniels, Rose and Tyler"/>
        <s v="Adams Group"/>
        <s v="Rogers, Huerta and Medina"/>
        <s v="Howard, Carter and Griffith"/>
        <s v="Bailey PLC"/>
        <s v="Parker Group"/>
        <s v="Fox Group"/>
        <s v="Walker, Jones and Rodriguez"/>
        <s v="Anthony-Shaw"/>
        <s v="Cook LLC"/>
        <s v="Sutton PLC"/>
        <s v="Long, Morgan and Mitchell"/>
        <s v="Calhoun, Rogers and Long"/>
        <s v="Sandoval Group"/>
        <s v="Smith and Sons"/>
        <s v="King Inc"/>
        <s v="Perry and Sons"/>
        <s v="Palmer Inc"/>
        <s v="Hull, Baker and Martinez"/>
        <s v="Becker, Rice and White"/>
        <s v="Osborne, Perkins and Knox"/>
        <s v="Mcknight-Freeman"/>
        <s v="Hayden, Shannon and Stein"/>
        <s v="Daniel-Luna"/>
        <s v="Weaver-Marquez"/>
        <s v="Austin, Baker and Kelley"/>
        <s v="Carney-Anderson"/>
        <s v="Jackson Inc"/>
        <s v="Warren Ltd"/>
        <s v="Schultz Inc"/>
        <s v="Thompson LLC"/>
        <s v="Johnson Inc"/>
        <s v="Morgan-Warren"/>
        <s v="Sullivan Group"/>
        <s v="Vargas, Banks and Palmer"/>
        <s v="Johnson, Dixon and Zimmerman"/>
        <s v="Moore, Dudley and Navarro"/>
        <s v="Price-Rodriguez"/>
        <s v="Huang-Henderson"/>
        <s v="Owens-Le"/>
        <s v="Huff LLC"/>
        <s v="Johnson LLC"/>
        <s v="Chavez, Garcia and Cantu"/>
        <s v="Lester-Moore"/>
        <s v="Fox-Quinn"/>
        <s v="Johnson-Lee"/>
        <s v="Pineda Group"/>
        <s v="Hoffman-Howard"/>
        <s v="Miranda, Hall and Mcgrath"/>
        <s v="Williams, Carter and Gonzalez"/>
        <s v="Davis-Rodriguez"/>
        <s v="Reid, Rivera and Perry"/>
        <s v="Mendoza-Parker"/>
        <s v="Lee, Ali and Guzman"/>
        <s v="Gallegos-Cobb"/>
        <s v="Ellison PLC"/>
        <s v="Bolton, Sanchez and Carrillo"/>
        <s v="Mason-Sanders"/>
        <s v="Pitts-Reed"/>
        <s v="Gonzalez-Martinez"/>
        <s v="Hill, Martin and Garcia"/>
        <s v="Garcia PLC"/>
        <s v="Herring-Bailey"/>
        <s v="Russell-Gardner"/>
        <s v="Walters-Carter"/>
        <s v="Johnson, Patterson and Montoya"/>
        <s v="Roberts and Sons"/>
        <s v="Avila-Nelson"/>
        <s v="Robbins and Sons"/>
        <s v="Singleton Ltd"/>
        <s v="Perez PLC"/>
        <s v="Rogers, Jacobs and Jackson"/>
        <s v="Barry Group"/>
        <s v="Rosales, Branch and Harmon"/>
        <s v="Smith-Reid"/>
        <s v="Williams Inc"/>
        <s v="Duncan, Mcdonald and Miller"/>
        <s v="Watkins Ltd"/>
        <s v="Allen-Jones"/>
        <s v="Mason-Smith"/>
        <s v="Lloyd, Kennedy and Davis"/>
        <s v="Walker Ltd"/>
        <s v="Gordon PLC"/>
        <s v="Lee and Sons"/>
        <s v="Cole LLC"/>
        <s v="Acosta PLC"/>
        <s v="Brown-Mckee"/>
        <s v="Miles and Sons"/>
        <s v="Sawyer, Horton and Williams"/>
        <s v="Foley-Cox"/>
        <s v="Horton, Morrison and Clark"/>
        <s v="Thomas and Sons"/>
        <s v="Morgan-Jenkins"/>
        <s v="Ward, Sanchez and Kemp"/>
        <s v="Fields Ltd"/>
        <s v="Ramos-Mitchell"/>
        <s v="Higgins, Davis and Salazar"/>
        <s v="Smith-Jenkins"/>
        <s v="Braun PLC"/>
        <s v="Drake PLC"/>
        <s v="Ross, Kelly and Brown"/>
        <s v="Lucas-Mullins"/>
        <s v="Tran LLC"/>
        <s v="Dawson, Brady and Gilbert"/>
        <s v="Obrien-Aguirre"/>
        <s v="Ferguson PLC"/>
        <s v="Garcia Ltd"/>
        <s v="Smith, Love and Smith"/>
        <s v="Wilson, Hall and Osborne"/>
        <s v="Bell, Grimes and Kerr"/>
        <s v="Ho-Harris"/>
        <s v="Ross Group"/>
        <s v="Turner-Davis"/>
        <s v="Smith, Jackson and Herrera"/>
        <s v="Smith-Hess"/>
        <s v="Brown, Herring and Bass"/>
        <s v="Chase, Garcia and Johnson"/>
        <s v="Ramsey and Sons"/>
        <s v="Cooke PLC"/>
        <s v="Wong-Walker"/>
        <s v="Ferguson, Collins and Mata"/>
        <s v="Guerrero, Flores and Jenkins"/>
        <s v="Peterson PLC"/>
        <s v="Townsend Ltd"/>
        <s v="Rush, Reed and Hall"/>
        <s v="Salazar-Dodson"/>
        <s v="Davis Ltd"/>
        <s v="Harris-Perry"/>
        <s v="Velazquez, Hunt and Ortiz"/>
        <s v="Flores PLC"/>
        <s v="Martinez LLC"/>
        <s v="Miller-Irwin"/>
        <s v="Sanchez-Morgan"/>
        <s v="Lopez, Adams and Johnson"/>
        <s v="Martin-Marshall"/>
        <s v="Summers PLC"/>
        <s v="Young, Hart and Ryan"/>
        <s v="Mills Group"/>
        <s v="Sandoval-Powell"/>
        <s v="Mills, Frazier and Perez"/>
        <s v="Hebert Group"/>
        <s v="Cole, Smith and Wood"/>
        <s v="Harris, Hall and Harris"/>
        <s v="Saunders Group"/>
        <s v="Pham, Avila and Nash"/>
        <s v="Patterson, Salinas and Lucas"/>
        <s v="Young PLC"/>
        <s v="Willis and Sons"/>
        <s v="Thompson-Bates"/>
        <s v="Rose-Silva"/>
        <s v="Pacheco, Johnson and Torres"/>
        <s v="Carlson, Dixon and Jones"/>
        <s v="Mcgee Group"/>
        <s v="Jordan-Acosta"/>
        <s v="Nunez Inc"/>
        <s v="Hayden Ltd"/>
        <s v="Gonzalez-Burton"/>
        <s v="Lewis, Taylor and Rivers"/>
        <s v="Butler, Henry and Espinoza"/>
        <s v="Guzman Group"/>
        <s v="Gibson-Hernandez"/>
        <s v="Spencer-Weber"/>
        <s v="Berger, Johnson and Marshall"/>
        <s v="Taylor, Cisneros and Romero"/>
        <s v="Little-Marsh"/>
        <s v="Petersen and Sons"/>
        <s v="Hensley Ltd"/>
        <s v="Navarro and Sons"/>
        <s v="Shannon Ltd"/>
        <s v="Young LLC"/>
        <s v="Adams, Willis and Sanchez"/>
        <s v="Mills-Roy"/>
        <s v="Brown Group"/>
        <s v="Burns-Burnett"/>
        <s v="Glass, Nunez and Mcdonald"/>
        <s v="Perez, Davis and Wilson"/>
        <s v="Diaz-Garcia"/>
        <s v="Salazar-Moon"/>
        <s v="Larsen-Chung"/>
        <s v="Anderson and Sons"/>
        <s v="Lawrence Group"/>
        <s v="Gray-Davis"/>
        <s v="Ramirez-Myers"/>
        <s v="Lucas, Hall and Bonilla"/>
        <s v="Williams, Perez and Villegas"/>
        <s v="Brooks, Jones and Ingram"/>
        <s v="Whitaker, Wallace and Daniels"/>
        <s v="Smith-Gonzalez"/>
        <s v="Skinner PLC"/>
        <s v="Nolan, Smith and Sanchez"/>
        <s v="Green-Carr"/>
        <s v="Brown-Parker"/>
        <s v="Marshall Inc"/>
        <s v="Leblanc-Pineda"/>
        <s v="Perry PLC"/>
        <s v="Klein, Stark and Livingston"/>
        <s v="Fleming-Oliver"/>
        <s v="Reilly, Aguirre and Johnson"/>
        <s v="Davidson, Wilcox and Lewis"/>
        <s v="Michael, Anderson and Vincent"/>
        <s v="King Ltd"/>
        <s v="Baker Ltd"/>
        <s v="Baker, Collins and Smith"/>
        <s v="Warren-Harrison"/>
        <s v="Gardner Group"/>
        <s v="Flores-Lambert"/>
        <s v="Cruz Ltd"/>
        <s v="Knox-Garner"/>
        <s v="Davis-Allen"/>
        <s v="Miller-Patel"/>
        <s v="Hernandez-Grimes"/>
        <s v="Owens, Hall and Gonzalez"/>
        <s v="Noble-Bailey"/>
        <s v="Holmes PLC"/>
        <s v="Jones-Martin"/>
        <s v="Myers LLC"/>
        <s v="Acosta, Mullins and Morris"/>
        <s v="Bell PLC"/>
        <s v="Smith-Schmidt"/>
        <s v="Ruiz, Richardson and Cole"/>
        <s v="Leonard-Mcclain"/>
        <s v="Bailey-Boyer"/>
        <s v="Lee LLC"/>
        <s v="Lyons Inc"/>
        <s v="Herrera-Wilson"/>
        <s v="Mahoney, Adams and Lucas"/>
        <s v="Mcmillan Group"/>
        <s v="Beck, Thompson and Martinez"/>
        <s v="Rodriguez-Scott"/>
        <s v="Rush-Bowers"/>
        <s v="Davis and Sons"/>
        <s v="Anderson-Pham"/>
        <s v="Stewart-Coleman"/>
        <s v="Bradshaw, Smith and Ryan"/>
        <s v="Ware-Arias"/>
        <s v="Blair, Reyes and Woods"/>
        <s v="Thomas-Lopez"/>
        <s v="Brown, Davies and Pacheco"/>
        <s v="Jones-Riddle"/>
        <s v="Schmidt-Gomez"/>
        <s v="Sullivan, Davis and Booth"/>
        <s v="Edwards-Kane"/>
        <s v="Hicks, Wall and Webb"/>
        <s v="Mayer-Richmond"/>
        <s v="Robles Ltd"/>
        <s v="Cochran Ltd"/>
        <s v="Rosales LLC"/>
        <s v="Harper-Bryan"/>
        <s v="Potter, Harper and Everett"/>
        <s v="Floyd-Sims"/>
        <s v="Spence, Jackson and Kelly"/>
        <s v="King-Nguyen"/>
        <s v="Hansen Group"/>
        <s v="Mathis, Hall and Hansen"/>
        <s v="Cummings Inc"/>
        <s v="Miller-Poole"/>
        <s v="Rodriguez-West"/>
        <s v="Calderon, Bradford and Dean"/>
        <s v="Clark-Bowman"/>
        <s v="Anderson-Pearson"/>
        <s v="Martin, Martin and Solis"/>
        <s v="Harrington-Harper"/>
        <s v="Price and Sons"/>
        <s v="Cuevas-Morales"/>
        <s v="Delgado-Hatfield"/>
        <s v="Padilla-Porter"/>
        <s v="Morris Group"/>
        <s v="Saunders Ltd"/>
        <s v="Woods Inc"/>
        <s v="Villanueva, Wright and Richardson"/>
        <s v="Wilson, Brooks and Clark"/>
        <s v="Sheppard, Smith and Spence"/>
        <s v="Wise, Thompson and Allen"/>
        <s v="Lane, Ryan and Chapman"/>
        <s v="Rich, Alvarez and King"/>
        <s v="Terry-Salinas"/>
        <s v="Wang-Rodriguez"/>
        <s v="Mckee-Hill"/>
        <s v="Gomez LLC"/>
        <s v="Gonzalez-Robbins"/>
        <s v="Obrien and Sons"/>
        <s v="Shaw Ltd"/>
        <s v="Hughes Inc"/>
        <s v="Olsen-Ryan"/>
        <s v="Grimes, Holland and Sloan"/>
        <s v="Turner, Young and Collins"/>
        <s v="Richardson Inc"/>
        <s v="Santos-Young"/>
        <s v="Nichols Ltd"/>
        <s v="Murphy PLC"/>
        <s v="Hogan, Porter and Rivera"/>
        <s v="Lyons LLC"/>
        <s v="Long-Greene"/>
        <s v="Robles-Hudson"/>
        <s v="Mcclure LLC"/>
        <s v="Martin, Russell and Baker"/>
        <s v="Rice-Parker"/>
        <s v="Landry Inc"/>
        <s v="Richards-Davis"/>
        <s v="Davis, Cox and Fox"/>
        <s v="Smith-Wallace"/>
        <s v="Cordova, Shaw and Wang"/>
        <s v="Clark Inc"/>
        <s v="Young and Sons"/>
        <s v="Henson PLC"/>
        <s v="Garcia Group"/>
        <s v="Adams, Walker and Wong"/>
        <s v="Hopkins-Browning"/>
        <s v="Bell, Edwards and Andersen"/>
        <s v="Morales Group"/>
        <s v="Lucero Group"/>
        <s v="Smith, Brown and Davis"/>
        <s v="Hunt Group"/>
        <s v="Valdez Ltd"/>
        <s v="Mccann-Le"/>
        <s v="Collins LLC"/>
        <s v="Smith-Miller"/>
        <s v="Jensen-Vargas"/>
        <s v="Robles, Bell and Gonzalez"/>
        <s v="Turner, Miller and Francis"/>
        <s v="Roberts Group"/>
        <s v="Best, Miller and Thomas"/>
        <s v="Smith-Mullins"/>
        <s v="Williams-Walsh"/>
        <s v="Harrison, Blackwell and Mendez"/>
        <s v="Sanchez, Bradley and Flores"/>
        <s v="Cox LLC"/>
        <s v="Morales-Odonnell"/>
        <s v="Ramirez LLC"/>
        <s v="Ramirez Group"/>
        <s v="Marsh-Coleman"/>
        <s v="Frederick, Jenkins and Collins"/>
        <s v="Wilson Ltd"/>
        <s v="Cline, Peterson and Lowery"/>
        <s v="Underwood, James and Jones"/>
        <s v="Johnson-Contreras"/>
        <s v="Greene, Lloyd and Sims"/>
        <s v="Smith-Sparks"/>
        <s v="Rosario-Smith"/>
        <s v="Avila, Ford and Welch"/>
        <s v="Gallegos Inc"/>
        <s v="Morrow, Santiago and Soto"/>
        <s v="Berry-Richardson"/>
        <s v="Cordova-Torres"/>
        <s v="Holt, Bernard and Johnson"/>
        <s v="Clark, Mccormick and Mendoza"/>
        <s v="Garrison LLC"/>
        <s v="Shannon-Olson"/>
        <s v="Murillo-Mcfarland"/>
        <s v="Young, Gilbert and Escobar"/>
        <s v="Thomas, Welch and Santana"/>
        <s v="Brown-Pena"/>
        <s v="Holder, Caldwell and Vance"/>
        <s v="Harrison-Bridges"/>
        <s v="Johnson, Murphy and Peterson"/>
        <s v="Taylor Inc"/>
        <s v="Deleon and Sons"/>
        <s v="Benjamin, Paul and Ferguson"/>
        <s v="Hardin-Dixon"/>
        <s v="York-Pitts"/>
        <s v="Jarvis and Sons"/>
        <s v="Morrison-Henderson"/>
        <s v="Martin-James"/>
        <s v="Mercer, Solomon and Singleton"/>
        <s v="Dougherty, Austin and Mills"/>
        <s v="Ritter PLC"/>
        <s v="Anderson Group"/>
        <s v="Lam-Hamilton"/>
        <s v="Ho Ltd"/>
        <s v="Brown, Estrada and Jensen"/>
        <s v="Hunt LLC"/>
        <s v="Fowler-Smith"/>
        <s v="Blair Inc"/>
        <s v="Kelley, Stanton and Sanchez"/>
        <s v="Hernandez-Macdonald"/>
        <s v="Joseph LLC"/>
        <s v="Webb-Smith"/>
        <s v="Johns PLC"/>
        <s v="Hardin-Foley"/>
        <s v="Fischer, Fowler and Arnold"/>
        <s v="Martinez-Juarez"/>
        <s v="Wilson and Sons"/>
        <s v="Clements Group"/>
        <s v="Valenzuela-Cook"/>
        <s v="Parker, Haley and Foster"/>
        <s v="Fuentes LLC"/>
        <s v="Moran and Sons"/>
        <s v="Stevens Inc"/>
        <s v="Martinez-Johnson"/>
        <s v="Franklin Inc"/>
        <s v="Sanchez, Cross and Savage"/>
        <s v="Pineda Ltd"/>
        <s v="Powell and Sons"/>
        <s v="Pugh LLC"/>
        <s v="Rowe-Wong"/>
        <s v="Williams-Santos"/>
        <s v="Weber Inc"/>
        <s v="Avery, Brown and Parker"/>
        <s v="Cox Group"/>
        <s v="Jensen LLC"/>
        <s v="Brown Inc"/>
        <s v="Hale-Hayes"/>
        <s v="Mcbride PLC"/>
        <s v="Harris-Jennings"/>
        <s v="Becker-Scott"/>
        <s v="Todd, Freeman and Henry"/>
        <s v="Martinez, Garza and Young"/>
        <s v="Smith-Ramos"/>
        <s v="Brown-George"/>
        <s v="Waters and Sons"/>
        <s v="Brown Ltd"/>
        <s v="Christian, Yates and Greer"/>
        <s v="Cole, Hernandez and Rodriguez"/>
        <s v="Ortiz, Valenzuela and Collins"/>
        <s v="Valencia PLC"/>
        <s v="Gordon, Mendez and Johnson"/>
        <s v="Johnson Group"/>
        <s v="Rose-Fuller"/>
        <s v="Hughes, Mendez and Patterson"/>
        <s v="Brady, Cortez and Rodriguez"/>
        <s v="Wang, Nguyen and Horton"/>
        <s v="Santos, Williams and Brown"/>
        <s v="Barnett and Sons"/>
        <s v="Petersen-Rodriguez"/>
        <s v="Burnett-Mora"/>
        <s v="King LLC"/>
        <s v="Miller Ltd"/>
        <s v="Case LLC"/>
        <s v="Swanson, Wilson and Baker"/>
        <s v="Dean, Fox and Phillips"/>
        <s v="Smith-Smith"/>
        <s v="Smith, Scott and Rodriguez"/>
        <s v="White, Robertson and Roberts"/>
        <s v="Martinez Inc"/>
        <s v="Tucker, Mccoy and Marquez"/>
        <s v="Martin, Lee and Armstrong"/>
        <s v="Dunn, Moreno and Green"/>
        <s v="Jackson, Martinez and Ray"/>
        <s v="Patterson-Johnson"/>
        <s v="Carlson-Hernandez"/>
        <s v="Parker PLC"/>
        <s v="Yu and Sons"/>
        <s v="Taylor, Johnson and Hernandez"/>
        <s v="Mack Ltd"/>
        <s v="Lamb-Sanders"/>
        <s v="Williams-Ramirez"/>
        <s v="Weaver Ltd"/>
        <s v="Barnes-Williams"/>
        <s v="Richardson, Woodward and Hansen"/>
        <s v="Hunt, Barker and Baker"/>
        <s v="Ramos, Moreno and Lewis"/>
        <s v="Harris Inc"/>
        <s v="Peters-Nelson"/>
        <s v="Ferguson, Murphy and Bright"/>
        <s v="Robinson Group"/>
        <s v="Jordan-Wolfe"/>
        <s v="Vargas-Cox"/>
        <s v="Yang and Sons"/>
        <s v="Wilson, Wilson and Mathis"/>
        <s v="Wang, Koch and Weaver"/>
        <s v="Cisneros Ltd"/>
        <s v="Williams-Jones"/>
        <s v="Roberts, Hinton and Williams"/>
        <s v="Gonzalez, Williams and Benson"/>
        <s v="Hobbs, Brown and Lee"/>
        <s v="Russo, Kim and Mccoy"/>
        <s v="Howell, Myers and Olson"/>
        <s v="Bailey and Sons"/>
        <s v="Jensen-Brown"/>
        <s v="Smith Group"/>
        <s v="Murphy-Farrell"/>
        <s v="Everett-Wolfe"/>
        <s v="Park-Goodman"/>
        <s v="York, Barr and Grant"/>
        <s v="Little Ltd"/>
        <s v="Brown and Sons"/>
        <s v="Payne, Garrett and Thomas"/>
        <s v="Robinson-Kelly"/>
        <s v="Kelly-Colon"/>
        <s v="Turner, Scott and Gentry"/>
        <s v="Sanchez Ltd"/>
        <s v="Giles-Smith"/>
        <s v="Thompson-Moreno"/>
        <s v="Murphy-Fox"/>
        <s v="Rodriguez-Patterson"/>
        <s v="Nelson-Valdez"/>
        <s v="Kelly PLC"/>
        <s v="Nguyen and Sons"/>
        <s v="Jones PLC"/>
        <s v="Gilmore LLC"/>
        <s v="Lee-Cobb"/>
        <s v="Jones, Wiley and Robbins"/>
        <s v="Martin, Gates and Holt"/>
        <s v="Bowen, Davies and Burns"/>
        <s v="Nguyen Inc"/>
        <s v="Walsh-Watts"/>
        <s v="Ray, Li and Li"/>
        <s v="Murray Ltd"/>
        <s v="Bradford-Silva"/>
        <s v="Mora-Bradley"/>
        <s v="Cardenas, Thompson and Carey"/>
        <s v="Lopez, Reid and Johnson"/>
        <s v="Fox-Williams"/>
        <s v="Taylor, Wood and Taylor"/>
        <s v="Cole, Petty and Cameron"/>
        <s v="Mcclain LLC"/>
        <s v="Sims-Gross"/>
        <s v="Perez Group"/>
        <s v="Haynes-Williams"/>
        <s v="Ford LLC"/>
        <s v="Moreno Ltd"/>
        <s v="Moore, Cook and Wright"/>
        <s v="Ortega LLC"/>
        <s v="Silva, Walker and Martin"/>
        <s v="Huynh, Gallegos and Mills"/>
        <s v="Anderson LLC"/>
        <s v="Garza-Bryant"/>
        <s v="Mays LLC"/>
        <s v="Evans-Jones"/>
        <s v="Fischer, Torres and Walker"/>
        <s v="Tapia, Kramer and Hicks"/>
        <s v="Barnes, Wilcox and Riley"/>
        <s v="Reyes PLC"/>
        <s v="Pace, Simpson and Watkins"/>
        <s v="Valenzuela, Davidson and Castro"/>
        <s v="Dominguez-Owens"/>
        <s v="Thomas-Simmons"/>
        <s v="Beck-Knight"/>
        <s v="Mccoy Ltd"/>
        <s v="Dawson-Tyler"/>
        <s v="Johns-Thomas"/>
        <s v="Quinn, Cruz and Schmidt"/>
        <s v="Stewart Inc"/>
        <s v="Moore Group"/>
        <s v="Carson PLC"/>
        <s v="Cruz, Hall and Mason"/>
        <s v="Glass, Baker and Jones"/>
        <s v="Marquez-Kerr"/>
        <s v="Stone PLC"/>
        <s v="Caldwell PLC"/>
        <s v="Silva-Hawkins"/>
        <s v="Gardner Inc"/>
        <s v="Meyer-Avila"/>
        <s v="Nelson, Smith and Graham"/>
        <s v="West-Stevens"/>
        <s v="Clark-Conrad"/>
        <s v="Fitzgerald Group"/>
        <s v="Hill, Mccann and Moore"/>
        <s v="Edwards LLC"/>
        <s v="Greer and Sons"/>
        <s v="Martinez PLC"/>
        <s v="Hunter-Logan"/>
        <s v="Ramos and Sons"/>
        <s v="Lane-Barber"/>
        <s v="Lowery Group"/>
        <s v="Guerrero-Griffin"/>
        <s v="Perez, Reed and Lee"/>
        <s v="Chen, Pollard and Clarke"/>
        <s v="Serrano, Gallagher and Griffith"/>
        <s v="Callahan-Gilbert"/>
        <s v="Logan-Miranda"/>
        <s v="Rodriguez PLC"/>
        <s v="Smith-Kennedy"/>
        <s v="Mitchell-Lee"/>
        <s v="Rowland PLC"/>
        <s v="Shaffer-Mason"/>
        <s v="Matthews LLC"/>
        <s v="Montgomery-Castro"/>
        <s v="Hale, Pearson and Jenkins"/>
        <s v="Ramirez-Calderon"/>
        <s v="Johnson-Morales"/>
        <s v="Mathis-Rodriguez"/>
        <s v="Smith, Mack and Williams"/>
        <s v="Johnson-Pace"/>
        <s v="Meza, Kirby and Patel"/>
        <s v="Gonzalez-Snow"/>
        <s v="Murphy LLC"/>
        <s v="Taylor-Rowe"/>
        <s v="Henderson Ltd"/>
        <s v="Moss-Guzman"/>
        <s v="Webb Group"/>
        <s v="Brooks-Rodriguez"/>
        <s v="Thomas Ltd"/>
        <s v="Williams and Sons"/>
        <s v="Vega, Chan and Carney"/>
        <s v="Byrd Group"/>
        <s v="Peterson, Fletcher and Sanchez"/>
        <s v="Smith-Brown"/>
        <s v="Vance-Glover"/>
        <s v="Joyce PLC"/>
        <s v="Kennedy-Miller"/>
        <s v="White-Obrien"/>
        <s v="Stafford, Hess and Raymond"/>
        <s v="Jordan, Schneider and Hall"/>
        <s v="Rodriguez, Cox and Rodriguez"/>
        <s v="Welch Inc"/>
        <s v="Vasquez Inc"/>
        <s v="Freeman-Ferguson"/>
        <s v="Houston, Moore and Rogers"/>
        <s v="Small-Fuentes"/>
        <s v="Reid-Day"/>
        <s v="Wallace LLC"/>
        <s v="Olson-Bishop"/>
        <s v="Rodriguez, Anderson and Porter"/>
        <s v="Perez, Brown and Meyers"/>
        <s v="English-Mccullough"/>
        <s v="Smith-Nguyen"/>
        <s v="Harmon-Madden"/>
        <s v="Walker-Taylor"/>
        <s v="Harris, Medina and Mitchell"/>
        <s v="Ball-Fisher"/>
        <s v="Page, Holt and Mack"/>
        <s v="Landry Group"/>
        <s v="Buckley Group"/>
        <s v="Vincent PLC"/>
        <s v="Watson-Douglas"/>
        <s v="Jones, Casey and Jones"/>
        <s v="Alvarez-Bauer"/>
        <s v="Buck-Khan"/>
        <s v="Valdez, Williams and Meyer"/>
        <s v="Alvarez-Andrews"/>
        <s v="Stewart and Sons"/>
        <s v="Dyer Inc"/>
        <s v="Anderson, Williams and Cox"/>
        <s v="Solomon PLC"/>
        <s v="Miller-Hubbard"/>
        <s v="Miranda, Martinez and Lowery"/>
        <s v="Munoz, Cherry and Bell"/>
        <s v="Baker-Higgins"/>
        <s v="Johnson, Turner and Carroll"/>
        <s v="Ward PLC"/>
        <s v="Bradley, Beck and Mayo"/>
        <s v="Levine, Martin and Hernandez"/>
        <s v="Gallegos, Wagner and Gaines"/>
        <s v="Hodges, Smith and Kelly"/>
        <s v="Macias Inc"/>
        <s v="Cook-Ortiz"/>
        <s v="Jordan-Fischer"/>
        <s v="Pierce-Ramirez"/>
        <s v="Howell and Sons"/>
        <s v="Garcia, Dunn and Richardson"/>
        <s v="Lawson and Sons"/>
        <s v="Porter-Hicks"/>
        <s v="Rodriguez-Hansen"/>
        <s v="Williams LLC"/>
        <s v="Cooper, Stanley and Bryant"/>
        <s v="Miller, Glenn and Adams"/>
        <s v="Cole, Salazar and Moreno"/>
        <s v="Jones-Ryan"/>
        <s v="Hood, Perez and Meadows"/>
        <s v="Bright and Sons"/>
        <s v="Brady Ltd"/>
        <s v="Collier LLC"/>
        <s v="Campbell, Thomas and Obrien"/>
        <s v="Moses-Terry"/>
        <s v="Miranda, Gray and Hale"/>
        <s v="Ayala, Crawford and Taylor"/>
        <s v="Martinez Ltd"/>
        <s v="Lee PLC"/>
        <s v="Young, Ramsey and Powell"/>
        <s v="Lewis and Sons"/>
        <s v="Davis-Johnson"/>
        <s v="Stevenson-Thompson"/>
        <s v="Ellis, Smith and Armstrong"/>
        <s v="Jackson-Brown"/>
        <s v="Kane, Pruitt and Rivera"/>
        <s v="Wood, Buckley and Meza"/>
        <s v="Brown-Williams"/>
        <s v="Hansen-Austin"/>
        <s v="Santana-George"/>
        <s v="Davis LLC"/>
        <s v="Vazquez, Ochoa and Clark"/>
        <s v="Chung-Nguyen"/>
        <s v="Mueller-Harmon"/>
        <s v="Dixon, Perez and Banks"/>
        <s v="Estrada Group"/>
        <s v="Lutz Group"/>
        <s v="Ortiz Inc"/>
        <s v="Craig, Ellis and Miller"/>
        <s v="Charles Inc"/>
        <s v="White-Rosario"/>
        <s v="Simmons-Villarreal"/>
        <s v="Strickland Group"/>
        <s v="Lynch Ltd"/>
        <s v="Sanders LLC"/>
        <s v="Cooper LLC"/>
        <s v="Palmer Ltd"/>
        <s v="Santos Group"/>
        <s v="Christian, Kim and Jimenez"/>
        <s v="Williams, Price and Hurley"/>
        <s v="Anderson, Parks and Estrada"/>
        <s v="Collins-Martinez"/>
        <s v="Barrett Inc"/>
        <s v="Adams-Rollins"/>
        <s v="Wright-Bryant"/>
        <s v="Berry-Cannon"/>
        <s v="Davis-Gonzalez"/>
        <s v="Best-Young"/>
        <s v="Powers, Smith and Deleon"/>
        <s v="Hogan Group"/>
        <s v="Wang, Silva and Byrd"/>
        <s v="Parker-Morris"/>
        <s v="Rodriguez, Johnson and Jackson"/>
        <s v="Haynes PLC"/>
        <s v="Hayes Group"/>
        <s v="White, Pena and Calhoun"/>
        <s v="Bryant-Pope"/>
        <s v="Gates, Li and Thompson"/>
        <s v="King-Morris"/>
        <s v="Carter, Cole and Curtis"/>
        <s v="Sanchez-Parsons"/>
        <s v="Rivera-Pearson"/>
        <s v="Ramirez, Padilla and Barrera"/>
        <s v="Riggs Group"/>
        <s v="Clements Ltd"/>
        <s v="Cooper Inc"/>
        <s v="Jones-Gonzalez"/>
        <s v="Fox Ltd"/>
        <s v="Green, Murphy and Webb"/>
        <s v="Stevenson PLC"/>
        <s v="Soto-Anthony"/>
        <s v="Wise and Sons"/>
        <s v="Butler-Barr"/>
        <s v="Wilson, Jefferson and Anderson"/>
        <s v="Brown-Oliver"/>
        <s v="Davis-Gardner"/>
        <s v="Dawson Group"/>
        <s v="Turner-Terrell"/>
        <s v="Hall, Buchanan and Benton"/>
        <s v="Lowery, Hayden and Cruz"/>
        <s v="Mora, Miller and Harper"/>
        <s v="Espinoza Group"/>
        <s v="Davis, Crawford and Lopez"/>
        <s v="Richards, Stevens and Fleming"/>
        <s v="Tapia, Sandoval and Hurley"/>
        <s v="Allen Inc"/>
        <s v="Williams, Johnson and Campbell"/>
        <s v="Wiggins Ltd"/>
        <s v="Luna-Horne"/>
        <s v="Peterson, Gonzalez and Spencer"/>
        <s v="Walter Inc"/>
        <s v="Sanders, Farley and Huffman"/>
        <s v="Hall, Holmes and Walker"/>
        <s v="Smith-Powell"/>
        <s v="Smith-Hill"/>
        <s v="Wright LLC"/>
        <s v="Williams, Orozco and Gomez"/>
        <s v="Peterson Ltd"/>
        <s v="Cummings-Hayes"/>
        <s v="Boyle Ltd"/>
        <s v="Henderson, Parker and Diaz"/>
        <s v="Moss-Obrien"/>
        <s v="Wood Inc"/>
        <s v="Riley, Cohen and Goodman"/>
        <s v="Green, Robinson and Ho"/>
        <s v="Black-Graham"/>
        <s v="Robbins Group"/>
        <s v="Mason, Case and May"/>
        <s v="Harris, Russell and Mitchell"/>
        <s v="Rodriguez-Robinson"/>
        <s v="Peck, Higgins and Smith"/>
        <s v="Nunez-King"/>
        <s v="Howard-Douglas"/>
        <s v="Gonzalez-White"/>
        <s v="Lopez-King"/>
        <s v="Glover-Nelson"/>
        <s v="Garner and Sons"/>
        <s v="Sellers, Roach and Garrison"/>
        <s v="Herrera, Bennett and Silva"/>
        <s v="Thomas, Clay and Mendoza"/>
        <s v="Ayala Group"/>
        <s v="Huerta, Roberts and Dickerson"/>
        <s v="Bailey, Nguyen and Martinez"/>
        <s v="Williams, Martin and Meyer"/>
        <s v="Huff-Johnson"/>
        <s v="Diaz-Little"/>
        <s v="Freeman-French"/>
        <s v="Beck-Weber"/>
        <s v="Lewis-Jacobson"/>
        <s v="Logan-Curtis"/>
        <s v="Chan, Washington and Callahan"/>
        <s v="Wilson Group"/>
        <s v="Gardner, Ryan and Gutierrez"/>
        <s v="Hernandez Inc"/>
        <s v="Ortiz-Roberts"/>
        <s v="Morrow Inc"/>
        <s v="Erickson-Rogers"/>
        <s v="Leach, Rich and Price"/>
        <s v="Manning-Hamilton"/>
        <s v="Butler LLC"/>
        <s v="Ball LLC"/>
        <s v="Taylor, Santiago and Flores"/>
        <s v="Hernandez, Norton and Kelley"/>
      </sharedItems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0">
      <sharedItems containsSemiMixedTypes="0" containsString="0" containsNumber="1" minValue="0" maxValue="2338.833333333333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2">
      <sharedItems containsMixedTypes="1" containsNumber="1" minValue="0" maxValue="113.17073170731707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Date Created Conversion" numFmtId="1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1" base="13">
        <rangePr groupBy="months" startDate="2010-01-09T06:00:00" endDate="2020-01-27T06:00:00"/>
        <groupItems count="14">
          <s v="&lt;1/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7/2020"/>
        </groupItems>
      </fieldGroup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49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 Category" numFmtId="0">
      <sharedItems/>
    </cacheField>
    <cacheField name="Quarters" numFmtId="0" databaseField="0">
      <fieldGroup base="13">
        <rangePr groupBy="quarters" startDate="2010-01-09T06:00:00" endDate="2020-01-27T06:00:00"/>
        <groupItems count="6">
          <s v="&lt;1/9/2010"/>
          <s v="Qtr1"/>
          <s v="Qtr2"/>
          <s v="Qtr3"/>
          <s v="Qtr4"/>
          <s v="&gt;1/27/2020"/>
        </groupItems>
      </fieldGroup>
    </cacheField>
    <cacheField name="Years" numFmtId="0" databaseField="0">
      <fieldGroup base="13">
        <rangePr groupBy="years" startDate="2010-01-09T06:00:00" endDate="2020-01-27T06:00:00"/>
        <groupItems count="13">
          <s v="&lt;1/9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2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x v="0"/>
    <n v="0"/>
    <x v="0"/>
    <n v="0"/>
    <n v="0"/>
    <x v="0"/>
    <s v="CAD"/>
    <n v="1448690400"/>
    <n v="1450159200"/>
    <b v="0"/>
    <b v="0"/>
    <s v="food/food trucks"/>
    <x v="0"/>
    <x v="0"/>
  </r>
  <r>
    <n v="1"/>
    <s v="Odom Inc"/>
    <s v="Managed bottom-line architecture"/>
    <n v="1400"/>
    <x v="1"/>
    <n v="1040"/>
    <x v="1"/>
    <n v="158"/>
    <n v="92.151898734177209"/>
    <x v="1"/>
    <s v="USD"/>
    <n v="1408424400"/>
    <n v="1408597200"/>
    <b v="0"/>
    <b v="1"/>
    <s v="music/rock"/>
    <x v="1"/>
    <x v="1"/>
  </r>
  <r>
    <n v="2"/>
    <s v="Melton, Robinson and Fritz"/>
    <s v="Function-based leadingedge pricing structure"/>
    <n v="108400"/>
    <x v="2"/>
    <n v="131.4787822878229"/>
    <x v="1"/>
    <n v="1425"/>
    <n v="100.01614035087719"/>
    <x v="2"/>
    <s v="AUD"/>
    <n v="1384668000"/>
    <n v="1384840800"/>
    <b v="0"/>
    <b v="0"/>
    <s v="technology/web"/>
    <x v="2"/>
    <x v="2"/>
  </r>
  <r>
    <n v="3"/>
    <s v="Mcdonald, Gonzalez and Ross"/>
    <s v="Vision-oriented fresh-thinking conglomeration"/>
    <n v="4200"/>
    <x v="3"/>
    <n v="58.976190476190467"/>
    <x v="0"/>
    <n v="24"/>
    <n v="103.20833333333333"/>
    <x v="1"/>
    <s v="USD"/>
    <n v="1565499600"/>
    <n v="1568955600"/>
    <b v="0"/>
    <b v="0"/>
    <s v="music/rock"/>
    <x v="1"/>
    <x v="1"/>
  </r>
  <r>
    <n v="4"/>
    <s v="Larson-Little"/>
    <s v="Proactive foreground core"/>
    <n v="7600"/>
    <x v="4"/>
    <n v="69.276315789473685"/>
    <x v="0"/>
    <n v="53"/>
    <n v="99.339622641509436"/>
    <x v="1"/>
    <s v="USD"/>
    <n v="1547964000"/>
    <n v="1548309600"/>
    <b v="0"/>
    <b v="0"/>
    <s v="theater/plays"/>
    <x v="3"/>
    <x v="3"/>
  </r>
  <r>
    <n v="5"/>
    <s v="Harris Group"/>
    <s v="Open-source optimizing database"/>
    <n v="7600"/>
    <x v="5"/>
    <n v="173.61842105263159"/>
    <x v="1"/>
    <n v="174"/>
    <n v="75.833333333333329"/>
    <x v="3"/>
    <s v="DKK"/>
    <n v="1346130000"/>
    <n v="1347080400"/>
    <b v="0"/>
    <b v="0"/>
    <s v="theater/plays"/>
    <x v="3"/>
    <x v="3"/>
  </r>
  <r>
    <n v="6"/>
    <s v="Ortiz, Coleman and Mitchell"/>
    <s v="Operative upward-trending algorithm"/>
    <n v="5200"/>
    <x v="6"/>
    <n v="20.961538461538463"/>
    <x v="0"/>
    <n v="18"/>
    <n v="60.555555555555557"/>
    <x v="4"/>
    <s v="GBP"/>
    <n v="1505278800"/>
    <n v="1505365200"/>
    <b v="0"/>
    <b v="0"/>
    <s v="film &amp; video/documentary"/>
    <x v="4"/>
    <x v="4"/>
  </r>
  <r>
    <n v="7"/>
    <s v="Carter-Guzman"/>
    <s v="Centralized cohesive challenge"/>
    <n v="4500"/>
    <x v="7"/>
    <n v="327.57777777777778"/>
    <x v="1"/>
    <n v="227"/>
    <n v="64.93832599118943"/>
    <x v="3"/>
    <s v="DKK"/>
    <n v="1439442000"/>
    <n v="1439614800"/>
    <b v="0"/>
    <b v="0"/>
    <s v="theater/plays"/>
    <x v="3"/>
    <x v="3"/>
  </r>
  <r>
    <n v="8"/>
    <s v="Nunez-Richards"/>
    <s v="Exclusive attitude-oriented intranet"/>
    <n v="110100"/>
    <x v="8"/>
    <n v="19.932788374205266"/>
    <x v="2"/>
    <n v="708"/>
    <n v="30.997175141242938"/>
    <x v="3"/>
    <s v="DKK"/>
    <n v="1281330000"/>
    <n v="1281502800"/>
    <b v="0"/>
    <b v="0"/>
    <s v="theater/plays"/>
    <x v="3"/>
    <x v="3"/>
  </r>
  <r>
    <n v="9"/>
    <s v="Rangel, Holt and Jones"/>
    <s v="Open-source fresh-thinking model"/>
    <n v="6200"/>
    <x v="9"/>
    <n v="51.741935483870968"/>
    <x v="0"/>
    <n v="44"/>
    <n v="72.909090909090907"/>
    <x v="1"/>
    <s v="USD"/>
    <n v="1379566800"/>
    <n v="1383804000"/>
    <b v="0"/>
    <b v="0"/>
    <s v="music/electric music"/>
    <x v="1"/>
    <x v="5"/>
  </r>
  <r>
    <n v="10"/>
    <s v="Green Ltd"/>
    <s v="Monitored empowering installation"/>
    <n v="5200"/>
    <x v="10"/>
    <n v="266.11538461538464"/>
    <x v="1"/>
    <n v="220"/>
    <n v="62.9"/>
    <x v="1"/>
    <s v="USD"/>
    <n v="1281762000"/>
    <n v="1285909200"/>
    <b v="0"/>
    <b v="0"/>
    <s v="film &amp; video/drama"/>
    <x v="4"/>
    <x v="6"/>
  </r>
  <r>
    <n v="11"/>
    <s v="Perez, Johnson and Gardner"/>
    <s v="Grass-roots zero administration system engine"/>
    <n v="6300"/>
    <x v="11"/>
    <n v="48.095238095238095"/>
    <x v="0"/>
    <n v="27"/>
    <n v="112.22222222222223"/>
    <x v="1"/>
    <s v="USD"/>
    <n v="1285045200"/>
    <n v="1285563600"/>
    <b v="0"/>
    <b v="1"/>
    <s v="theater/plays"/>
    <x v="3"/>
    <x v="3"/>
  </r>
  <r>
    <n v="12"/>
    <s v="Kim Ltd"/>
    <s v="Assimilated hybrid intranet"/>
    <n v="6300"/>
    <x v="12"/>
    <n v="89.349206349206341"/>
    <x v="0"/>
    <n v="55"/>
    <n v="102.34545454545454"/>
    <x v="1"/>
    <s v="USD"/>
    <n v="1571720400"/>
    <n v="1572411600"/>
    <b v="0"/>
    <b v="0"/>
    <s v="film &amp; video/drama"/>
    <x v="4"/>
    <x v="6"/>
  </r>
  <r>
    <n v="13"/>
    <s v="Walker, Taylor and Coleman"/>
    <s v="Multi-tiered directional open architecture"/>
    <n v="4200"/>
    <x v="13"/>
    <n v="245.11904761904765"/>
    <x v="1"/>
    <n v="98"/>
    <n v="105.05102040816327"/>
    <x v="1"/>
    <s v="USD"/>
    <n v="1465621200"/>
    <n v="1466658000"/>
    <b v="0"/>
    <b v="0"/>
    <s v="music/indie rock"/>
    <x v="1"/>
    <x v="7"/>
  </r>
  <r>
    <n v="14"/>
    <s v="Rodriguez, Rose and Stewart"/>
    <s v="Cloned directional synergy"/>
    <n v="28200"/>
    <x v="14"/>
    <n v="66.769503546099301"/>
    <x v="0"/>
    <n v="200"/>
    <n v="94.144999999999996"/>
    <x v="1"/>
    <s v="USD"/>
    <n v="1331013600"/>
    <n v="1333342800"/>
    <b v="0"/>
    <b v="0"/>
    <s v="music/indie rock"/>
    <x v="1"/>
    <x v="7"/>
  </r>
  <r>
    <n v="15"/>
    <s v="Wright, Hunt and Rowe"/>
    <s v="Extended eco-centric pricing structure"/>
    <n v="81200"/>
    <x v="15"/>
    <n v="47.307881773399011"/>
    <x v="0"/>
    <n v="452"/>
    <n v="84.986725663716811"/>
    <x v="1"/>
    <s v="USD"/>
    <n v="1575957600"/>
    <n v="1576303200"/>
    <b v="0"/>
    <b v="0"/>
    <s v="technology/wearables"/>
    <x v="2"/>
    <x v="8"/>
  </r>
  <r>
    <n v="16"/>
    <s v="Hines Inc"/>
    <s v="Cross-platform systemic adapter"/>
    <n v="1700"/>
    <x v="16"/>
    <n v="649.47058823529414"/>
    <x v="1"/>
    <n v="100"/>
    <n v="110.41"/>
    <x v="1"/>
    <s v="USD"/>
    <n v="1390370400"/>
    <n v="1392271200"/>
    <b v="0"/>
    <b v="0"/>
    <s v="publishing/nonfiction"/>
    <x v="5"/>
    <x v="9"/>
  </r>
  <r>
    <n v="17"/>
    <s v="Cochran-Nguyen"/>
    <s v="Seamless 4thgeneration methodology"/>
    <n v="84600"/>
    <x v="17"/>
    <n v="159.39125295508273"/>
    <x v="1"/>
    <n v="1249"/>
    <n v="107.96236989591674"/>
    <x v="1"/>
    <s v="USD"/>
    <n v="1294812000"/>
    <n v="1294898400"/>
    <b v="0"/>
    <b v="0"/>
    <s v="film &amp; video/animation"/>
    <x v="4"/>
    <x v="10"/>
  </r>
  <r>
    <n v="18"/>
    <s v="Johnson-Gould"/>
    <s v="Exclusive needs-based adapter"/>
    <n v="9100"/>
    <x v="18"/>
    <n v="66.912087912087912"/>
    <x v="3"/>
    <n v="135"/>
    <n v="45.103703703703701"/>
    <x v="1"/>
    <s v="USD"/>
    <n v="1536382800"/>
    <n v="1537074000"/>
    <b v="0"/>
    <b v="0"/>
    <s v="theater/plays"/>
    <x v="3"/>
    <x v="3"/>
  </r>
  <r>
    <n v="19"/>
    <s v="Perez-Hess"/>
    <s v="Down-sized cohesive archive"/>
    <n v="62500"/>
    <x v="19"/>
    <n v="48.529600000000002"/>
    <x v="0"/>
    <n v="674"/>
    <n v="45.001483679525222"/>
    <x v="1"/>
    <s v="USD"/>
    <n v="1551679200"/>
    <n v="1553490000"/>
    <b v="0"/>
    <b v="1"/>
    <s v="theater/plays"/>
    <x v="3"/>
    <x v="3"/>
  </r>
  <r>
    <n v="20"/>
    <s v="Reeves, Thompson and Richardson"/>
    <s v="Proactive composite alliance"/>
    <n v="131800"/>
    <x v="20"/>
    <n v="112.24279210925646"/>
    <x v="1"/>
    <n v="1396"/>
    <n v="105.97134670487107"/>
    <x v="1"/>
    <s v="USD"/>
    <n v="1406523600"/>
    <n v="1406523600"/>
    <b v="0"/>
    <b v="0"/>
    <s v="film &amp; video/drama"/>
    <x v="4"/>
    <x v="6"/>
  </r>
  <r>
    <n v="21"/>
    <s v="Simmons-Reynolds"/>
    <s v="Re-engineered intangible definition"/>
    <n v="94000"/>
    <x v="21"/>
    <n v="40.992553191489364"/>
    <x v="0"/>
    <n v="558"/>
    <n v="69.055555555555557"/>
    <x v="1"/>
    <s v="USD"/>
    <n v="1313384400"/>
    <n v="1316322000"/>
    <b v="0"/>
    <b v="0"/>
    <s v="theater/plays"/>
    <x v="3"/>
    <x v="3"/>
  </r>
  <r>
    <n v="22"/>
    <s v="Collier Inc"/>
    <s v="Enhanced dynamic definition"/>
    <n v="59100"/>
    <x v="22"/>
    <n v="128.07106598984771"/>
    <x v="1"/>
    <n v="890"/>
    <n v="85.044943820224717"/>
    <x v="1"/>
    <s v="USD"/>
    <n v="1522731600"/>
    <n v="1524027600"/>
    <b v="0"/>
    <b v="0"/>
    <s v="theater/plays"/>
    <x v="3"/>
    <x v="3"/>
  </r>
  <r>
    <n v="23"/>
    <s v="Gray-Jenkins"/>
    <s v="Devolved next generation adapter"/>
    <n v="4500"/>
    <x v="23"/>
    <n v="332.04444444444448"/>
    <x v="1"/>
    <n v="142"/>
    <n v="105.22535211267606"/>
    <x v="4"/>
    <s v="GBP"/>
    <n v="1550124000"/>
    <n v="1554699600"/>
    <b v="0"/>
    <b v="0"/>
    <s v="film &amp; video/documentary"/>
    <x v="4"/>
    <x v="4"/>
  </r>
  <r>
    <n v="24"/>
    <s v="Scott, Wilson and Martin"/>
    <s v="Cross-platform intermediate frame"/>
    <n v="92400"/>
    <x v="24"/>
    <n v="112.83225108225108"/>
    <x v="1"/>
    <n v="2673"/>
    <n v="39.003741114852225"/>
    <x v="1"/>
    <s v="USD"/>
    <n v="1403326800"/>
    <n v="1403499600"/>
    <b v="0"/>
    <b v="0"/>
    <s v="technology/wearables"/>
    <x v="2"/>
    <x v="8"/>
  </r>
  <r>
    <n v="25"/>
    <s v="Caldwell, Velazquez and Wilson"/>
    <s v="Monitored impactful analyzer"/>
    <n v="5500"/>
    <x v="25"/>
    <n v="216.43636363636364"/>
    <x v="1"/>
    <n v="163"/>
    <n v="73.030674846625772"/>
    <x v="1"/>
    <s v="USD"/>
    <n v="1305694800"/>
    <n v="1307422800"/>
    <b v="0"/>
    <b v="1"/>
    <s v="games/video games"/>
    <x v="6"/>
    <x v="11"/>
  </r>
  <r>
    <n v="26"/>
    <s v="Spencer-Bates"/>
    <s v="Optional responsive customer loyalty"/>
    <n v="107500"/>
    <x v="26"/>
    <n v="48.199069767441863"/>
    <x v="3"/>
    <n v="1480"/>
    <n v="35.009459459459457"/>
    <x v="1"/>
    <s v="USD"/>
    <n v="1533013200"/>
    <n v="1535346000"/>
    <b v="0"/>
    <b v="0"/>
    <s v="theater/plays"/>
    <x v="3"/>
    <x v="3"/>
  </r>
  <r>
    <n v="27"/>
    <s v="Best, Carr and Williams"/>
    <s v="Diverse transitional migration"/>
    <n v="2000"/>
    <x v="27"/>
    <n v="79.95"/>
    <x v="0"/>
    <n v="15"/>
    <n v="106.6"/>
    <x v="1"/>
    <s v="USD"/>
    <n v="1443848400"/>
    <n v="1444539600"/>
    <b v="0"/>
    <b v="0"/>
    <s v="music/rock"/>
    <x v="1"/>
    <x v="1"/>
  </r>
  <r>
    <n v="28"/>
    <s v="Campbell, Brown and Powell"/>
    <s v="Synchronized global task-force"/>
    <n v="130800"/>
    <x v="28"/>
    <n v="105.22553516819573"/>
    <x v="1"/>
    <n v="2220"/>
    <n v="61.997747747747745"/>
    <x v="1"/>
    <s v="USD"/>
    <n v="1265695200"/>
    <n v="1267682400"/>
    <b v="0"/>
    <b v="1"/>
    <s v="theater/plays"/>
    <x v="3"/>
    <x v="3"/>
  </r>
  <r>
    <n v="29"/>
    <s v="Johnson, Parker and Haynes"/>
    <s v="Focused 6thgeneration forecast"/>
    <n v="45900"/>
    <x v="29"/>
    <n v="328.89978213507629"/>
    <x v="1"/>
    <n v="1606"/>
    <n v="94.000622665006233"/>
    <x v="5"/>
    <s v="CHF"/>
    <n v="1532062800"/>
    <n v="1535518800"/>
    <b v="0"/>
    <b v="0"/>
    <s v="film &amp; video/shorts"/>
    <x v="4"/>
    <x v="12"/>
  </r>
  <r>
    <n v="30"/>
    <s v="Clark-Cooke"/>
    <s v="Down-sized analyzing challenge"/>
    <n v="9000"/>
    <x v="30"/>
    <n v="160.61111111111111"/>
    <x v="1"/>
    <n v="129"/>
    <n v="112.05426356589147"/>
    <x v="1"/>
    <s v="USD"/>
    <n v="1558674000"/>
    <n v="1559106000"/>
    <b v="0"/>
    <b v="0"/>
    <s v="film &amp; video/animation"/>
    <x v="4"/>
    <x v="10"/>
  </r>
  <r>
    <n v="31"/>
    <s v="Schroeder Ltd"/>
    <s v="Progressive needs-based focus group"/>
    <n v="3500"/>
    <x v="31"/>
    <n v="310"/>
    <x v="1"/>
    <n v="226"/>
    <n v="48.008849557522126"/>
    <x v="4"/>
    <s v="GBP"/>
    <n v="1451973600"/>
    <n v="1454392800"/>
    <b v="0"/>
    <b v="0"/>
    <s v="games/video games"/>
    <x v="6"/>
    <x v="11"/>
  </r>
  <r>
    <n v="32"/>
    <s v="Jackson PLC"/>
    <s v="Ergonomic 6thgeneration success"/>
    <n v="101000"/>
    <x v="32"/>
    <n v="86.807920792079202"/>
    <x v="0"/>
    <n v="2307"/>
    <n v="38.004334633723452"/>
    <x v="6"/>
    <s v="EUR"/>
    <n v="1515564000"/>
    <n v="1517896800"/>
    <b v="0"/>
    <b v="0"/>
    <s v="film &amp; video/documentary"/>
    <x v="4"/>
    <x v="4"/>
  </r>
  <r>
    <n v="33"/>
    <s v="Blair, Collins and Carter"/>
    <s v="Exclusive interactive approach"/>
    <n v="50200"/>
    <x v="33"/>
    <n v="377.82071713147411"/>
    <x v="1"/>
    <n v="5419"/>
    <n v="35.000184535892231"/>
    <x v="1"/>
    <s v="USD"/>
    <n v="1412485200"/>
    <n v="1415685600"/>
    <b v="0"/>
    <b v="0"/>
    <s v="theater/plays"/>
    <x v="3"/>
    <x v="3"/>
  </r>
  <r>
    <n v="34"/>
    <s v="Maldonado and Sons"/>
    <s v="Reverse-engineered asynchronous archive"/>
    <n v="9300"/>
    <x v="34"/>
    <n v="150.80645161290323"/>
    <x v="1"/>
    <n v="165"/>
    <n v="85"/>
    <x v="1"/>
    <s v="USD"/>
    <n v="1490245200"/>
    <n v="1490677200"/>
    <b v="0"/>
    <b v="0"/>
    <s v="film &amp; video/documentary"/>
    <x v="4"/>
    <x v="4"/>
  </r>
  <r>
    <n v="35"/>
    <s v="Mitchell and Sons"/>
    <s v="Synergized intangible challenge"/>
    <n v="125500"/>
    <x v="35"/>
    <n v="150.30119521912351"/>
    <x v="1"/>
    <n v="1965"/>
    <n v="95.993893129770996"/>
    <x v="3"/>
    <s v="DKK"/>
    <n v="1547877600"/>
    <n v="1551506400"/>
    <b v="0"/>
    <b v="1"/>
    <s v="film &amp; video/drama"/>
    <x v="4"/>
    <x v="6"/>
  </r>
  <r>
    <n v="36"/>
    <s v="Jackson-Lewis"/>
    <s v="Monitored multi-state encryption"/>
    <n v="700"/>
    <x v="36"/>
    <n v="157.28571428571431"/>
    <x v="1"/>
    <n v="16"/>
    <n v="68.8125"/>
    <x v="1"/>
    <s v="USD"/>
    <n v="1298700000"/>
    <n v="1300856400"/>
    <b v="0"/>
    <b v="0"/>
    <s v="theater/plays"/>
    <x v="3"/>
    <x v="3"/>
  </r>
  <r>
    <n v="37"/>
    <s v="Black, Armstrong and Anderson"/>
    <s v="Profound attitude-oriented functionalities"/>
    <n v="8100"/>
    <x v="37"/>
    <n v="139.98765432098764"/>
    <x v="1"/>
    <n v="107"/>
    <n v="105.97196261682242"/>
    <x v="1"/>
    <s v="USD"/>
    <n v="1570338000"/>
    <n v="1573192800"/>
    <b v="0"/>
    <b v="1"/>
    <s v="publishing/fiction"/>
    <x v="5"/>
    <x v="13"/>
  </r>
  <r>
    <n v="38"/>
    <s v="Maldonado-Gonzalez"/>
    <s v="Digitized client-driven database"/>
    <n v="3100"/>
    <x v="38"/>
    <n v="325.32258064516128"/>
    <x v="1"/>
    <n v="134"/>
    <n v="75.261194029850742"/>
    <x v="1"/>
    <s v="USD"/>
    <n v="1287378000"/>
    <n v="1287810000"/>
    <b v="0"/>
    <b v="0"/>
    <s v="photography/photography books"/>
    <x v="7"/>
    <x v="14"/>
  </r>
  <r>
    <n v="39"/>
    <s v="Kim-Rice"/>
    <s v="Organized bi-directional function"/>
    <n v="9900"/>
    <x v="39"/>
    <n v="50.777777777777779"/>
    <x v="0"/>
    <n v="88"/>
    <n v="57.125"/>
    <x v="3"/>
    <s v="DKK"/>
    <n v="1361772000"/>
    <n v="1362978000"/>
    <b v="0"/>
    <b v="0"/>
    <s v="theater/plays"/>
    <x v="3"/>
    <x v="3"/>
  </r>
  <r>
    <n v="40"/>
    <s v="Garcia, Garcia and Lopez"/>
    <s v="Reduced stable middleware"/>
    <n v="8800"/>
    <x v="40"/>
    <n v="169.06818181818181"/>
    <x v="1"/>
    <n v="198"/>
    <n v="75.141414141414145"/>
    <x v="1"/>
    <s v="USD"/>
    <n v="1275714000"/>
    <n v="1277355600"/>
    <b v="0"/>
    <b v="1"/>
    <s v="technology/wearables"/>
    <x v="2"/>
    <x v="8"/>
  </r>
  <r>
    <n v="41"/>
    <s v="Watts Group"/>
    <s v="Universal 5thgeneration neural-net"/>
    <n v="5600"/>
    <x v="41"/>
    <n v="212.92857142857144"/>
    <x v="1"/>
    <n v="111"/>
    <n v="107.42342342342343"/>
    <x v="6"/>
    <s v="EUR"/>
    <n v="1346734800"/>
    <n v="1348981200"/>
    <b v="0"/>
    <b v="1"/>
    <s v="music/rock"/>
    <x v="1"/>
    <x v="1"/>
  </r>
  <r>
    <n v="42"/>
    <s v="Werner-Bryant"/>
    <s v="Virtual uniform frame"/>
    <n v="1800"/>
    <x v="42"/>
    <n v="443.94444444444446"/>
    <x v="1"/>
    <n v="222"/>
    <n v="35.995495495495497"/>
    <x v="1"/>
    <s v="USD"/>
    <n v="1309755600"/>
    <n v="1310533200"/>
    <b v="0"/>
    <b v="0"/>
    <s v="food/food trucks"/>
    <x v="0"/>
    <x v="0"/>
  </r>
  <r>
    <n v="43"/>
    <s v="Schmitt-Mendoza"/>
    <s v="Profound explicit paradigm"/>
    <n v="90200"/>
    <x v="43"/>
    <n v="185.9390243902439"/>
    <x v="1"/>
    <n v="6212"/>
    <n v="26.998873148744366"/>
    <x v="1"/>
    <s v="USD"/>
    <n v="1406178000"/>
    <n v="1407560400"/>
    <b v="0"/>
    <b v="0"/>
    <s v="publishing/radio &amp; podcasts"/>
    <x v="5"/>
    <x v="15"/>
  </r>
  <r>
    <n v="44"/>
    <s v="Reid-Mccullough"/>
    <s v="Visionary real-time groupware"/>
    <n v="1600"/>
    <x v="44"/>
    <n v="658.8125"/>
    <x v="1"/>
    <n v="98"/>
    <n v="107.56122448979592"/>
    <x v="3"/>
    <s v="DKK"/>
    <n v="1552798800"/>
    <n v="1552885200"/>
    <b v="0"/>
    <b v="0"/>
    <s v="publishing/fiction"/>
    <x v="5"/>
    <x v="13"/>
  </r>
  <r>
    <n v="45"/>
    <s v="Woods-Clark"/>
    <s v="Networked tertiary Graphical User Interface"/>
    <n v="9500"/>
    <x v="45"/>
    <n v="47.684210526315788"/>
    <x v="0"/>
    <n v="48"/>
    <n v="94.375"/>
    <x v="1"/>
    <s v="USD"/>
    <n v="1478062800"/>
    <n v="1479362400"/>
    <b v="0"/>
    <b v="1"/>
    <s v="theater/plays"/>
    <x v="3"/>
    <x v="3"/>
  </r>
  <r>
    <n v="46"/>
    <s v="Vaughn, Hunt and Caldwell"/>
    <s v="Virtual grid-enabled task-force"/>
    <n v="3700"/>
    <x v="46"/>
    <n v="114.78378378378378"/>
    <x v="1"/>
    <n v="92"/>
    <n v="46.163043478260867"/>
    <x v="1"/>
    <s v="USD"/>
    <n v="1278565200"/>
    <n v="1280552400"/>
    <b v="0"/>
    <b v="0"/>
    <s v="music/rock"/>
    <x v="1"/>
    <x v="1"/>
  </r>
  <r>
    <n v="47"/>
    <s v="Bennett and Sons"/>
    <s v="Function-based multi-state software"/>
    <n v="1500"/>
    <x v="47"/>
    <n v="475.26666666666665"/>
    <x v="1"/>
    <n v="149"/>
    <n v="47.845637583892618"/>
    <x v="1"/>
    <s v="USD"/>
    <n v="1396069200"/>
    <n v="1398661200"/>
    <b v="0"/>
    <b v="0"/>
    <s v="theater/plays"/>
    <x v="3"/>
    <x v="3"/>
  </r>
  <r>
    <n v="48"/>
    <s v="Lamb Inc"/>
    <s v="Optimized leadingedge concept"/>
    <n v="33300"/>
    <x v="48"/>
    <n v="386.97297297297297"/>
    <x v="1"/>
    <n v="2431"/>
    <n v="53.007815713698065"/>
    <x v="1"/>
    <s v="USD"/>
    <n v="1435208400"/>
    <n v="1436245200"/>
    <b v="0"/>
    <b v="0"/>
    <s v="theater/plays"/>
    <x v="3"/>
    <x v="3"/>
  </r>
  <r>
    <n v="49"/>
    <s v="Casey-Kelly"/>
    <s v="Sharable holistic interface"/>
    <n v="7200"/>
    <x v="49"/>
    <n v="189.625"/>
    <x v="1"/>
    <n v="303"/>
    <n v="45.059405940594061"/>
    <x v="1"/>
    <s v="USD"/>
    <n v="1571547600"/>
    <n v="1575439200"/>
    <b v="0"/>
    <b v="0"/>
    <s v="music/rock"/>
    <x v="1"/>
    <x v="1"/>
  </r>
  <r>
    <n v="50"/>
    <s v="Jones, Taylor and Moore"/>
    <s v="Down-sized system-worthy secured line"/>
    <n v="100"/>
    <x v="50"/>
    <n v="2"/>
    <x v="0"/>
    <n v="1"/>
    <n v="2"/>
    <x v="6"/>
    <s v="EUR"/>
    <n v="1375333200"/>
    <n v="1377752400"/>
    <b v="0"/>
    <b v="0"/>
    <s v="music/metal"/>
    <x v="1"/>
    <x v="16"/>
  </r>
  <r>
    <n v="51"/>
    <s v="Bradshaw, Gill and Donovan"/>
    <s v="Inverse secondary infrastructure"/>
    <n v="158100"/>
    <x v="51"/>
    <n v="91.867805186590772"/>
    <x v="0"/>
    <n v="1467"/>
    <n v="99.006816632583508"/>
    <x v="4"/>
    <s v="GBP"/>
    <n v="1332824400"/>
    <n v="1334206800"/>
    <b v="0"/>
    <b v="1"/>
    <s v="technology/wearables"/>
    <x v="2"/>
    <x v="8"/>
  </r>
  <r>
    <n v="52"/>
    <s v="Hernandez, Rodriguez and Clark"/>
    <s v="Organic foreground leverage"/>
    <n v="7200"/>
    <x v="52"/>
    <n v="34.152777777777779"/>
    <x v="0"/>
    <n v="75"/>
    <n v="32.786666666666669"/>
    <x v="1"/>
    <s v="USD"/>
    <n v="1284526800"/>
    <n v="1284872400"/>
    <b v="0"/>
    <b v="0"/>
    <s v="theater/plays"/>
    <x v="3"/>
    <x v="3"/>
  </r>
  <r>
    <n v="53"/>
    <s v="Smith-Jones"/>
    <s v="Reverse-engineered static concept"/>
    <n v="8800"/>
    <x v="53"/>
    <n v="140.40909090909091"/>
    <x v="1"/>
    <n v="209"/>
    <n v="59.119617224880386"/>
    <x v="1"/>
    <s v="USD"/>
    <n v="1400562000"/>
    <n v="1403931600"/>
    <b v="0"/>
    <b v="0"/>
    <s v="film &amp; video/drama"/>
    <x v="4"/>
    <x v="6"/>
  </r>
  <r>
    <n v="54"/>
    <s v="Roy PLC"/>
    <s v="Multi-channeled neutral customer loyalty"/>
    <n v="6000"/>
    <x v="54"/>
    <n v="89.86666666666666"/>
    <x v="0"/>
    <n v="120"/>
    <n v="44.93333333333333"/>
    <x v="1"/>
    <s v="USD"/>
    <n v="1520748000"/>
    <n v="1521262800"/>
    <b v="0"/>
    <b v="0"/>
    <s v="technology/wearables"/>
    <x v="2"/>
    <x v="8"/>
  </r>
  <r>
    <n v="55"/>
    <s v="Wright, Brooks and Villarreal"/>
    <s v="Reverse-engineered bifurcated strategy"/>
    <n v="6600"/>
    <x v="55"/>
    <n v="177.96969696969697"/>
    <x v="1"/>
    <n v="131"/>
    <n v="89.664122137404576"/>
    <x v="1"/>
    <s v="USD"/>
    <n v="1532926800"/>
    <n v="1533358800"/>
    <b v="0"/>
    <b v="0"/>
    <s v="music/jazz"/>
    <x v="1"/>
    <x v="17"/>
  </r>
  <r>
    <n v="56"/>
    <s v="Flores, Miller and Johnson"/>
    <s v="Horizontal context-sensitive knowledge user"/>
    <n v="8000"/>
    <x v="56"/>
    <n v="143.66249999999999"/>
    <x v="1"/>
    <n v="164"/>
    <n v="70.079268292682926"/>
    <x v="1"/>
    <s v="USD"/>
    <n v="1420869600"/>
    <n v="1421474400"/>
    <b v="0"/>
    <b v="0"/>
    <s v="technology/wearables"/>
    <x v="2"/>
    <x v="8"/>
  </r>
  <r>
    <n v="57"/>
    <s v="Bridges, Freeman and Kim"/>
    <s v="Cross-group multi-state task-force"/>
    <n v="2900"/>
    <x v="57"/>
    <n v="215.27586206896552"/>
    <x v="1"/>
    <n v="201"/>
    <n v="31.059701492537314"/>
    <x v="1"/>
    <s v="USD"/>
    <n v="1504242000"/>
    <n v="1505278800"/>
    <b v="0"/>
    <b v="0"/>
    <s v="games/video games"/>
    <x v="6"/>
    <x v="11"/>
  </r>
  <r>
    <n v="58"/>
    <s v="Anderson-Perez"/>
    <s v="Expanded 3rdgeneration strategy"/>
    <n v="2700"/>
    <x v="58"/>
    <n v="227.11111111111114"/>
    <x v="1"/>
    <n v="211"/>
    <n v="29.061611374407583"/>
    <x v="1"/>
    <s v="USD"/>
    <n v="1442811600"/>
    <n v="1443934800"/>
    <b v="0"/>
    <b v="0"/>
    <s v="theater/plays"/>
    <x v="3"/>
    <x v="3"/>
  </r>
  <r>
    <n v="59"/>
    <s v="Wright, Fox and Marks"/>
    <s v="Assimilated real-time support"/>
    <n v="1400"/>
    <x v="59"/>
    <n v="275.07142857142861"/>
    <x v="1"/>
    <n v="128"/>
    <n v="30.0859375"/>
    <x v="1"/>
    <s v="USD"/>
    <n v="1497243600"/>
    <n v="1498539600"/>
    <b v="0"/>
    <b v="1"/>
    <s v="theater/plays"/>
    <x v="3"/>
    <x v="3"/>
  </r>
  <r>
    <n v="60"/>
    <s v="Crawford-Peters"/>
    <s v="User-centric regional database"/>
    <n v="94200"/>
    <x v="60"/>
    <n v="144.37048832271762"/>
    <x v="1"/>
    <n v="1600"/>
    <n v="84.998125000000002"/>
    <x v="0"/>
    <s v="CAD"/>
    <n v="1342501200"/>
    <n v="1342760400"/>
    <b v="0"/>
    <b v="0"/>
    <s v="theater/plays"/>
    <x v="3"/>
    <x v="3"/>
  </r>
  <r>
    <n v="61"/>
    <s v="Romero-Hoffman"/>
    <s v="Open-source zero administration complexity"/>
    <n v="199200"/>
    <x v="61"/>
    <n v="92.74598393574297"/>
    <x v="0"/>
    <n v="2253"/>
    <n v="82.001775410563695"/>
    <x v="0"/>
    <s v="CAD"/>
    <n v="1298268000"/>
    <n v="1301720400"/>
    <b v="0"/>
    <b v="0"/>
    <s v="theater/plays"/>
    <x v="3"/>
    <x v="3"/>
  </r>
  <r>
    <n v="62"/>
    <s v="Sparks-West"/>
    <s v="Organized incremental standardization"/>
    <n v="2000"/>
    <x v="62"/>
    <n v="722.6"/>
    <x v="1"/>
    <n v="249"/>
    <n v="58.040160642570278"/>
    <x v="1"/>
    <s v="USD"/>
    <n v="1433480400"/>
    <n v="1433566800"/>
    <b v="0"/>
    <b v="0"/>
    <s v="technology/web"/>
    <x v="2"/>
    <x v="2"/>
  </r>
  <r>
    <n v="63"/>
    <s v="Baker, Morgan and Brown"/>
    <s v="Assimilated didactic open system"/>
    <n v="4700"/>
    <x v="63"/>
    <n v="11.851063829787234"/>
    <x v="0"/>
    <n v="5"/>
    <n v="111.4"/>
    <x v="1"/>
    <s v="USD"/>
    <n v="1493355600"/>
    <n v="1493874000"/>
    <b v="0"/>
    <b v="0"/>
    <s v="theater/plays"/>
    <x v="3"/>
    <x v="3"/>
  </r>
  <r>
    <n v="64"/>
    <s v="Mosley-Gilbert"/>
    <s v="Vision-oriented logistical intranet"/>
    <n v="2800"/>
    <x v="64"/>
    <n v="97.642857142857139"/>
    <x v="0"/>
    <n v="38"/>
    <n v="71.94736842105263"/>
    <x v="1"/>
    <s v="USD"/>
    <n v="1530507600"/>
    <n v="1531803600"/>
    <b v="0"/>
    <b v="1"/>
    <s v="technology/web"/>
    <x v="2"/>
    <x v="2"/>
  </r>
  <r>
    <n v="65"/>
    <s v="Berry-Boyer"/>
    <s v="Mandatory incremental projection"/>
    <n v="6100"/>
    <x v="65"/>
    <n v="236.14754098360655"/>
    <x v="1"/>
    <n v="236"/>
    <n v="61.038135593220339"/>
    <x v="1"/>
    <s v="USD"/>
    <n v="1296108000"/>
    <n v="1296712800"/>
    <b v="0"/>
    <b v="0"/>
    <s v="theater/plays"/>
    <x v="3"/>
    <x v="3"/>
  </r>
  <r>
    <n v="66"/>
    <s v="Sanders-Allen"/>
    <s v="Grass-roots needs-based encryption"/>
    <n v="2900"/>
    <x v="66"/>
    <n v="45.068965517241381"/>
    <x v="0"/>
    <n v="12"/>
    <n v="108.91666666666667"/>
    <x v="1"/>
    <s v="USD"/>
    <n v="1428469200"/>
    <n v="1428901200"/>
    <b v="0"/>
    <b v="1"/>
    <s v="theater/plays"/>
    <x v="3"/>
    <x v="3"/>
  </r>
  <r>
    <n v="67"/>
    <s v="Lopez Inc"/>
    <s v="Team-oriented 6thgeneration middleware"/>
    <n v="72600"/>
    <x v="67"/>
    <n v="162.38567493112947"/>
    <x v="1"/>
    <n v="4065"/>
    <n v="29.001722017220171"/>
    <x v="4"/>
    <s v="GBP"/>
    <n v="1264399200"/>
    <n v="1264831200"/>
    <b v="0"/>
    <b v="1"/>
    <s v="technology/wearables"/>
    <x v="2"/>
    <x v="8"/>
  </r>
  <r>
    <n v="68"/>
    <s v="Moreno-Turner"/>
    <s v="Inverse multi-tasking installation"/>
    <n v="5700"/>
    <x v="68"/>
    <n v="254.52631578947367"/>
    <x v="1"/>
    <n v="246"/>
    <n v="58.975609756097562"/>
    <x v="6"/>
    <s v="EUR"/>
    <n v="1501131600"/>
    <n v="1505192400"/>
    <b v="0"/>
    <b v="1"/>
    <s v="theater/plays"/>
    <x v="3"/>
    <x v="3"/>
  </r>
  <r>
    <n v="69"/>
    <s v="Jones-Watson"/>
    <s v="Switchable disintermediate moderator"/>
    <n v="7900"/>
    <x v="69"/>
    <n v="24.063291139240505"/>
    <x v="3"/>
    <n v="17"/>
    <n v="111.82352941176471"/>
    <x v="1"/>
    <s v="USD"/>
    <n v="1292738400"/>
    <n v="1295676000"/>
    <b v="0"/>
    <b v="0"/>
    <s v="theater/plays"/>
    <x v="3"/>
    <x v="3"/>
  </r>
  <r>
    <n v="70"/>
    <s v="Barker Inc"/>
    <s v="Re-engineered 24/7 task-force"/>
    <n v="128000"/>
    <x v="70"/>
    <n v="123.74140625000001"/>
    <x v="1"/>
    <n v="2475"/>
    <n v="63.995555555555555"/>
    <x v="6"/>
    <s v="EUR"/>
    <n v="1288674000"/>
    <n v="1292911200"/>
    <b v="0"/>
    <b v="1"/>
    <s v="theater/plays"/>
    <x v="3"/>
    <x v="3"/>
  </r>
  <r>
    <n v="71"/>
    <s v="Tate, Bass and House"/>
    <s v="Organic object-oriented budgetary management"/>
    <n v="6000"/>
    <x v="71"/>
    <n v="108.06666666666666"/>
    <x v="1"/>
    <n v="76"/>
    <n v="85.315789473684205"/>
    <x v="1"/>
    <s v="USD"/>
    <n v="1575093600"/>
    <n v="1575439200"/>
    <b v="0"/>
    <b v="0"/>
    <s v="theater/plays"/>
    <x v="3"/>
    <x v="3"/>
  </r>
  <r>
    <n v="72"/>
    <s v="Hampton, Lewis and Ray"/>
    <s v="Seamless coherent parallelism"/>
    <n v="600"/>
    <x v="72"/>
    <n v="670.33333333333326"/>
    <x v="1"/>
    <n v="54"/>
    <n v="74.481481481481481"/>
    <x v="1"/>
    <s v="USD"/>
    <n v="1435726800"/>
    <n v="1438837200"/>
    <b v="0"/>
    <b v="0"/>
    <s v="film &amp; video/animation"/>
    <x v="4"/>
    <x v="10"/>
  </r>
  <r>
    <n v="73"/>
    <s v="Collins-Goodman"/>
    <s v="Cross-platform even-keeled initiative"/>
    <n v="1400"/>
    <x v="73"/>
    <n v="660.92857142857144"/>
    <x v="1"/>
    <n v="88"/>
    <n v="105.14772727272727"/>
    <x v="1"/>
    <s v="USD"/>
    <n v="1480226400"/>
    <n v="1480485600"/>
    <b v="0"/>
    <b v="0"/>
    <s v="music/jazz"/>
    <x v="1"/>
    <x v="17"/>
  </r>
  <r>
    <n v="74"/>
    <s v="Davis-Michael"/>
    <s v="Progressive tertiary framework"/>
    <n v="3900"/>
    <x v="74"/>
    <n v="122.46153846153847"/>
    <x v="1"/>
    <n v="85"/>
    <n v="56.188235294117646"/>
    <x v="4"/>
    <s v="GBP"/>
    <n v="1459054800"/>
    <n v="1459141200"/>
    <b v="0"/>
    <b v="0"/>
    <s v="music/metal"/>
    <x v="1"/>
    <x v="16"/>
  </r>
  <r>
    <n v="75"/>
    <s v="White, Torres and Bishop"/>
    <s v="Multi-layered dynamic protocol"/>
    <n v="9700"/>
    <x v="75"/>
    <n v="150.57731958762886"/>
    <x v="1"/>
    <n v="170"/>
    <n v="85.917647058823533"/>
    <x v="1"/>
    <s v="USD"/>
    <n v="1531630800"/>
    <n v="1532322000"/>
    <b v="0"/>
    <b v="0"/>
    <s v="photography/photography books"/>
    <x v="7"/>
    <x v="14"/>
  </r>
  <r>
    <n v="76"/>
    <s v="Martin, Conway and Larsen"/>
    <s v="Horizontal next generation function"/>
    <n v="122900"/>
    <x v="76"/>
    <n v="78.106590724165997"/>
    <x v="0"/>
    <n v="1684"/>
    <n v="57.00296912114014"/>
    <x v="1"/>
    <s v="USD"/>
    <n v="1421992800"/>
    <n v="1426222800"/>
    <b v="1"/>
    <b v="1"/>
    <s v="theater/plays"/>
    <x v="3"/>
    <x v="3"/>
  </r>
  <r>
    <n v="77"/>
    <s v="Acevedo-Huffman"/>
    <s v="Pre-emptive impactful model"/>
    <n v="9500"/>
    <x v="77"/>
    <n v="46.94736842105263"/>
    <x v="0"/>
    <n v="56"/>
    <n v="79.642857142857139"/>
    <x v="1"/>
    <s v="USD"/>
    <n v="1285563600"/>
    <n v="1286773200"/>
    <b v="0"/>
    <b v="1"/>
    <s v="film &amp; video/animation"/>
    <x v="4"/>
    <x v="10"/>
  </r>
  <r>
    <n v="78"/>
    <s v="Montgomery, Larson and Spencer"/>
    <s v="User-centric bifurcated knowledge user"/>
    <n v="4500"/>
    <x v="78"/>
    <n v="300.8"/>
    <x v="1"/>
    <n v="330"/>
    <n v="41.018181818181816"/>
    <x v="1"/>
    <s v="USD"/>
    <n v="1523854800"/>
    <n v="1523941200"/>
    <b v="0"/>
    <b v="0"/>
    <s v="publishing/translations"/>
    <x v="5"/>
    <x v="18"/>
  </r>
  <r>
    <n v="79"/>
    <s v="Soto LLC"/>
    <s v="Triple-buffered reciprocal project"/>
    <n v="57800"/>
    <x v="79"/>
    <n v="69.598615916955026"/>
    <x v="0"/>
    <n v="838"/>
    <n v="48.004773269689736"/>
    <x v="1"/>
    <s v="USD"/>
    <n v="1529125200"/>
    <n v="1529557200"/>
    <b v="0"/>
    <b v="0"/>
    <s v="theater/plays"/>
    <x v="3"/>
    <x v="3"/>
  </r>
  <r>
    <n v="80"/>
    <s v="Sutton, Barrett and Tucker"/>
    <s v="Cross-platform needs-based approach"/>
    <n v="1100"/>
    <x v="80"/>
    <n v="637.4545454545455"/>
    <x v="1"/>
    <n v="127"/>
    <n v="55.212598425196852"/>
    <x v="1"/>
    <s v="USD"/>
    <n v="1503982800"/>
    <n v="1506574800"/>
    <b v="0"/>
    <b v="0"/>
    <s v="games/video games"/>
    <x v="6"/>
    <x v="11"/>
  </r>
  <r>
    <n v="81"/>
    <s v="Gomez, Bailey and Flores"/>
    <s v="User-friendly static contingency"/>
    <n v="16800"/>
    <x v="81"/>
    <n v="225.33928571428569"/>
    <x v="1"/>
    <n v="411"/>
    <n v="92.109489051094897"/>
    <x v="1"/>
    <s v="USD"/>
    <n v="1511416800"/>
    <n v="1513576800"/>
    <b v="0"/>
    <b v="0"/>
    <s v="music/rock"/>
    <x v="1"/>
    <x v="1"/>
  </r>
  <r>
    <n v="82"/>
    <s v="Porter-George"/>
    <s v="Reactive content-based framework"/>
    <n v="1000"/>
    <x v="82"/>
    <n v="1497.3000000000002"/>
    <x v="1"/>
    <n v="180"/>
    <n v="83.183333333333337"/>
    <x v="4"/>
    <s v="GBP"/>
    <n v="1547704800"/>
    <n v="1548309600"/>
    <b v="0"/>
    <b v="1"/>
    <s v="games/video games"/>
    <x v="6"/>
    <x v="11"/>
  </r>
  <r>
    <n v="83"/>
    <s v="Fitzgerald PLC"/>
    <s v="Realigned user-facing concept"/>
    <n v="106400"/>
    <x v="83"/>
    <n v="37.590225563909776"/>
    <x v="0"/>
    <n v="1000"/>
    <n v="39.996000000000002"/>
    <x v="1"/>
    <s v="USD"/>
    <n v="1469682000"/>
    <n v="1471582800"/>
    <b v="0"/>
    <b v="0"/>
    <s v="music/electric music"/>
    <x v="1"/>
    <x v="5"/>
  </r>
  <r>
    <n v="84"/>
    <s v="Cisneros-Burton"/>
    <s v="Public-key zero tolerance orchestration"/>
    <n v="31400"/>
    <x v="84"/>
    <n v="132.36942675159236"/>
    <x v="1"/>
    <n v="374"/>
    <n v="111.1336898395722"/>
    <x v="1"/>
    <s v="USD"/>
    <n v="1343451600"/>
    <n v="1344315600"/>
    <b v="0"/>
    <b v="0"/>
    <s v="technology/wearables"/>
    <x v="2"/>
    <x v="8"/>
  </r>
  <r>
    <n v="85"/>
    <s v="Hill, Lawson and Wilkinson"/>
    <s v="Multi-tiered eco-centric architecture"/>
    <n v="4900"/>
    <x v="85"/>
    <n v="131.22448979591837"/>
    <x v="1"/>
    <n v="71"/>
    <n v="90.563380281690144"/>
    <x v="2"/>
    <s v="AUD"/>
    <n v="1315717200"/>
    <n v="1316408400"/>
    <b v="0"/>
    <b v="0"/>
    <s v="music/indie rock"/>
    <x v="1"/>
    <x v="7"/>
  </r>
  <r>
    <n v="86"/>
    <s v="Davis-Smith"/>
    <s v="Organic motivating firmware"/>
    <n v="7400"/>
    <x v="86"/>
    <n v="167.63513513513513"/>
    <x v="1"/>
    <n v="203"/>
    <n v="61.108374384236456"/>
    <x v="1"/>
    <s v="USD"/>
    <n v="1430715600"/>
    <n v="1431838800"/>
    <b v="1"/>
    <b v="0"/>
    <s v="theater/plays"/>
    <x v="3"/>
    <x v="3"/>
  </r>
  <r>
    <n v="87"/>
    <s v="Farrell and Sons"/>
    <s v="Synergized 4thgeneration conglomeration"/>
    <n v="198500"/>
    <x v="87"/>
    <n v="61.984886649874063"/>
    <x v="0"/>
    <n v="1482"/>
    <n v="83.022941970310384"/>
    <x v="2"/>
    <s v="AUD"/>
    <n v="1299564000"/>
    <n v="1300510800"/>
    <b v="0"/>
    <b v="1"/>
    <s v="music/rock"/>
    <x v="1"/>
    <x v="1"/>
  </r>
  <r>
    <n v="88"/>
    <s v="Clark Group"/>
    <s v="Grass-roots fault-tolerant policy"/>
    <n v="4800"/>
    <x v="88"/>
    <n v="260.75"/>
    <x v="1"/>
    <n v="113"/>
    <n v="110.76106194690266"/>
    <x v="1"/>
    <s v="USD"/>
    <n v="1429160400"/>
    <n v="1431061200"/>
    <b v="0"/>
    <b v="0"/>
    <s v="publishing/translations"/>
    <x v="5"/>
    <x v="18"/>
  </r>
  <r>
    <n v="89"/>
    <s v="White, Singleton and Zimmerman"/>
    <s v="Monitored scalable knowledgebase"/>
    <n v="3400"/>
    <x v="89"/>
    <n v="252.58823529411765"/>
    <x v="1"/>
    <n v="96"/>
    <n v="89.458333333333329"/>
    <x v="1"/>
    <s v="USD"/>
    <n v="1271307600"/>
    <n v="1271480400"/>
    <b v="0"/>
    <b v="0"/>
    <s v="theater/plays"/>
    <x v="3"/>
    <x v="3"/>
  </r>
  <r>
    <n v="90"/>
    <s v="Kramer Group"/>
    <s v="Synergistic explicit parallelism"/>
    <n v="7800"/>
    <x v="58"/>
    <n v="78.615384615384613"/>
    <x v="0"/>
    <n v="106"/>
    <n v="57.849056603773583"/>
    <x v="1"/>
    <s v="USD"/>
    <n v="1456380000"/>
    <n v="1456380000"/>
    <b v="0"/>
    <b v="1"/>
    <s v="theater/plays"/>
    <x v="3"/>
    <x v="3"/>
  </r>
  <r>
    <n v="91"/>
    <s v="Frazier, Patrick and Smith"/>
    <s v="Enhanced systemic analyzer"/>
    <n v="154300"/>
    <x v="90"/>
    <n v="48.404406999351913"/>
    <x v="0"/>
    <n v="679"/>
    <n v="109.99705449189985"/>
    <x v="6"/>
    <s v="EUR"/>
    <n v="1470459600"/>
    <n v="1472878800"/>
    <b v="0"/>
    <b v="0"/>
    <s v="publishing/translations"/>
    <x v="5"/>
    <x v="18"/>
  </r>
  <r>
    <n v="92"/>
    <s v="Santos, Bell and Lloyd"/>
    <s v="Object-based analyzing knowledge user"/>
    <n v="20000"/>
    <x v="91"/>
    <n v="258.875"/>
    <x v="1"/>
    <n v="498"/>
    <n v="103.96586345381526"/>
    <x v="5"/>
    <s v="CHF"/>
    <n v="1277269200"/>
    <n v="1277355600"/>
    <b v="0"/>
    <b v="1"/>
    <s v="games/video games"/>
    <x v="6"/>
    <x v="11"/>
  </r>
  <r>
    <n v="93"/>
    <s v="Hall and Sons"/>
    <s v="Pre-emptive radical architecture"/>
    <n v="108800"/>
    <x v="92"/>
    <n v="60.548713235294116"/>
    <x v="3"/>
    <n v="610"/>
    <n v="107.99508196721311"/>
    <x v="1"/>
    <s v="USD"/>
    <n v="1350709200"/>
    <n v="1351054800"/>
    <b v="0"/>
    <b v="1"/>
    <s v="theater/plays"/>
    <x v="3"/>
    <x v="3"/>
  </r>
  <r>
    <n v="94"/>
    <s v="Hanson Inc"/>
    <s v="Grass-roots web-enabled contingency"/>
    <n v="2900"/>
    <x v="93"/>
    <n v="303.68965517241378"/>
    <x v="1"/>
    <n v="180"/>
    <n v="48.927777777777777"/>
    <x v="4"/>
    <s v="GBP"/>
    <n v="1554613200"/>
    <n v="1555563600"/>
    <b v="0"/>
    <b v="0"/>
    <s v="technology/web"/>
    <x v="2"/>
    <x v="2"/>
  </r>
  <r>
    <n v="95"/>
    <s v="Sanchez LLC"/>
    <s v="Stand-alone system-worthy standardization"/>
    <n v="900"/>
    <x v="94"/>
    <n v="112.99999999999999"/>
    <x v="1"/>
    <n v="27"/>
    <n v="37.666666666666664"/>
    <x v="1"/>
    <s v="USD"/>
    <n v="1571029200"/>
    <n v="1571634000"/>
    <b v="0"/>
    <b v="0"/>
    <s v="film &amp; video/documentary"/>
    <x v="4"/>
    <x v="4"/>
  </r>
  <r>
    <n v="96"/>
    <s v="Howard Ltd"/>
    <s v="Down-sized systematic policy"/>
    <n v="69700"/>
    <x v="95"/>
    <n v="217.37876614060258"/>
    <x v="1"/>
    <n v="2331"/>
    <n v="64.999141999141997"/>
    <x v="1"/>
    <s v="USD"/>
    <n v="1299736800"/>
    <n v="1300856400"/>
    <b v="0"/>
    <b v="0"/>
    <s v="theater/plays"/>
    <x v="3"/>
    <x v="3"/>
  </r>
  <r>
    <n v="97"/>
    <s v="Stewart LLC"/>
    <s v="Cloned bi-directional architecture"/>
    <n v="1300"/>
    <x v="96"/>
    <n v="926.69230769230762"/>
    <x v="1"/>
    <n v="113"/>
    <n v="106.61061946902655"/>
    <x v="1"/>
    <s v="USD"/>
    <n v="1435208400"/>
    <n v="1439874000"/>
    <b v="0"/>
    <b v="0"/>
    <s v="food/food trucks"/>
    <x v="0"/>
    <x v="0"/>
  </r>
  <r>
    <n v="98"/>
    <s v="Arias, Allen and Miller"/>
    <s v="Seamless transitional portal"/>
    <n v="97800"/>
    <x v="97"/>
    <n v="33.692229038854805"/>
    <x v="0"/>
    <n v="1220"/>
    <n v="27.009016393442622"/>
    <x v="2"/>
    <s v="AUD"/>
    <n v="1437973200"/>
    <n v="1438318800"/>
    <b v="0"/>
    <b v="0"/>
    <s v="games/video games"/>
    <x v="6"/>
    <x v="11"/>
  </r>
  <r>
    <n v="99"/>
    <s v="Baker-Morris"/>
    <s v="Fully-configurable motivating approach"/>
    <n v="7600"/>
    <x v="98"/>
    <n v="196.7236842105263"/>
    <x v="1"/>
    <n v="164"/>
    <n v="91.16463414634147"/>
    <x v="1"/>
    <s v="USD"/>
    <n v="1416895200"/>
    <n v="1419400800"/>
    <b v="0"/>
    <b v="0"/>
    <s v="theater/plays"/>
    <x v="3"/>
    <x v="3"/>
  </r>
  <r>
    <n v="100"/>
    <s v="Tucker, Fox and Green"/>
    <s v="Upgradable fault-tolerant approach"/>
    <n v="100"/>
    <x v="99"/>
    <n v="1"/>
    <x v="0"/>
    <n v="1"/>
    <n v="1"/>
    <x v="1"/>
    <s v="USD"/>
    <n v="1319000400"/>
    <n v="1320555600"/>
    <b v="0"/>
    <b v="0"/>
    <s v="theater/plays"/>
    <x v="3"/>
    <x v="3"/>
  </r>
  <r>
    <n v="101"/>
    <s v="Douglas LLC"/>
    <s v="Reduced heuristic moratorium"/>
    <n v="900"/>
    <x v="100"/>
    <n v="1021.4444444444445"/>
    <x v="1"/>
    <n v="164"/>
    <n v="56.054878048780488"/>
    <x v="1"/>
    <s v="USD"/>
    <n v="1424498400"/>
    <n v="1425103200"/>
    <b v="0"/>
    <b v="1"/>
    <s v="music/electric music"/>
    <x v="1"/>
    <x v="5"/>
  </r>
  <r>
    <n v="102"/>
    <s v="Garcia Inc"/>
    <s v="Front-line web-enabled model"/>
    <n v="3700"/>
    <x v="101"/>
    <n v="281.67567567567568"/>
    <x v="1"/>
    <n v="336"/>
    <n v="31.017857142857142"/>
    <x v="1"/>
    <s v="USD"/>
    <n v="1526274000"/>
    <n v="1526878800"/>
    <b v="0"/>
    <b v="1"/>
    <s v="technology/wearables"/>
    <x v="2"/>
    <x v="8"/>
  </r>
  <r>
    <n v="103"/>
    <s v="Frye, Hunt and Powell"/>
    <s v="Polarized incremental emulation"/>
    <n v="10000"/>
    <x v="102"/>
    <n v="24.610000000000003"/>
    <x v="0"/>
    <n v="37"/>
    <n v="66.513513513513516"/>
    <x v="6"/>
    <s v="EUR"/>
    <n v="1287896400"/>
    <n v="1288674000"/>
    <b v="0"/>
    <b v="0"/>
    <s v="music/electric music"/>
    <x v="1"/>
    <x v="5"/>
  </r>
  <r>
    <n v="104"/>
    <s v="Smith, Wells and Nguyen"/>
    <s v="Self-enabling grid-enabled initiative"/>
    <n v="119200"/>
    <x v="103"/>
    <n v="143.14010067114094"/>
    <x v="1"/>
    <n v="1917"/>
    <n v="89.005216484089729"/>
    <x v="1"/>
    <s v="USD"/>
    <n v="1495515600"/>
    <n v="1495602000"/>
    <b v="0"/>
    <b v="0"/>
    <s v="music/indie rock"/>
    <x v="1"/>
    <x v="7"/>
  </r>
  <r>
    <n v="105"/>
    <s v="Charles-Johnson"/>
    <s v="Total fresh-thinking system engine"/>
    <n v="6800"/>
    <x v="104"/>
    <n v="144.54411764705884"/>
    <x v="1"/>
    <n v="95"/>
    <n v="103.46315789473684"/>
    <x v="1"/>
    <s v="USD"/>
    <n v="1364878800"/>
    <n v="1366434000"/>
    <b v="0"/>
    <b v="0"/>
    <s v="technology/web"/>
    <x v="2"/>
    <x v="2"/>
  </r>
  <r>
    <n v="106"/>
    <s v="Brandt, Carter and Wood"/>
    <s v="Ameliorated clear-thinking circuit"/>
    <n v="3900"/>
    <x v="105"/>
    <n v="359.12820512820514"/>
    <x v="1"/>
    <n v="147"/>
    <n v="95.278911564625844"/>
    <x v="1"/>
    <s v="USD"/>
    <n v="1567918800"/>
    <n v="1568350800"/>
    <b v="0"/>
    <b v="0"/>
    <s v="theater/plays"/>
    <x v="3"/>
    <x v="3"/>
  </r>
  <r>
    <n v="107"/>
    <s v="Tucker, Schmidt and Reid"/>
    <s v="Multi-layered encompassing installation"/>
    <n v="3500"/>
    <x v="106"/>
    <n v="186.48571428571427"/>
    <x v="1"/>
    <n v="86"/>
    <n v="75.895348837209298"/>
    <x v="1"/>
    <s v="USD"/>
    <n v="1524459600"/>
    <n v="1525928400"/>
    <b v="0"/>
    <b v="1"/>
    <s v="theater/plays"/>
    <x v="3"/>
    <x v="3"/>
  </r>
  <r>
    <n v="108"/>
    <s v="Decker Inc"/>
    <s v="Universal encompassing implementation"/>
    <n v="1500"/>
    <x v="107"/>
    <n v="595.26666666666665"/>
    <x v="1"/>
    <n v="83"/>
    <n v="107.57831325301204"/>
    <x v="1"/>
    <s v="USD"/>
    <n v="1333688400"/>
    <n v="1336885200"/>
    <b v="0"/>
    <b v="0"/>
    <s v="film &amp; video/documentary"/>
    <x v="4"/>
    <x v="4"/>
  </r>
  <r>
    <n v="109"/>
    <s v="Romero and Sons"/>
    <s v="Object-based client-server application"/>
    <n v="5200"/>
    <x v="108"/>
    <n v="59.21153846153846"/>
    <x v="0"/>
    <n v="60"/>
    <n v="51.31666666666667"/>
    <x v="1"/>
    <s v="USD"/>
    <n v="1389506400"/>
    <n v="1389679200"/>
    <b v="0"/>
    <b v="0"/>
    <s v="film &amp; video/television"/>
    <x v="4"/>
    <x v="19"/>
  </r>
  <r>
    <n v="110"/>
    <s v="Castillo-Carey"/>
    <s v="Cross-platform solution-oriented process improvement"/>
    <n v="142400"/>
    <x v="109"/>
    <n v="14.962780898876405"/>
    <x v="0"/>
    <n v="296"/>
    <n v="71.983108108108112"/>
    <x v="1"/>
    <s v="USD"/>
    <n v="1536642000"/>
    <n v="1538283600"/>
    <b v="0"/>
    <b v="0"/>
    <s v="food/food trucks"/>
    <x v="0"/>
    <x v="0"/>
  </r>
  <r>
    <n v="111"/>
    <s v="Hart-Briggs"/>
    <s v="Re-engineered user-facing approach"/>
    <n v="61400"/>
    <x v="110"/>
    <n v="119.95602605863192"/>
    <x v="1"/>
    <n v="676"/>
    <n v="108.95414201183432"/>
    <x v="1"/>
    <s v="USD"/>
    <n v="1348290000"/>
    <n v="1348808400"/>
    <b v="0"/>
    <b v="0"/>
    <s v="publishing/radio &amp; podcasts"/>
    <x v="5"/>
    <x v="15"/>
  </r>
  <r>
    <n v="112"/>
    <s v="Jones-Meyer"/>
    <s v="Re-engineered client-driven hub"/>
    <n v="4700"/>
    <x v="111"/>
    <n v="268.82978723404256"/>
    <x v="1"/>
    <n v="361"/>
    <n v="35"/>
    <x v="2"/>
    <s v="AUD"/>
    <n v="1408856400"/>
    <n v="1410152400"/>
    <b v="0"/>
    <b v="0"/>
    <s v="technology/web"/>
    <x v="2"/>
    <x v="2"/>
  </r>
  <r>
    <n v="113"/>
    <s v="Wright, Hartman and Yu"/>
    <s v="User-friendly tertiary array"/>
    <n v="3300"/>
    <x v="112"/>
    <n v="376.87878787878788"/>
    <x v="1"/>
    <n v="131"/>
    <n v="94.938931297709928"/>
    <x v="1"/>
    <s v="USD"/>
    <n v="1505192400"/>
    <n v="1505797200"/>
    <b v="0"/>
    <b v="0"/>
    <s v="food/food trucks"/>
    <x v="0"/>
    <x v="0"/>
  </r>
  <r>
    <n v="114"/>
    <s v="Harper-Davis"/>
    <s v="Robust heuristic encoding"/>
    <n v="1900"/>
    <x v="113"/>
    <n v="727.15789473684208"/>
    <x v="1"/>
    <n v="126"/>
    <n v="109.65079365079364"/>
    <x v="1"/>
    <s v="USD"/>
    <n v="1554786000"/>
    <n v="1554872400"/>
    <b v="0"/>
    <b v="1"/>
    <s v="technology/wearables"/>
    <x v="2"/>
    <x v="8"/>
  </r>
  <r>
    <n v="115"/>
    <s v="Barrett PLC"/>
    <s v="Team-oriented clear-thinking capacity"/>
    <n v="166700"/>
    <x v="114"/>
    <n v="87.211757648470297"/>
    <x v="0"/>
    <n v="3304"/>
    <n v="44.001815980629537"/>
    <x v="6"/>
    <s v="EUR"/>
    <n v="1510898400"/>
    <n v="1513922400"/>
    <b v="0"/>
    <b v="0"/>
    <s v="publishing/fiction"/>
    <x v="5"/>
    <x v="13"/>
  </r>
  <r>
    <n v="116"/>
    <s v="David-Clark"/>
    <s v="De-engineered motivating standardization"/>
    <n v="7200"/>
    <x v="115"/>
    <n v="88"/>
    <x v="0"/>
    <n v="73"/>
    <n v="86.794520547945211"/>
    <x v="1"/>
    <s v="USD"/>
    <n v="1442552400"/>
    <n v="1442638800"/>
    <b v="0"/>
    <b v="0"/>
    <s v="theater/plays"/>
    <x v="3"/>
    <x v="3"/>
  </r>
  <r>
    <n v="117"/>
    <s v="Chaney-Dennis"/>
    <s v="Business-focused 24hour groupware"/>
    <n v="4900"/>
    <x v="116"/>
    <n v="173.9387755102041"/>
    <x v="1"/>
    <n v="275"/>
    <n v="30.992727272727272"/>
    <x v="1"/>
    <s v="USD"/>
    <n v="1316667600"/>
    <n v="1317186000"/>
    <b v="0"/>
    <b v="0"/>
    <s v="film &amp; video/television"/>
    <x v="4"/>
    <x v="19"/>
  </r>
  <r>
    <n v="118"/>
    <s v="Robinson, Lopez and Christensen"/>
    <s v="Organic next generation protocol"/>
    <n v="5400"/>
    <x v="117"/>
    <n v="117.61111111111111"/>
    <x v="1"/>
    <n v="67"/>
    <n v="94.791044776119406"/>
    <x v="1"/>
    <s v="USD"/>
    <n v="1390716000"/>
    <n v="1391234400"/>
    <b v="0"/>
    <b v="0"/>
    <s v="photography/photography books"/>
    <x v="7"/>
    <x v="14"/>
  </r>
  <r>
    <n v="119"/>
    <s v="Clark and Sons"/>
    <s v="Reverse-engineered full-range Internet solution"/>
    <n v="5000"/>
    <x v="118"/>
    <n v="214.96"/>
    <x v="1"/>
    <n v="154"/>
    <n v="69.79220779220779"/>
    <x v="1"/>
    <s v="USD"/>
    <n v="1402894800"/>
    <n v="1404363600"/>
    <b v="0"/>
    <b v="1"/>
    <s v="film &amp; video/documentary"/>
    <x v="4"/>
    <x v="4"/>
  </r>
  <r>
    <n v="120"/>
    <s v="Vega Group"/>
    <s v="Synchronized regional synergy"/>
    <n v="75100"/>
    <x v="119"/>
    <n v="149.49667110519306"/>
    <x v="1"/>
    <n v="1782"/>
    <n v="63.003367003367003"/>
    <x v="1"/>
    <s v="USD"/>
    <n v="1429246800"/>
    <n v="1429592400"/>
    <b v="0"/>
    <b v="1"/>
    <s v="games/mobile games"/>
    <x v="6"/>
    <x v="20"/>
  </r>
  <r>
    <n v="121"/>
    <s v="Brown-Brown"/>
    <s v="Multi-lateral homogeneous success"/>
    <n v="45300"/>
    <x v="120"/>
    <n v="219.33995584988963"/>
    <x v="1"/>
    <n v="903"/>
    <n v="110.0343300110742"/>
    <x v="1"/>
    <s v="USD"/>
    <n v="1412485200"/>
    <n v="1413608400"/>
    <b v="0"/>
    <b v="0"/>
    <s v="games/video games"/>
    <x v="6"/>
    <x v="11"/>
  </r>
  <r>
    <n v="122"/>
    <s v="Taylor PLC"/>
    <s v="Seamless zero-defect solution"/>
    <n v="136800"/>
    <x v="121"/>
    <n v="64.367690058479525"/>
    <x v="0"/>
    <n v="3387"/>
    <n v="25.997933274284026"/>
    <x v="1"/>
    <s v="USD"/>
    <n v="1417068000"/>
    <n v="1419400800"/>
    <b v="0"/>
    <b v="0"/>
    <s v="publishing/fiction"/>
    <x v="5"/>
    <x v="13"/>
  </r>
  <r>
    <n v="123"/>
    <s v="Edwards-Lewis"/>
    <s v="Enhanced scalable concept"/>
    <n v="177700"/>
    <x v="122"/>
    <n v="18.622397298818232"/>
    <x v="0"/>
    <n v="662"/>
    <n v="49.987915407854985"/>
    <x v="0"/>
    <s v="CAD"/>
    <n v="1448344800"/>
    <n v="1448604000"/>
    <b v="1"/>
    <b v="0"/>
    <s v="theater/plays"/>
    <x v="3"/>
    <x v="3"/>
  </r>
  <r>
    <n v="124"/>
    <s v="Stanton, Neal and Rodriguez"/>
    <s v="Polarized uniform software"/>
    <n v="2600"/>
    <x v="123"/>
    <n v="367.76923076923077"/>
    <x v="1"/>
    <n v="94"/>
    <n v="101.72340425531915"/>
    <x v="6"/>
    <s v="EUR"/>
    <n v="1557723600"/>
    <n v="1562302800"/>
    <b v="0"/>
    <b v="0"/>
    <s v="photography/photography books"/>
    <x v="7"/>
    <x v="14"/>
  </r>
  <r>
    <n v="125"/>
    <s v="Pratt LLC"/>
    <s v="Stand-alone web-enabled moderator"/>
    <n v="5300"/>
    <x v="124"/>
    <n v="159.90566037735849"/>
    <x v="1"/>
    <n v="180"/>
    <n v="47.083333333333336"/>
    <x v="1"/>
    <s v="USD"/>
    <n v="1537333200"/>
    <n v="1537678800"/>
    <b v="0"/>
    <b v="0"/>
    <s v="theater/plays"/>
    <x v="3"/>
    <x v="3"/>
  </r>
  <r>
    <n v="126"/>
    <s v="Gross PLC"/>
    <s v="Proactive methodical benchmark"/>
    <n v="180200"/>
    <x v="125"/>
    <n v="38.633185349611544"/>
    <x v="0"/>
    <n v="774"/>
    <n v="89.944444444444443"/>
    <x v="1"/>
    <s v="USD"/>
    <n v="1471150800"/>
    <n v="1473570000"/>
    <b v="0"/>
    <b v="1"/>
    <s v="theater/plays"/>
    <x v="3"/>
    <x v="3"/>
  </r>
  <r>
    <n v="127"/>
    <s v="Martinez, Gomez and Dalton"/>
    <s v="Team-oriented 6thgeneration matrix"/>
    <n v="103200"/>
    <x v="126"/>
    <n v="51.42151162790698"/>
    <x v="0"/>
    <n v="672"/>
    <n v="78.96875"/>
    <x v="0"/>
    <s v="CAD"/>
    <n v="1273640400"/>
    <n v="1273899600"/>
    <b v="0"/>
    <b v="0"/>
    <s v="theater/plays"/>
    <x v="3"/>
    <x v="3"/>
  </r>
  <r>
    <n v="128"/>
    <s v="Allen-Curtis"/>
    <s v="Phased human-resource core"/>
    <n v="70600"/>
    <x v="127"/>
    <n v="60.334277620396605"/>
    <x v="3"/>
    <n v="532"/>
    <n v="80.067669172932327"/>
    <x v="1"/>
    <s v="USD"/>
    <n v="1282885200"/>
    <n v="1284008400"/>
    <b v="0"/>
    <b v="0"/>
    <s v="music/rock"/>
    <x v="1"/>
    <x v="1"/>
  </r>
  <r>
    <n v="129"/>
    <s v="Morgan-Martinez"/>
    <s v="Mandatory tertiary implementation"/>
    <n v="148500"/>
    <x v="128"/>
    <n v="3.202693602693603"/>
    <x v="3"/>
    <n v="55"/>
    <n v="86.472727272727269"/>
    <x v="2"/>
    <s v="AUD"/>
    <n v="1422943200"/>
    <n v="1425103200"/>
    <b v="0"/>
    <b v="0"/>
    <s v="food/food trucks"/>
    <x v="0"/>
    <x v="0"/>
  </r>
  <r>
    <n v="130"/>
    <s v="Luna, Anderson and Fox"/>
    <s v="Secured directional encryption"/>
    <n v="9600"/>
    <x v="129"/>
    <n v="155.46875"/>
    <x v="1"/>
    <n v="533"/>
    <n v="28.001876172607879"/>
    <x v="3"/>
    <s v="DKK"/>
    <n v="1319605200"/>
    <n v="1320991200"/>
    <b v="0"/>
    <b v="0"/>
    <s v="film &amp; video/drama"/>
    <x v="4"/>
    <x v="6"/>
  </r>
  <r>
    <n v="131"/>
    <s v="Fleming, Zhang and Henderson"/>
    <s v="Distributed 5thgeneration implementation"/>
    <n v="164700"/>
    <x v="130"/>
    <n v="100.85974499089254"/>
    <x v="1"/>
    <n v="2443"/>
    <n v="67.996725337699544"/>
    <x v="4"/>
    <s v="GBP"/>
    <n v="1385704800"/>
    <n v="1386828000"/>
    <b v="0"/>
    <b v="0"/>
    <s v="technology/web"/>
    <x v="2"/>
    <x v="2"/>
  </r>
  <r>
    <n v="132"/>
    <s v="Flowers and Sons"/>
    <s v="Virtual static core"/>
    <n v="3300"/>
    <x v="131"/>
    <n v="116.18181818181819"/>
    <x v="1"/>
    <n v="89"/>
    <n v="43.078651685393261"/>
    <x v="1"/>
    <s v="USD"/>
    <n v="1515736800"/>
    <n v="1517119200"/>
    <b v="0"/>
    <b v="1"/>
    <s v="theater/plays"/>
    <x v="3"/>
    <x v="3"/>
  </r>
  <r>
    <n v="133"/>
    <s v="Gates PLC"/>
    <s v="Secured content-based product"/>
    <n v="4500"/>
    <x v="132"/>
    <n v="310.77777777777777"/>
    <x v="1"/>
    <n v="159"/>
    <n v="87.95597484276729"/>
    <x v="1"/>
    <s v="USD"/>
    <n v="1313125200"/>
    <n v="1315026000"/>
    <b v="0"/>
    <b v="0"/>
    <s v="music/world music"/>
    <x v="1"/>
    <x v="21"/>
  </r>
  <r>
    <n v="134"/>
    <s v="Caldwell LLC"/>
    <s v="Secured executive concept"/>
    <n v="99500"/>
    <x v="133"/>
    <n v="89.73668341708543"/>
    <x v="0"/>
    <n v="940"/>
    <n v="94.987234042553197"/>
    <x v="5"/>
    <s v="CHF"/>
    <n v="1308459600"/>
    <n v="1312693200"/>
    <b v="0"/>
    <b v="1"/>
    <s v="film &amp; video/documentary"/>
    <x v="4"/>
    <x v="4"/>
  </r>
  <r>
    <n v="135"/>
    <s v="Le, Burton and Evans"/>
    <s v="Balanced zero-defect software"/>
    <n v="7700"/>
    <x v="134"/>
    <n v="71.27272727272728"/>
    <x v="0"/>
    <n v="117"/>
    <n v="46.905982905982903"/>
    <x v="1"/>
    <s v="USD"/>
    <n v="1362636000"/>
    <n v="1363064400"/>
    <b v="0"/>
    <b v="1"/>
    <s v="theater/plays"/>
    <x v="3"/>
    <x v="3"/>
  </r>
  <r>
    <n v="136"/>
    <s v="Briggs PLC"/>
    <s v="Distributed context-sensitive flexibility"/>
    <n v="82800"/>
    <x v="135"/>
    <n v="3.2862318840579712"/>
    <x v="3"/>
    <n v="58"/>
    <n v="46.913793103448278"/>
    <x v="1"/>
    <s v="USD"/>
    <n v="1402117200"/>
    <n v="1403154000"/>
    <b v="0"/>
    <b v="1"/>
    <s v="film &amp; video/drama"/>
    <x v="4"/>
    <x v="6"/>
  </r>
  <r>
    <n v="137"/>
    <s v="Hudson-Nguyen"/>
    <s v="Down-sized disintermediate support"/>
    <n v="1800"/>
    <x v="136"/>
    <n v="261.77777777777777"/>
    <x v="1"/>
    <n v="50"/>
    <n v="94.24"/>
    <x v="1"/>
    <s v="USD"/>
    <n v="1286341200"/>
    <n v="1286859600"/>
    <b v="0"/>
    <b v="0"/>
    <s v="publishing/nonfiction"/>
    <x v="5"/>
    <x v="9"/>
  </r>
  <r>
    <n v="138"/>
    <s v="Hogan Ltd"/>
    <s v="Stand-alone mission-critical moratorium"/>
    <n v="9600"/>
    <x v="137"/>
    <n v="96"/>
    <x v="0"/>
    <n v="115"/>
    <n v="80.139130434782615"/>
    <x v="1"/>
    <s v="USD"/>
    <n v="1348808400"/>
    <n v="1349326800"/>
    <b v="0"/>
    <b v="0"/>
    <s v="games/mobile games"/>
    <x v="6"/>
    <x v="20"/>
  </r>
  <r>
    <n v="139"/>
    <s v="Hamilton, Wright and Chavez"/>
    <s v="Down-sized empowering protocol"/>
    <n v="92100"/>
    <x v="138"/>
    <n v="20.896851248642779"/>
    <x v="0"/>
    <n v="326"/>
    <n v="59.036809815950917"/>
    <x v="1"/>
    <s v="USD"/>
    <n v="1429592400"/>
    <n v="1430974800"/>
    <b v="0"/>
    <b v="1"/>
    <s v="technology/wearables"/>
    <x v="2"/>
    <x v="8"/>
  </r>
  <r>
    <n v="140"/>
    <s v="Bautista-Cross"/>
    <s v="Fully-configurable coherent Internet solution"/>
    <n v="5500"/>
    <x v="139"/>
    <n v="223.16363636363636"/>
    <x v="1"/>
    <n v="186"/>
    <n v="65.989247311827953"/>
    <x v="1"/>
    <s v="USD"/>
    <n v="1519538400"/>
    <n v="1519970400"/>
    <b v="0"/>
    <b v="0"/>
    <s v="film &amp; video/documentary"/>
    <x v="4"/>
    <x v="4"/>
  </r>
  <r>
    <n v="141"/>
    <s v="Jackson LLC"/>
    <s v="Distributed motivating algorithm"/>
    <n v="64300"/>
    <x v="140"/>
    <n v="101.59097978227061"/>
    <x v="1"/>
    <n v="1071"/>
    <n v="60.992530345471522"/>
    <x v="1"/>
    <s v="USD"/>
    <n v="1434085200"/>
    <n v="1434603600"/>
    <b v="0"/>
    <b v="0"/>
    <s v="technology/web"/>
    <x v="2"/>
    <x v="2"/>
  </r>
  <r>
    <n v="142"/>
    <s v="Figueroa Ltd"/>
    <s v="Expanded solution-oriented benchmark"/>
    <n v="5000"/>
    <x v="141"/>
    <n v="230.03999999999996"/>
    <x v="1"/>
    <n v="117"/>
    <n v="98.307692307692307"/>
    <x v="1"/>
    <s v="USD"/>
    <n v="1333688400"/>
    <n v="1337230800"/>
    <b v="0"/>
    <b v="0"/>
    <s v="technology/web"/>
    <x v="2"/>
    <x v="2"/>
  </r>
  <r>
    <n v="143"/>
    <s v="Avila-Jones"/>
    <s v="Implemented discrete secured line"/>
    <n v="5400"/>
    <x v="142"/>
    <n v="135.59259259259261"/>
    <x v="1"/>
    <n v="70"/>
    <n v="104.6"/>
    <x v="1"/>
    <s v="USD"/>
    <n v="1277701200"/>
    <n v="1279429200"/>
    <b v="0"/>
    <b v="0"/>
    <s v="music/indie rock"/>
    <x v="1"/>
    <x v="7"/>
  </r>
  <r>
    <n v="144"/>
    <s v="Martin, Lopez and Hunter"/>
    <s v="Multi-lateral actuating installation"/>
    <n v="9000"/>
    <x v="143"/>
    <n v="129.1"/>
    <x v="1"/>
    <n v="135"/>
    <n v="86.066666666666663"/>
    <x v="1"/>
    <s v="USD"/>
    <n v="1560747600"/>
    <n v="1561438800"/>
    <b v="0"/>
    <b v="0"/>
    <s v="theater/plays"/>
    <x v="3"/>
    <x v="3"/>
  </r>
  <r>
    <n v="145"/>
    <s v="Fields-Moore"/>
    <s v="Secured reciprocal array"/>
    <n v="25000"/>
    <x v="144"/>
    <n v="236.512"/>
    <x v="1"/>
    <n v="768"/>
    <n v="76.989583333333329"/>
    <x v="5"/>
    <s v="CHF"/>
    <n v="1410066000"/>
    <n v="1410498000"/>
    <b v="0"/>
    <b v="0"/>
    <s v="technology/wearables"/>
    <x v="2"/>
    <x v="8"/>
  </r>
  <r>
    <n v="146"/>
    <s v="Harris-Golden"/>
    <s v="Optional bandwidth-monitored middleware"/>
    <n v="8800"/>
    <x v="145"/>
    <n v="17.25"/>
    <x v="3"/>
    <n v="51"/>
    <n v="29.764705882352942"/>
    <x v="1"/>
    <s v="USD"/>
    <n v="1320732000"/>
    <n v="1322460000"/>
    <b v="0"/>
    <b v="0"/>
    <s v="theater/plays"/>
    <x v="3"/>
    <x v="3"/>
  </r>
  <r>
    <n v="147"/>
    <s v="Moss, Norman and Dunlap"/>
    <s v="Upgradable upward-trending workforce"/>
    <n v="8300"/>
    <x v="146"/>
    <n v="112.49397590361446"/>
    <x v="1"/>
    <n v="199"/>
    <n v="46.91959798994975"/>
    <x v="1"/>
    <s v="USD"/>
    <n v="1465794000"/>
    <n v="1466312400"/>
    <b v="0"/>
    <b v="1"/>
    <s v="theater/plays"/>
    <x v="3"/>
    <x v="3"/>
  </r>
  <r>
    <n v="148"/>
    <s v="White, Larson and Wright"/>
    <s v="Upgradable hybrid capability"/>
    <n v="9300"/>
    <x v="147"/>
    <n v="121.02150537634408"/>
    <x v="1"/>
    <n v="107"/>
    <n v="105.18691588785046"/>
    <x v="1"/>
    <s v="USD"/>
    <n v="1500958800"/>
    <n v="1501736400"/>
    <b v="0"/>
    <b v="0"/>
    <s v="technology/wearables"/>
    <x v="2"/>
    <x v="8"/>
  </r>
  <r>
    <n v="149"/>
    <s v="Payne, Oliver and Burch"/>
    <s v="Managed fresh-thinking flexibility"/>
    <n v="6200"/>
    <x v="148"/>
    <n v="219.87096774193549"/>
    <x v="1"/>
    <n v="195"/>
    <n v="69.907692307692301"/>
    <x v="1"/>
    <s v="USD"/>
    <n v="1357020000"/>
    <n v="1361512800"/>
    <b v="0"/>
    <b v="0"/>
    <s v="music/indie rock"/>
    <x v="1"/>
    <x v="7"/>
  </r>
  <r>
    <n v="150"/>
    <s v="Brown, Palmer and Pace"/>
    <s v="Networked stable workforce"/>
    <n v="100"/>
    <x v="99"/>
    <n v="1"/>
    <x v="0"/>
    <n v="1"/>
    <n v="1"/>
    <x v="1"/>
    <s v="USD"/>
    <n v="1544940000"/>
    <n v="1545026400"/>
    <b v="0"/>
    <b v="0"/>
    <s v="music/rock"/>
    <x v="1"/>
    <x v="1"/>
  </r>
  <r>
    <n v="151"/>
    <s v="Parker LLC"/>
    <s v="Customizable intermediate extranet"/>
    <n v="137200"/>
    <x v="149"/>
    <n v="64.166909620991248"/>
    <x v="0"/>
    <n v="1467"/>
    <n v="60.011588275391958"/>
    <x v="1"/>
    <s v="USD"/>
    <n v="1402290000"/>
    <n v="1406696400"/>
    <b v="0"/>
    <b v="0"/>
    <s v="music/electric music"/>
    <x v="1"/>
    <x v="5"/>
  </r>
  <r>
    <n v="152"/>
    <s v="Bowen, Mcdonald and Hall"/>
    <s v="User-centric fault-tolerant task-force"/>
    <n v="41500"/>
    <x v="150"/>
    <n v="423.06746987951806"/>
    <x v="1"/>
    <n v="3376"/>
    <n v="52.006220379146917"/>
    <x v="1"/>
    <s v="USD"/>
    <n v="1487311200"/>
    <n v="1487916000"/>
    <b v="0"/>
    <b v="0"/>
    <s v="music/indie rock"/>
    <x v="1"/>
    <x v="7"/>
  </r>
  <r>
    <n v="153"/>
    <s v="Whitehead, Bell and Hughes"/>
    <s v="Multi-tiered radical definition"/>
    <n v="189400"/>
    <x v="151"/>
    <n v="92.984160506863773"/>
    <x v="0"/>
    <n v="5681"/>
    <n v="31.000176025347649"/>
    <x v="1"/>
    <s v="USD"/>
    <n v="1350622800"/>
    <n v="1351141200"/>
    <b v="0"/>
    <b v="0"/>
    <s v="theater/plays"/>
    <x v="3"/>
    <x v="3"/>
  </r>
  <r>
    <n v="154"/>
    <s v="Rodriguez-Brown"/>
    <s v="Devolved foreground benchmark"/>
    <n v="171300"/>
    <x v="152"/>
    <n v="58.756567425569173"/>
    <x v="0"/>
    <n v="1059"/>
    <n v="95.042492917847028"/>
    <x v="1"/>
    <s v="USD"/>
    <n v="1463029200"/>
    <n v="1465016400"/>
    <b v="0"/>
    <b v="1"/>
    <s v="music/indie rock"/>
    <x v="1"/>
    <x v="7"/>
  </r>
  <r>
    <n v="155"/>
    <s v="Hall-Schaefer"/>
    <s v="Distributed eco-centric methodology"/>
    <n v="139500"/>
    <x v="153"/>
    <n v="65.022222222222226"/>
    <x v="0"/>
    <n v="1194"/>
    <n v="75.968174204355108"/>
    <x v="1"/>
    <s v="USD"/>
    <n v="1269493200"/>
    <n v="1270789200"/>
    <b v="0"/>
    <b v="0"/>
    <s v="theater/plays"/>
    <x v="3"/>
    <x v="3"/>
  </r>
  <r>
    <n v="156"/>
    <s v="Meza-Rogers"/>
    <s v="Streamlined encompassing encryption"/>
    <n v="36400"/>
    <x v="154"/>
    <n v="73.939560439560438"/>
    <x v="3"/>
    <n v="379"/>
    <n v="71.013192612137203"/>
    <x v="2"/>
    <s v="AUD"/>
    <n v="1570251600"/>
    <n v="1572325200"/>
    <b v="0"/>
    <b v="0"/>
    <s v="music/rock"/>
    <x v="1"/>
    <x v="1"/>
  </r>
  <r>
    <n v="157"/>
    <s v="Curtis-Curtis"/>
    <s v="User-friendly reciprocal initiative"/>
    <n v="4200"/>
    <x v="155"/>
    <n v="52.666666666666664"/>
    <x v="0"/>
    <n v="30"/>
    <n v="73.733333333333334"/>
    <x v="2"/>
    <s v="AUD"/>
    <n v="1388383200"/>
    <n v="1389420000"/>
    <b v="0"/>
    <b v="0"/>
    <s v="photography/photography books"/>
    <x v="7"/>
    <x v="14"/>
  </r>
  <r>
    <n v="158"/>
    <s v="Carlson Inc"/>
    <s v="Ergonomic fresh-thinking installation"/>
    <n v="2100"/>
    <x v="156"/>
    <n v="220.95238095238096"/>
    <x v="1"/>
    <n v="41"/>
    <n v="113.17073170731707"/>
    <x v="1"/>
    <s v="USD"/>
    <n v="1449554400"/>
    <n v="1449640800"/>
    <b v="0"/>
    <b v="0"/>
    <s v="music/rock"/>
    <x v="1"/>
    <x v="1"/>
  </r>
  <r>
    <n v="159"/>
    <s v="Clarke, Anderson and Lee"/>
    <s v="Robust explicit hardware"/>
    <n v="191200"/>
    <x v="157"/>
    <n v="100.01150627615063"/>
    <x v="1"/>
    <n v="1821"/>
    <n v="105.00933552992861"/>
    <x v="1"/>
    <s v="USD"/>
    <n v="1553662800"/>
    <n v="1555218000"/>
    <b v="0"/>
    <b v="1"/>
    <s v="theater/plays"/>
    <x v="3"/>
    <x v="3"/>
  </r>
  <r>
    <n v="160"/>
    <s v="Evans Group"/>
    <s v="Stand-alone actuating support"/>
    <n v="8000"/>
    <x v="158"/>
    <n v="162.3125"/>
    <x v="1"/>
    <n v="164"/>
    <n v="79.176829268292678"/>
    <x v="1"/>
    <s v="USD"/>
    <n v="1556341200"/>
    <n v="1557723600"/>
    <b v="0"/>
    <b v="0"/>
    <s v="technology/wearables"/>
    <x v="2"/>
    <x v="8"/>
  </r>
  <r>
    <n v="161"/>
    <s v="Bruce Group"/>
    <s v="Cross-platform methodical process improvement"/>
    <n v="5500"/>
    <x v="159"/>
    <n v="78.181818181818187"/>
    <x v="0"/>
    <n v="75"/>
    <n v="57.333333333333336"/>
    <x v="1"/>
    <s v="USD"/>
    <n v="1442984400"/>
    <n v="1443502800"/>
    <b v="0"/>
    <b v="1"/>
    <s v="technology/web"/>
    <x v="2"/>
    <x v="2"/>
  </r>
  <r>
    <n v="162"/>
    <s v="Keith, Alvarez and Potter"/>
    <s v="Extended bottom-line open architecture"/>
    <n v="6100"/>
    <x v="160"/>
    <n v="149.73770491803279"/>
    <x v="1"/>
    <n v="157"/>
    <n v="58.178343949044589"/>
    <x v="5"/>
    <s v="CHF"/>
    <n v="1544248800"/>
    <n v="1546840800"/>
    <b v="0"/>
    <b v="0"/>
    <s v="music/rock"/>
    <x v="1"/>
    <x v="1"/>
  </r>
  <r>
    <n v="163"/>
    <s v="Burton-Watkins"/>
    <s v="Extended reciprocal circuit"/>
    <n v="3500"/>
    <x v="161"/>
    <n v="253.25714285714284"/>
    <x v="1"/>
    <n v="246"/>
    <n v="36.032520325203251"/>
    <x v="1"/>
    <s v="USD"/>
    <n v="1508475600"/>
    <n v="1512712800"/>
    <b v="0"/>
    <b v="1"/>
    <s v="photography/photography books"/>
    <x v="7"/>
    <x v="14"/>
  </r>
  <r>
    <n v="164"/>
    <s v="Lopez and Sons"/>
    <s v="Polarized human-resource protocol"/>
    <n v="150500"/>
    <x v="162"/>
    <n v="100.16943521594683"/>
    <x v="1"/>
    <n v="1396"/>
    <n v="107.99068767908309"/>
    <x v="1"/>
    <s v="USD"/>
    <n v="1507438800"/>
    <n v="1507525200"/>
    <b v="0"/>
    <b v="0"/>
    <s v="theater/plays"/>
    <x v="3"/>
    <x v="3"/>
  </r>
  <r>
    <n v="165"/>
    <s v="Cordova Ltd"/>
    <s v="Synergized radical product"/>
    <n v="90400"/>
    <x v="163"/>
    <n v="121.99004424778761"/>
    <x v="1"/>
    <n v="2506"/>
    <n v="44.005985634477256"/>
    <x v="1"/>
    <s v="USD"/>
    <n v="1501563600"/>
    <n v="1504328400"/>
    <b v="0"/>
    <b v="0"/>
    <s v="technology/web"/>
    <x v="2"/>
    <x v="2"/>
  </r>
  <r>
    <n v="166"/>
    <s v="Brown-Vang"/>
    <s v="Robust heuristic artificial intelligence"/>
    <n v="9800"/>
    <x v="164"/>
    <n v="137.13265306122449"/>
    <x v="1"/>
    <n v="244"/>
    <n v="55.077868852459019"/>
    <x v="1"/>
    <s v="USD"/>
    <n v="1292997600"/>
    <n v="1293343200"/>
    <b v="0"/>
    <b v="0"/>
    <s v="photography/photography books"/>
    <x v="7"/>
    <x v="14"/>
  </r>
  <r>
    <n v="167"/>
    <s v="Cruz-Ward"/>
    <s v="Robust content-based emulation"/>
    <n v="2600"/>
    <x v="165"/>
    <n v="415.53846153846149"/>
    <x v="1"/>
    <n v="146"/>
    <n v="74"/>
    <x v="2"/>
    <s v="AUD"/>
    <n v="1370840400"/>
    <n v="1371704400"/>
    <b v="0"/>
    <b v="0"/>
    <s v="theater/plays"/>
    <x v="3"/>
    <x v="3"/>
  </r>
  <r>
    <n v="168"/>
    <s v="Hernandez Group"/>
    <s v="Ergonomic uniform open system"/>
    <n v="128100"/>
    <x v="166"/>
    <n v="31.30913348946136"/>
    <x v="0"/>
    <n v="955"/>
    <n v="41.996858638743454"/>
    <x v="3"/>
    <s v="DKK"/>
    <n v="1550815200"/>
    <n v="1552798800"/>
    <b v="0"/>
    <b v="1"/>
    <s v="music/indie rock"/>
    <x v="1"/>
    <x v="7"/>
  </r>
  <r>
    <n v="169"/>
    <s v="Tran, Steele and Wilson"/>
    <s v="Profit-focused modular product"/>
    <n v="23300"/>
    <x v="167"/>
    <n v="424.08154506437768"/>
    <x v="1"/>
    <n v="1267"/>
    <n v="77.988161010260455"/>
    <x v="1"/>
    <s v="USD"/>
    <n v="1339909200"/>
    <n v="1342328400"/>
    <b v="0"/>
    <b v="1"/>
    <s v="film &amp; video/shorts"/>
    <x v="4"/>
    <x v="12"/>
  </r>
  <r>
    <n v="170"/>
    <s v="Summers, Gallegos and Stein"/>
    <s v="Mandatory mobile product"/>
    <n v="188100"/>
    <x v="168"/>
    <n v="2.93886230728336"/>
    <x v="0"/>
    <n v="67"/>
    <n v="82.507462686567166"/>
    <x v="1"/>
    <s v="USD"/>
    <n v="1501736400"/>
    <n v="1502341200"/>
    <b v="0"/>
    <b v="0"/>
    <s v="music/indie rock"/>
    <x v="1"/>
    <x v="7"/>
  </r>
  <r>
    <n v="171"/>
    <s v="Blair Group"/>
    <s v="Public-key 3rdgeneration budgetary management"/>
    <n v="4900"/>
    <x v="169"/>
    <n v="10.63265306122449"/>
    <x v="0"/>
    <n v="5"/>
    <n v="104.2"/>
    <x v="1"/>
    <s v="USD"/>
    <n v="1395291600"/>
    <n v="1397192400"/>
    <b v="0"/>
    <b v="0"/>
    <s v="publishing/translations"/>
    <x v="5"/>
    <x v="18"/>
  </r>
  <r>
    <n v="172"/>
    <s v="Nixon Inc"/>
    <s v="Centralized national firmware"/>
    <n v="800"/>
    <x v="170"/>
    <n v="82.875"/>
    <x v="0"/>
    <n v="26"/>
    <n v="25.5"/>
    <x v="1"/>
    <s v="USD"/>
    <n v="1405746000"/>
    <n v="1407042000"/>
    <b v="0"/>
    <b v="1"/>
    <s v="film &amp; video/documentary"/>
    <x v="4"/>
    <x v="4"/>
  </r>
  <r>
    <n v="173"/>
    <s v="White LLC"/>
    <s v="Cross-group 4thgeneration middleware"/>
    <n v="96700"/>
    <x v="171"/>
    <n v="163.01447776628748"/>
    <x v="1"/>
    <n v="1561"/>
    <n v="100.98334401024984"/>
    <x v="1"/>
    <s v="USD"/>
    <n v="1368853200"/>
    <n v="1369371600"/>
    <b v="0"/>
    <b v="0"/>
    <s v="theater/plays"/>
    <x v="3"/>
    <x v="3"/>
  </r>
  <r>
    <n v="174"/>
    <s v="Santos, Black and Donovan"/>
    <s v="Pre-emptive scalable access"/>
    <n v="600"/>
    <x v="172"/>
    <n v="894.66666666666674"/>
    <x v="1"/>
    <n v="48"/>
    <n v="111.83333333333333"/>
    <x v="1"/>
    <s v="USD"/>
    <n v="1444021200"/>
    <n v="1444107600"/>
    <b v="0"/>
    <b v="1"/>
    <s v="technology/wearables"/>
    <x v="2"/>
    <x v="8"/>
  </r>
  <r>
    <n v="175"/>
    <s v="Jones, Contreras and Burnett"/>
    <s v="Sharable intangible migration"/>
    <n v="181200"/>
    <x v="173"/>
    <n v="26.191501103752756"/>
    <x v="0"/>
    <n v="1130"/>
    <n v="41.999115044247787"/>
    <x v="1"/>
    <s v="USD"/>
    <n v="1472619600"/>
    <n v="1474261200"/>
    <b v="0"/>
    <b v="0"/>
    <s v="theater/plays"/>
    <x v="3"/>
    <x v="3"/>
  </r>
  <r>
    <n v="176"/>
    <s v="Stone-Orozco"/>
    <s v="Proactive scalable Graphical User Interface"/>
    <n v="115000"/>
    <x v="174"/>
    <n v="74.834782608695647"/>
    <x v="0"/>
    <n v="782"/>
    <n v="110.05115089514067"/>
    <x v="1"/>
    <s v="USD"/>
    <n v="1472878800"/>
    <n v="1473656400"/>
    <b v="0"/>
    <b v="0"/>
    <s v="theater/plays"/>
    <x v="3"/>
    <x v="3"/>
  </r>
  <r>
    <n v="177"/>
    <s v="Lee, Gibson and Morgan"/>
    <s v="Digitized solution-oriented product"/>
    <n v="38800"/>
    <x v="175"/>
    <n v="416.47680412371136"/>
    <x v="1"/>
    <n v="2739"/>
    <n v="58.997079225994888"/>
    <x v="1"/>
    <s v="USD"/>
    <n v="1289800800"/>
    <n v="1291960800"/>
    <b v="0"/>
    <b v="0"/>
    <s v="theater/plays"/>
    <x v="3"/>
    <x v="3"/>
  </r>
  <r>
    <n v="178"/>
    <s v="Alexander-Williams"/>
    <s v="Triple-buffered cohesive structure"/>
    <n v="7200"/>
    <x v="176"/>
    <n v="96.208333333333329"/>
    <x v="0"/>
    <n v="210"/>
    <n v="32.985714285714288"/>
    <x v="1"/>
    <s v="USD"/>
    <n v="1505970000"/>
    <n v="1506747600"/>
    <b v="0"/>
    <b v="0"/>
    <s v="food/food trucks"/>
    <x v="0"/>
    <x v="0"/>
  </r>
  <r>
    <n v="179"/>
    <s v="Marks Ltd"/>
    <s v="Realigned human-resource orchestration"/>
    <n v="44500"/>
    <x v="177"/>
    <n v="357.71910112359546"/>
    <x v="1"/>
    <n v="3537"/>
    <n v="45.005654509471306"/>
    <x v="0"/>
    <s v="CAD"/>
    <n v="1363496400"/>
    <n v="1363582800"/>
    <b v="0"/>
    <b v="1"/>
    <s v="theater/plays"/>
    <x v="3"/>
    <x v="3"/>
  </r>
  <r>
    <n v="180"/>
    <s v="Olsen, Edwards and Reid"/>
    <s v="Optional clear-thinking software"/>
    <n v="56000"/>
    <x v="178"/>
    <n v="308.45714285714286"/>
    <x v="1"/>
    <n v="2107"/>
    <n v="81.98196487897485"/>
    <x v="2"/>
    <s v="AUD"/>
    <n v="1269234000"/>
    <n v="1269666000"/>
    <b v="0"/>
    <b v="0"/>
    <s v="technology/wearables"/>
    <x v="2"/>
    <x v="8"/>
  </r>
  <r>
    <n v="181"/>
    <s v="Daniels, Rose and Tyler"/>
    <s v="Centralized global approach"/>
    <n v="8600"/>
    <x v="179"/>
    <n v="61.802325581395344"/>
    <x v="0"/>
    <n v="136"/>
    <n v="39.080882352941174"/>
    <x v="1"/>
    <s v="USD"/>
    <n v="1507093200"/>
    <n v="1508648400"/>
    <b v="0"/>
    <b v="0"/>
    <s v="technology/web"/>
    <x v="2"/>
    <x v="2"/>
  </r>
  <r>
    <n v="182"/>
    <s v="Adams Group"/>
    <s v="Reverse-engineered bandwidth-monitored contingency"/>
    <n v="27100"/>
    <x v="180"/>
    <n v="722.32472324723244"/>
    <x v="1"/>
    <n v="3318"/>
    <n v="58.996383363471971"/>
    <x v="3"/>
    <s v="DKK"/>
    <n v="1560574800"/>
    <n v="1561957200"/>
    <b v="0"/>
    <b v="0"/>
    <s v="theater/plays"/>
    <x v="3"/>
    <x v="3"/>
  </r>
  <r>
    <n v="183"/>
    <s v="Rogers, Huerta and Medina"/>
    <s v="Pre-emptive bandwidth-monitored instruction set"/>
    <n v="5100"/>
    <x v="181"/>
    <n v="69.117647058823522"/>
    <x v="0"/>
    <n v="86"/>
    <n v="40.988372093023258"/>
    <x v="0"/>
    <s v="CAD"/>
    <n v="1284008400"/>
    <n v="1285131600"/>
    <b v="0"/>
    <b v="0"/>
    <s v="music/rock"/>
    <x v="1"/>
    <x v="1"/>
  </r>
  <r>
    <n v="184"/>
    <s v="Howard, Carter and Griffith"/>
    <s v="Adaptive asynchronous emulation"/>
    <n v="3600"/>
    <x v="182"/>
    <n v="293.05555555555554"/>
    <x v="1"/>
    <n v="340"/>
    <n v="31.029411764705884"/>
    <x v="1"/>
    <s v="USD"/>
    <n v="1556859600"/>
    <n v="1556946000"/>
    <b v="0"/>
    <b v="0"/>
    <s v="theater/plays"/>
    <x v="3"/>
    <x v="3"/>
  </r>
  <r>
    <n v="185"/>
    <s v="Bailey PLC"/>
    <s v="Innovative actuating conglomeration"/>
    <n v="1000"/>
    <x v="183"/>
    <n v="71.8"/>
    <x v="0"/>
    <n v="19"/>
    <n v="37.789473684210527"/>
    <x v="1"/>
    <s v="USD"/>
    <n v="1526187600"/>
    <n v="1527138000"/>
    <b v="0"/>
    <b v="0"/>
    <s v="film &amp; video/television"/>
    <x v="4"/>
    <x v="19"/>
  </r>
  <r>
    <n v="186"/>
    <s v="Parker Group"/>
    <s v="Grass-roots foreground policy"/>
    <n v="88800"/>
    <x v="184"/>
    <n v="31.934684684684683"/>
    <x v="0"/>
    <n v="886"/>
    <n v="32.006772009029348"/>
    <x v="1"/>
    <s v="USD"/>
    <n v="1400821200"/>
    <n v="1402117200"/>
    <b v="0"/>
    <b v="0"/>
    <s v="theater/plays"/>
    <x v="3"/>
    <x v="3"/>
  </r>
  <r>
    <n v="187"/>
    <s v="Fox Group"/>
    <s v="Horizontal transitional paradigm"/>
    <n v="60200"/>
    <x v="185"/>
    <n v="229.87375415282392"/>
    <x v="1"/>
    <n v="1442"/>
    <n v="95.966712898751737"/>
    <x v="0"/>
    <s v="CAD"/>
    <n v="1361599200"/>
    <n v="1364014800"/>
    <b v="0"/>
    <b v="1"/>
    <s v="film &amp; video/shorts"/>
    <x v="4"/>
    <x v="12"/>
  </r>
  <r>
    <n v="188"/>
    <s v="Walker, Jones and Rodriguez"/>
    <s v="Networked didactic info-mediaries"/>
    <n v="8200"/>
    <x v="186"/>
    <n v="32.012195121951223"/>
    <x v="0"/>
    <n v="35"/>
    <n v="75"/>
    <x v="6"/>
    <s v="EUR"/>
    <n v="1417500000"/>
    <n v="1417586400"/>
    <b v="0"/>
    <b v="0"/>
    <s v="theater/plays"/>
    <x v="3"/>
    <x v="3"/>
  </r>
  <r>
    <n v="189"/>
    <s v="Anthony-Shaw"/>
    <s v="Switchable contextually-based access"/>
    <n v="191300"/>
    <x v="187"/>
    <n v="23.525352848928385"/>
    <x v="3"/>
    <n v="441"/>
    <n v="102.0498866213152"/>
    <x v="1"/>
    <s v="USD"/>
    <n v="1457071200"/>
    <n v="1457071200"/>
    <b v="0"/>
    <b v="0"/>
    <s v="theater/plays"/>
    <x v="3"/>
    <x v="3"/>
  </r>
  <r>
    <n v="190"/>
    <s v="Cook LLC"/>
    <s v="Up-sized dynamic throughput"/>
    <n v="3700"/>
    <x v="188"/>
    <n v="68.594594594594597"/>
    <x v="0"/>
    <n v="24"/>
    <n v="105.75"/>
    <x v="1"/>
    <s v="USD"/>
    <n v="1370322000"/>
    <n v="1370408400"/>
    <b v="0"/>
    <b v="1"/>
    <s v="theater/plays"/>
    <x v="3"/>
    <x v="3"/>
  </r>
  <r>
    <n v="191"/>
    <s v="Sutton PLC"/>
    <s v="Mandatory reciprocal superstructure"/>
    <n v="8400"/>
    <x v="189"/>
    <n v="37.952380952380956"/>
    <x v="0"/>
    <n v="86"/>
    <n v="37.069767441860463"/>
    <x v="6"/>
    <s v="EUR"/>
    <n v="1552366800"/>
    <n v="1552626000"/>
    <b v="0"/>
    <b v="0"/>
    <s v="theater/plays"/>
    <x v="3"/>
    <x v="3"/>
  </r>
  <r>
    <n v="192"/>
    <s v="Long, Morgan and Mitchell"/>
    <s v="Upgradable 4thgeneration productivity"/>
    <n v="42600"/>
    <x v="190"/>
    <n v="19.992957746478872"/>
    <x v="0"/>
    <n v="243"/>
    <n v="35.049382716049379"/>
    <x v="1"/>
    <s v="USD"/>
    <n v="1403845200"/>
    <n v="1404190800"/>
    <b v="0"/>
    <b v="0"/>
    <s v="music/rock"/>
    <x v="1"/>
    <x v="1"/>
  </r>
  <r>
    <n v="193"/>
    <s v="Calhoun, Rogers and Long"/>
    <s v="Progressive discrete hub"/>
    <n v="6600"/>
    <x v="191"/>
    <n v="45.636363636363633"/>
    <x v="0"/>
    <n v="65"/>
    <n v="46.338461538461537"/>
    <x v="1"/>
    <s v="USD"/>
    <n v="1523163600"/>
    <n v="1523509200"/>
    <b v="1"/>
    <b v="0"/>
    <s v="music/indie rock"/>
    <x v="1"/>
    <x v="7"/>
  </r>
  <r>
    <n v="194"/>
    <s v="Sandoval Group"/>
    <s v="Assimilated multi-tasking archive"/>
    <n v="7100"/>
    <x v="192"/>
    <n v="122.7605633802817"/>
    <x v="1"/>
    <n v="126"/>
    <n v="69.174603174603178"/>
    <x v="1"/>
    <s v="USD"/>
    <n v="1442206800"/>
    <n v="1443589200"/>
    <b v="0"/>
    <b v="0"/>
    <s v="music/metal"/>
    <x v="1"/>
    <x v="16"/>
  </r>
  <r>
    <n v="195"/>
    <s v="Smith and Sons"/>
    <s v="Upgradable high-level solution"/>
    <n v="15800"/>
    <x v="193"/>
    <n v="361.75316455696202"/>
    <x v="1"/>
    <n v="524"/>
    <n v="109.07824427480917"/>
    <x v="1"/>
    <s v="USD"/>
    <n v="1532840400"/>
    <n v="1533445200"/>
    <b v="0"/>
    <b v="0"/>
    <s v="music/electric music"/>
    <x v="1"/>
    <x v="5"/>
  </r>
  <r>
    <n v="196"/>
    <s v="King Inc"/>
    <s v="Organic bandwidth-monitored frame"/>
    <n v="8200"/>
    <x v="194"/>
    <n v="63.146341463414636"/>
    <x v="0"/>
    <n v="100"/>
    <n v="51.78"/>
    <x v="3"/>
    <s v="DKK"/>
    <n v="1472878800"/>
    <n v="1474520400"/>
    <b v="0"/>
    <b v="0"/>
    <s v="technology/wearables"/>
    <x v="2"/>
    <x v="8"/>
  </r>
  <r>
    <n v="197"/>
    <s v="Perry and Sons"/>
    <s v="Business-focused logistical framework"/>
    <n v="54700"/>
    <x v="195"/>
    <n v="298.20475319926874"/>
    <x v="1"/>
    <n v="1989"/>
    <n v="82.010055304172951"/>
    <x v="1"/>
    <s v="USD"/>
    <n v="1498194000"/>
    <n v="1499403600"/>
    <b v="0"/>
    <b v="0"/>
    <s v="film &amp; video/drama"/>
    <x v="4"/>
    <x v="6"/>
  </r>
  <r>
    <n v="198"/>
    <s v="Palmer Inc"/>
    <s v="Universal multi-state capability"/>
    <n v="63200"/>
    <x v="196"/>
    <n v="9.5585443037974684"/>
    <x v="0"/>
    <n v="168"/>
    <n v="35.958333333333336"/>
    <x v="1"/>
    <s v="USD"/>
    <n v="1281070800"/>
    <n v="1283576400"/>
    <b v="0"/>
    <b v="0"/>
    <s v="music/electric music"/>
    <x v="1"/>
    <x v="5"/>
  </r>
  <r>
    <n v="199"/>
    <s v="Hull, Baker and Martinez"/>
    <s v="Digitized reciprocal infrastructure"/>
    <n v="1800"/>
    <x v="197"/>
    <n v="53.777777777777779"/>
    <x v="0"/>
    <n v="13"/>
    <n v="74.461538461538467"/>
    <x v="1"/>
    <s v="USD"/>
    <n v="1436245200"/>
    <n v="1436590800"/>
    <b v="0"/>
    <b v="0"/>
    <s v="music/rock"/>
    <x v="1"/>
    <x v="1"/>
  </r>
  <r>
    <n v="200"/>
    <s v="Becker, Rice and White"/>
    <s v="Reduced dedicated capability"/>
    <n v="100"/>
    <x v="50"/>
    <n v="2"/>
    <x v="0"/>
    <n v="1"/>
    <n v="2"/>
    <x v="0"/>
    <s v="CAD"/>
    <n v="1269493200"/>
    <n v="1270443600"/>
    <b v="0"/>
    <b v="0"/>
    <s v="theater/plays"/>
    <x v="3"/>
    <x v="3"/>
  </r>
  <r>
    <n v="201"/>
    <s v="Osborne, Perkins and Knox"/>
    <s v="Cross-platform bi-directional workforce"/>
    <n v="2100"/>
    <x v="198"/>
    <n v="681.19047619047615"/>
    <x v="1"/>
    <n v="157"/>
    <n v="91.114649681528661"/>
    <x v="1"/>
    <s v="USD"/>
    <n v="1406264400"/>
    <n v="1407819600"/>
    <b v="0"/>
    <b v="0"/>
    <s v="technology/web"/>
    <x v="2"/>
    <x v="2"/>
  </r>
  <r>
    <n v="202"/>
    <s v="Mcknight-Freeman"/>
    <s v="Upgradable scalable methodology"/>
    <n v="8300"/>
    <x v="199"/>
    <n v="78.831325301204828"/>
    <x v="3"/>
    <n v="82"/>
    <n v="79.792682926829272"/>
    <x v="1"/>
    <s v="USD"/>
    <n v="1317531600"/>
    <n v="1317877200"/>
    <b v="0"/>
    <b v="0"/>
    <s v="food/food trucks"/>
    <x v="0"/>
    <x v="0"/>
  </r>
  <r>
    <n v="203"/>
    <s v="Hayden, Shannon and Stein"/>
    <s v="Customer-focused client-server service-desk"/>
    <n v="143900"/>
    <x v="200"/>
    <n v="134.40792216817235"/>
    <x v="1"/>
    <n v="4498"/>
    <n v="42.999777678968428"/>
    <x v="2"/>
    <s v="AUD"/>
    <n v="1484632800"/>
    <n v="1484805600"/>
    <b v="0"/>
    <b v="0"/>
    <s v="theater/plays"/>
    <x v="3"/>
    <x v="3"/>
  </r>
  <r>
    <n v="204"/>
    <s v="Daniel-Luna"/>
    <s v="Mandatory multimedia leverage"/>
    <n v="75000"/>
    <x v="201"/>
    <n v="3.3719999999999999"/>
    <x v="0"/>
    <n v="40"/>
    <n v="63.225000000000001"/>
    <x v="1"/>
    <s v="USD"/>
    <n v="1301806800"/>
    <n v="1302670800"/>
    <b v="0"/>
    <b v="0"/>
    <s v="music/jazz"/>
    <x v="1"/>
    <x v="17"/>
  </r>
  <r>
    <n v="205"/>
    <s v="Weaver-Marquez"/>
    <s v="Focused analyzing circuit"/>
    <n v="1300"/>
    <x v="202"/>
    <n v="431.84615384615387"/>
    <x v="1"/>
    <n v="80"/>
    <n v="70.174999999999997"/>
    <x v="1"/>
    <s v="USD"/>
    <n v="1539752400"/>
    <n v="1540789200"/>
    <b v="1"/>
    <b v="0"/>
    <s v="theater/plays"/>
    <x v="3"/>
    <x v="3"/>
  </r>
  <r>
    <n v="206"/>
    <s v="Austin, Baker and Kelley"/>
    <s v="Fundamental grid-enabled strategy"/>
    <n v="9000"/>
    <x v="203"/>
    <n v="38.844444444444441"/>
    <x v="3"/>
    <n v="57"/>
    <n v="61.333333333333336"/>
    <x v="1"/>
    <s v="USD"/>
    <n v="1267250400"/>
    <n v="1268028000"/>
    <b v="0"/>
    <b v="0"/>
    <s v="publishing/fiction"/>
    <x v="5"/>
    <x v="13"/>
  </r>
  <r>
    <n v="207"/>
    <s v="Carney-Anderson"/>
    <s v="Digitized 5thgeneration knowledgebase"/>
    <n v="1000"/>
    <x v="204"/>
    <n v="425.7"/>
    <x v="1"/>
    <n v="43"/>
    <n v="99"/>
    <x v="1"/>
    <s v="USD"/>
    <n v="1535432400"/>
    <n v="1537160400"/>
    <b v="0"/>
    <b v="1"/>
    <s v="music/rock"/>
    <x v="1"/>
    <x v="1"/>
  </r>
  <r>
    <n v="208"/>
    <s v="Jackson Inc"/>
    <s v="Mandatory multi-tasking encryption"/>
    <n v="196900"/>
    <x v="205"/>
    <n v="101.12239715591672"/>
    <x v="1"/>
    <n v="2053"/>
    <n v="96.984900146127615"/>
    <x v="1"/>
    <s v="USD"/>
    <n v="1510207200"/>
    <n v="1512280800"/>
    <b v="0"/>
    <b v="0"/>
    <s v="film &amp; video/documentary"/>
    <x v="4"/>
    <x v="4"/>
  </r>
  <r>
    <n v="209"/>
    <s v="Warren Ltd"/>
    <s v="Distributed system-worthy application"/>
    <n v="194500"/>
    <x v="206"/>
    <n v="21.188688946015425"/>
    <x v="2"/>
    <n v="808"/>
    <n v="51.004950495049506"/>
    <x v="2"/>
    <s v="AUD"/>
    <n v="1462510800"/>
    <n v="1463115600"/>
    <b v="0"/>
    <b v="0"/>
    <s v="film &amp; video/documentary"/>
    <x v="4"/>
    <x v="4"/>
  </r>
  <r>
    <n v="210"/>
    <s v="Schultz Inc"/>
    <s v="Synergistic tertiary time-frame"/>
    <n v="9400"/>
    <x v="207"/>
    <n v="67.425531914893625"/>
    <x v="0"/>
    <n v="226"/>
    <n v="28.044247787610619"/>
    <x v="3"/>
    <s v="DKK"/>
    <n v="1488520800"/>
    <n v="1490850000"/>
    <b v="0"/>
    <b v="0"/>
    <s v="film &amp; video/science fiction"/>
    <x v="4"/>
    <x v="22"/>
  </r>
  <r>
    <n v="211"/>
    <s v="Thompson LLC"/>
    <s v="Customer-focused impactful benchmark"/>
    <n v="104400"/>
    <x v="208"/>
    <n v="94.923371647509583"/>
    <x v="0"/>
    <n v="1625"/>
    <n v="60.984615384615381"/>
    <x v="1"/>
    <s v="USD"/>
    <n v="1377579600"/>
    <n v="1379653200"/>
    <b v="0"/>
    <b v="0"/>
    <s v="theater/plays"/>
    <x v="3"/>
    <x v="3"/>
  </r>
  <r>
    <n v="212"/>
    <s v="Johnson Inc"/>
    <s v="Profound next generation infrastructure"/>
    <n v="8100"/>
    <x v="209"/>
    <n v="151.85185185185185"/>
    <x v="1"/>
    <n v="168"/>
    <n v="73.214285714285708"/>
    <x v="1"/>
    <s v="USD"/>
    <n v="1576389600"/>
    <n v="1580364000"/>
    <b v="0"/>
    <b v="0"/>
    <s v="theater/plays"/>
    <x v="3"/>
    <x v="3"/>
  </r>
  <r>
    <n v="213"/>
    <s v="Morgan-Warren"/>
    <s v="Face-to-face encompassing info-mediaries"/>
    <n v="87900"/>
    <x v="210"/>
    <n v="195.16382252559728"/>
    <x v="1"/>
    <n v="4289"/>
    <n v="39.997435299603637"/>
    <x v="1"/>
    <s v="USD"/>
    <n v="1289019600"/>
    <n v="1289714400"/>
    <b v="0"/>
    <b v="1"/>
    <s v="music/indie rock"/>
    <x v="1"/>
    <x v="7"/>
  </r>
  <r>
    <n v="214"/>
    <s v="Sullivan Group"/>
    <s v="Open-source fresh-thinking policy"/>
    <n v="1400"/>
    <x v="211"/>
    <n v="1023.1428571428571"/>
    <x v="1"/>
    <n v="165"/>
    <n v="86.812121212121212"/>
    <x v="1"/>
    <s v="USD"/>
    <n v="1282194000"/>
    <n v="1282712400"/>
    <b v="0"/>
    <b v="0"/>
    <s v="music/rock"/>
    <x v="1"/>
    <x v="1"/>
  </r>
  <r>
    <n v="215"/>
    <s v="Vargas, Banks and Palmer"/>
    <s v="Extended 24/7 implementation"/>
    <n v="156800"/>
    <x v="212"/>
    <n v="3.841836734693878"/>
    <x v="0"/>
    <n v="143"/>
    <n v="42.125874125874127"/>
    <x v="1"/>
    <s v="USD"/>
    <n v="1550037600"/>
    <n v="1550210400"/>
    <b v="0"/>
    <b v="0"/>
    <s v="theater/plays"/>
    <x v="3"/>
    <x v="3"/>
  </r>
  <r>
    <n v="216"/>
    <s v="Johnson, Dixon and Zimmerman"/>
    <s v="Organic dynamic algorithm"/>
    <n v="121700"/>
    <x v="213"/>
    <n v="155.07066557107643"/>
    <x v="1"/>
    <n v="1815"/>
    <n v="103.97851239669421"/>
    <x v="1"/>
    <s v="USD"/>
    <n v="1321941600"/>
    <n v="1322114400"/>
    <b v="0"/>
    <b v="0"/>
    <s v="theater/plays"/>
    <x v="3"/>
    <x v="3"/>
  </r>
  <r>
    <n v="217"/>
    <s v="Moore, Dudley and Navarro"/>
    <s v="Organic multi-tasking focus group"/>
    <n v="129400"/>
    <x v="214"/>
    <n v="44.753477588871718"/>
    <x v="0"/>
    <n v="934"/>
    <n v="62.003211991434689"/>
    <x v="1"/>
    <s v="USD"/>
    <n v="1556427600"/>
    <n v="1557205200"/>
    <b v="0"/>
    <b v="0"/>
    <s v="film &amp; video/science fiction"/>
    <x v="4"/>
    <x v="22"/>
  </r>
  <r>
    <n v="218"/>
    <s v="Price-Rodriguez"/>
    <s v="Adaptive logistical initiative"/>
    <n v="5700"/>
    <x v="215"/>
    <n v="215.94736842105263"/>
    <x v="1"/>
    <n v="397"/>
    <n v="31.005037783375315"/>
    <x v="4"/>
    <s v="GBP"/>
    <n v="1320991200"/>
    <n v="1323928800"/>
    <b v="0"/>
    <b v="1"/>
    <s v="film &amp; video/shorts"/>
    <x v="4"/>
    <x v="12"/>
  </r>
  <r>
    <n v="219"/>
    <s v="Huang-Henderson"/>
    <s v="Stand-alone mobile customer loyalty"/>
    <n v="41700"/>
    <x v="216"/>
    <n v="332.12709832134288"/>
    <x v="1"/>
    <n v="1539"/>
    <n v="89.991552956465242"/>
    <x v="1"/>
    <s v="USD"/>
    <n v="1345093200"/>
    <n v="1346130000"/>
    <b v="0"/>
    <b v="0"/>
    <s v="film &amp; video/animation"/>
    <x v="4"/>
    <x v="10"/>
  </r>
  <r>
    <n v="220"/>
    <s v="Owens-Le"/>
    <s v="Focused composite approach"/>
    <n v="7900"/>
    <x v="217"/>
    <n v="8.4430379746835449"/>
    <x v="0"/>
    <n v="17"/>
    <n v="39.235294117647058"/>
    <x v="1"/>
    <s v="USD"/>
    <n v="1309496400"/>
    <n v="1311051600"/>
    <b v="1"/>
    <b v="0"/>
    <s v="theater/plays"/>
    <x v="3"/>
    <x v="3"/>
  </r>
  <r>
    <n v="221"/>
    <s v="Huff LLC"/>
    <s v="Face-to-face clear-thinking Local Area Network"/>
    <n v="121500"/>
    <x v="218"/>
    <n v="98.625514403292186"/>
    <x v="0"/>
    <n v="2179"/>
    <n v="54.993116108306566"/>
    <x v="1"/>
    <s v="USD"/>
    <n v="1340254800"/>
    <n v="1340427600"/>
    <b v="1"/>
    <b v="0"/>
    <s v="food/food trucks"/>
    <x v="0"/>
    <x v="0"/>
  </r>
  <r>
    <n v="222"/>
    <s v="Johnson LLC"/>
    <s v="Cross-group cohesive circuit"/>
    <n v="4800"/>
    <x v="219"/>
    <n v="137.97916666666669"/>
    <x v="1"/>
    <n v="138"/>
    <n v="47.992753623188406"/>
    <x v="1"/>
    <s v="USD"/>
    <n v="1412226000"/>
    <n v="1412312400"/>
    <b v="0"/>
    <b v="0"/>
    <s v="photography/photography books"/>
    <x v="7"/>
    <x v="14"/>
  </r>
  <r>
    <n v="223"/>
    <s v="Chavez, Garcia and Cantu"/>
    <s v="Synergistic explicit capability"/>
    <n v="87300"/>
    <x v="220"/>
    <n v="93.81099656357388"/>
    <x v="0"/>
    <n v="931"/>
    <n v="87.966702470461868"/>
    <x v="1"/>
    <s v="USD"/>
    <n v="1458104400"/>
    <n v="1459314000"/>
    <b v="0"/>
    <b v="0"/>
    <s v="theater/plays"/>
    <x v="3"/>
    <x v="3"/>
  </r>
  <r>
    <n v="224"/>
    <s v="Lester-Moore"/>
    <s v="Diverse analyzing definition"/>
    <n v="46300"/>
    <x v="221"/>
    <n v="403.63930885529157"/>
    <x v="1"/>
    <n v="3594"/>
    <n v="51.999165275459099"/>
    <x v="1"/>
    <s v="USD"/>
    <n v="1411534800"/>
    <n v="1415426400"/>
    <b v="0"/>
    <b v="0"/>
    <s v="film &amp; video/science fiction"/>
    <x v="4"/>
    <x v="22"/>
  </r>
  <r>
    <n v="225"/>
    <s v="Fox-Quinn"/>
    <s v="Enterprise-wide reciprocal success"/>
    <n v="67800"/>
    <x v="222"/>
    <n v="260.1740412979351"/>
    <x v="1"/>
    <n v="5880"/>
    <n v="29.999659863945578"/>
    <x v="1"/>
    <s v="USD"/>
    <n v="1399093200"/>
    <n v="1399093200"/>
    <b v="1"/>
    <b v="0"/>
    <s v="music/rock"/>
    <x v="1"/>
    <x v="1"/>
  </r>
  <r>
    <n v="226"/>
    <s v="Garcia Inc"/>
    <s v="Progressive neutral middleware"/>
    <n v="3000"/>
    <x v="223"/>
    <n v="366.63333333333333"/>
    <x v="1"/>
    <n v="112"/>
    <n v="98.205357142857139"/>
    <x v="1"/>
    <s v="USD"/>
    <n v="1270702800"/>
    <n v="1273899600"/>
    <b v="0"/>
    <b v="0"/>
    <s v="photography/photography books"/>
    <x v="7"/>
    <x v="14"/>
  </r>
  <r>
    <n v="227"/>
    <s v="Johnson-Lee"/>
    <s v="Intuitive exuding process improvement"/>
    <n v="60900"/>
    <x v="224"/>
    <n v="168.72085385878489"/>
    <x v="1"/>
    <n v="943"/>
    <n v="108.96182396606575"/>
    <x v="1"/>
    <s v="USD"/>
    <n v="1431666000"/>
    <n v="1432184400"/>
    <b v="0"/>
    <b v="0"/>
    <s v="games/mobile games"/>
    <x v="6"/>
    <x v="20"/>
  </r>
  <r>
    <n v="228"/>
    <s v="Pineda Group"/>
    <s v="Exclusive real-time protocol"/>
    <n v="137900"/>
    <x v="225"/>
    <n v="119.90717911530093"/>
    <x v="1"/>
    <n v="2468"/>
    <n v="66.998379254457049"/>
    <x v="1"/>
    <s v="USD"/>
    <n v="1472619600"/>
    <n v="1474779600"/>
    <b v="0"/>
    <b v="0"/>
    <s v="film &amp; video/animation"/>
    <x v="4"/>
    <x v="10"/>
  </r>
  <r>
    <n v="229"/>
    <s v="Hoffman-Howard"/>
    <s v="Extended encompassing application"/>
    <n v="85600"/>
    <x v="226"/>
    <n v="193.68925233644859"/>
    <x v="1"/>
    <n v="2551"/>
    <n v="64.99333594668758"/>
    <x v="1"/>
    <s v="USD"/>
    <n v="1496293200"/>
    <n v="1500440400"/>
    <b v="0"/>
    <b v="1"/>
    <s v="games/mobile games"/>
    <x v="6"/>
    <x v="20"/>
  </r>
  <r>
    <n v="230"/>
    <s v="Miranda, Hall and Mcgrath"/>
    <s v="Progressive value-added ability"/>
    <n v="2400"/>
    <x v="227"/>
    <n v="420.16666666666669"/>
    <x v="1"/>
    <n v="101"/>
    <n v="99.841584158415841"/>
    <x v="1"/>
    <s v="USD"/>
    <n v="1575612000"/>
    <n v="1575612000"/>
    <b v="0"/>
    <b v="0"/>
    <s v="games/video games"/>
    <x v="6"/>
    <x v="11"/>
  </r>
  <r>
    <n v="231"/>
    <s v="Williams, Carter and Gonzalez"/>
    <s v="Cross-platform uniform hardware"/>
    <n v="7200"/>
    <x v="228"/>
    <n v="76.708333333333329"/>
    <x v="3"/>
    <n v="67"/>
    <n v="82.432835820895519"/>
    <x v="1"/>
    <s v="USD"/>
    <n v="1369112400"/>
    <n v="1374123600"/>
    <b v="0"/>
    <b v="0"/>
    <s v="theater/plays"/>
    <x v="3"/>
    <x v="3"/>
  </r>
  <r>
    <n v="232"/>
    <s v="Davis-Rodriguez"/>
    <s v="Progressive secondary portal"/>
    <n v="3400"/>
    <x v="229"/>
    <n v="171.26470588235293"/>
    <x v="1"/>
    <n v="92"/>
    <n v="63.293478260869563"/>
    <x v="1"/>
    <s v="USD"/>
    <n v="1469422800"/>
    <n v="1469509200"/>
    <b v="0"/>
    <b v="0"/>
    <s v="theater/plays"/>
    <x v="3"/>
    <x v="3"/>
  </r>
  <r>
    <n v="233"/>
    <s v="Reid, Rivera and Perry"/>
    <s v="Multi-lateral national adapter"/>
    <n v="3800"/>
    <x v="230"/>
    <n v="157.89473684210526"/>
    <x v="1"/>
    <n v="62"/>
    <n v="96.774193548387103"/>
    <x v="1"/>
    <s v="USD"/>
    <n v="1307854800"/>
    <n v="1309237200"/>
    <b v="0"/>
    <b v="0"/>
    <s v="film &amp; video/animation"/>
    <x v="4"/>
    <x v="10"/>
  </r>
  <r>
    <n v="234"/>
    <s v="Mendoza-Parker"/>
    <s v="Enterprise-wide motivating matrices"/>
    <n v="7500"/>
    <x v="231"/>
    <n v="109.08"/>
    <x v="1"/>
    <n v="149"/>
    <n v="54.906040268456373"/>
    <x v="6"/>
    <s v="EUR"/>
    <n v="1503378000"/>
    <n v="1503982800"/>
    <b v="0"/>
    <b v="1"/>
    <s v="games/video games"/>
    <x v="6"/>
    <x v="11"/>
  </r>
  <r>
    <n v="235"/>
    <s v="Lee, Ali and Guzman"/>
    <s v="Polarized upward-trending Local Area Network"/>
    <n v="8600"/>
    <x v="232"/>
    <n v="41.732558139534881"/>
    <x v="0"/>
    <n v="92"/>
    <n v="39.010869565217391"/>
    <x v="1"/>
    <s v="USD"/>
    <n v="1486965600"/>
    <n v="1487397600"/>
    <b v="0"/>
    <b v="0"/>
    <s v="film &amp; video/animation"/>
    <x v="4"/>
    <x v="10"/>
  </r>
  <r>
    <n v="236"/>
    <s v="Gallegos-Cobb"/>
    <s v="Object-based directional function"/>
    <n v="39500"/>
    <x v="233"/>
    <n v="10.944303797468354"/>
    <x v="0"/>
    <n v="57"/>
    <n v="75.84210526315789"/>
    <x v="2"/>
    <s v="AUD"/>
    <n v="1561438800"/>
    <n v="1562043600"/>
    <b v="0"/>
    <b v="1"/>
    <s v="music/rock"/>
    <x v="1"/>
    <x v="1"/>
  </r>
  <r>
    <n v="237"/>
    <s v="Ellison PLC"/>
    <s v="Re-contextualized tangible open architecture"/>
    <n v="9300"/>
    <x v="234"/>
    <n v="159.3763440860215"/>
    <x v="1"/>
    <n v="329"/>
    <n v="45.051671732522799"/>
    <x v="1"/>
    <s v="USD"/>
    <n v="1398402000"/>
    <n v="1398574800"/>
    <b v="0"/>
    <b v="0"/>
    <s v="film &amp; video/animation"/>
    <x v="4"/>
    <x v="10"/>
  </r>
  <r>
    <n v="238"/>
    <s v="Bolton, Sanchez and Carrillo"/>
    <s v="Distributed systemic adapter"/>
    <n v="2400"/>
    <x v="235"/>
    <n v="422.41666666666669"/>
    <x v="1"/>
    <n v="97"/>
    <n v="104.51546391752578"/>
    <x v="3"/>
    <s v="DKK"/>
    <n v="1513231200"/>
    <n v="1515391200"/>
    <b v="0"/>
    <b v="1"/>
    <s v="theater/plays"/>
    <x v="3"/>
    <x v="3"/>
  </r>
  <r>
    <n v="239"/>
    <s v="Mason-Sanders"/>
    <s v="Networked web-enabled instruction set"/>
    <n v="3200"/>
    <x v="236"/>
    <n v="97.71875"/>
    <x v="0"/>
    <n v="41"/>
    <n v="76.268292682926827"/>
    <x v="1"/>
    <s v="USD"/>
    <n v="1440824400"/>
    <n v="1441170000"/>
    <b v="0"/>
    <b v="0"/>
    <s v="technology/wearables"/>
    <x v="2"/>
    <x v="8"/>
  </r>
  <r>
    <n v="240"/>
    <s v="Pitts-Reed"/>
    <s v="Vision-oriented dynamic service-desk"/>
    <n v="29400"/>
    <x v="237"/>
    <n v="418.78911564625849"/>
    <x v="1"/>
    <n v="1784"/>
    <n v="69.015695067264573"/>
    <x v="1"/>
    <s v="USD"/>
    <n v="1281070800"/>
    <n v="1281157200"/>
    <b v="0"/>
    <b v="0"/>
    <s v="theater/plays"/>
    <x v="3"/>
    <x v="3"/>
  </r>
  <r>
    <n v="241"/>
    <s v="Gonzalez-Martinez"/>
    <s v="Vision-oriented actuating open system"/>
    <n v="168500"/>
    <x v="238"/>
    <n v="101.91632047477745"/>
    <x v="1"/>
    <n v="1684"/>
    <n v="101.97684085510689"/>
    <x v="2"/>
    <s v="AUD"/>
    <n v="1397365200"/>
    <n v="1398229200"/>
    <b v="0"/>
    <b v="1"/>
    <s v="publishing/nonfiction"/>
    <x v="5"/>
    <x v="9"/>
  </r>
  <r>
    <n v="242"/>
    <s v="Hill, Martin and Garcia"/>
    <s v="Sharable scalable core"/>
    <n v="8400"/>
    <x v="239"/>
    <n v="127.72619047619047"/>
    <x v="1"/>
    <n v="250"/>
    <n v="42.915999999999997"/>
    <x v="1"/>
    <s v="USD"/>
    <n v="1494392400"/>
    <n v="1495256400"/>
    <b v="0"/>
    <b v="1"/>
    <s v="music/rock"/>
    <x v="1"/>
    <x v="1"/>
  </r>
  <r>
    <n v="243"/>
    <s v="Garcia PLC"/>
    <s v="Customer-focused attitude-oriented function"/>
    <n v="2300"/>
    <x v="240"/>
    <n v="445.21739130434781"/>
    <x v="1"/>
    <n v="238"/>
    <n v="43.025210084033617"/>
    <x v="1"/>
    <s v="USD"/>
    <n v="1520143200"/>
    <n v="1520402400"/>
    <b v="0"/>
    <b v="0"/>
    <s v="theater/plays"/>
    <x v="3"/>
    <x v="3"/>
  </r>
  <r>
    <n v="244"/>
    <s v="Herring-Bailey"/>
    <s v="Reverse-engineered system-worthy extranet"/>
    <n v="700"/>
    <x v="241"/>
    <n v="569.71428571428578"/>
    <x v="1"/>
    <n v="53"/>
    <n v="75.245283018867923"/>
    <x v="1"/>
    <s v="USD"/>
    <n v="1405314000"/>
    <n v="1409806800"/>
    <b v="0"/>
    <b v="0"/>
    <s v="theater/plays"/>
    <x v="3"/>
    <x v="3"/>
  </r>
  <r>
    <n v="245"/>
    <s v="Russell-Gardner"/>
    <s v="Re-engineered systematic monitoring"/>
    <n v="2900"/>
    <x v="242"/>
    <n v="509.34482758620686"/>
    <x v="1"/>
    <n v="214"/>
    <n v="69.023364485981304"/>
    <x v="1"/>
    <s v="USD"/>
    <n v="1396846800"/>
    <n v="1396933200"/>
    <b v="0"/>
    <b v="0"/>
    <s v="theater/plays"/>
    <x v="3"/>
    <x v="3"/>
  </r>
  <r>
    <n v="246"/>
    <s v="Walters-Carter"/>
    <s v="Seamless value-added standardization"/>
    <n v="4500"/>
    <x v="243"/>
    <n v="325.5333333333333"/>
    <x v="1"/>
    <n v="222"/>
    <n v="65.986486486486484"/>
    <x v="1"/>
    <s v="USD"/>
    <n v="1375678800"/>
    <n v="1376024400"/>
    <b v="0"/>
    <b v="0"/>
    <s v="technology/web"/>
    <x v="2"/>
    <x v="2"/>
  </r>
  <r>
    <n v="247"/>
    <s v="Johnson, Patterson and Montoya"/>
    <s v="Triple-buffered fresh-thinking frame"/>
    <n v="19800"/>
    <x v="244"/>
    <n v="932.61616161616166"/>
    <x v="1"/>
    <n v="1884"/>
    <n v="98.013800424628457"/>
    <x v="1"/>
    <s v="USD"/>
    <n v="1482386400"/>
    <n v="1483682400"/>
    <b v="0"/>
    <b v="1"/>
    <s v="publishing/fiction"/>
    <x v="5"/>
    <x v="13"/>
  </r>
  <r>
    <n v="248"/>
    <s v="Roberts and Sons"/>
    <s v="Streamlined holistic knowledgebase"/>
    <n v="6200"/>
    <x v="245"/>
    <n v="211.33870967741933"/>
    <x v="1"/>
    <n v="218"/>
    <n v="60.105504587155963"/>
    <x v="2"/>
    <s v="AUD"/>
    <n v="1420005600"/>
    <n v="1420437600"/>
    <b v="0"/>
    <b v="0"/>
    <s v="games/mobile games"/>
    <x v="6"/>
    <x v="20"/>
  </r>
  <r>
    <n v="249"/>
    <s v="Avila-Nelson"/>
    <s v="Up-sized intermediate website"/>
    <n v="61500"/>
    <x v="246"/>
    <n v="273.32520325203251"/>
    <x v="1"/>
    <n v="6465"/>
    <n v="26.000773395204948"/>
    <x v="1"/>
    <s v="USD"/>
    <n v="1420178400"/>
    <n v="1420783200"/>
    <b v="0"/>
    <b v="0"/>
    <s v="publishing/translations"/>
    <x v="5"/>
    <x v="18"/>
  </r>
  <r>
    <n v="250"/>
    <s v="Robbins and Sons"/>
    <s v="Future-proofed directional synergy"/>
    <n v="100"/>
    <x v="247"/>
    <n v="3"/>
    <x v="0"/>
    <n v="1"/>
    <n v="3"/>
    <x v="1"/>
    <s v="USD"/>
    <n v="1264399200"/>
    <n v="1267423200"/>
    <b v="0"/>
    <b v="0"/>
    <s v="music/rock"/>
    <x v="1"/>
    <x v="1"/>
  </r>
  <r>
    <n v="251"/>
    <s v="Singleton Ltd"/>
    <s v="Enhanced user-facing function"/>
    <n v="7100"/>
    <x v="248"/>
    <n v="54.084507042253513"/>
    <x v="0"/>
    <n v="101"/>
    <n v="38.019801980198018"/>
    <x v="1"/>
    <s v="USD"/>
    <n v="1355032800"/>
    <n v="1355205600"/>
    <b v="0"/>
    <b v="0"/>
    <s v="theater/plays"/>
    <x v="3"/>
    <x v="3"/>
  </r>
  <r>
    <n v="252"/>
    <s v="Perez PLC"/>
    <s v="Operative bandwidth-monitored interface"/>
    <n v="1000"/>
    <x v="249"/>
    <n v="626.29999999999995"/>
    <x v="1"/>
    <n v="59"/>
    <n v="106.15254237288136"/>
    <x v="1"/>
    <s v="USD"/>
    <n v="1382677200"/>
    <n v="1383109200"/>
    <b v="0"/>
    <b v="0"/>
    <s v="theater/plays"/>
    <x v="3"/>
    <x v="3"/>
  </r>
  <r>
    <n v="253"/>
    <s v="Rogers, Jacobs and Jackson"/>
    <s v="Upgradable multi-state instruction set"/>
    <n v="121500"/>
    <x v="250"/>
    <n v="89.021399176954731"/>
    <x v="0"/>
    <n v="1335"/>
    <n v="81.019475655430711"/>
    <x v="0"/>
    <s v="CAD"/>
    <n v="1302238800"/>
    <n v="1303275600"/>
    <b v="0"/>
    <b v="0"/>
    <s v="film &amp; video/drama"/>
    <x v="4"/>
    <x v="6"/>
  </r>
  <r>
    <n v="254"/>
    <s v="Barry Group"/>
    <s v="De-engineered static Local Area Network"/>
    <n v="4600"/>
    <x v="251"/>
    <n v="184.89130434782609"/>
    <x v="1"/>
    <n v="88"/>
    <n v="96.647727272727266"/>
    <x v="1"/>
    <s v="USD"/>
    <n v="1487656800"/>
    <n v="1487829600"/>
    <b v="0"/>
    <b v="0"/>
    <s v="publishing/nonfiction"/>
    <x v="5"/>
    <x v="9"/>
  </r>
  <r>
    <n v="255"/>
    <s v="Rosales, Branch and Harmon"/>
    <s v="Upgradable grid-enabled superstructure"/>
    <n v="80500"/>
    <x v="252"/>
    <n v="120.16770186335404"/>
    <x v="1"/>
    <n v="1697"/>
    <n v="57.003535651149086"/>
    <x v="1"/>
    <s v="USD"/>
    <n v="1297836000"/>
    <n v="1298268000"/>
    <b v="0"/>
    <b v="1"/>
    <s v="music/rock"/>
    <x v="1"/>
    <x v="1"/>
  </r>
  <r>
    <n v="256"/>
    <s v="Smith-Reid"/>
    <s v="Optimized actuating toolset"/>
    <n v="4100"/>
    <x v="253"/>
    <n v="23.390243902439025"/>
    <x v="0"/>
    <n v="15"/>
    <n v="63.93333333333333"/>
    <x v="4"/>
    <s v="GBP"/>
    <n v="1453615200"/>
    <n v="1456812000"/>
    <b v="0"/>
    <b v="0"/>
    <s v="music/rock"/>
    <x v="1"/>
    <x v="1"/>
  </r>
  <r>
    <n v="257"/>
    <s v="Williams Inc"/>
    <s v="Decentralized exuding strategy"/>
    <n v="5700"/>
    <x v="254"/>
    <n v="146"/>
    <x v="1"/>
    <n v="92"/>
    <n v="90.456521739130437"/>
    <x v="1"/>
    <s v="USD"/>
    <n v="1362463200"/>
    <n v="1363669200"/>
    <b v="0"/>
    <b v="0"/>
    <s v="theater/plays"/>
    <x v="3"/>
    <x v="3"/>
  </r>
  <r>
    <n v="258"/>
    <s v="Duncan, Mcdonald and Miller"/>
    <s v="Assimilated coherent hardware"/>
    <n v="5000"/>
    <x v="255"/>
    <n v="268.48"/>
    <x v="1"/>
    <n v="186"/>
    <n v="72.172043010752688"/>
    <x v="1"/>
    <s v="USD"/>
    <n v="1481176800"/>
    <n v="1482904800"/>
    <b v="0"/>
    <b v="1"/>
    <s v="theater/plays"/>
    <x v="3"/>
    <x v="3"/>
  </r>
  <r>
    <n v="259"/>
    <s v="Watkins Ltd"/>
    <s v="Multi-channeled responsive implementation"/>
    <n v="1800"/>
    <x v="256"/>
    <n v="597.5"/>
    <x v="1"/>
    <n v="138"/>
    <n v="77.934782608695656"/>
    <x v="1"/>
    <s v="USD"/>
    <n v="1354946400"/>
    <n v="1356588000"/>
    <b v="1"/>
    <b v="0"/>
    <s v="photography/photography books"/>
    <x v="7"/>
    <x v="14"/>
  </r>
  <r>
    <n v="260"/>
    <s v="Allen-Jones"/>
    <s v="Centralized modular initiative"/>
    <n v="6300"/>
    <x v="257"/>
    <n v="157.69841269841268"/>
    <x v="1"/>
    <n v="261"/>
    <n v="38.065134099616856"/>
    <x v="1"/>
    <s v="USD"/>
    <n v="1348808400"/>
    <n v="1349845200"/>
    <b v="0"/>
    <b v="0"/>
    <s v="music/rock"/>
    <x v="1"/>
    <x v="1"/>
  </r>
  <r>
    <n v="261"/>
    <s v="Mason-Smith"/>
    <s v="Reverse-engineered cohesive migration"/>
    <n v="84300"/>
    <x v="258"/>
    <n v="31.201660735468568"/>
    <x v="0"/>
    <n v="454"/>
    <n v="57.936123348017624"/>
    <x v="1"/>
    <s v="USD"/>
    <n v="1282712400"/>
    <n v="1283058000"/>
    <b v="0"/>
    <b v="1"/>
    <s v="music/rock"/>
    <x v="1"/>
    <x v="1"/>
  </r>
  <r>
    <n v="262"/>
    <s v="Lloyd, Kennedy and Davis"/>
    <s v="Compatible multimedia hub"/>
    <n v="1700"/>
    <x v="259"/>
    <n v="313.41176470588238"/>
    <x v="1"/>
    <n v="107"/>
    <n v="49.794392523364486"/>
    <x v="1"/>
    <s v="USD"/>
    <n v="1301979600"/>
    <n v="1304226000"/>
    <b v="0"/>
    <b v="1"/>
    <s v="music/indie rock"/>
    <x v="1"/>
    <x v="7"/>
  </r>
  <r>
    <n v="263"/>
    <s v="Walker Ltd"/>
    <s v="Organic eco-centric success"/>
    <n v="2900"/>
    <x v="260"/>
    <n v="370.89655172413791"/>
    <x v="1"/>
    <n v="199"/>
    <n v="54.050251256281406"/>
    <x v="1"/>
    <s v="USD"/>
    <n v="1263016800"/>
    <n v="1263016800"/>
    <b v="0"/>
    <b v="0"/>
    <s v="photography/photography books"/>
    <x v="7"/>
    <x v="14"/>
  </r>
  <r>
    <n v="264"/>
    <s v="Gordon PLC"/>
    <s v="Virtual reciprocal policy"/>
    <n v="45600"/>
    <x v="261"/>
    <n v="362.66447368421052"/>
    <x v="1"/>
    <n v="5512"/>
    <n v="30.002721335268504"/>
    <x v="1"/>
    <s v="USD"/>
    <n v="1360648800"/>
    <n v="1362031200"/>
    <b v="0"/>
    <b v="0"/>
    <s v="theater/plays"/>
    <x v="3"/>
    <x v="3"/>
  </r>
  <r>
    <n v="265"/>
    <s v="Lee and Sons"/>
    <s v="Persevering interactive emulation"/>
    <n v="4900"/>
    <x v="262"/>
    <n v="123.08163265306122"/>
    <x v="1"/>
    <n v="86"/>
    <n v="70.127906976744185"/>
    <x v="1"/>
    <s v="USD"/>
    <n v="1451800800"/>
    <n v="1455602400"/>
    <b v="0"/>
    <b v="0"/>
    <s v="theater/plays"/>
    <x v="3"/>
    <x v="3"/>
  </r>
  <r>
    <n v="266"/>
    <s v="Cole LLC"/>
    <s v="Proactive responsive emulation"/>
    <n v="111900"/>
    <x v="263"/>
    <n v="76.766756032171585"/>
    <x v="0"/>
    <n v="3182"/>
    <n v="26.996228786926462"/>
    <x v="6"/>
    <s v="EUR"/>
    <n v="1415340000"/>
    <n v="1418191200"/>
    <b v="0"/>
    <b v="1"/>
    <s v="music/jazz"/>
    <x v="1"/>
    <x v="17"/>
  </r>
  <r>
    <n v="267"/>
    <s v="Acosta PLC"/>
    <s v="Extended eco-centric function"/>
    <n v="61600"/>
    <x v="264"/>
    <n v="233.62012987012989"/>
    <x v="1"/>
    <n v="2768"/>
    <n v="51.990606936416185"/>
    <x v="2"/>
    <s v="AUD"/>
    <n v="1351054800"/>
    <n v="1352440800"/>
    <b v="0"/>
    <b v="0"/>
    <s v="theater/plays"/>
    <x v="3"/>
    <x v="3"/>
  </r>
  <r>
    <n v="268"/>
    <s v="Brown-Mckee"/>
    <s v="Networked optimal productivity"/>
    <n v="1500"/>
    <x v="265"/>
    <n v="180.53333333333333"/>
    <x v="1"/>
    <n v="48"/>
    <n v="56.416666666666664"/>
    <x v="1"/>
    <s v="USD"/>
    <n v="1349326800"/>
    <n v="1353304800"/>
    <b v="0"/>
    <b v="0"/>
    <s v="film &amp; video/documentary"/>
    <x v="4"/>
    <x v="4"/>
  </r>
  <r>
    <n v="269"/>
    <s v="Miles and Sons"/>
    <s v="Persistent attitude-oriented approach"/>
    <n v="3500"/>
    <x v="266"/>
    <n v="252.62857142857143"/>
    <x v="1"/>
    <n v="87"/>
    <n v="101.63218390804597"/>
    <x v="1"/>
    <s v="USD"/>
    <n v="1548914400"/>
    <n v="1550728800"/>
    <b v="0"/>
    <b v="0"/>
    <s v="film &amp; video/television"/>
    <x v="4"/>
    <x v="19"/>
  </r>
  <r>
    <n v="270"/>
    <s v="Sawyer, Horton and Williams"/>
    <s v="Triple-buffered 4thgeneration toolset"/>
    <n v="173900"/>
    <x v="267"/>
    <n v="27.176538240368025"/>
    <x v="3"/>
    <n v="1890"/>
    <n v="25.005291005291006"/>
    <x v="1"/>
    <s v="USD"/>
    <n v="1291269600"/>
    <n v="1291442400"/>
    <b v="0"/>
    <b v="0"/>
    <s v="games/video games"/>
    <x v="6"/>
    <x v="11"/>
  </r>
  <r>
    <n v="271"/>
    <s v="Foley-Cox"/>
    <s v="Progressive zero administration leverage"/>
    <n v="153700"/>
    <x v="268"/>
    <n v="1.2706571242680547"/>
    <x v="2"/>
    <n v="61"/>
    <n v="32.016393442622949"/>
    <x v="1"/>
    <s v="USD"/>
    <n v="1449468000"/>
    <n v="1452146400"/>
    <b v="0"/>
    <b v="0"/>
    <s v="photography/photography books"/>
    <x v="7"/>
    <x v="14"/>
  </r>
  <r>
    <n v="272"/>
    <s v="Horton, Morrison and Clark"/>
    <s v="Networked radical neural-net"/>
    <n v="51100"/>
    <x v="269"/>
    <n v="304.0097847358121"/>
    <x v="1"/>
    <n v="1894"/>
    <n v="82.021647307286173"/>
    <x v="1"/>
    <s v="USD"/>
    <n v="1562734800"/>
    <n v="1564894800"/>
    <b v="0"/>
    <b v="1"/>
    <s v="theater/plays"/>
    <x v="3"/>
    <x v="3"/>
  </r>
  <r>
    <n v="273"/>
    <s v="Thomas and Sons"/>
    <s v="Re-engineered heuristic forecast"/>
    <n v="7800"/>
    <x v="270"/>
    <n v="137.23076923076923"/>
    <x v="1"/>
    <n v="282"/>
    <n v="37.957446808510639"/>
    <x v="0"/>
    <s v="CAD"/>
    <n v="1505624400"/>
    <n v="1505883600"/>
    <b v="0"/>
    <b v="0"/>
    <s v="theater/plays"/>
    <x v="3"/>
    <x v="3"/>
  </r>
  <r>
    <n v="274"/>
    <s v="Morgan-Jenkins"/>
    <s v="Fully-configurable background algorithm"/>
    <n v="2400"/>
    <x v="271"/>
    <n v="32.208333333333336"/>
    <x v="0"/>
    <n v="15"/>
    <n v="51.533333333333331"/>
    <x v="1"/>
    <s v="USD"/>
    <n v="1509948000"/>
    <n v="1510380000"/>
    <b v="0"/>
    <b v="0"/>
    <s v="theater/plays"/>
    <x v="3"/>
    <x v="3"/>
  </r>
  <r>
    <n v="275"/>
    <s v="Ward, Sanchez and Kemp"/>
    <s v="Stand-alone discrete Graphical User Interface"/>
    <n v="3900"/>
    <x v="272"/>
    <n v="241.51282051282053"/>
    <x v="1"/>
    <n v="116"/>
    <n v="81.198275862068968"/>
    <x v="1"/>
    <s v="USD"/>
    <n v="1554526800"/>
    <n v="1555218000"/>
    <b v="0"/>
    <b v="0"/>
    <s v="publishing/translations"/>
    <x v="5"/>
    <x v="18"/>
  </r>
  <r>
    <n v="276"/>
    <s v="Fields Ltd"/>
    <s v="Front-line foreground project"/>
    <n v="5500"/>
    <x v="273"/>
    <n v="96.8"/>
    <x v="0"/>
    <n v="133"/>
    <n v="40.030075187969928"/>
    <x v="1"/>
    <s v="USD"/>
    <n v="1334811600"/>
    <n v="1335243600"/>
    <b v="0"/>
    <b v="1"/>
    <s v="games/video games"/>
    <x v="6"/>
    <x v="11"/>
  </r>
  <r>
    <n v="277"/>
    <s v="Ramos-Mitchell"/>
    <s v="Persevering system-worthy info-mediaries"/>
    <n v="700"/>
    <x v="274"/>
    <n v="1066.4285714285716"/>
    <x v="1"/>
    <n v="83"/>
    <n v="89.939759036144579"/>
    <x v="1"/>
    <s v="USD"/>
    <n v="1279515600"/>
    <n v="1279688400"/>
    <b v="0"/>
    <b v="0"/>
    <s v="theater/plays"/>
    <x v="3"/>
    <x v="3"/>
  </r>
  <r>
    <n v="278"/>
    <s v="Higgins, Davis and Salazar"/>
    <s v="Distributed multi-tasking strategy"/>
    <n v="2700"/>
    <x v="275"/>
    <n v="325.88888888888891"/>
    <x v="1"/>
    <n v="91"/>
    <n v="96.692307692307693"/>
    <x v="1"/>
    <s v="USD"/>
    <n v="1353909600"/>
    <n v="1356069600"/>
    <b v="0"/>
    <b v="0"/>
    <s v="technology/web"/>
    <x v="2"/>
    <x v="2"/>
  </r>
  <r>
    <n v="279"/>
    <s v="Smith-Jenkins"/>
    <s v="Vision-oriented methodical application"/>
    <n v="8000"/>
    <x v="276"/>
    <n v="170.70000000000002"/>
    <x v="1"/>
    <n v="546"/>
    <n v="25.010989010989011"/>
    <x v="1"/>
    <s v="USD"/>
    <n v="1535950800"/>
    <n v="1536210000"/>
    <b v="0"/>
    <b v="0"/>
    <s v="theater/plays"/>
    <x v="3"/>
    <x v="3"/>
  </r>
  <r>
    <n v="280"/>
    <s v="Braun PLC"/>
    <s v="Function-based high-level infrastructure"/>
    <n v="2500"/>
    <x v="277"/>
    <n v="581.44000000000005"/>
    <x v="1"/>
    <n v="393"/>
    <n v="36.987277353689571"/>
    <x v="1"/>
    <s v="USD"/>
    <n v="1511244000"/>
    <n v="1511762400"/>
    <b v="0"/>
    <b v="0"/>
    <s v="film &amp; video/animation"/>
    <x v="4"/>
    <x v="10"/>
  </r>
  <r>
    <n v="281"/>
    <s v="Drake PLC"/>
    <s v="Profound object-oriented paradigm"/>
    <n v="164500"/>
    <x v="278"/>
    <n v="91.520972644376897"/>
    <x v="0"/>
    <n v="2062"/>
    <n v="73.012609117361791"/>
    <x v="1"/>
    <s v="USD"/>
    <n v="1331445600"/>
    <n v="1333256400"/>
    <b v="0"/>
    <b v="1"/>
    <s v="theater/plays"/>
    <x v="3"/>
    <x v="3"/>
  </r>
  <r>
    <n v="282"/>
    <s v="Ross, Kelly and Brown"/>
    <s v="Virtual contextually-based circuit"/>
    <n v="8400"/>
    <x v="279"/>
    <n v="108.04761904761904"/>
    <x v="1"/>
    <n v="133"/>
    <n v="68.240601503759393"/>
    <x v="1"/>
    <s v="USD"/>
    <n v="1480226400"/>
    <n v="1480744800"/>
    <b v="0"/>
    <b v="1"/>
    <s v="film &amp; video/television"/>
    <x v="4"/>
    <x v="19"/>
  </r>
  <r>
    <n v="283"/>
    <s v="Lucas-Mullins"/>
    <s v="Business-focused dynamic instruction set"/>
    <n v="8100"/>
    <x v="280"/>
    <n v="18.728395061728396"/>
    <x v="0"/>
    <n v="29"/>
    <n v="52.310344827586206"/>
    <x v="3"/>
    <s v="DKK"/>
    <n v="1464584400"/>
    <n v="1465016400"/>
    <b v="0"/>
    <b v="0"/>
    <s v="music/rock"/>
    <x v="1"/>
    <x v="1"/>
  </r>
  <r>
    <n v="284"/>
    <s v="Tran LLC"/>
    <s v="Ameliorated fresh-thinking protocol"/>
    <n v="9800"/>
    <x v="281"/>
    <n v="83.193877551020407"/>
    <x v="0"/>
    <n v="132"/>
    <n v="61.765151515151516"/>
    <x v="1"/>
    <s v="USD"/>
    <n v="1335848400"/>
    <n v="1336280400"/>
    <b v="0"/>
    <b v="0"/>
    <s v="technology/web"/>
    <x v="2"/>
    <x v="2"/>
  </r>
  <r>
    <n v="285"/>
    <s v="Dawson, Brady and Gilbert"/>
    <s v="Front-line optimizing emulation"/>
    <n v="900"/>
    <x v="282"/>
    <n v="706.33333333333337"/>
    <x v="1"/>
    <n v="254"/>
    <n v="25.027559055118111"/>
    <x v="1"/>
    <s v="USD"/>
    <n v="1473483600"/>
    <n v="1476766800"/>
    <b v="0"/>
    <b v="0"/>
    <s v="theater/plays"/>
    <x v="3"/>
    <x v="3"/>
  </r>
  <r>
    <n v="286"/>
    <s v="Obrien-Aguirre"/>
    <s v="Devolved uniform complexity"/>
    <n v="112100"/>
    <x v="283"/>
    <n v="17.446030330062445"/>
    <x v="3"/>
    <n v="184"/>
    <n v="106.28804347826087"/>
    <x v="1"/>
    <s v="USD"/>
    <n v="1479880800"/>
    <n v="1480485600"/>
    <b v="0"/>
    <b v="0"/>
    <s v="theater/plays"/>
    <x v="3"/>
    <x v="3"/>
  </r>
  <r>
    <n v="287"/>
    <s v="Ferguson PLC"/>
    <s v="Public-key intangible superstructure"/>
    <n v="6300"/>
    <x v="284"/>
    <n v="209.73015873015873"/>
    <x v="1"/>
    <n v="176"/>
    <n v="75.07386363636364"/>
    <x v="1"/>
    <s v="USD"/>
    <n v="1430197200"/>
    <n v="1430197200"/>
    <b v="0"/>
    <b v="0"/>
    <s v="music/electric music"/>
    <x v="1"/>
    <x v="5"/>
  </r>
  <r>
    <n v="288"/>
    <s v="Garcia Ltd"/>
    <s v="Secured global success"/>
    <n v="5600"/>
    <x v="285"/>
    <n v="97.785714285714292"/>
    <x v="0"/>
    <n v="137"/>
    <n v="39.970802919708028"/>
    <x v="3"/>
    <s v="DKK"/>
    <n v="1331701200"/>
    <n v="1331787600"/>
    <b v="0"/>
    <b v="1"/>
    <s v="music/metal"/>
    <x v="1"/>
    <x v="16"/>
  </r>
  <r>
    <n v="289"/>
    <s v="Smith, Love and Smith"/>
    <s v="Grass-roots mission-critical capability"/>
    <n v="800"/>
    <x v="286"/>
    <n v="1684.25"/>
    <x v="1"/>
    <n v="337"/>
    <n v="39.982195845697326"/>
    <x v="0"/>
    <s v="CAD"/>
    <n v="1438578000"/>
    <n v="1438837200"/>
    <b v="0"/>
    <b v="0"/>
    <s v="theater/plays"/>
    <x v="3"/>
    <x v="3"/>
  </r>
  <r>
    <n v="290"/>
    <s v="Wilson, Hall and Osborne"/>
    <s v="Advanced global data-warehouse"/>
    <n v="168600"/>
    <x v="287"/>
    <n v="54.402135231316727"/>
    <x v="0"/>
    <n v="908"/>
    <n v="101.01541850220265"/>
    <x v="1"/>
    <s v="USD"/>
    <n v="1368162000"/>
    <n v="1370926800"/>
    <b v="0"/>
    <b v="1"/>
    <s v="film &amp; video/documentary"/>
    <x v="4"/>
    <x v="4"/>
  </r>
  <r>
    <n v="291"/>
    <s v="Bell, Grimes and Kerr"/>
    <s v="Self-enabling uniform complexity"/>
    <n v="1800"/>
    <x v="288"/>
    <n v="456.61111111111109"/>
    <x v="1"/>
    <n v="107"/>
    <n v="76.813084112149539"/>
    <x v="1"/>
    <s v="USD"/>
    <n v="1318654800"/>
    <n v="1319000400"/>
    <b v="1"/>
    <b v="0"/>
    <s v="technology/web"/>
    <x v="2"/>
    <x v="2"/>
  </r>
  <r>
    <n v="292"/>
    <s v="Ho-Harris"/>
    <s v="Versatile cohesive encoding"/>
    <n v="7300"/>
    <x v="289"/>
    <n v="9.8219178082191778"/>
    <x v="0"/>
    <n v="10"/>
    <n v="71.7"/>
    <x v="1"/>
    <s v="USD"/>
    <n v="1331874000"/>
    <n v="1333429200"/>
    <b v="0"/>
    <b v="0"/>
    <s v="food/food trucks"/>
    <x v="0"/>
    <x v="0"/>
  </r>
  <r>
    <n v="293"/>
    <s v="Ross Group"/>
    <s v="Organized executive solution"/>
    <n v="6500"/>
    <x v="290"/>
    <n v="16.384615384615383"/>
    <x v="3"/>
    <n v="32"/>
    <n v="33.28125"/>
    <x v="6"/>
    <s v="EUR"/>
    <n v="1286254800"/>
    <n v="1287032400"/>
    <b v="0"/>
    <b v="0"/>
    <s v="theater/plays"/>
    <x v="3"/>
    <x v="3"/>
  </r>
  <r>
    <n v="294"/>
    <s v="Turner-Davis"/>
    <s v="Automated local emulation"/>
    <n v="600"/>
    <x v="291"/>
    <n v="1339.6666666666667"/>
    <x v="1"/>
    <n v="183"/>
    <n v="43.923497267759565"/>
    <x v="1"/>
    <s v="USD"/>
    <n v="1540530000"/>
    <n v="1541570400"/>
    <b v="0"/>
    <b v="0"/>
    <s v="theater/plays"/>
    <x v="3"/>
    <x v="3"/>
  </r>
  <r>
    <n v="295"/>
    <s v="Smith, Jackson and Herrera"/>
    <s v="Enterprise-wide intermediate middleware"/>
    <n v="192900"/>
    <x v="292"/>
    <n v="35.650077760497666"/>
    <x v="0"/>
    <n v="1910"/>
    <n v="36.004712041884815"/>
    <x v="5"/>
    <s v="CHF"/>
    <n v="1381813200"/>
    <n v="1383976800"/>
    <b v="0"/>
    <b v="0"/>
    <s v="theater/plays"/>
    <x v="3"/>
    <x v="3"/>
  </r>
  <r>
    <n v="296"/>
    <s v="Smith-Hess"/>
    <s v="Grass-roots real-time Local Area Network"/>
    <n v="6100"/>
    <x v="293"/>
    <n v="54.950819672131146"/>
    <x v="0"/>
    <n v="38"/>
    <n v="88.21052631578948"/>
    <x v="2"/>
    <s v="AUD"/>
    <n v="1548655200"/>
    <n v="1550556000"/>
    <b v="0"/>
    <b v="0"/>
    <s v="theater/plays"/>
    <x v="3"/>
    <x v="3"/>
  </r>
  <r>
    <n v="297"/>
    <s v="Brown, Herring and Bass"/>
    <s v="Organized client-driven capacity"/>
    <n v="7200"/>
    <x v="294"/>
    <n v="94.236111111111114"/>
    <x v="0"/>
    <n v="104"/>
    <n v="65.240384615384613"/>
    <x v="2"/>
    <s v="AUD"/>
    <n v="1389679200"/>
    <n v="1390456800"/>
    <b v="0"/>
    <b v="1"/>
    <s v="theater/plays"/>
    <x v="3"/>
    <x v="3"/>
  </r>
  <r>
    <n v="298"/>
    <s v="Chase, Garcia and Johnson"/>
    <s v="Adaptive intangible database"/>
    <n v="3500"/>
    <x v="295"/>
    <n v="143.91428571428571"/>
    <x v="1"/>
    <n v="72"/>
    <n v="69.958333333333329"/>
    <x v="1"/>
    <s v="USD"/>
    <n v="1456466400"/>
    <n v="1458018000"/>
    <b v="0"/>
    <b v="1"/>
    <s v="music/rock"/>
    <x v="1"/>
    <x v="1"/>
  </r>
  <r>
    <n v="299"/>
    <s v="Ramsey and Sons"/>
    <s v="Grass-roots contextually-based algorithm"/>
    <n v="3800"/>
    <x v="296"/>
    <n v="51.421052631578945"/>
    <x v="0"/>
    <n v="49"/>
    <n v="39.877551020408163"/>
    <x v="1"/>
    <s v="USD"/>
    <n v="1456984800"/>
    <n v="1461819600"/>
    <b v="0"/>
    <b v="0"/>
    <s v="food/food trucks"/>
    <x v="0"/>
    <x v="0"/>
  </r>
  <r>
    <n v="300"/>
    <s v="Cooke PLC"/>
    <s v="Focused executive core"/>
    <n v="100"/>
    <x v="297"/>
    <n v="5"/>
    <x v="0"/>
    <n v="1"/>
    <n v="5"/>
    <x v="3"/>
    <s v="DKK"/>
    <n v="1504069200"/>
    <n v="1504155600"/>
    <b v="0"/>
    <b v="1"/>
    <s v="publishing/nonfiction"/>
    <x v="5"/>
    <x v="9"/>
  </r>
  <r>
    <n v="301"/>
    <s v="Wong-Walker"/>
    <s v="Multi-channeled disintermediate policy"/>
    <n v="900"/>
    <x v="298"/>
    <n v="1344.6666666666667"/>
    <x v="1"/>
    <n v="295"/>
    <n v="41.023728813559323"/>
    <x v="1"/>
    <s v="USD"/>
    <n v="1424930400"/>
    <n v="1426395600"/>
    <b v="0"/>
    <b v="0"/>
    <s v="film &amp; video/documentary"/>
    <x v="4"/>
    <x v="4"/>
  </r>
  <r>
    <n v="302"/>
    <s v="Ferguson, Collins and Mata"/>
    <s v="Customizable bi-directional hardware"/>
    <n v="76100"/>
    <x v="299"/>
    <n v="31.844940867279899"/>
    <x v="0"/>
    <n v="245"/>
    <n v="98.914285714285711"/>
    <x v="1"/>
    <s v="USD"/>
    <n v="1535864400"/>
    <n v="1537074000"/>
    <b v="0"/>
    <b v="0"/>
    <s v="theater/plays"/>
    <x v="3"/>
    <x v="3"/>
  </r>
  <r>
    <n v="303"/>
    <s v="Guerrero, Flores and Jenkins"/>
    <s v="Networked optimal architecture"/>
    <n v="3400"/>
    <x v="300"/>
    <n v="82.617647058823536"/>
    <x v="0"/>
    <n v="32"/>
    <n v="87.78125"/>
    <x v="1"/>
    <s v="USD"/>
    <n v="1452146400"/>
    <n v="1452578400"/>
    <b v="0"/>
    <b v="0"/>
    <s v="music/indie rock"/>
    <x v="1"/>
    <x v="7"/>
  </r>
  <r>
    <n v="304"/>
    <s v="Peterson PLC"/>
    <s v="User-friendly discrete benchmark"/>
    <n v="2100"/>
    <x v="301"/>
    <n v="546.14285714285722"/>
    <x v="1"/>
    <n v="142"/>
    <n v="80.767605633802816"/>
    <x v="1"/>
    <s v="USD"/>
    <n v="1470546000"/>
    <n v="1474088400"/>
    <b v="0"/>
    <b v="0"/>
    <s v="film &amp; video/documentary"/>
    <x v="4"/>
    <x v="4"/>
  </r>
  <r>
    <n v="305"/>
    <s v="Townsend Ltd"/>
    <s v="Grass-roots actuating policy"/>
    <n v="2800"/>
    <x v="302"/>
    <n v="286.21428571428572"/>
    <x v="1"/>
    <n v="85"/>
    <n v="94.28235294117647"/>
    <x v="1"/>
    <s v="USD"/>
    <n v="1458363600"/>
    <n v="1461906000"/>
    <b v="0"/>
    <b v="0"/>
    <s v="theater/plays"/>
    <x v="3"/>
    <x v="3"/>
  </r>
  <r>
    <n v="306"/>
    <s v="Rush, Reed and Hall"/>
    <s v="Enterprise-wide 3rdgeneration knowledge user"/>
    <n v="6500"/>
    <x v="303"/>
    <n v="7.9076923076923071"/>
    <x v="0"/>
    <n v="7"/>
    <n v="73.428571428571431"/>
    <x v="1"/>
    <s v="USD"/>
    <n v="1500008400"/>
    <n v="1500267600"/>
    <b v="0"/>
    <b v="1"/>
    <s v="theater/plays"/>
    <x v="3"/>
    <x v="3"/>
  </r>
  <r>
    <n v="307"/>
    <s v="Salazar-Dodson"/>
    <s v="Face-to-face zero tolerance moderator"/>
    <n v="32900"/>
    <x v="304"/>
    <n v="132.13677811550153"/>
    <x v="1"/>
    <n v="659"/>
    <n v="65.968133535660087"/>
    <x v="3"/>
    <s v="DKK"/>
    <n v="1338958800"/>
    <n v="1340686800"/>
    <b v="0"/>
    <b v="1"/>
    <s v="publishing/fiction"/>
    <x v="5"/>
    <x v="13"/>
  </r>
  <r>
    <n v="308"/>
    <s v="Davis Ltd"/>
    <s v="Grass-roots optimizing projection"/>
    <n v="118200"/>
    <x v="305"/>
    <n v="74.077834179357026"/>
    <x v="0"/>
    <n v="803"/>
    <n v="109.04109589041096"/>
    <x v="1"/>
    <s v="USD"/>
    <n v="1303102800"/>
    <n v="1303189200"/>
    <b v="0"/>
    <b v="0"/>
    <s v="theater/plays"/>
    <x v="3"/>
    <x v="3"/>
  </r>
  <r>
    <n v="309"/>
    <s v="Harris-Perry"/>
    <s v="User-centric 6thgeneration attitude"/>
    <n v="4100"/>
    <x v="306"/>
    <n v="75.292682926829272"/>
    <x v="3"/>
    <n v="75"/>
    <n v="41.16"/>
    <x v="1"/>
    <s v="USD"/>
    <n v="1316581200"/>
    <n v="1318309200"/>
    <b v="0"/>
    <b v="1"/>
    <s v="music/indie rock"/>
    <x v="1"/>
    <x v="7"/>
  </r>
  <r>
    <n v="310"/>
    <s v="Velazquez, Hunt and Ortiz"/>
    <s v="Switchable zero tolerance website"/>
    <n v="7800"/>
    <x v="307"/>
    <n v="20.333333333333332"/>
    <x v="0"/>
    <n v="16"/>
    <n v="99.125"/>
    <x v="1"/>
    <s v="USD"/>
    <n v="1270789200"/>
    <n v="1272171600"/>
    <b v="0"/>
    <b v="0"/>
    <s v="games/video games"/>
    <x v="6"/>
    <x v="11"/>
  </r>
  <r>
    <n v="311"/>
    <s v="Flores PLC"/>
    <s v="Focused real-time help-desk"/>
    <n v="6300"/>
    <x v="308"/>
    <n v="203.36507936507937"/>
    <x v="1"/>
    <n v="121"/>
    <n v="105.88429752066116"/>
    <x v="1"/>
    <s v="USD"/>
    <n v="1297836000"/>
    <n v="1298872800"/>
    <b v="0"/>
    <b v="0"/>
    <s v="theater/plays"/>
    <x v="3"/>
    <x v="3"/>
  </r>
  <r>
    <n v="312"/>
    <s v="Martinez LLC"/>
    <s v="Robust impactful approach"/>
    <n v="59100"/>
    <x v="309"/>
    <n v="310.2284263959391"/>
    <x v="1"/>
    <n v="3742"/>
    <n v="48.996525921966864"/>
    <x v="1"/>
    <s v="USD"/>
    <n v="1382677200"/>
    <n v="1383282000"/>
    <b v="0"/>
    <b v="0"/>
    <s v="theater/plays"/>
    <x v="3"/>
    <x v="3"/>
  </r>
  <r>
    <n v="313"/>
    <s v="Miller-Irwin"/>
    <s v="Secured maximized policy"/>
    <n v="2200"/>
    <x v="310"/>
    <n v="395.31818181818181"/>
    <x v="1"/>
    <n v="223"/>
    <n v="39"/>
    <x v="1"/>
    <s v="USD"/>
    <n v="1330322400"/>
    <n v="1330495200"/>
    <b v="0"/>
    <b v="0"/>
    <s v="music/rock"/>
    <x v="1"/>
    <x v="1"/>
  </r>
  <r>
    <n v="314"/>
    <s v="Sanchez-Morgan"/>
    <s v="Realigned upward-trending strategy"/>
    <n v="1400"/>
    <x v="311"/>
    <n v="294.71428571428572"/>
    <x v="1"/>
    <n v="133"/>
    <n v="31.022556390977442"/>
    <x v="1"/>
    <s v="USD"/>
    <n v="1552366800"/>
    <n v="1552798800"/>
    <b v="0"/>
    <b v="1"/>
    <s v="film &amp; video/documentary"/>
    <x v="4"/>
    <x v="4"/>
  </r>
  <r>
    <n v="315"/>
    <s v="Lopez, Adams and Johnson"/>
    <s v="Open-source interactive knowledge user"/>
    <n v="9500"/>
    <x v="312"/>
    <n v="33.89473684210526"/>
    <x v="0"/>
    <n v="31"/>
    <n v="103.87096774193549"/>
    <x v="1"/>
    <s v="USD"/>
    <n v="1400907600"/>
    <n v="1403413200"/>
    <b v="0"/>
    <b v="0"/>
    <s v="theater/plays"/>
    <x v="3"/>
    <x v="3"/>
  </r>
  <r>
    <n v="316"/>
    <s v="Martin-Marshall"/>
    <s v="Configurable demand-driven matrix"/>
    <n v="9600"/>
    <x v="313"/>
    <n v="66.677083333333329"/>
    <x v="0"/>
    <n v="108"/>
    <n v="59.268518518518519"/>
    <x v="6"/>
    <s v="EUR"/>
    <n v="1574143200"/>
    <n v="1574229600"/>
    <b v="0"/>
    <b v="1"/>
    <s v="food/food trucks"/>
    <x v="0"/>
    <x v="0"/>
  </r>
  <r>
    <n v="317"/>
    <s v="Summers PLC"/>
    <s v="Cross-group coherent hierarchy"/>
    <n v="6600"/>
    <x v="314"/>
    <n v="19.227272727272727"/>
    <x v="0"/>
    <n v="30"/>
    <n v="42.3"/>
    <x v="1"/>
    <s v="USD"/>
    <n v="1494738000"/>
    <n v="1495861200"/>
    <b v="0"/>
    <b v="0"/>
    <s v="theater/plays"/>
    <x v="3"/>
    <x v="3"/>
  </r>
  <r>
    <n v="318"/>
    <s v="Young, Hart and Ryan"/>
    <s v="Decentralized demand-driven open system"/>
    <n v="5700"/>
    <x v="315"/>
    <n v="15.842105263157894"/>
    <x v="0"/>
    <n v="17"/>
    <n v="53.117647058823529"/>
    <x v="1"/>
    <s v="USD"/>
    <n v="1392357600"/>
    <n v="1392530400"/>
    <b v="0"/>
    <b v="0"/>
    <s v="music/rock"/>
    <x v="1"/>
    <x v="1"/>
  </r>
  <r>
    <n v="319"/>
    <s v="Mills Group"/>
    <s v="Advanced empowering matrix"/>
    <n v="8400"/>
    <x v="316"/>
    <n v="38.702380952380956"/>
    <x v="3"/>
    <n v="64"/>
    <n v="50.796875"/>
    <x v="1"/>
    <s v="USD"/>
    <n v="1281589200"/>
    <n v="1283662800"/>
    <b v="0"/>
    <b v="0"/>
    <s v="technology/web"/>
    <x v="2"/>
    <x v="2"/>
  </r>
  <r>
    <n v="320"/>
    <s v="Sandoval-Powell"/>
    <s v="Phased holistic implementation"/>
    <n v="84400"/>
    <x v="317"/>
    <n v="9.5876777251184837"/>
    <x v="0"/>
    <n v="80"/>
    <n v="101.15"/>
    <x v="1"/>
    <s v="USD"/>
    <n v="1305003600"/>
    <n v="1305781200"/>
    <b v="0"/>
    <b v="0"/>
    <s v="publishing/fiction"/>
    <x v="5"/>
    <x v="13"/>
  </r>
  <r>
    <n v="321"/>
    <s v="Mills, Frazier and Perez"/>
    <s v="Proactive attitude-oriented knowledge user"/>
    <n v="170400"/>
    <x v="318"/>
    <n v="94.144366197183089"/>
    <x v="0"/>
    <n v="2468"/>
    <n v="65.000810372771468"/>
    <x v="1"/>
    <s v="USD"/>
    <n v="1301634000"/>
    <n v="1302325200"/>
    <b v="0"/>
    <b v="0"/>
    <s v="film &amp; video/shorts"/>
    <x v="4"/>
    <x v="12"/>
  </r>
  <r>
    <n v="322"/>
    <s v="Hebert Group"/>
    <s v="Visionary asymmetric Graphical User Interface"/>
    <n v="117900"/>
    <x v="319"/>
    <n v="166.56234096692114"/>
    <x v="1"/>
    <n v="5168"/>
    <n v="37.998645510835914"/>
    <x v="1"/>
    <s v="USD"/>
    <n v="1290664800"/>
    <n v="1291788000"/>
    <b v="0"/>
    <b v="0"/>
    <s v="theater/plays"/>
    <x v="3"/>
    <x v="3"/>
  </r>
  <r>
    <n v="323"/>
    <s v="Cole, Smith and Wood"/>
    <s v="Integrated zero-defect help-desk"/>
    <n v="8900"/>
    <x v="320"/>
    <n v="24.134831460674157"/>
    <x v="0"/>
    <n v="26"/>
    <n v="82.615384615384613"/>
    <x v="4"/>
    <s v="GBP"/>
    <n v="1395896400"/>
    <n v="1396069200"/>
    <b v="0"/>
    <b v="0"/>
    <s v="film &amp; video/documentary"/>
    <x v="4"/>
    <x v="4"/>
  </r>
  <r>
    <n v="324"/>
    <s v="Harris, Hall and Harris"/>
    <s v="Inverse analyzing matrices"/>
    <n v="7100"/>
    <x v="321"/>
    <n v="164.05633802816902"/>
    <x v="1"/>
    <n v="307"/>
    <n v="37.941368078175898"/>
    <x v="1"/>
    <s v="USD"/>
    <n v="1434862800"/>
    <n v="1435899600"/>
    <b v="0"/>
    <b v="1"/>
    <s v="theater/plays"/>
    <x v="3"/>
    <x v="3"/>
  </r>
  <r>
    <n v="325"/>
    <s v="Saunders Group"/>
    <s v="Programmable systemic implementation"/>
    <n v="6500"/>
    <x v="322"/>
    <n v="90.723076923076931"/>
    <x v="0"/>
    <n v="73"/>
    <n v="80.780821917808225"/>
    <x v="1"/>
    <s v="USD"/>
    <n v="1529125200"/>
    <n v="1531112400"/>
    <b v="0"/>
    <b v="1"/>
    <s v="theater/plays"/>
    <x v="3"/>
    <x v="3"/>
  </r>
  <r>
    <n v="326"/>
    <s v="Pham, Avila and Nash"/>
    <s v="Multi-channeled next generation architecture"/>
    <n v="7200"/>
    <x v="323"/>
    <n v="46.194444444444443"/>
    <x v="0"/>
    <n v="128"/>
    <n v="25.984375"/>
    <x v="1"/>
    <s v="USD"/>
    <n v="1451109600"/>
    <n v="1451628000"/>
    <b v="0"/>
    <b v="0"/>
    <s v="film &amp; video/animation"/>
    <x v="4"/>
    <x v="10"/>
  </r>
  <r>
    <n v="327"/>
    <s v="Patterson, Salinas and Lucas"/>
    <s v="Digitized 3rdgeneration encoding"/>
    <n v="2600"/>
    <x v="324"/>
    <n v="38.53846153846154"/>
    <x v="0"/>
    <n v="33"/>
    <n v="30.363636363636363"/>
    <x v="1"/>
    <s v="USD"/>
    <n v="1566968400"/>
    <n v="1567314000"/>
    <b v="0"/>
    <b v="1"/>
    <s v="theater/plays"/>
    <x v="3"/>
    <x v="3"/>
  </r>
  <r>
    <n v="328"/>
    <s v="Young PLC"/>
    <s v="Innovative well-modulated functionalities"/>
    <n v="98700"/>
    <x v="325"/>
    <n v="133.56231003039514"/>
    <x v="1"/>
    <n v="2441"/>
    <n v="54.004916018025398"/>
    <x v="1"/>
    <s v="USD"/>
    <n v="1543557600"/>
    <n v="1544508000"/>
    <b v="0"/>
    <b v="0"/>
    <s v="music/rock"/>
    <x v="1"/>
    <x v="1"/>
  </r>
  <r>
    <n v="329"/>
    <s v="Willis and Sons"/>
    <s v="Fundamental incremental database"/>
    <n v="93800"/>
    <x v="326"/>
    <n v="22.896588486140725"/>
    <x v="2"/>
    <n v="211"/>
    <n v="101.78672985781991"/>
    <x v="1"/>
    <s v="USD"/>
    <n v="1481522400"/>
    <n v="1482472800"/>
    <b v="0"/>
    <b v="0"/>
    <s v="games/video games"/>
    <x v="6"/>
    <x v="11"/>
  </r>
  <r>
    <n v="330"/>
    <s v="Thompson-Bates"/>
    <s v="Expanded encompassing open architecture"/>
    <n v="33700"/>
    <x v="327"/>
    <n v="184.95548961424333"/>
    <x v="1"/>
    <n v="1385"/>
    <n v="45.003610108303249"/>
    <x v="4"/>
    <s v="GBP"/>
    <n v="1512712800"/>
    <n v="1512799200"/>
    <b v="0"/>
    <b v="0"/>
    <s v="film &amp; video/documentary"/>
    <x v="4"/>
    <x v="4"/>
  </r>
  <r>
    <n v="331"/>
    <s v="Rose-Silva"/>
    <s v="Intuitive static portal"/>
    <n v="3300"/>
    <x v="328"/>
    <n v="443.72727272727275"/>
    <x v="1"/>
    <n v="190"/>
    <n v="77.068421052631578"/>
    <x v="1"/>
    <s v="USD"/>
    <n v="1324274400"/>
    <n v="1324360800"/>
    <b v="0"/>
    <b v="0"/>
    <s v="food/food trucks"/>
    <x v="0"/>
    <x v="0"/>
  </r>
  <r>
    <n v="332"/>
    <s v="Pacheco, Johnson and Torres"/>
    <s v="Optional bandwidth-monitored definition"/>
    <n v="20700"/>
    <x v="329"/>
    <n v="199.9806763285024"/>
    <x v="1"/>
    <n v="470"/>
    <n v="88.076595744680844"/>
    <x v="1"/>
    <s v="USD"/>
    <n v="1364446800"/>
    <n v="1364533200"/>
    <b v="0"/>
    <b v="0"/>
    <s v="technology/wearables"/>
    <x v="2"/>
    <x v="8"/>
  </r>
  <r>
    <n v="333"/>
    <s v="Carlson, Dixon and Jones"/>
    <s v="Persistent well-modulated synergy"/>
    <n v="9600"/>
    <x v="330"/>
    <n v="123.95833333333333"/>
    <x v="1"/>
    <n v="253"/>
    <n v="47.035573122529641"/>
    <x v="1"/>
    <s v="USD"/>
    <n v="1542693600"/>
    <n v="1545112800"/>
    <b v="0"/>
    <b v="0"/>
    <s v="theater/plays"/>
    <x v="3"/>
    <x v="3"/>
  </r>
  <r>
    <n v="334"/>
    <s v="Mcgee Group"/>
    <s v="Assimilated discrete algorithm"/>
    <n v="66200"/>
    <x v="331"/>
    <n v="186.61329305135951"/>
    <x v="1"/>
    <n v="1113"/>
    <n v="110.99550763701707"/>
    <x v="1"/>
    <s v="USD"/>
    <n v="1515564000"/>
    <n v="1516168800"/>
    <b v="0"/>
    <b v="0"/>
    <s v="music/rock"/>
    <x v="1"/>
    <x v="1"/>
  </r>
  <r>
    <n v="335"/>
    <s v="Jordan-Acosta"/>
    <s v="Operative uniform hub"/>
    <n v="173800"/>
    <x v="332"/>
    <n v="114.28538550057536"/>
    <x v="1"/>
    <n v="2283"/>
    <n v="87.003066141042481"/>
    <x v="1"/>
    <s v="USD"/>
    <n v="1573797600"/>
    <n v="1574920800"/>
    <b v="0"/>
    <b v="0"/>
    <s v="music/rock"/>
    <x v="1"/>
    <x v="1"/>
  </r>
  <r>
    <n v="336"/>
    <s v="Nunez Inc"/>
    <s v="Customizable intangible capability"/>
    <n v="70700"/>
    <x v="333"/>
    <n v="97.032531824611041"/>
    <x v="0"/>
    <n v="1072"/>
    <n v="63.994402985074629"/>
    <x v="1"/>
    <s v="USD"/>
    <n v="1292392800"/>
    <n v="1292479200"/>
    <b v="0"/>
    <b v="1"/>
    <s v="music/rock"/>
    <x v="1"/>
    <x v="1"/>
  </r>
  <r>
    <n v="337"/>
    <s v="Hayden Ltd"/>
    <s v="Innovative didactic analyzer"/>
    <n v="94500"/>
    <x v="334"/>
    <n v="122.81904761904762"/>
    <x v="1"/>
    <n v="1095"/>
    <n v="105.9945205479452"/>
    <x v="1"/>
    <s v="USD"/>
    <n v="1573452000"/>
    <n v="1573538400"/>
    <b v="0"/>
    <b v="0"/>
    <s v="theater/plays"/>
    <x v="3"/>
    <x v="3"/>
  </r>
  <r>
    <n v="338"/>
    <s v="Gonzalez-Burton"/>
    <s v="Decentralized intangible encoding"/>
    <n v="69800"/>
    <x v="335"/>
    <n v="179.14326647564468"/>
    <x v="1"/>
    <n v="1690"/>
    <n v="73.989349112426041"/>
    <x v="1"/>
    <s v="USD"/>
    <n v="1317790800"/>
    <n v="1320382800"/>
    <b v="0"/>
    <b v="0"/>
    <s v="theater/plays"/>
    <x v="3"/>
    <x v="3"/>
  </r>
  <r>
    <n v="339"/>
    <s v="Lewis, Taylor and Rivers"/>
    <s v="Front-line transitional algorithm"/>
    <n v="136300"/>
    <x v="336"/>
    <n v="79.951577402787962"/>
    <x v="3"/>
    <n v="1297"/>
    <n v="84.02004626060139"/>
    <x v="0"/>
    <s v="CAD"/>
    <n v="1501650000"/>
    <n v="1502859600"/>
    <b v="0"/>
    <b v="0"/>
    <s v="theater/plays"/>
    <x v="3"/>
    <x v="3"/>
  </r>
  <r>
    <n v="340"/>
    <s v="Butler, Henry and Espinoza"/>
    <s v="Switchable didactic matrices"/>
    <n v="37100"/>
    <x v="337"/>
    <n v="94.242587601078171"/>
    <x v="0"/>
    <n v="393"/>
    <n v="88.966921119592882"/>
    <x v="1"/>
    <s v="USD"/>
    <n v="1323669600"/>
    <n v="1323756000"/>
    <b v="0"/>
    <b v="0"/>
    <s v="photography/photography books"/>
    <x v="7"/>
    <x v="14"/>
  </r>
  <r>
    <n v="341"/>
    <s v="Guzman Group"/>
    <s v="Ameliorated disintermediate utilization"/>
    <n v="114300"/>
    <x v="338"/>
    <n v="84.669291338582681"/>
    <x v="0"/>
    <n v="1257"/>
    <n v="76.990453460620529"/>
    <x v="1"/>
    <s v="USD"/>
    <n v="1440738000"/>
    <n v="1441342800"/>
    <b v="0"/>
    <b v="0"/>
    <s v="music/indie rock"/>
    <x v="1"/>
    <x v="7"/>
  </r>
  <r>
    <n v="342"/>
    <s v="Gibson-Hernandez"/>
    <s v="Visionary foreground middleware"/>
    <n v="47900"/>
    <x v="339"/>
    <n v="66.521920668058456"/>
    <x v="0"/>
    <n v="328"/>
    <n v="97.146341463414629"/>
    <x v="1"/>
    <s v="USD"/>
    <n v="1374296400"/>
    <n v="1375333200"/>
    <b v="0"/>
    <b v="0"/>
    <s v="theater/plays"/>
    <x v="3"/>
    <x v="3"/>
  </r>
  <r>
    <n v="343"/>
    <s v="Spencer-Weber"/>
    <s v="Optional zero-defect task-force"/>
    <n v="9000"/>
    <x v="340"/>
    <n v="53.922222222222224"/>
    <x v="0"/>
    <n v="147"/>
    <n v="33.013605442176868"/>
    <x v="1"/>
    <s v="USD"/>
    <n v="1384840800"/>
    <n v="1389420000"/>
    <b v="0"/>
    <b v="0"/>
    <s v="theater/plays"/>
    <x v="3"/>
    <x v="3"/>
  </r>
  <r>
    <n v="344"/>
    <s v="Berger, Johnson and Marshall"/>
    <s v="Devolved exuding emulation"/>
    <n v="197600"/>
    <x v="341"/>
    <n v="41.983299595141702"/>
    <x v="0"/>
    <n v="830"/>
    <n v="99.950602409638549"/>
    <x v="1"/>
    <s v="USD"/>
    <n v="1516600800"/>
    <n v="1520056800"/>
    <b v="0"/>
    <b v="0"/>
    <s v="games/video games"/>
    <x v="6"/>
    <x v="11"/>
  </r>
  <r>
    <n v="345"/>
    <s v="Taylor, Cisneros and Romero"/>
    <s v="Open-source neutral task-force"/>
    <n v="157600"/>
    <x v="342"/>
    <n v="14.69479695431472"/>
    <x v="0"/>
    <n v="331"/>
    <n v="69.966767371601208"/>
    <x v="4"/>
    <s v="GBP"/>
    <n v="1436418000"/>
    <n v="1436504400"/>
    <b v="0"/>
    <b v="0"/>
    <s v="film &amp; video/drama"/>
    <x v="4"/>
    <x v="6"/>
  </r>
  <r>
    <n v="346"/>
    <s v="Little-Marsh"/>
    <s v="Virtual attitude-oriented migration"/>
    <n v="8000"/>
    <x v="343"/>
    <n v="34.475000000000001"/>
    <x v="0"/>
    <n v="25"/>
    <n v="110.32"/>
    <x v="1"/>
    <s v="USD"/>
    <n v="1503550800"/>
    <n v="1508302800"/>
    <b v="0"/>
    <b v="1"/>
    <s v="music/indie rock"/>
    <x v="1"/>
    <x v="7"/>
  </r>
  <r>
    <n v="347"/>
    <s v="Petersen and Sons"/>
    <s v="Open-source full-range portal"/>
    <n v="900"/>
    <x v="344"/>
    <n v="1400.7777777777778"/>
    <x v="1"/>
    <n v="191"/>
    <n v="66.005235602094245"/>
    <x v="1"/>
    <s v="USD"/>
    <n v="1423634400"/>
    <n v="1425708000"/>
    <b v="0"/>
    <b v="0"/>
    <s v="technology/web"/>
    <x v="2"/>
    <x v="2"/>
  </r>
  <r>
    <n v="348"/>
    <s v="Hensley Ltd"/>
    <s v="Versatile cohesive open system"/>
    <n v="199000"/>
    <x v="345"/>
    <n v="71.770351758793964"/>
    <x v="0"/>
    <n v="3483"/>
    <n v="41.005742176284812"/>
    <x v="1"/>
    <s v="USD"/>
    <n v="1487224800"/>
    <n v="1488348000"/>
    <b v="0"/>
    <b v="0"/>
    <s v="food/food trucks"/>
    <x v="0"/>
    <x v="0"/>
  </r>
  <r>
    <n v="349"/>
    <s v="Navarro and Sons"/>
    <s v="Multi-layered bottom-line frame"/>
    <n v="180800"/>
    <x v="346"/>
    <n v="53.074115044247783"/>
    <x v="0"/>
    <n v="923"/>
    <n v="103.96316359696641"/>
    <x v="1"/>
    <s v="USD"/>
    <n v="1500008400"/>
    <n v="1502600400"/>
    <b v="0"/>
    <b v="0"/>
    <s v="theater/plays"/>
    <x v="3"/>
    <x v="3"/>
  </r>
  <r>
    <n v="350"/>
    <s v="Shannon Ltd"/>
    <s v="Pre-emptive neutral capacity"/>
    <n v="100"/>
    <x v="297"/>
    <n v="5"/>
    <x v="0"/>
    <n v="1"/>
    <n v="5"/>
    <x v="1"/>
    <s v="USD"/>
    <n v="1432098000"/>
    <n v="1433653200"/>
    <b v="0"/>
    <b v="1"/>
    <s v="music/jazz"/>
    <x v="1"/>
    <x v="17"/>
  </r>
  <r>
    <n v="351"/>
    <s v="Young LLC"/>
    <s v="Universal maximized methodology"/>
    <n v="74100"/>
    <x v="347"/>
    <n v="127.70715249662618"/>
    <x v="1"/>
    <n v="2013"/>
    <n v="47.009935419771487"/>
    <x v="1"/>
    <s v="USD"/>
    <n v="1440392400"/>
    <n v="1441602000"/>
    <b v="0"/>
    <b v="0"/>
    <s v="music/rock"/>
    <x v="1"/>
    <x v="1"/>
  </r>
  <r>
    <n v="352"/>
    <s v="Adams, Willis and Sanchez"/>
    <s v="Expanded hybrid hardware"/>
    <n v="2800"/>
    <x v="348"/>
    <n v="34.892857142857139"/>
    <x v="0"/>
    <n v="33"/>
    <n v="29.606060606060606"/>
    <x v="0"/>
    <s v="CAD"/>
    <n v="1446876000"/>
    <n v="1447567200"/>
    <b v="0"/>
    <b v="0"/>
    <s v="theater/plays"/>
    <x v="3"/>
    <x v="3"/>
  </r>
  <r>
    <n v="353"/>
    <s v="Mills-Roy"/>
    <s v="Profit-focused multi-tasking access"/>
    <n v="33600"/>
    <x v="349"/>
    <n v="410.59821428571428"/>
    <x v="1"/>
    <n v="1703"/>
    <n v="81.010569583088667"/>
    <x v="1"/>
    <s v="USD"/>
    <n v="1562302800"/>
    <n v="1562389200"/>
    <b v="0"/>
    <b v="0"/>
    <s v="theater/plays"/>
    <x v="3"/>
    <x v="3"/>
  </r>
  <r>
    <n v="354"/>
    <s v="Brown Group"/>
    <s v="Profit-focused transitional capability"/>
    <n v="6100"/>
    <x v="350"/>
    <n v="123.73770491803278"/>
    <x v="1"/>
    <n v="80"/>
    <n v="94.35"/>
    <x v="3"/>
    <s v="DKK"/>
    <n v="1378184400"/>
    <n v="1378789200"/>
    <b v="0"/>
    <b v="0"/>
    <s v="film &amp; video/documentary"/>
    <x v="4"/>
    <x v="4"/>
  </r>
  <r>
    <n v="355"/>
    <s v="Burns-Burnett"/>
    <s v="Front-line scalable definition"/>
    <n v="3800"/>
    <x v="351"/>
    <n v="58.973684210526315"/>
    <x v="2"/>
    <n v="86"/>
    <n v="26.058139534883722"/>
    <x v="1"/>
    <s v="USD"/>
    <n v="1485064800"/>
    <n v="1488520800"/>
    <b v="0"/>
    <b v="0"/>
    <s v="technology/wearables"/>
    <x v="2"/>
    <x v="8"/>
  </r>
  <r>
    <n v="356"/>
    <s v="Glass, Nunez and Mcdonald"/>
    <s v="Open-source systematic protocol"/>
    <n v="9300"/>
    <x v="352"/>
    <n v="36.892473118279568"/>
    <x v="0"/>
    <n v="40"/>
    <n v="85.775000000000006"/>
    <x v="6"/>
    <s v="EUR"/>
    <n v="1326520800"/>
    <n v="1327298400"/>
    <b v="0"/>
    <b v="0"/>
    <s v="theater/plays"/>
    <x v="3"/>
    <x v="3"/>
  </r>
  <r>
    <n v="357"/>
    <s v="Perez, Davis and Wilson"/>
    <s v="Implemented tangible algorithm"/>
    <n v="2300"/>
    <x v="353"/>
    <n v="184.91304347826087"/>
    <x v="1"/>
    <n v="41"/>
    <n v="103.73170731707317"/>
    <x v="1"/>
    <s v="USD"/>
    <n v="1441256400"/>
    <n v="1443416400"/>
    <b v="0"/>
    <b v="0"/>
    <s v="games/video games"/>
    <x v="6"/>
    <x v="11"/>
  </r>
  <r>
    <n v="358"/>
    <s v="Diaz-Garcia"/>
    <s v="Profit-focused 3rdgeneration circuit"/>
    <n v="9700"/>
    <x v="354"/>
    <n v="11.814432989690722"/>
    <x v="0"/>
    <n v="23"/>
    <n v="49.826086956521742"/>
    <x v="0"/>
    <s v="CAD"/>
    <n v="1533877200"/>
    <n v="1534136400"/>
    <b v="1"/>
    <b v="0"/>
    <s v="photography/photography books"/>
    <x v="7"/>
    <x v="14"/>
  </r>
  <r>
    <n v="359"/>
    <s v="Salazar-Moon"/>
    <s v="Compatible needs-based architecture"/>
    <n v="4000"/>
    <x v="355"/>
    <n v="298.7"/>
    <x v="1"/>
    <n v="187"/>
    <n v="63.893048128342244"/>
    <x v="1"/>
    <s v="USD"/>
    <n v="1314421200"/>
    <n v="1315026000"/>
    <b v="0"/>
    <b v="0"/>
    <s v="film &amp; video/animation"/>
    <x v="4"/>
    <x v="10"/>
  </r>
  <r>
    <n v="360"/>
    <s v="Larsen-Chung"/>
    <s v="Right-sized zero tolerance migration"/>
    <n v="59700"/>
    <x v="356"/>
    <n v="226.35175879396985"/>
    <x v="1"/>
    <n v="2875"/>
    <n v="47.002434782608695"/>
    <x v="4"/>
    <s v="GBP"/>
    <n v="1293861600"/>
    <n v="1295071200"/>
    <b v="0"/>
    <b v="1"/>
    <s v="theater/plays"/>
    <x v="3"/>
    <x v="3"/>
  </r>
  <r>
    <n v="361"/>
    <s v="Anderson and Sons"/>
    <s v="Quality-focused reciprocal structure"/>
    <n v="5500"/>
    <x v="357"/>
    <n v="173.56363636363636"/>
    <x v="1"/>
    <n v="88"/>
    <n v="108.47727272727273"/>
    <x v="1"/>
    <s v="USD"/>
    <n v="1507352400"/>
    <n v="1509426000"/>
    <b v="0"/>
    <b v="0"/>
    <s v="theater/plays"/>
    <x v="3"/>
    <x v="3"/>
  </r>
  <r>
    <n v="362"/>
    <s v="Lawrence Group"/>
    <s v="Automated actuating conglomeration"/>
    <n v="3700"/>
    <x v="358"/>
    <n v="371.75675675675677"/>
    <x v="1"/>
    <n v="191"/>
    <n v="72.015706806282722"/>
    <x v="1"/>
    <s v="USD"/>
    <n v="1296108000"/>
    <n v="1299391200"/>
    <b v="0"/>
    <b v="0"/>
    <s v="music/rock"/>
    <x v="1"/>
    <x v="1"/>
  </r>
  <r>
    <n v="363"/>
    <s v="Gray-Davis"/>
    <s v="Re-contextualized local initiative"/>
    <n v="5200"/>
    <x v="359"/>
    <n v="160.19230769230771"/>
    <x v="1"/>
    <n v="139"/>
    <n v="59.928057553956833"/>
    <x v="1"/>
    <s v="USD"/>
    <n v="1324965600"/>
    <n v="1325052000"/>
    <b v="0"/>
    <b v="0"/>
    <s v="music/rock"/>
    <x v="1"/>
    <x v="1"/>
  </r>
  <r>
    <n v="364"/>
    <s v="Ramirez-Myers"/>
    <s v="Switchable intangible definition"/>
    <n v="900"/>
    <x v="360"/>
    <n v="1616.3333333333335"/>
    <x v="1"/>
    <n v="186"/>
    <n v="78.209677419354833"/>
    <x v="1"/>
    <s v="USD"/>
    <n v="1520229600"/>
    <n v="1522818000"/>
    <b v="0"/>
    <b v="0"/>
    <s v="music/indie rock"/>
    <x v="1"/>
    <x v="7"/>
  </r>
  <r>
    <n v="365"/>
    <s v="Lucas, Hall and Bonilla"/>
    <s v="Networked bottom-line initiative"/>
    <n v="1600"/>
    <x v="361"/>
    <n v="733.4375"/>
    <x v="1"/>
    <n v="112"/>
    <n v="104.77678571428571"/>
    <x v="2"/>
    <s v="AUD"/>
    <n v="1482991200"/>
    <n v="1485324000"/>
    <b v="0"/>
    <b v="0"/>
    <s v="theater/plays"/>
    <x v="3"/>
    <x v="3"/>
  </r>
  <r>
    <n v="366"/>
    <s v="Williams, Perez and Villegas"/>
    <s v="Robust directional system engine"/>
    <n v="1800"/>
    <x v="362"/>
    <n v="592.11111111111109"/>
    <x v="1"/>
    <n v="101"/>
    <n v="105.52475247524752"/>
    <x v="1"/>
    <s v="USD"/>
    <n v="1294034400"/>
    <n v="1294120800"/>
    <b v="0"/>
    <b v="1"/>
    <s v="theater/plays"/>
    <x v="3"/>
    <x v="3"/>
  </r>
  <r>
    <n v="367"/>
    <s v="Brooks, Jones and Ingram"/>
    <s v="Triple-buffered explicit methodology"/>
    <n v="9900"/>
    <x v="363"/>
    <n v="18.888888888888889"/>
    <x v="0"/>
    <n v="75"/>
    <n v="24.933333333333334"/>
    <x v="1"/>
    <s v="USD"/>
    <n v="1413608400"/>
    <n v="1415685600"/>
    <b v="0"/>
    <b v="1"/>
    <s v="theater/plays"/>
    <x v="3"/>
    <x v="3"/>
  </r>
  <r>
    <n v="368"/>
    <s v="Whitaker, Wallace and Daniels"/>
    <s v="Reactive directional capacity"/>
    <n v="5200"/>
    <x v="364"/>
    <n v="276.80769230769232"/>
    <x v="1"/>
    <n v="206"/>
    <n v="69.873786407766985"/>
    <x v="4"/>
    <s v="GBP"/>
    <n v="1286946000"/>
    <n v="1288933200"/>
    <b v="0"/>
    <b v="1"/>
    <s v="film &amp; video/documentary"/>
    <x v="4"/>
    <x v="4"/>
  </r>
  <r>
    <n v="369"/>
    <s v="Smith-Gonzalez"/>
    <s v="Polarized needs-based approach"/>
    <n v="5400"/>
    <x v="365"/>
    <n v="273.01851851851848"/>
    <x v="1"/>
    <n v="154"/>
    <n v="95.733766233766232"/>
    <x v="1"/>
    <s v="USD"/>
    <n v="1359871200"/>
    <n v="1363237200"/>
    <b v="0"/>
    <b v="1"/>
    <s v="film &amp; video/television"/>
    <x v="4"/>
    <x v="19"/>
  </r>
  <r>
    <n v="370"/>
    <s v="Skinner PLC"/>
    <s v="Intuitive well-modulated middleware"/>
    <n v="112300"/>
    <x v="366"/>
    <n v="159.36331255565449"/>
    <x v="1"/>
    <n v="5966"/>
    <n v="29.997485752598056"/>
    <x v="1"/>
    <s v="USD"/>
    <n v="1555304400"/>
    <n v="1555822800"/>
    <b v="0"/>
    <b v="0"/>
    <s v="theater/plays"/>
    <x v="3"/>
    <x v="3"/>
  </r>
  <r>
    <n v="371"/>
    <s v="Nolan, Smith and Sanchez"/>
    <s v="Multi-channeled logistical matrices"/>
    <n v="189200"/>
    <x v="367"/>
    <n v="67.869978858350947"/>
    <x v="0"/>
    <n v="2176"/>
    <n v="59.011948529411768"/>
    <x v="1"/>
    <s v="USD"/>
    <n v="1423375200"/>
    <n v="1427778000"/>
    <b v="0"/>
    <b v="0"/>
    <s v="theater/plays"/>
    <x v="3"/>
    <x v="3"/>
  </r>
  <r>
    <n v="372"/>
    <s v="Green-Carr"/>
    <s v="Pre-emptive bifurcated artificial intelligence"/>
    <n v="900"/>
    <x v="211"/>
    <n v="1591.5555555555554"/>
    <x v="1"/>
    <n v="169"/>
    <n v="84.757396449704146"/>
    <x v="1"/>
    <s v="USD"/>
    <n v="1420696800"/>
    <n v="1422424800"/>
    <b v="0"/>
    <b v="1"/>
    <s v="film &amp; video/documentary"/>
    <x v="4"/>
    <x v="4"/>
  </r>
  <r>
    <n v="373"/>
    <s v="Brown-Parker"/>
    <s v="Down-sized coherent toolset"/>
    <n v="22500"/>
    <x v="368"/>
    <n v="730.18222222222221"/>
    <x v="1"/>
    <n v="2106"/>
    <n v="78.010921177587846"/>
    <x v="1"/>
    <s v="USD"/>
    <n v="1502946000"/>
    <n v="1503637200"/>
    <b v="0"/>
    <b v="0"/>
    <s v="theater/plays"/>
    <x v="3"/>
    <x v="3"/>
  </r>
  <r>
    <n v="374"/>
    <s v="Marshall Inc"/>
    <s v="Open-source multi-tasking data-warehouse"/>
    <n v="167400"/>
    <x v="369"/>
    <n v="13.185782556750297"/>
    <x v="0"/>
    <n v="441"/>
    <n v="50.05215419501134"/>
    <x v="1"/>
    <s v="USD"/>
    <n v="1547186400"/>
    <n v="1547618400"/>
    <b v="0"/>
    <b v="1"/>
    <s v="film &amp; video/documentary"/>
    <x v="4"/>
    <x v="4"/>
  </r>
  <r>
    <n v="375"/>
    <s v="Leblanc-Pineda"/>
    <s v="Future-proofed upward-trending contingency"/>
    <n v="2700"/>
    <x v="370"/>
    <n v="54.777777777777779"/>
    <x v="0"/>
    <n v="25"/>
    <n v="59.16"/>
    <x v="1"/>
    <s v="USD"/>
    <n v="1444971600"/>
    <n v="1449900000"/>
    <b v="0"/>
    <b v="0"/>
    <s v="music/indie rock"/>
    <x v="1"/>
    <x v="7"/>
  </r>
  <r>
    <n v="376"/>
    <s v="Perry PLC"/>
    <s v="Mandatory uniform matrix"/>
    <n v="3400"/>
    <x v="371"/>
    <n v="361.02941176470591"/>
    <x v="1"/>
    <n v="131"/>
    <n v="93.702290076335885"/>
    <x v="1"/>
    <s v="USD"/>
    <n v="1404622800"/>
    <n v="1405141200"/>
    <b v="0"/>
    <b v="0"/>
    <s v="music/rock"/>
    <x v="1"/>
    <x v="1"/>
  </r>
  <r>
    <n v="377"/>
    <s v="Klein, Stark and Livingston"/>
    <s v="Phased methodical initiative"/>
    <n v="49700"/>
    <x v="372"/>
    <n v="10.257545271629779"/>
    <x v="0"/>
    <n v="127"/>
    <n v="40.14173228346457"/>
    <x v="1"/>
    <s v="USD"/>
    <n v="1571720400"/>
    <n v="1572933600"/>
    <b v="0"/>
    <b v="0"/>
    <s v="theater/plays"/>
    <x v="3"/>
    <x v="3"/>
  </r>
  <r>
    <n v="378"/>
    <s v="Fleming-Oliver"/>
    <s v="Managed stable function"/>
    <n v="178200"/>
    <x v="373"/>
    <n v="13.962962962962964"/>
    <x v="0"/>
    <n v="355"/>
    <n v="70.090140845070422"/>
    <x v="1"/>
    <s v="USD"/>
    <n v="1526878800"/>
    <n v="1530162000"/>
    <b v="0"/>
    <b v="0"/>
    <s v="film &amp; video/documentary"/>
    <x v="4"/>
    <x v="4"/>
  </r>
  <r>
    <n v="379"/>
    <s v="Reilly, Aguirre and Johnson"/>
    <s v="Realigned clear-thinking migration"/>
    <n v="7200"/>
    <x v="374"/>
    <n v="40.444444444444443"/>
    <x v="0"/>
    <n v="44"/>
    <n v="66.181818181818187"/>
    <x v="4"/>
    <s v="GBP"/>
    <n v="1319691600"/>
    <n v="1320904800"/>
    <b v="0"/>
    <b v="0"/>
    <s v="theater/plays"/>
    <x v="3"/>
    <x v="3"/>
  </r>
  <r>
    <n v="380"/>
    <s v="Davidson, Wilcox and Lewis"/>
    <s v="Optional clear-thinking process improvement"/>
    <n v="2500"/>
    <x v="375"/>
    <n v="160.32"/>
    <x v="1"/>
    <n v="84"/>
    <n v="47.714285714285715"/>
    <x v="1"/>
    <s v="USD"/>
    <n v="1371963600"/>
    <n v="1372395600"/>
    <b v="0"/>
    <b v="0"/>
    <s v="theater/plays"/>
    <x v="3"/>
    <x v="3"/>
  </r>
  <r>
    <n v="381"/>
    <s v="Michael, Anderson and Vincent"/>
    <s v="Cross-group global moratorium"/>
    <n v="5300"/>
    <x v="376"/>
    <n v="183.9433962264151"/>
    <x v="1"/>
    <n v="155"/>
    <n v="62.896774193548389"/>
    <x v="1"/>
    <s v="USD"/>
    <n v="1433739600"/>
    <n v="1437714000"/>
    <b v="0"/>
    <b v="0"/>
    <s v="theater/plays"/>
    <x v="3"/>
    <x v="3"/>
  </r>
  <r>
    <n v="382"/>
    <s v="King Ltd"/>
    <s v="Visionary systemic process improvement"/>
    <n v="9100"/>
    <x v="377"/>
    <n v="63.769230769230766"/>
    <x v="0"/>
    <n v="67"/>
    <n v="86.611940298507463"/>
    <x v="1"/>
    <s v="USD"/>
    <n v="1508130000"/>
    <n v="1509771600"/>
    <b v="0"/>
    <b v="0"/>
    <s v="photography/photography books"/>
    <x v="7"/>
    <x v="14"/>
  </r>
  <r>
    <n v="383"/>
    <s v="Baker Ltd"/>
    <s v="Progressive intangible flexibility"/>
    <n v="6300"/>
    <x v="378"/>
    <n v="225.38095238095238"/>
    <x v="1"/>
    <n v="189"/>
    <n v="75.126984126984127"/>
    <x v="1"/>
    <s v="USD"/>
    <n v="1550037600"/>
    <n v="1550556000"/>
    <b v="0"/>
    <b v="1"/>
    <s v="food/food trucks"/>
    <x v="0"/>
    <x v="0"/>
  </r>
  <r>
    <n v="384"/>
    <s v="Baker, Collins and Smith"/>
    <s v="Reactive real-time software"/>
    <n v="114400"/>
    <x v="379"/>
    <n v="172.00961538461539"/>
    <x v="1"/>
    <n v="4799"/>
    <n v="41.004167534903104"/>
    <x v="1"/>
    <s v="USD"/>
    <n v="1486706400"/>
    <n v="1489039200"/>
    <b v="1"/>
    <b v="1"/>
    <s v="film &amp; video/documentary"/>
    <x v="4"/>
    <x v="4"/>
  </r>
  <r>
    <n v="385"/>
    <s v="Warren-Harrison"/>
    <s v="Programmable incremental knowledge user"/>
    <n v="38900"/>
    <x v="380"/>
    <n v="146.16709511568124"/>
    <x v="1"/>
    <n v="1137"/>
    <n v="50.007915567282325"/>
    <x v="1"/>
    <s v="USD"/>
    <n v="1553835600"/>
    <n v="1556600400"/>
    <b v="0"/>
    <b v="0"/>
    <s v="publishing/nonfiction"/>
    <x v="5"/>
    <x v="9"/>
  </r>
  <r>
    <n v="386"/>
    <s v="Gardner Group"/>
    <s v="Progressive 5thgeneration customer loyalty"/>
    <n v="135500"/>
    <x v="381"/>
    <n v="76.42361623616236"/>
    <x v="0"/>
    <n v="1068"/>
    <n v="96.960674157303373"/>
    <x v="1"/>
    <s v="USD"/>
    <n v="1277528400"/>
    <n v="1278565200"/>
    <b v="0"/>
    <b v="0"/>
    <s v="theater/plays"/>
    <x v="3"/>
    <x v="3"/>
  </r>
  <r>
    <n v="387"/>
    <s v="Flores-Lambert"/>
    <s v="Triple-buffered logistical frame"/>
    <n v="109000"/>
    <x v="382"/>
    <n v="39.261467889908261"/>
    <x v="0"/>
    <n v="424"/>
    <n v="100.93160377358491"/>
    <x v="1"/>
    <s v="USD"/>
    <n v="1339477200"/>
    <n v="1339909200"/>
    <b v="0"/>
    <b v="0"/>
    <s v="technology/wearables"/>
    <x v="2"/>
    <x v="8"/>
  </r>
  <r>
    <n v="388"/>
    <s v="Cruz Ltd"/>
    <s v="Exclusive dynamic adapter"/>
    <n v="114800"/>
    <x v="383"/>
    <n v="11.270034843205574"/>
    <x v="3"/>
    <n v="145"/>
    <n v="89.227586206896547"/>
    <x v="5"/>
    <s v="CHF"/>
    <n v="1325656800"/>
    <n v="1325829600"/>
    <b v="0"/>
    <b v="0"/>
    <s v="music/indie rock"/>
    <x v="1"/>
    <x v="7"/>
  </r>
  <r>
    <n v="389"/>
    <s v="Knox-Garner"/>
    <s v="Automated systemic hierarchy"/>
    <n v="83000"/>
    <x v="384"/>
    <n v="122.11084337349398"/>
    <x v="1"/>
    <n v="1152"/>
    <n v="87.979166666666671"/>
    <x v="1"/>
    <s v="USD"/>
    <n v="1288242000"/>
    <n v="1290578400"/>
    <b v="0"/>
    <b v="0"/>
    <s v="theater/plays"/>
    <x v="3"/>
    <x v="3"/>
  </r>
  <r>
    <n v="390"/>
    <s v="Davis-Allen"/>
    <s v="Digitized eco-centric core"/>
    <n v="2400"/>
    <x v="385"/>
    <n v="186.54166666666669"/>
    <x v="1"/>
    <n v="50"/>
    <n v="89.54"/>
    <x v="1"/>
    <s v="USD"/>
    <n v="1379048400"/>
    <n v="1380344400"/>
    <b v="0"/>
    <b v="0"/>
    <s v="photography/photography books"/>
    <x v="7"/>
    <x v="14"/>
  </r>
  <r>
    <n v="391"/>
    <s v="Miller-Patel"/>
    <s v="Mandatory uniform strategy"/>
    <n v="60400"/>
    <x v="386"/>
    <n v="7.2731788079470201"/>
    <x v="0"/>
    <n v="151"/>
    <n v="29.09271523178808"/>
    <x v="1"/>
    <s v="USD"/>
    <n v="1389679200"/>
    <n v="1389852000"/>
    <b v="0"/>
    <b v="0"/>
    <s v="publishing/nonfiction"/>
    <x v="5"/>
    <x v="9"/>
  </r>
  <r>
    <n v="392"/>
    <s v="Hernandez-Grimes"/>
    <s v="Profit-focused zero administration forecast"/>
    <n v="102900"/>
    <x v="387"/>
    <n v="65.642371234207957"/>
    <x v="0"/>
    <n v="1608"/>
    <n v="42.006218905472636"/>
    <x v="1"/>
    <s v="USD"/>
    <n v="1294293600"/>
    <n v="1294466400"/>
    <b v="0"/>
    <b v="0"/>
    <s v="technology/wearables"/>
    <x v="2"/>
    <x v="8"/>
  </r>
  <r>
    <n v="393"/>
    <s v="Owens, Hall and Gonzalez"/>
    <s v="De-engineered static orchestration"/>
    <n v="62800"/>
    <x v="388"/>
    <n v="228.96178343949046"/>
    <x v="1"/>
    <n v="3059"/>
    <n v="47.004903563255965"/>
    <x v="0"/>
    <s v="CAD"/>
    <n v="1500267600"/>
    <n v="1500354000"/>
    <b v="0"/>
    <b v="0"/>
    <s v="music/jazz"/>
    <x v="1"/>
    <x v="17"/>
  </r>
  <r>
    <n v="394"/>
    <s v="Noble-Bailey"/>
    <s v="Customizable dynamic info-mediaries"/>
    <n v="800"/>
    <x v="389"/>
    <n v="469.37499999999994"/>
    <x v="1"/>
    <n v="34"/>
    <n v="110.44117647058823"/>
    <x v="1"/>
    <s v="USD"/>
    <n v="1375074000"/>
    <n v="1375938000"/>
    <b v="0"/>
    <b v="1"/>
    <s v="film &amp; video/documentary"/>
    <x v="4"/>
    <x v="4"/>
  </r>
  <r>
    <n v="395"/>
    <s v="Taylor PLC"/>
    <s v="Enhanced incremental budgetary management"/>
    <n v="7100"/>
    <x v="390"/>
    <n v="130.11267605633802"/>
    <x v="1"/>
    <n v="220"/>
    <n v="41.990909090909092"/>
    <x v="1"/>
    <s v="USD"/>
    <n v="1323324000"/>
    <n v="1323410400"/>
    <b v="1"/>
    <b v="0"/>
    <s v="theater/plays"/>
    <x v="3"/>
    <x v="3"/>
  </r>
  <r>
    <n v="396"/>
    <s v="Holmes PLC"/>
    <s v="Digitized local info-mediaries"/>
    <n v="46100"/>
    <x v="391"/>
    <n v="167.05422993492408"/>
    <x v="1"/>
    <n v="1604"/>
    <n v="48.012468827930178"/>
    <x v="2"/>
    <s v="AUD"/>
    <n v="1538715600"/>
    <n v="1539406800"/>
    <b v="0"/>
    <b v="0"/>
    <s v="film &amp; video/drama"/>
    <x v="4"/>
    <x v="6"/>
  </r>
  <r>
    <n v="397"/>
    <s v="Jones-Martin"/>
    <s v="Virtual systematic monitoring"/>
    <n v="8100"/>
    <x v="392"/>
    <n v="173.8641975308642"/>
    <x v="1"/>
    <n v="454"/>
    <n v="31.019823788546255"/>
    <x v="1"/>
    <s v="USD"/>
    <n v="1369285200"/>
    <n v="1369803600"/>
    <b v="0"/>
    <b v="0"/>
    <s v="music/rock"/>
    <x v="1"/>
    <x v="1"/>
  </r>
  <r>
    <n v="398"/>
    <s v="Myers LLC"/>
    <s v="Reactive bottom-line open architecture"/>
    <n v="1700"/>
    <x v="393"/>
    <n v="717.76470588235293"/>
    <x v="1"/>
    <n v="123"/>
    <n v="99.203252032520325"/>
    <x v="6"/>
    <s v="EUR"/>
    <n v="1525755600"/>
    <n v="1525928400"/>
    <b v="0"/>
    <b v="1"/>
    <s v="film &amp; video/animation"/>
    <x v="4"/>
    <x v="10"/>
  </r>
  <r>
    <n v="399"/>
    <s v="Acosta, Mullins and Morris"/>
    <s v="Pre-emptive interactive model"/>
    <n v="97300"/>
    <x v="394"/>
    <n v="63.850976361767728"/>
    <x v="0"/>
    <n v="941"/>
    <n v="66.022316684378325"/>
    <x v="1"/>
    <s v="USD"/>
    <n v="1296626400"/>
    <n v="1297231200"/>
    <b v="0"/>
    <b v="0"/>
    <s v="music/indie rock"/>
    <x v="1"/>
    <x v="7"/>
  </r>
  <r>
    <n v="400"/>
    <s v="Bell PLC"/>
    <s v="Ergonomic eco-centric open architecture"/>
    <n v="100"/>
    <x v="50"/>
    <n v="2"/>
    <x v="0"/>
    <n v="1"/>
    <n v="2"/>
    <x v="1"/>
    <s v="USD"/>
    <n v="1376629200"/>
    <n v="1378530000"/>
    <b v="0"/>
    <b v="1"/>
    <s v="photography/photography books"/>
    <x v="7"/>
    <x v="14"/>
  </r>
  <r>
    <n v="401"/>
    <s v="Smith-Schmidt"/>
    <s v="Inverse radical hierarchy"/>
    <n v="900"/>
    <x v="395"/>
    <n v="1530.2222222222222"/>
    <x v="1"/>
    <n v="299"/>
    <n v="46.060200668896321"/>
    <x v="1"/>
    <s v="USD"/>
    <n v="1572152400"/>
    <n v="1572152400"/>
    <b v="0"/>
    <b v="0"/>
    <s v="theater/plays"/>
    <x v="3"/>
    <x v="3"/>
  </r>
  <r>
    <n v="402"/>
    <s v="Ruiz, Richardson and Cole"/>
    <s v="Team-oriented static interface"/>
    <n v="7300"/>
    <x v="396"/>
    <n v="40.356164383561641"/>
    <x v="0"/>
    <n v="40"/>
    <n v="73.650000000000006"/>
    <x v="1"/>
    <s v="USD"/>
    <n v="1325829600"/>
    <n v="1329890400"/>
    <b v="0"/>
    <b v="1"/>
    <s v="film &amp; video/shorts"/>
    <x v="4"/>
    <x v="12"/>
  </r>
  <r>
    <n v="403"/>
    <s v="Leonard-Mcclain"/>
    <s v="Virtual foreground throughput"/>
    <n v="195800"/>
    <x v="397"/>
    <n v="86.220633299284984"/>
    <x v="0"/>
    <n v="3015"/>
    <n v="55.99336650082919"/>
    <x v="0"/>
    <s v="CAD"/>
    <n v="1273640400"/>
    <n v="1276750800"/>
    <b v="0"/>
    <b v="1"/>
    <s v="theater/plays"/>
    <x v="3"/>
    <x v="3"/>
  </r>
  <r>
    <n v="404"/>
    <s v="Bailey-Boyer"/>
    <s v="Visionary exuding Internet solution"/>
    <n v="48900"/>
    <x v="398"/>
    <n v="315.58486707566465"/>
    <x v="1"/>
    <n v="2237"/>
    <n v="68.985695127402778"/>
    <x v="1"/>
    <s v="USD"/>
    <n v="1510639200"/>
    <n v="1510898400"/>
    <b v="0"/>
    <b v="0"/>
    <s v="theater/plays"/>
    <x v="3"/>
    <x v="3"/>
  </r>
  <r>
    <n v="405"/>
    <s v="Lee LLC"/>
    <s v="Synchronized secondary analyzer"/>
    <n v="29600"/>
    <x v="399"/>
    <n v="89.618243243243242"/>
    <x v="0"/>
    <n v="435"/>
    <n v="60.981609195402299"/>
    <x v="1"/>
    <s v="USD"/>
    <n v="1528088400"/>
    <n v="1532408400"/>
    <b v="0"/>
    <b v="0"/>
    <s v="theater/plays"/>
    <x v="3"/>
    <x v="3"/>
  </r>
  <r>
    <n v="406"/>
    <s v="Lyons Inc"/>
    <s v="Balanced attitude-oriented parallelism"/>
    <n v="39300"/>
    <x v="400"/>
    <n v="182.14503816793894"/>
    <x v="1"/>
    <n v="645"/>
    <n v="110.98139534883721"/>
    <x v="1"/>
    <s v="USD"/>
    <n v="1359525600"/>
    <n v="1360562400"/>
    <b v="1"/>
    <b v="0"/>
    <s v="film &amp; video/documentary"/>
    <x v="4"/>
    <x v="4"/>
  </r>
  <r>
    <n v="407"/>
    <s v="Herrera-Wilson"/>
    <s v="Organized bandwidth-monitored core"/>
    <n v="3400"/>
    <x v="401"/>
    <n v="355.88235294117646"/>
    <x v="1"/>
    <n v="484"/>
    <n v="25"/>
    <x v="3"/>
    <s v="DKK"/>
    <n v="1570942800"/>
    <n v="1571547600"/>
    <b v="0"/>
    <b v="0"/>
    <s v="theater/plays"/>
    <x v="3"/>
    <x v="3"/>
  </r>
  <r>
    <n v="408"/>
    <s v="Mahoney, Adams and Lucas"/>
    <s v="Cloned leadingedge utilization"/>
    <n v="9200"/>
    <x v="402"/>
    <n v="131.83695652173913"/>
    <x v="1"/>
    <n v="154"/>
    <n v="78.759740259740255"/>
    <x v="0"/>
    <s v="CAD"/>
    <n v="1466398800"/>
    <n v="1468126800"/>
    <b v="0"/>
    <b v="0"/>
    <s v="film &amp; video/documentary"/>
    <x v="4"/>
    <x v="4"/>
  </r>
  <r>
    <n v="409"/>
    <s v="Stewart LLC"/>
    <s v="Secured asymmetric projection"/>
    <n v="135600"/>
    <x v="403"/>
    <n v="46.315634218289084"/>
    <x v="0"/>
    <n v="714"/>
    <n v="87.960784313725483"/>
    <x v="1"/>
    <s v="USD"/>
    <n v="1492491600"/>
    <n v="1492837200"/>
    <b v="0"/>
    <b v="0"/>
    <s v="music/rock"/>
    <x v="1"/>
    <x v="1"/>
  </r>
  <r>
    <n v="410"/>
    <s v="Mcmillan Group"/>
    <s v="Advanced cohesive Graphic Interface"/>
    <n v="153700"/>
    <x v="404"/>
    <n v="36.132726089785294"/>
    <x v="2"/>
    <n v="1111"/>
    <n v="49.987398739873989"/>
    <x v="1"/>
    <s v="USD"/>
    <n v="1430197200"/>
    <n v="1430197200"/>
    <b v="0"/>
    <b v="0"/>
    <s v="games/mobile games"/>
    <x v="6"/>
    <x v="20"/>
  </r>
  <r>
    <n v="411"/>
    <s v="Beck, Thompson and Martinez"/>
    <s v="Down-sized maximized function"/>
    <n v="7800"/>
    <x v="405"/>
    <n v="104.62820512820512"/>
    <x v="1"/>
    <n v="82"/>
    <n v="99.524390243902445"/>
    <x v="1"/>
    <s v="USD"/>
    <n v="1496034000"/>
    <n v="1496206800"/>
    <b v="0"/>
    <b v="0"/>
    <s v="theater/plays"/>
    <x v="3"/>
    <x v="3"/>
  </r>
  <r>
    <n v="412"/>
    <s v="Rodriguez-Scott"/>
    <s v="Realigned zero tolerance software"/>
    <n v="2100"/>
    <x v="406"/>
    <n v="668.85714285714289"/>
    <x v="1"/>
    <n v="134"/>
    <n v="104.82089552238806"/>
    <x v="1"/>
    <s v="USD"/>
    <n v="1388728800"/>
    <n v="1389592800"/>
    <b v="0"/>
    <b v="0"/>
    <s v="publishing/fiction"/>
    <x v="5"/>
    <x v="13"/>
  </r>
  <r>
    <n v="413"/>
    <s v="Rush-Bowers"/>
    <s v="Persevering analyzing extranet"/>
    <n v="189500"/>
    <x v="407"/>
    <n v="62.072823218997364"/>
    <x v="2"/>
    <n v="1089"/>
    <n v="108.01469237832875"/>
    <x v="1"/>
    <s v="USD"/>
    <n v="1543298400"/>
    <n v="1545631200"/>
    <b v="0"/>
    <b v="0"/>
    <s v="film &amp; video/animation"/>
    <x v="4"/>
    <x v="10"/>
  </r>
  <r>
    <n v="414"/>
    <s v="Davis and Sons"/>
    <s v="Innovative human-resource migration"/>
    <n v="188200"/>
    <x v="408"/>
    <n v="84.699787460148784"/>
    <x v="0"/>
    <n v="5497"/>
    <n v="28.998544660724033"/>
    <x v="1"/>
    <s v="USD"/>
    <n v="1271739600"/>
    <n v="1272430800"/>
    <b v="0"/>
    <b v="1"/>
    <s v="food/food trucks"/>
    <x v="0"/>
    <x v="0"/>
  </r>
  <r>
    <n v="415"/>
    <s v="Anderson-Pham"/>
    <s v="Intuitive needs-based monitoring"/>
    <n v="113500"/>
    <x v="409"/>
    <n v="11.059030837004405"/>
    <x v="0"/>
    <n v="418"/>
    <n v="30.028708133971293"/>
    <x v="1"/>
    <s v="USD"/>
    <n v="1326434400"/>
    <n v="1327903200"/>
    <b v="0"/>
    <b v="0"/>
    <s v="theater/plays"/>
    <x v="3"/>
    <x v="3"/>
  </r>
  <r>
    <n v="416"/>
    <s v="Stewart-Coleman"/>
    <s v="Customer-focused disintermediate toolset"/>
    <n v="134600"/>
    <x v="410"/>
    <n v="43.838781575037146"/>
    <x v="0"/>
    <n v="1439"/>
    <n v="41.005559416261292"/>
    <x v="1"/>
    <s v="USD"/>
    <n v="1295244000"/>
    <n v="1296021600"/>
    <b v="0"/>
    <b v="1"/>
    <s v="film &amp; video/documentary"/>
    <x v="4"/>
    <x v="4"/>
  </r>
  <r>
    <n v="417"/>
    <s v="Bradshaw, Smith and Ryan"/>
    <s v="Upgradable 24/7 emulation"/>
    <n v="1700"/>
    <x v="411"/>
    <n v="55.470588235294116"/>
    <x v="0"/>
    <n v="15"/>
    <n v="62.866666666666667"/>
    <x v="1"/>
    <s v="USD"/>
    <n v="1541221200"/>
    <n v="1543298400"/>
    <b v="0"/>
    <b v="0"/>
    <s v="theater/plays"/>
    <x v="3"/>
    <x v="3"/>
  </r>
  <r>
    <n v="418"/>
    <s v="Jackson PLC"/>
    <s v="Quality-focused client-server core"/>
    <n v="163700"/>
    <x v="412"/>
    <n v="57.399511301160658"/>
    <x v="0"/>
    <n v="1999"/>
    <n v="47.005002501250623"/>
    <x v="0"/>
    <s v="CAD"/>
    <n v="1336280400"/>
    <n v="1336366800"/>
    <b v="0"/>
    <b v="0"/>
    <s v="film &amp; video/documentary"/>
    <x v="4"/>
    <x v="4"/>
  </r>
  <r>
    <n v="419"/>
    <s v="Ware-Arias"/>
    <s v="Upgradable maximized protocol"/>
    <n v="113800"/>
    <x v="413"/>
    <n v="123.43497363796135"/>
    <x v="1"/>
    <n v="5203"/>
    <n v="26.997693638285604"/>
    <x v="1"/>
    <s v="USD"/>
    <n v="1324533600"/>
    <n v="1325052000"/>
    <b v="0"/>
    <b v="0"/>
    <s v="technology/web"/>
    <x v="2"/>
    <x v="2"/>
  </r>
  <r>
    <n v="420"/>
    <s v="Blair, Reyes and Woods"/>
    <s v="Cross-platform interactive synergy"/>
    <n v="5000"/>
    <x v="414"/>
    <n v="128.46"/>
    <x v="1"/>
    <n v="94"/>
    <n v="68.329787234042556"/>
    <x v="1"/>
    <s v="USD"/>
    <n v="1498366800"/>
    <n v="1499576400"/>
    <b v="0"/>
    <b v="0"/>
    <s v="theater/plays"/>
    <x v="3"/>
    <x v="3"/>
  </r>
  <r>
    <n v="421"/>
    <s v="Thomas-Lopez"/>
    <s v="User-centric fault-tolerant archive"/>
    <n v="9400"/>
    <x v="415"/>
    <n v="63.989361702127653"/>
    <x v="0"/>
    <n v="118"/>
    <n v="50.974576271186443"/>
    <x v="1"/>
    <s v="USD"/>
    <n v="1498712400"/>
    <n v="1501304400"/>
    <b v="0"/>
    <b v="1"/>
    <s v="technology/wearables"/>
    <x v="2"/>
    <x v="8"/>
  </r>
  <r>
    <n v="422"/>
    <s v="Brown, Davies and Pacheco"/>
    <s v="Reverse-engineered regional knowledge user"/>
    <n v="8700"/>
    <x v="416"/>
    <n v="127.29885057471265"/>
    <x v="1"/>
    <n v="205"/>
    <n v="54.024390243902438"/>
    <x v="1"/>
    <s v="USD"/>
    <n v="1271480400"/>
    <n v="1273208400"/>
    <b v="0"/>
    <b v="1"/>
    <s v="theater/plays"/>
    <x v="3"/>
    <x v="3"/>
  </r>
  <r>
    <n v="423"/>
    <s v="Jones-Riddle"/>
    <s v="Self-enabling real-time definition"/>
    <n v="147800"/>
    <x v="417"/>
    <n v="10.638024357239512"/>
    <x v="0"/>
    <n v="162"/>
    <n v="97.055555555555557"/>
    <x v="1"/>
    <s v="USD"/>
    <n v="1316667600"/>
    <n v="1316840400"/>
    <b v="0"/>
    <b v="1"/>
    <s v="food/food trucks"/>
    <x v="0"/>
    <x v="0"/>
  </r>
  <r>
    <n v="424"/>
    <s v="Schmidt-Gomez"/>
    <s v="User-centric impactful projection"/>
    <n v="5100"/>
    <x v="418"/>
    <n v="40.470588235294116"/>
    <x v="0"/>
    <n v="83"/>
    <n v="24.867469879518072"/>
    <x v="1"/>
    <s v="USD"/>
    <n v="1524027600"/>
    <n v="1524546000"/>
    <b v="0"/>
    <b v="0"/>
    <s v="music/indie rock"/>
    <x v="1"/>
    <x v="7"/>
  </r>
  <r>
    <n v="425"/>
    <s v="Sullivan, Davis and Booth"/>
    <s v="Vision-oriented actuating hardware"/>
    <n v="2700"/>
    <x v="419"/>
    <n v="287.66666666666663"/>
    <x v="1"/>
    <n v="92"/>
    <n v="84.423913043478265"/>
    <x v="1"/>
    <s v="USD"/>
    <n v="1438059600"/>
    <n v="1438578000"/>
    <b v="0"/>
    <b v="0"/>
    <s v="photography/photography books"/>
    <x v="7"/>
    <x v="14"/>
  </r>
  <r>
    <n v="426"/>
    <s v="Edwards-Kane"/>
    <s v="Virtual leadingedge framework"/>
    <n v="1800"/>
    <x v="420"/>
    <n v="572.94444444444446"/>
    <x v="1"/>
    <n v="219"/>
    <n v="47.091324200913242"/>
    <x v="1"/>
    <s v="USD"/>
    <n v="1361944800"/>
    <n v="1362549600"/>
    <b v="0"/>
    <b v="0"/>
    <s v="theater/plays"/>
    <x v="3"/>
    <x v="3"/>
  </r>
  <r>
    <n v="427"/>
    <s v="Hicks, Wall and Webb"/>
    <s v="Managed discrete framework"/>
    <n v="174500"/>
    <x v="421"/>
    <n v="112.90429799426933"/>
    <x v="1"/>
    <n v="2526"/>
    <n v="77.996041171813147"/>
    <x v="1"/>
    <s v="USD"/>
    <n v="1410584400"/>
    <n v="1413349200"/>
    <b v="0"/>
    <b v="1"/>
    <s v="theater/plays"/>
    <x v="3"/>
    <x v="3"/>
  </r>
  <r>
    <n v="428"/>
    <s v="Mayer-Richmond"/>
    <s v="Progressive zero-defect capability"/>
    <n v="101400"/>
    <x v="422"/>
    <n v="46.387573964497044"/>
    <x v="0"/>
    <n v="747"/>
    <n v="62.967871485943775"/>
    <x v="1"/>
    <s v="USD"/>
    <n v="1297404000"/>
    <n v="1298008800"/>
    <b v="0"/>
    <b v="0"/>
    <s v="film &amp; video/animation"/>
    <x v="4"/>
    <x v="10"/>
  </r>
  <r>
    <n v="429"/>
    <s v="Robles Ltd"/>
    <s v="Right-sized demand-driven adapter"/>
    <n v="191000"/>
    <x v="423"/>
    <n v="90.675916230366497"/>
    <x v="3"/>
    <n v="2138"/>
    <n v="81.006080449017773"/>
    <x v="1"/>
    <s v="USD"/>
    <n v="1392012000"/>
    <n v="1394427600"/>
    <b v="0"/>
    <b v="1"/>
    <s v="photography/photography books"/>
    <x v="7"/>
    <x v="14"/>
  </r>
  <r>
    <n v="430"/>
    <s v="Cochran Ltd"/>
    <s v="Re-engineered attitude-oriented frame"/>
    <n v="8100"/>
    <x v="424"/>
    <n v="67.740740740740748"/>
    <x v="0"/>
    <n v="84"/>
    <n v="65.321428571428569"/>
    <x v="1"/>
    <s v="USD"/>
    <n v="1569733200"/>
    <n v="1572670800"/>
    <b v="0"/>
    <b v="0"/>
    <s v="theater/plays"/>
    <x v="3"/>
    <x v="3"/>
  </r>
  <r>
    <n v="431"/>
    <s v="Rosales LLC"/>
    <s v="Compatible multimedia utilization"/>
    <n v="5100"/>
    <x v="425"/>
    <n v="192.49019607843135"/>
    <x v="1"/>
    <n v="94"/>
    <n v="104.43617021276596"/>
    <x v="1"/>
    <s v="USD"/>
    <n v="1529643600"/>
    <n v="1531112400"/>
    <b v="1"/>
    <b v="0"/>
    <s v="theater/plays"/>
    <x v="3"/>
    <x v="3"/>
  </r>
  <r>
    <n v="432"/>
    <s v="Harper-Bryan"/>
    <s v="Re-contextualized dedicated hardware"/>
    <n v="7700"/>
    <x v="426"/>
    <n v="82.714285714285722"/>
    <x v="0"/>
    <n v="91"/>
    <n v="69.989010989010993"/>
    <x v="1"/>
    <s v="USD"/>
    <n v="1399006800"/>
    <n v="1400734800"/>
    <b v="0"/>
    <b v="0"/>
    <s v="theater/plays"/>
    <x v="3"/>
    <x v="3"/>
  </r>
  <r>
    <n v="433"/>
    <s v="Potter, Harper and Everett"/>
    <s v="Decentralized composite paradigm"/>
    <n v="121400"/>
    <x v="427"/>
    <n v="54.163920922570021"/>
    <x v="0"/>
    <n v="792"/>
    <n v="83.023989898989896"/>
    <x v="1"/>
    <s v="USD"/>
    <n v="1385359200"/>
    <n v="1386741600"/>
    <b v="0"/>
    <b v="1"/>
    <s v="film &amp; video/documentary"/>
    <x v="4"/>
    <x v="4"/>
  </r>
  <r>
    <n v="434"/>
    <s v="Floyd-Sims"/>
    <s v="Cloned transitional hierarchy"/>
    <n v="5400"/>
    <x v="315"/>
    <n v="16.722222222222221"/>
    <x v="3"/>
    <n v="10"/>
    <n v="90.3"/>
    <x v="0"/>
    <s v="CAD"/>
    <n v="1480572000"/>
    <n v="1481781600"/>
    <b v="1"/>
    <b v="0"/>
    <s v="theater/plays"/>
    <x v="3"/>
    <x v="3"/>
  </r>
  <r>
    <n v="435"/>
    <s v="Spence, Jackson and Kelly"/>
    <s v="Advanced discrete leverage"/>
    <n v="152400"/>
    <x v="428"/>
    <n v="116.87664041994749"/>
    <x v="1"/>
    <n v="1713"/>
    <n v="103.98131932282546"/>
    <x v="6"/>
    <s v="EUR"/>
    <n v="1418623200"/>
    <n v="1419660000"/>
    <b v="0"/>
    <b v="1"/>
    <s v="theater/plays"/>
    <x v="3"/>
    <x v="3"/>
  </r>
  <r>
    <n v="436"/>
    <s v="King-Nguyen"/>
    <s v="Open-source incremental throughput"/>
    <n v="1300"/>
    <x v="429"/>
    <n v="1052.1538461538462"/>
    <x v="1"/>
    <n v="249"/>
    <n v="54.931726907630519"/>
    <x v="1"/>
    <s v="USD"/>
    <n v="1555736400"/>
    <n v="1555822800"/>
    <b v="0"/>
    <b v="0"/>
    <s v="music/jazz"/>
    <x v="1"/>
    <x v="17"/>
  </r>
  <r>
    <n v="437"/>
    <s v="Hansen Group"/>
    <s v="Centralized regional interface"/>
    <n v="8100"/>
    <x v="430"/>
    <n v="123.07407407407408"/>
    <x v="1"/>
    <n v="192"/>
    <n v="51.921875"/>
    <x v="1"/>
    <s v="USD"/>
    <n v="1442120400"/>
    <n v="1442379600"/>
    <b v="0"/>
    <b v="1"/>
    <s v="film &amp; video/animation"/>
    <x v="4"/>
    <x v="10"/>
  </r>
  <r>
    <n v="438"/>
    <s v="Mathis, Hall and Hansen"/>
    <s v="Streamlined web-enabled knowledgebase"/>
    <n v="8300"/>
    <x v="431"/>
    <n v="178.63855421686748"/>
    <x v="1"/>
    <n v="247"/>
    <n v="60.02834008097166"/>
    <x v="1"/>
    <s v="USD"/>
    <n v="1362376800"/>
    <n v="1364965200"/>
    <b v="0"/>
    <b v="0"/>
    <s v="theater/plays"/>
    <x v="3"/>
    <x v="3"/>
  </r>
  <r>
    <n v="439"/>
    <s v="Cummings Inc"/>
    <s v="Digitized transitional monitoring"/>
    <n v="28400"/>
    <x v="432"/>
    <n v="355.28169014084506"/>
    <x v="1"/>
    <n v="2293"/>
    <n v="44.003488879197555"/>
    <x v="1"/>
    <s v="USD"/>
    <n v="1478408400"/>
    <n v="1479016800"/>
    <b v="0"/>
    <b v="0"/>
    <s v="film &amp; video/science fiction"/>
    <x v="4"/>
    <x v="22"/>
  </r>
  <r>
    <n v="440"/>
    <s v="Miller-Poole"/>
    <s v="Networked optimal adapter"/>
    <n v="102500"/>
    <x v="433"/>
    <n v="161.90634146341463"/>
    <x v="1"/>
    <n v="3131"/>
    <n v="53.003513254551258"/>
    <x v="1"/>
    <s v="USD"/>
    <n v="1498798800"/>
    <n v="1499662800"/>
    <b v="0"/>
    <b v="0"/>
    <s v="film &amp; video/television"/>
    <x v="4"/>
    <x v="19"/>
  </r>
  <r>
    <n v="441"/>
    <s v="Rodriguez-West"/>
    <s v="Automated optimal function"/>
    <n v="7000"/>
    <x v="434"/>
    <n v="24.914285714285715"/>
    <x v="0"/>
    <n v="32"/>
    <n v="54.5"/>
    <x v="1"/>
    <s v="USD"/>
    <n v="1335416400"/>
    <n v="1337835600"/>
    <b v="0"/>
    <b v="0"/>
    <s v="technology/wearables"/>
    <x v="2"/>
    <x v="8"/>
  </r>
  <r>
    <n v="442"/>
    <s v="Calderon, Bradford and Dean"/>
    <s v="Devolved system-worthy framework"/>
    <n v="5400"/>
    <x v="435"/>
    <n v="198.72222222222223"/>
    <x v="1"/>
    <n v="143"/>
    <n v="75.04195804195804"/>
    <x v="6"/>
    <s v="EUR"/>
    <n v="1504328400"/>
    <n v="1505710800"/>
    <b v="0"/>
    <b v="0"/>
    <s v="theater/plays"/>
    <x v="3"/>
    <x v="3"/>
  </r>
  <r>
    <n v="443"/>
    <s v="Clark-Bowman"/>
    <s v="Stand-alone user-facing service-desk"/>
    <n v="9300"/>
    <x v="436"/>
    <n v="34.752688172043008"/>
    <x v="3"/>
    <n v="90"/>
    <n v="35.911111111111111"/>
    <x v="1"/>
    <s v="USD"/>
    <n v="1285822800"/>
    <n v="1287464400"/>
    <b v="0"/>
    <b v="0"/>
    <s v="theater/plays"/>
    <x v="3"/>
    <x v="3"/>
  </r>
  <r>
    <n v="444"/>
    <s v="Hensley Ltd"/>
    <s v="Versatile global attitude"/>
    <n v="6200"/>
    <x v="437"/>
    <n v="176.41935483870967"/>
    <x v="1"/>
    <n v="296"/>
    <n v="36.952702702702702"/>
    <x v="1"/>
    <s v="USD"/>
    <n v="1311483600"/>
    <n v="1311656400"/>
    <b v="0"/>
    <b v="1"/>
    <s v="music/indie rock"/>
    <x v="1"/>
    <x v="7"/>
  </r>
  <r>
    <n v="445"/>
    <s v="Anderson-Pearson"/>
    <s v="Intuitive demand-driven Local Area Network"/>
    <n v="2100"/>
    <x v="438"/>
    <n v="511.38095238095235"/>
    <x v="1"/>
    <n v="170"/>
    <n v="63.170588235294119"/>
    <x v="1"/>
    <s v="USD"/>
    <n v="1291356000"/>
    <n v="1293170400"/>
    <b v="0"/>
    <b v="1"/>
    <s v="theater/plays"/>
    <x v="3"/>
    <x v="3"/>
  </r>
  <r>
    <n v="446"/>
    <s v="Martin, Martin and Solis"/>
    <s v="Assimilated uniform methodology"/>
    <n v="6800"/>
    <x v="439"/>
    <n v="82.044117647058826"/>
    <x v="0"/>
    <n v="186"/>
    <n v="29.99462365591398"/>
    <x v="1"/>
    <s v="USD"/>
    <n v="1355810400"/>
    <n v="1355983200"/>
    <b v="0"/>
    <b v="0"/>
    <s v="technology/wearables"/>
    <x v="2"/>
    <x v="8"/>
  </r>
  <r>
    <n v="447"/>
    <s v="Harrington-Harper"/>
    <s v="Self-enabling next generation algorithm"/>
    <n v="155200"/>
    <x v="440"/>
    <n v="24.326030927835053"/>
    <x v="3"/>
    <n v="439"/>
    <n v="86"/>
    <x v="4"/>
    <s v="GBP"/>
    <n v="1513663200"/>
    <n v="1515045600"/>
    <b v="0"/>
    <b v="0"/>
    <s v="film &amp; video/television"/>
    <x v="4"/>
    <x v="19"/>
  </r>
  <r>
    <n v="448"/>
    <s v="Price and Sons"/>
    <s v="Object-based demand-driven strategy"/>
    <n v="89900"/>
    <x v="441"/>
    <n v="50.482758620689658"/>
    <x v="0"/>
    <n v="605"/>
    <n v="75.014876033057845"/>
    <x v="1"/>
    <s v="USD"/>
    <n v="1365915600"/>
    <n v="1366088400"/>
    <b v="0"/>
    <b v="1"/>
    <s v="games/video games"/>
    <x v="6"/>
    <x v="11"/>
  </r>
  <r>
    <n v="449"/>
    <s v="Cuevas-Morales"/>
    <s v="Public-key coherent ability"/>
    <n v="900"/>
    <x v="442"/>
    <n v="967"/>
    <x v="1"/>
    <n v="86"/>
    <n v="101.19767441860465"/>
    <x v="3"/>
    <s v="DKK"/>
    <n v="1551852000"/>
    <n v="1553317200"/>
    <b v="0"/>
    <b v="0"/>
    <s v="games/video games"/>
    <x v="6"/>
    <x v="11"/>
  </r>
  <r>
    <n v="450"/>
    <s v="Delgado-Hatfield"/>
    <s v="Up-sized composite success"/>
    <n v="100"/>
    <x v="443"/>
    <n v="4"/>
    <x v="0"/>
    <n v="1"/>
    <n v="4"/>
    <x v="0"/>
    <s v="CAD"/>
    <n v="1540098000"/>
    <n v="1542088800"/>
    <b v="0"/>
    <b v="0"/>
    <s v="film &amp; video/animation"/>
    <x v="4"/>
    <x v="10"/>
  </r>
  <r>
    <n v="451"/>
    <s v="Padilla-Porter"/>
    <s v="Innovative exuding matrix"/>
    <n v="148400"/>
    <x v="444"/>
    <n v="122.84501347708894"/>
    <x v="1"/>
    <n v="6286"/>
    <n v="29.001272669424118"/>
    <x v="1"/>
    <s v="USD"/>
    <n v="1500440400"/>
    <n v="1503118800"/>
    <b v="0"/>
    <b v="0"/>
    <s v="music/rock"/>
    <x v="1"/>
    <x v="1"/>
  </r>
  <r>
    <n v="452"/>
    <s v="Morris Group"/>
    <s v="Realigned impactful artificial intelligence"/>
    <n v="4800"/>
    <x v="445"/>
    <n v="63.4375"/>
    <x v="0"/>
    <n v="31"/>
    <n v="98.225806451612897"/>
    <x v="1"/>
    <s v="USD"/>
    <n v="1278392400"/>
    <n v="1278478800"/>
    <b v="0"/>
    <b v="0"/>
    <s v="film &amp; video/drama"/>
    <x v="4"/>
    <x v="6"/>
  </r>
  <r>
    <n v="453"/>
    <s v="Saunders Ltd"/>
    <s v="Multi-layered multi-tasking secured line"/>
    <n v="182400"/>
    <x v="446"/>
    <n v="56.331688596491226"/>
    <x v="0"/>
    <n v="1181"/>
    <n v="87.001693480101608"/>
    <x v="1"/>
    <s v="USD"/>
    <n v="1480572000"/>
    <n v="1484114400"/>
    <b v="0"/>
    <b v="0"/>
    <s v="film &amp; video/science fiction"/>
    <x v="4"/>
    <x v="22"/>
  </r>
  <r>
    <n v="454"/>
    <s v="Woods Inc"/>
    <s v="Upgradable upward-trending portal"/>
    <n v="4000"/>
    <x v="447"/>
    <n v="44.074999999999996"/>
    <x v="0"/>
    <n v="39"/>
    <n v="45.205128205128204"/>
    <x v="1"/>
    <s v="USD"/>
    <n v="1382331600"/>
    <n v="1385445600"/>
    <b v="0"/>
    <b v="1"/>
    <s v="film &amp; video/drama"/>
    <x v="4"/>
    <x v="6"/>
  </r>
  <r>
    <n v="455"/>
    <s v="Villanueva, Wright and Richardson"/>
    <s v="Profit-focused global product"/>
    <n v="116500"/>
    <x v="448"/>
    <n v="118.37253218884121"/>
    <x v="1"/>
    <n v="3727"/>
    <n v="37.001341561577675"/>
    <x v="1"/>
    <s v="USD"/>
    <n v="1316754000"/>
    <n v="1318741200"/>
    <b v="0"/>
    <b v="0"/>
    <s v="theater/plays"/>
    <x v="3"/>
    <x v="3"/>
  </r>
  <r>
    <n v="456"/>
    <s v="Wilson, Brooks and Clark"/>
    <s v="Operative well-modulated data-warehouse"/>
    <n v="146400"/>
    <x v="449"/>
    <n v="104.1243169398907"/>
    <x v="1"/>
    <n v="1605"/>
    <n v="94.976947040498445"/>
    <x v="1"/>
    <s v="USD"/>
    <n v="1518242400"/>
    <n v="1518242400"/>
    <b v="0"/>
    <b v="1"/>
    <s v="music/indie rock"/>
    <x v="1"/>
    <x v="7"/>
  </r>
  <r>
    <n v="457"/>
    <s v="Sheppard, Smith and Spence"/>
    <s v="Cloned asymmetric functionalities"/>
    <n v="5000"/>
    <x v="450"/>
    <n v="26.640000000000004"/>
    <x v="0"/>
    <n v="46"/>
    <n v="28.956521739130434"/>
    <x v="1"/>
    <s v="USD"/>
    <n v="1476421200"/>
    <n v="1476594000"/>
    <b v="0"/>
    <b v="0"/>
    <s v="theater/plays"/>
    <x v="3"/>
    <x v="3"/>
  </r>
  <r>
    <n v="458"/>
    <s v="Wise, Thompson and Allen"/>
    <s v="Pre-emptive neutral portal"/>
    <n v="33800"/>
    <x v="451"/>
    <n v="351.20118343195264"/>
    <x v="1"/>
    <n v="2120"/>
    <n v="55.993396226415094"/>
    <x v="1"/>
    <s v="USD"/>
    <n v="1269752400"/>
    <n v="1273554000"/>
    <b v="0"/>
    <b v="0"/>
    <s v="theater/plays"/>
    <x v="3"/>
    <x v="3"/>
  </r>
  <r>
    <n v="459"/>
    <s v="Lane, Ryan and Chapman"/>
    <s v="Switchable demand-driven help-desk"/>
    <n v="6300"/>
    <x v="452"/>
    <n v="90.063492063492063"/>
    <x v="0"/>
    <n v="105"/>
    <n v="54.038095238095238"/>
    <x v="1"/>
    <s v="USD"/>
    <n v="1419746400"/>
    <n v="1421906400"/>
    <b v="0"/>
    <b v="0"/>
    <s v="film &amp; video/documentary"/>
    <x v="4"/>
    <x v="4"/>
  </r>
  <r>
    <n v="460"/>
    <s v="Rich, Alvarez and King"/>
    <s v="Business-focused static ability"/>
    <n v="2400"/>
    <x v="453"/>
    <n v="171.625"/>
    <x v="1"/>
    <n v="50"/>
    <n v="82.38"/>
    <x v="1"/>
    <s v="USD"/>
    <n v="1281330000"/>
    <n v="1281589200"/>
    <b v="0"/>
    <b v="0"/>
    <s v="theater/plays"/>
    <x v="3"/>
    <x v="3"/>
  </r>
  <r>
    <n v="461"/>
    <s v="Terry-Salinas"/>
    <s v="Networked secondary structure"/>
    <n v="98800"/>
    <x v="454"/>
    <n v="141.04655870445345"/>
    <x v="1"/>
    <n v="2080"/>
    <n v="66.997115384615384"/>
    <x v="1"/>
    <s v="USD"/>
    <n v="1398661200"/>
    <n v="1400389200"/>
    <b v="0"/>
    <b v="0"/>
    <s v="film &amp; video/drama"/>
    <x v="4"/>
    <x v="6"/>
  </r>
  <r>
    <n v="462"/>
    <s v="Wang-Rodriguez"/>
    <s v="Total multimedia website"/>
    <n v="188800"/>
    <x v="455"/>
    <n v="30.57944915254237"/>
    <x v="0"/>
    <n v="535"/>
    <n v="107.91401869158878"/>
    <x v="1"/>
    <s v="USD"/>
    <n v="1359525600"/>
    <n v="1362808800"/>
    <b v="0"/>
    <b v="0"/>
    <s v="games/mobile games"/>
    <x v="6"/>
    <x v="20"/>
  </r>
  <r>
    <n v="463"/>
    <s v="Mckee-Hill"/>
    <s v="Cross-platform upward-trending parallelism"/>
    <n v="134300"/>
    <x v="456"/>
    <n v="108.16455696202532"/>
    <x v="1"/>
    <n v="2105"/>
    <n v="69.009501187648453"/>
    <x v="1"/>
    <s v="USD"/>
    <n v="1388469600"/>
    <n v="1388815200"/>
    <b v="0"/>
    <b v="0"/>
    <s v="film &amp; video/animation"/>
    <x v="4"/>
    <x v="10"/>
  </r>
  <r>
    <n v="464"/>
    <s v="Gomez LLC"/>
    <s v="Pre-emptive mission-critical hardware"/>
    <n v="71200"/>
    <x v="457"/>
    <n v="133.45505617977528"/>
    <x v="1"/>
    <n v="2436"/>
    <n v="39.006568144499177"/>
    <x v="1"/>
    <s v="USD"/>
    <n v="1518328800"/>
    <n v="1519538400"/>
    <b v="0"/>
    <b v="0"/>
    <s v="theater/plays"/>
    <x v="3"/>
    <x v="3"/>
  </r>
  <r>
    <n v="465"/>
    <s v="Gonzalez-Robbins"/>
    <s v="Up-sized responsive protocol"/>
    <n v="4700"/>
    <x v="458"/>
    <n v="187.85106382978722"/>
    <x v="1"/>
    <n v="80"/>
    <n v="110.3625"/>
    <x v="1"/>
    <s v="USD"/>
    <n v="1517032800"/>
    <n v="1517810400"/>
    <b v="0"/>
    <b v="0"/>
    <s v="publishing/translations"/>
    <x v="5"/>
    <x v="18"/>
  </r>
  <r>
    <n v="466"/>
    <s v="Obrien and Sons"/>
    <s v="Pre-emptive transitional frame"/>
    <n v="1200"/>
    <x v="459"/>
    <n v="332"/>
    <x v="1"/>
    <n v="42"/>
    <n v="94.857142857142861"/>
    <x v="1"/>
    <s v="USD"/>
    <n v="1368594000"/>
    <n v="1370581200"/>
    <b v="0"/>
    <b v="1"/>
    <s v="technology/wearables"/>
    <x v="2"/>
    <x v="8"/>
  </r>
  <r>
    <n v="467"/>
    <s v="Shaw Ltd"/>
    <s v="Profit-focused content-based application"/>
    <n v="1400"/>
    <x v="460"/>
    <n v="575.21428571428578"/>
    <x v="1"/>
    <n v="139"/>
    <n v="57.935251798561154"/>
    <x v="0"/>
    <s v="CAD"/>
    <n v="1448258400"/>
    <n v="1448863200"/>
    <b v="0"/>
    <b v="1"/>
    <s v="technology/web"/>
    <x v="2"/>
    <x v="2"/>
  </r>
  <r>
    <n v="468"/>
    <s v="Hughes Inc"/>
    <s v="Streamlined neutral analyzer"/>
    <n v="4000"/>
    <x v="461"/>
    <n v="40.5"/>
    <x v="0"/>
    <n v="16"/>
    <n v="101.25"/>
    <x v="1"/>
    <s v="USD"/>
    <n v="1555218000"/>
    <n v="1556600400"/>
    <b v="0"/>
    <b v="0"/>
    <s v="theater/plays"/>
    <x v="3"/>
    <x v="3"/>
  </r>
  <r>
    <n v="469"/>
    <s v="Olsen-Ryan"/>
    <s v="Assimilated neutral utilization"/>
    <n v="5600"/>
    <x v="462"/>
    <n v="184.42857142857144"/>
    <x v="1"/>
    <n v="159"/>
    <n v="64.95597484276729"/>
    <x v="1"/>
    <s v="USD"/>
    <n v="1431925200"/>
    <n v="1432098000"/>
    <b v="0"/>
    <b v="0"/>
    <s v="film &amp; video/drama"/>
    <x v="4"/>
    <x v="6"/>
  </r>
  <r>
    <n v="470"/>
    <s v="Grimes, Holland and Sloan"/>
    <s v="Extended dedicated archive"/>
    <n v="3600"/>
    <x v="463"/>
    <n v="285.80555555555554"/>
    <x v="1"/>
    <n v="381"/>
    <n v="27.00524934383202"/>
    <x v="1"/>
    <s v="USD"/>
    <n v="1481522400"/>
    <n v="1482127200"/>
    <b v="0"/>
    <b v="0"/>
    <s v="technology/wearables"/>
    <x v="2"/>
    <x v="8"/>
  </r>
  <r>
    <n v="471"/>
    <s v="Perry and Sons"/>
    <s v="Configurable static help-desk"/>
    <n v="3100"/>
    <x v="464"/>
    <n v="319"/>
    <x v="1"/>
    <n v="194"/>
    <n v="50.97422680412371"/>
    <x v="4"/>
    <s v="GBP"/>
    <n v="1335934800"/>
    <n v="1335934800"/>
    <b v="0"/>
    <b v="1"/>
    <s v="food/food trucks"/>
    <x v="0"/>
    <x v="0"/>
  </r>
  <r>
    <n v="472"/>
    <s v="Turner, Young and Collins"/>
    <s v="Self-enabling clear-thinking framework"/>
    <n v="153800"/>
    <x v="465"/>
    <n v="39.234070221066318"/>
    <x v="0"/>
    <n v="575"/>
    <n v="104.94260869565217"/>
    <x v="1"/>
    <s v="USD"/>
    <n v="1552280400"/>
    <n v="1556946000"/>
    <b v="0"/>
    <b v="0"/>
    <s v="music/rock"/>
    <x v="1"/>
    <x v="1"/>
  </r>
  <r>
    <n v="473"/>
    <s v="Richardson Inc"/>
    <s v="Assimilated fault-tolerant capacity"/>
    <n v="5000"/>
    <x v="466"/>
    <n v="178.14000000000001"/>
    <x v="1"/>
    <n v="106"/>
    <n v="84.028301886792448"/>
    <x v="1"/>
    <s v="USD"/>
    <n v="1529989200"/>
    <n v="1530075600"/>
    <b v="0"/>
    <b v="0"/>
    <s v="music/electric music"/>
    <x v="1"/>
    <x v="5"/>
  </r>
  <r>
    <n v="474"/>
    <s v="Santos-Young"/>
    <s v="Enhanced neutral ability"/>
    <n v="4000"/>
    <x v="75"/>
    <n v="365.15"/>
    <x v="1"/>
    <n v="142"/>
    <n v="102.85915492957747"/>
    <x v="1"/>
    <s v="USD"/>
    <n v="1418709600"/>
    <n v="1418796000"/>
    <b v="0"/>
    <b v="0"/>
    <s v="film &amp; video/television"/>
    <x v="4"/>
    <x v="19"/>
  </r>
  <r>
    <n v="475"/>
    <s v="Nichols Ltd"/>
    <s v="Function-based attitude-oriented groupware"/>
    <n v="7400"/>
    <x v="467"/>
    <n v="113.94594594594594"/>
    <x v="1"/>
    <n v="211"/>
    <n v="39.962085308056871"/>
    <x v="1"/>
    <s v="USD"/>
    <n v="1372136400"/>
    <n v="1372482000"/>
    <b v="0"/>
    <b v="1"/>
    <s v="publishing/translations"/>
    <x v="5"/>
    <x v="18"/>
  </r>
  <r>
    <n v="476"/>
    <s v="Murphy PLC"/>
    <s v="Optional solution-oriented instruction set"/>
    <n v="191500"/>
    <x v="468"/>
    <n v="29.828720626631856"/>
    <x v="0"/>
    <n v="1120"/>
    <n v="51.001785714285717"/>
    <x v="1"/>
    <s v="USD"/>
    <n v="1533877200"/>
    <n v="1534395600"/>
    <b v="0"/>
    <b v="0"/>
    <s v="publishing/fiction"/>
    <x v="5"/>
    <x v="13"/>
  </r>
  <r>
    <n v="477"/>
    <s v="Hogan, Porter and Rivera"/>
    <s v="Organic object-oriented core"/>
    <n v="8500"/>
    <x v="469"/>
    <n v="54.270588235294113"/>
    <x v="0"/>
    <n v="113"/>
    <n v="40.823008849557525"/>
    <x v="1"/>
    <s v="USD"/>
    <n v="1309064400"/>
    <n v="1311397200"/>
    <b v="0"/>
    <b v="0"/>
    <s v="film &amp; video/science fiction"/>
    <x v="4"/>
    <x v="22"/>
  </r>
  <r>
    <n v="478"/>
    <s v="Lyons LLC"/>
    <s v="Balanced impactful circuit"/>
    <n v="68800"/>
    <x v="470"/>
    <n v="236.34156976744185"/>
    <x v="1"/>
    <n v="2756"/>
    <n v="58.999637155297535"/>
    <x v="1"/>
    <s v="USD"/>
    <n v="1425877200"/>
    <n v="1426914000"/>
    <b v="0"/>
    <b v="0"/>
    <s v="technology/wearables"/>
    <x v="2"/>
    <x v="8"/>
  </r>
  <r>
    <n v="479"/>
    <s v="Long-Greene"/>
    <s v="Future-proofed heuristic encryption"/>
    <n v="2400"/>
    <x v="471"/>
    <n v="512.91666666666663"/>
    <x v="1"/>
    <n v="173"/>
    <n v="71.156069364161851"/>
    <x v="4"/>
    <s v="GBP"/>
    <n v="1501304400"/>
    <n v="1501477200"/>
    <b v="0"/>
    <b v="0"/>
    <s v="food/food trucks"/>
    <x v="0"/>
    <x v="0"/>
  </r>
  <r>
    <n v="480"/>
    <s v="Robles-Hudson"/>
    <s v="Balanced bifurcated leverage"/>
    <n v="8600"/>
    <x v="472"/>
    <n v="100.65116279069768"/>
    <x v="1"/>
    <n v="87"/>
    <n v="99.494252873563212"/>
    <x v="1"/>
    <s v="USD"/>
    <n v="1268287200"/>
    <n v="1269061200"/>
    <b v="0"/>
    <b v="1"/>
    <s v="photography/photography books"/>
    <x v="7"/>
    <x v="14"/>
  </r>
  <r>
    <n v="481"/>
    <s v="Mcclure LLC"/>
    <s v="Sharable discrete budgetary management"/>
    <n v="196600"/>
    <x v="473"/>
    <n v="81.348423194303152"/>
    <x v="0"/>
    <n v="1538"/>
    <n v="103.98634590377114"/>
    <x v="1"/>
    <s v="USD"/>
    <n v="1412139600"/>
    <n v="1415772000"/>
    <b v="0"/>
    <b v="1"/>
    <s v="theater/plays"/>
    <x v="3"/>
    <x v="3"/>
  </r>
  <r>
    <n v="482"/>
    <s v="Martin, Russell and Baker"/>
    <s v="Focused solution-oriented instruction set"/>
    <n v="4200"/>
    <x v="474"/>
    <n v="16.404761904761905"/>
    <x v="0"/>
    <n v="9"/>
    <n v="76.555555555555557"/>
    <x v="1"/>
    <s v="USD"/>
    <n v="1330063200"/>
    <n v="1331013600"/>
    <b v="0"/>
    <b v="1"/>
    <s v="publishing/fiction"/>
    <x v="5"/>
    <x v="13"/>
  </r>
  <r>
    <n v="483"/>
    <s v="Rice-Parker"/>
    <s v="Down-sized actuating infrastructure"/>
    <n v="91400"/>
    <x v="475"/>
    <n v="52.774617067833695"/>
    <x v="0"/>
    <n v="554"/>
    <n v="87.068592057761734"/>
    <x v="1"/>
    <s v="USD"/>
    <n v="1576130400"/>
    <n v="1576735200"/>
    <b v="0"/>
    <b v="0"/>
    <s v="theater/plays"/>
    <x v="3"/>
    <x v="3"/>
  </r>
  <r>
    <n v="484"/>
    <s v="Landry Inc"/>
    <s v="Synergistic cohesive adapter"/>
    <n v="29600"/>
    <x v="476"/>
    <n v="260.20608108108109"/>
    <x v="1"/>
    <n v="1572"/>
    <n v="48.99554707379135"/>
    <x v="4"/>
    <s v="GBP"/>
    <n v="1407128400"/>
    <n v="1411362000"/>
    <b v="0"/>
    <b v="1"/>
    <s v="food/food trucks"/>
    <x v="0"/>
    <x v="0"/>
  </r>
  <r>
    <n v="485"/>
    <s v="Richards-Davis"/>
    <s v="Quality-focused mission-critical structure"/>
    <n v="90600"/>
    <x v="477"/>
    <n v="30.73289183222958"/>
    <x v="0"/>
    <n v="648"/>
    <n v="42.969135802469133"/>
    <x v="4"/>
    <s v="GBP"/>
    <n v="1560142800"/>
    <n v="1563685200"/>
    <b v="0"/>
    <b v="0"/>
    <s v="theater/plays"/>
    <x v="3"/>
    <x v="3"/>
  </r>
  <r>
    <n v="486"/>
    <s v="Davis, Cox and Fox"/>
    <s v="Compatible exuding Graphical User Interface"/>
    <n v="5200"/>
    <x v="478"/>
    <n v="13.5"/>
    <x v="0"/>
    <n v="21"/>
    <n v="33.428571428571431"/>
    <x v="4"/>
    <s v="GBP"/>
    <n v="1520575200"/>
    <n v="1521867600"/>
    <b v="0"/>
    <b v="1"/>
    <s v="publishing/translations"/>
    <x v="5"/>
    <x v="18"/>
  </r>
  <r>
    <n v="487"/>
    <s v="Smith-Wallace"/>
    <s v="Monitored 24/7 time-frame"/>
    <n v="110300"/>
    <x v="479"/>
    <n v="178.62556663644605"/>
    <x v="1"/>
    <n v="2346"/>
    <n v="83.982949701619773"/>
    <x v="1"/>
    <s v="USD"/>
    <n v="1492664400"/>
    <n v="1495515600"/>
    <b v="0"/>
    <b v="0"/>
    <s v="theater/plays"/>
    <x v="3"/>
    <x v="3"/>
  </r>
  <r>
    <n v="488"/>
    <s v="Cordova, Shaw and Wang"/>
    <s v="Virtual secondary open architecture"/>
    <n v="5300"/>
    <x v="480"/>
    <n v="220.0566037735849"/>
    <x v="1"/>
    <n v="115"/>
    <n v="101.41739130434783"/>
    <x v="1"/>
    <s v="USD"/>
    <n v="1454479200"/>
    <n v="1455948000"/>
    <b v="0"/>
    <b v="0"/>
    <s v="theater/plays"/>
    <x v="3"/>
    <x v="3"/>
  </r>
  <r>
    <n v="489"/>
    <s v="Clark Inc"/>
    <s v="Down-sized mobile time-frame"/>
    <n v="9200"/>
    <x v="481"/>
    <n v="101.5108695652174"/>
    <x v="1"/>
    <n v="85"/>
    <n v="109.87058823529412"/>
    <x v="6"/>
    <s v="EUR"/>
    <n v="1281934800"/>
    <n v="1282366800"/>
    <b v="0"/>
    <b v="0"/>
    <s v="technology/wearables"/>
    <x v="2"/>
    <x v="8"/>
  </r>
  <r>
    <n v="490"/>
    <s v="Young and Sons"/>
    <s v="Innovative disintermediate encryption"/>
    <n v="2400"/>
    <x v="482"/>
    <n v="191.5"/>
    <x v="1"/>
    <n v="144"/>
    <n v="31.916666666666668"/>
    <x v="1"/>
    <s v="USD"/>
    <n v="1573970400"/>
    <n v="1574575200"/>
    <b v="0"/>
    <b v="0"/>
    <s v="journalism/audio"/>
    <x v="8"/>
    <x v="23"/>
  </r>
  <r>
    <n v="491"/>
    <s v="Henson PLC"/>
    <s v="Universal contextually-based knowledgebase"/>
    <n v="56800"/>
    <x v="483"/>
    <n v="305.34683098591546"/>
    <x v="1"/>
    <n v="2443"/>
    <n v="70.993450675399103"/>
    <x v="1"/>
    <s v="USD"/>
    <n v="1372654800"/>
    <n v="1374901200"/>
    <b v="0"/>
    <b v="1"/>
    <s v="food/food trucks"/>
    <x v="0"/>
    <x v="0"/>
  </r>
  <r>
    <n v="492"/>
    <s v="Garcia Group"/>
    <s v="Persevering interactive matrix"/>
    <n v="191000"/>
    <x v="484"/>
    <n v="23.995287958115181"/>
    <x v="3"/>
    <n v="595"/>
    <n v="77.026890756302521"/>
    <x v="1"/>
    <s v="USD"/>
    <n v="1275886800"/>
    <n v="1278910800"/>
    <b v="1"/>
    <b v="1"/>
    <s v="film &amp; video/shorts"/>
    <x v="4"/>
    <x v="12"/>
  </r>
  <r>
    <n v="493"/>
    <s v="Adams, Walker and Wong"/>
    <s v="Seamless background framework"/>
    <n v="900"/>
    <x v="485"/>
    <n v="723.77777777777771"/>
    <x v="1"/>
    <n v="64"/>
    <n v="101.78125"/>
    <x v="1"/>
    <s v="USD"/>
    <n v="1561784400"/>
    <n v="1562907600"/>
    <b v="0"/>
    <b v="0"/>
    <s v="photography/photography books"/>
    <x v="7"/>
    <x v="14"/>
  </r>
  <r>
    <n v="494"/>
    <s v="Hopkins-Browning"/>
    <s v="Balanced upward-trending productivity"/>
    <n v="2500"/>
    <x v="486"/>
    <n v="547.36"/>
    <x v="1"/>
    <n v="268"/>
    <n v="51.059701492537314"/>
    <x v="1"/>
    <s v="USD"/>
    <n v="1332392400"/>
    <n v="1332478800"/>
    <b v="0"/>
    <b v="0"/>
    <s v="technology/wearables"/>
    <x v="2"/>
    <x v="8"/>
  </r>
  <r>
    <n v="495"/>
    <s v="Bell, Edwards and Andersen"/>
    <s v="Centralized clear-thinking solution"/>
    <n v="3200"/>
    <x v="487"/>
    <n v="414.49999999999994"/>
    <x v="1"/>
    <n v="195"/>
    <n v="68.02051282051282"/>
    <x v="3"/>
    <s v="DKK"/>
    <n v="1402376400"/>
    <n v="1402722000"/>
    <b v="0"/>
    <b v="0"/>
    <s v="theater/plays"/>
    <x v="3"/>
    <x v="3"/>
  </r>
  <r>
    <n v="496"/>
    <s v="Morales Group"/>
    <s v="Optimized bi-directional extranet"/>
    <n v="183800"/>
    <x v="488"/>
    <n v="0.90696409140369971"/>
    <x v="0"/>
    <n v="54"/>
    <n v="30.87037037037037"/>
    <x v="1"/>
    <s v="USD"/>
    <n v="1495342800"/>
    <n v="1496811600"/>
    <b v="0"/>
    <b v="0"/>
    <s v="film &amp; video/animation"/>
    <x v="4"/>
    <x v="10"/>
  </r>
  <r>
    <n v="497"/>
    <s v="Lucero Group"/>
    <s v="Intuitive actuating benchmark"/>
    <n v="9800"/>
    <x v="489"/>
    <n v="34.173469387755098"/>
    <x v="0"/>
    <n v="120"/>
    <n v="27.908333333333335"/>
    <x v="1"/>
    <s v="USD"/>
    <n v="1482213600"/>
    <n v="1482213600"/>
    <b v="0"/>
    <b v="1"/>
    <s v="technology/wearables"/>
    <x v="2"/>
    <x v="8"/>
  </r>
  <r>
    <n v="498"/>
    <s v="Smith, Brown and Davis"/>
    <s v="Devolved background project"/>
    <n v="193400"/>
    <x v="490"/>
    <n v="23.948810754912099"/>
    <x v="0"/>
    <n v="579"/>
    <n v="79.994818652849744"/>
    <x v="3"/>
    <s v="DKK"/>
    <n v="1420092000"/>
    <n v="1420264800"/>
    <b v="0"/>
    <b v="0"/>
    <s v="technology/web"/>
    <x v="2"/>
    <x v="2"/>
  </r>
  <r>
    <n v="499"/>
    <s v="Hunt Group"/>
    <s v="Reverse-engineered executive emulation"/>
    <n v="163800"/>
    <x v="491"/>
    <n v="48.072649572649574"/>
    <x v="0"/>
    <n v="2072"/>
    <n v="38.003378378378379"/>
    <x v="1"/>
    <s v="USD"/>
    <n v="1458018000"/>
    <n v="1458450000"/>
    <b v="0"/>
    <b v="1"/>
    <s v="film &amp; video/documentary"/>
    <x v="4"/>
    <x v="4"/>
  </r>
  <r>
    <n v="500"/>
    <s v="Valdez Ltd"/>
    <s v="Team-oriented clear-thinking matrix"/>
    <n v="100"/>
    <x v="0"/>
    <n v="0"/>
    <x v="0"/>
    <n v="0"/>
    <e v="#DIV/0!"/>
    <x v="1"/>
    <s v="USD"/>
    <n v="1367384400"/>
    <n v="1369803600"/>
    <b v="0"/>
    <b v="1"/>
    <s v="theater/plays"/>
    <x v="3"/>
    <x v="3"/>
  </r>
  <r>
    <n v="501"/>
    <s v="Mccann-Le"/>
    <s v="Focused coherent methodology"/>
    <n v="153600"/>
    <x v="492"/>
    <n v="70.145182291666657"/>
    <x v="0"/>
    <n v="1796"/>
    <n v="59.990534521158132"/>
    <x v="1"/>
    <s v="USD"/>
    <n v="1363064400"/>
    <n v="1363237200"/>
    <b v="0"/>
    <b v="0"/>
    <s v="film &amp; video/documentary"/>
    <x v="4"/>
    <x v="4"/>
  </r>
  <r>
    <n v="502"/>
    <s v="Johnson Inc"/>
    <s v="Reduced context-sensitive complexity"/>
    <n v="1300"/>
    <x v="493"/>
    <n v="529.92307692307691"/>
    <x v="1"/>
    <n v="186"/>
    <n v="37.037634408602152"/>
    <x v="2"/>
    <s v="AUD"/>
    <n v="1343365200"/>
    <n v="1345870800"/>
    <b v="0"/>
    <b v="1"/>
    <s v="games/video games"/>
    <x v="6"/>
    <x v="11"/>
  </r>
  <r>
    <n v="503"/>
    <s v="Collins LLC"/>
    <s v="Decentralized 4thgeneration time-frame"/>
    <n v="25500"/>
    <x v="494"/>
    <n v="180.32549019607845"/>
    <x v="1"/>
    <n v="460"/>
    <n v="99.963043478260872"/>
    <x v="1"/>
    <s v="USD"/>
    <n v="1435726800"/>
    <n v="1437454800"/>
    <b v="0"/>
    <b v="0"/>
    <s v="film &amp; video/drama"/>
    <x v="4"/>
    <x v="6"/>
  </r>
  <r>
    <n v="504"/>
    <s v="Smith-Miller"/>
    <s v="De-engineered cohesive moderator"/>
    <n v="7500"/>
    <x v="495"/>
    <n v="92.320000000000007"/>
    <x v="0"/>
    <n v="62"/>
    <n v="111.6774193548387"/>
    <x v="6"/>
    <s v="EUR"/>
    <n v="1431925200"/>
    <n v="1432011600"/>
    <b v="0"/>
    <b v="0"/>
    <s v="music/rock"/>
    <x v="1"/>
    <x v="1"/>
  </r>
  <r>
    <n v="505"/>
    <s v="Jensen-Vargas"/>
    <s v="Ameliorated explicit parallelism"/>
    <n v="89900"/>
    <x v="496"/>
    <n v="13.901001112347053"/>
    <x v="0"/>
    <n v="347"/>
    <n v="36.014409221902014"/>
    <x v="1"/>
    <s v="USD"/>
    <n v="1362722400"/>
    <n v="1366347600"/>
    <b v="0"/>
    <b v="1"/>
    <s v="publishing/radio &amp; podcasts"/>
    <x v="5"/>
    <x v="15"/>
  </r>
  <r>
    <n v="506"/>
    <s v="Robles, Bell and Gonzalez"/>
    <s v="Customizable background monitoring"/>
    <n v="18000"/>
    <x v="497"/>
    <n v="927.07777777777767"/>
    <x v="1"/>
    <n v="2528"/>
    <n v="66.010284810126578"/>
    <x v="1"/>
    <s v="USD"/>
    <n v="1511416800"/>
    <n v="1512885600"/>
    <b v="0"/>
    <b v="1"/>
    <s v="theater/plays"/>
    <x v="3"/>
    <x v="3"/>
  </r>
  <r>
    <n v="507"/>
    <s v="Turner, Miller and Francis"/>
    <s v="Compatible well-modulated budgetary management"/>
    <n v="2100"/>
    <x v="498"/>
    <n v="39.857142857142861"/>
    <x v="0"/>
    <n v="19"/>
    <n v="44.05263157894737"/>
    <x v="1"/>
    <s v="USD"/>
    <n v="1365483600"/>
    <n v="1369717200"/>
    <b v="0"/>
    <b v="1"/>
    <s v="technology/web"/>
    <x v="2"/>
    <x v="2"/>
  </r>
  <r>
    <n v="508"/>
    <s v="Roberts Group"/>
    <s v="Up-sized radical pricing structure"/>
    <n v="172700"/>
    <x v="499"/>
    <n v="112.22929936305732"/>
    <x v="1"/>
    <n v="3657"/>
    <n v="52.999726551818434"/>
    <x v="1"/>
    <s v="USD"/>
    <n v="1532840400"/>
    <n v="1534654800"/>
    <b v="0"/>
    <b v="0"/>
    <s v="theater/plays"/>
    <x v="3"/>
    <x v="3"/>
  </r>
  <r>
    <n v="509"/>
    <s v="White LLC"/>
    <s v="Robust zero-defect project"/>
    <n v="168500"/>
    <x v="500"/>
    <n v="70.925816023738875"/>
    <x v="0"/>
    <n v="1258"/>
    <n v="95"/>
    <x v="1"/>
    <s v="USD"/>
    <n v="1336194000"/>
    <n v="1337058000"/>
    <b v="0"/>
    <b v="0"/>
    <s v="theater/plays"/>
    <x v="3"/>
    <x v="3"/>
  </r>
  <r>
    <n v="510"/>
    <s v="Best, Miller and Thomas"/>
    <s v="Re-engineered mobile task-force"/>
    <n v="7800"/>
    <x v="501"/>
    <n v="119.08974358974358"/>
    <x v="1"/>
    <n v="131"/>
    <n v="70.908396946564892"/>
    <x v="2"/>
    <s v="AUD"/>
    <n v="1527742800"/>
    <n v="1529816400"/>
    <b v="0"/>
    <b v="0"/>
    <s v="film &amp; video/drama"/>
    <x v="4"/>
    <x v="6"/>
  </r>
  <r>
    <n v="511"/>
    <s v="Smith-Mullins"/>
    <s v="User-centric intangible neural-net"/>
    <n v="147800"/>
    <x v="502"/>
    <n v="24.017591339648174"/>
    <x v="0"/>
    <n v="362"/>
    <n v="98.060773480662988"/>
    <x v="1"/>
    <s v="USD"/>
    <n v="1564030800"/>
    <n v="1564894800"/>
    <b v="0"/>
    <b v="0"/>
    <s v="theater/plays"/>
    <x v="3"/>
    <x v="3"/>
  </r>
  <r>
    <n v="512"/>
    <s v="Williams-Walsh"/>
    <s v="Organized explicit core"/>
    <n v="9100"/>
    <x v="503"/>
    <n v="139.31868131868131"/>
    <x v="1"/>
    <n v="239"/>
    <n v="53.046025104602514"/>
    <x v="1"/>
    <s v="USD"/>
    <n v="1404536400"/>
    <n v="1404622800"/>
    <b v="0"/>
    <b v="1"/>
    <s v="games/video games"/>
    <x v="6"/>
    <x v="11"/>
  </r>
  <r>
    <n v="513"/>
    <s v="Harrison, Blackwell and Mendez"/>
    <s v="Synchronized 6thgeneration adapter"/>
    <n v="8300"/>
    <x v="504"/>
    <n v="39.277108433734945"/>
    <x v="3"/>
    <n v="35"/>
    <n v="93.142857142857139"/>
    <x v="1"/>
    <s v="USD"/>
    <n v="1284008400"/>
    <n v="1284181200"/>
    <b v="0"/>
    <b v="0"/>
    <s v="film &amp; video/television"/>
    <x v="4"/>
    <x v="19"/>
  </r>
  <r>
    <n v="514"/>
    <s v="Sanchez, Bradley and Flores"/>
    <s v="Centralized motivating capacity"/>
    <n v="138700"/>
    <x v="505"/>
    <n v="22.439077144917089"/>
    <x v="3"/>
    <n v="528"/>
    <n v="58.945075757575758"/>
    <x v="5"/>
    <s v="CHF"/>
    <n v="1386309600"/>
    <n v="1386741600"/>
    <b v="0"/>
    <b v="1"/>
    <s v="music/rock"/>
    <x v="1"/>
    <x v="1"/>
  </r>
  <r>
    <n v="515"/>
    <s v="Cox LLC"/>
    <s v="Phased 24hour flexibility"/>
    <n v="8600"/>
    <x v="506"/>
    <n v="55.779069767441861"/>
    <x v="0"/>
    <n v="133"/>
    <n v="36.067669172932334"/>
    <x v="0"/>
    <s v="CAD"/>
    <n v="1324620000"/>
    <n v="1324792800"/>
    <b v="0"/>
    <b v="1"/>
    <s v="theater/plays"/>
    <x v="3"/>
    <x v="3"/>
  </r>
  <r>
    <n v="516"/>
    <s v="Morales-Odonnell"/>
    <s v="Exclusive 5thgeneration structure"/>
    <n v="125400"/>
    <x v="507"/>
    <n v="42.523125996810208"/>
    <x v="0"/>
    <n v="846"/>
    <n v="63.030732860520096"/>
    <x v="1"/>
    <s v="USD"/>
    <n v="1281070800"/>
    <n v="1284354000"/>
    <b v="0"/>
    <b v="0"/>
    <s v="publishing/nonfiction"/>
    <x v="5"/>
    <x v="9"/>
  </r>
  <r>
    <n v="517"/>
    <s v="Ramirez LLC"/>
    <s v="Multi-tiered maximized orchestration"/>
    <n v="5900"/>
    <x v="508"/>
    <n v="112.00000000000001"/>
    <x v="1"/>
    <n v="78"/>
    <n v="84.717948717948715"/>
    <x v="1"/>
    <s v="USD"/>
    <n v="1493960400"/>
    <n v="1494392400"/>
    <b v="0"/>
    <b v="0"/>
    <s v="food/food trucks"/>
    <x v="0"/>
    <x v="0"/>
  </r>
  <r>
    <n v="518"/>
    <s v="Ramirez Group"/>
    <s v="Open-architected uniform instruction set"/>
    <n v="8800"/>
    <x v="509"/>
    <n v="7.0681818181818183"/>
    <x v="0"/>
    <n v="10"/>
    <n v="62.2"/>
    <x v="1"/>
    <s v="USD"/>
    <n v="1519365600"/>
    <n v="1519538400"/>
    <b v="0"/>
    <b v="1"/>
    <s v="film &amp; video/animation"/>
    <x v="4"/>
    <x v="10"/>
  </r>
  <r>
    <n v="519"/>
    <s v="Marsh-Coleman"/>
    <s v="Exclusive asymmetric analyzer"/>
    <n v="177700"/>
    <x v="510"/>
    <n v="101.74563871693867"/>
    <x v="1"/>
    <n v="1773"/>
    <n v="101.97518330513255"/>
    <x v="1"/>
    <s v="USD"/>
    <n v="1420696800"/>
    <n v="1421906400"/>
    <b v="0"/>
    <b v="1"/>
    <s v="music/rock"/>
    <x v="1"/>
    <x v="1"/>
  </r>
  <r>
    <n v="520"/>
    <s v="Frederick, Jenkins and Collins"/>
    <s v="Organic radical collaboration"/>
    <n v="800"/>
    <x v="511"/>
    <n v="425.75"/>
    <x v="1"/>
    <n v="32"/>
    <n v="106.4375"/>
    <x v="1"/>
    <s v="USD"/>
    <n v="1555650000"/>
    <n v="1555909200"/>
    <b v="0"/>
    <b v="0"/>
    <s v="theater/plays"/>
    <x v="3"/>
    <x v="3"/>
  </r>
  <r>
    <n v="521"/>
    <s v="Wilson Ltd"/>
    <s v="Function-based multi-state software"/>
    <n v="7600"/>
    <x v="512"/>
    <n v="145.53947368421052"/>
    <x v="1"/>
    <n v="369"/>
    <n v="29.975609756097562"/>
    <x v="1"/>
    <s v="USD"/>
    <n v="1471928400"/>
    <n v="1472446800"/>
    <b v="0"/>
    <b v="1"/>
    <s v="film &amp; video/drama"/>
    <x v="4"/>
    <x v="6"/>
  </r>
  <r>
    <n v="522"/>
    <s v="Cline, Peterson and Lowery"/>
    <s v="Innovative static budgetary management"/>
    <n v="50500"/>
    <x v="513"/>
    <n v="32.453465346534657"/>
    <x v="0"/>
    <n v="191"/>
    <n v="85.806282722513089"/>
    <x v="1"/>
    <s v="USD"/>
    <n v="1341291600"/>
    <n v="1342328400"/>
    <b v="0"/>
    <b v="0"/>
    <s v="film &amp; video/shorts"/>
    <x v="4"/>
    <x v="12"/>
  </r>
  <r>
    <n v="523"/>
    <s v="Underwood, James and Jones"/>
    <s v="Triple-buffered holistic ability"/>
    <n v="900"/>
    <x v="514"/>
    <n v="700.33333333333326"/>
    <x v="1"/>
    <n v="89"/>
    <n v="70.82022471910112"/>
    <x v="1"/>
    <s v="USD"/>
    <n v="1267682400"/>
    <n v="1268114400"/>
    <b v="0"/>
    <b v="0"/>
    <s v="film &amp; video/shorts"/>
    <x v="4"/>
    <x v="12"/>
  </r>
  <r>
    <n v="524"/>
    <s v="Johnson-Contreras"/>
    <s v="Diverse scalable superstructure"/>
    <n v="96700"/>
    <x v="515"/>
    <n v="83.904860392967933"/>
    <x v="0"/>
    <n v="1979"/>
    <n v="40.998484082870135"/>
    <x v="1"/>
    <s v="USD"/>
    <n v="1272258000"/>
    <n v="1273381200"/>
    <b v="0"/>
    <b v="0"/>
    <s v="theater/plays"/>
    <x v="3"/>
    <x v="3"/>
  </r>
  <r>
    <n v="525"/>
    <s v="Greene, Lloyd and Sims"/>
    <s v="Balanced leadingedge data-warehouse"/>
    <n v="2100"/>
    <x v="516"/>
    <n v="84.19047619047619"/>
    <x v="0"/>
    <n v="63"/>
    <n v="28.063492063492063"/>
    <x v="1"/>
    <s v="USD"/>
    <n v="1290492000"/>
    <n v="1290837600"/>
    <b v="0"/>
    <b v="0"/>
    <s v="technology/wearables"/>
    <x v="2"/>
    <x v="8"/>
  </r>
  <r>
    <n v="526"/>
    <s v="Smith-Sparks"/>
    <s v="Digitized bandwidth-monitored open architecture"/>
    <n v="8300"/>
    <x v="517"/>
    <n v="155.95180722891567"/>
    <x v="1"/>
    <n v="147"/>
    <n v="88.054421768707485"/>
    <x v="1"/>
    <s v="USD"/>
    <n v="1451109600"/>
    <n v="1454306400"/>
    <b v="0"/>
    <b v="1"/>
    <s v="theater/plays"/>
    <x v="3"/>
    <x v="3"/>
  </r>
  <r>
    <n v="527"/>
    <s v="Rosario-Smith"/>
    <s v="Enterprise-wide intermediate portal"/>
    <n v="189200"/>
    <x v="518"/>
    <n v="99.619450317124731"/>
    <x v="0"/>
    <n v="6080"/>
    <n v="31"/>
    <x v="0"/>
    <s v="CAD"/>
    <n v="1454652000"/>
    <n v="1457762400"/>
    <b v="0"/>
    <b v="0"/>
    <s v="film &amp; video/animation"/>
    <x v="4"/>
    <x v="10"/>
  </r>
  <r>
    <n v="528"/>
    <s v="Avila, Ford and Welch"/>
    <s v="Focused leadingedge matrix"/>
    <n v="9000"/>
    <x v="519"/>
    <n v="80.300000000000011"/>
    <x v="0"/>
    <n v="80"/>
    <n v="90.337500000000006"/>
    <x v="4"/>
    <s v="GBP"/>
    <n v="1385186400"/>
    <n v="1389074400"/>
    <b v="0"/>
    <b v="0"/>
    <s v="music/indie rock"/>
    <x v="1"/>
    <x v="7"/>
  </r>
  <r>
    <n v="529"/>
    <s v="Gallegos Inc"/>
    <s v="Seamless logistical encryption"/>
    <n v="5100"/>
    <x v="520"/>
    <n v="11.254901960784313"/>
    <x v="0"/>
    <n v="9"/>
    <n v="63.777777777777779"/>
    <x v="1"/>
    <s v="USD"/>
    <n v="1399698000"/>
    <n v="1402117200"/>
    <b v="0"/>
    <b v="0"/>
    <s v="games/video games"/>
    <x v="6"/>
    <x v="11"/>
  </r>
  <r>
    <n v="530"/>
    <s v="Morrow, Santiago and Soto"/>
    <s v="Stand-alone human-resource workforce"/>
    <n v="105000"/>
    <x v="521"/>
    <n v="91.740952380952379"/>
    <x v="0"/>
    <n v="1784"/>
    <n v="53.995515695067262"/>
    <x v="1"/>
    <s v="USD"/>
    <n v="1283230800"/>
    <n v="1284440400"/>
    <b v="0"/>
    <b v="1"/>
    <s v="publishing/fiction"/>
    <x v="5"/>
    <x v="13"/>
  </r>
  <r>
    <n v="531"/>
    <s v="Berry-Richardson"/>
    <s v="Automated zero tolerance implementation"/>
    <n v="186700"/>
    <x v="522"/>
    <n v="95.521156936261391"/>
    <x v="2"/>
    <n v="3640"/>
    <n v="48.993956043956047"/>
    <x v="5"/>
    <s v="CHF"/>
    <n v="1384149600"/>
    <n v="1388988000"/>
    <b v="0"/>
    <b v="0"/>
    <s v="games/video games"/>
    <x v="6"/>
    <x v="11"/>
  </r>
  <r>
    <n v="532"/>
    <s v="Cordova-Torres"/>
    <s v="Pre-emptive grid-enabled contingency"/>
    <n v="1600"/>
    <x v="523"/>
    <n v="502.87499999999994"/>
    <x v="1"/>
    <n v="126"/>
    <n v="63.857142857142854"/>
    <x v="0"/>
    <s v="CAD"/>
    <n v="1516860000"/>
    <n v="1516946400"/>
    <b v="0"/>
    <b v="0"/>
    <s v="theater/plays"/>
    <x v="3"/>
    <x v="3"/>
  </r>
  <r>
    <n v="533"/>
    <s v="Holt, Bernard and Johnson"/>
    <s v="Multi-lateral didactic encoding"/>
    <n v="115600"/>
    <x v="524"/>
    <n v="159.24394463667818"/>
    <x v="1"/>
    <n v="2218"/>
    <n v="82.996393146979258"/>
    <x v="4"/>
    <s v="GBP"/>
    <n v="1374642000"/>
    <n v="1377752400"/>
    <b v="0"/>
    <b v="0"/>
    <s v="music/indie rock"/>
    <x v="1"/>
    <x v="7"/>
  </r>
  <r>
    <n v="534"/>
    <s v="Clark, Mccormick and Mendoza"/>
    <s v="Self-enabling didactic orchestration"/>
    <n v="89100"/>
    <x v="525"/>
    <n v="15.022446689113355"/>
    <x v="0"/>
    <n v="243"/>
    <n v="55.08230452674897"/>
    <x v="1"/>
    <s v="USD"/>
    <n v="1534482000"/>
    <n v="1534568400"/>
    <b v="0"/>
    <b v="1"/>
    <s v="film &amp; video/drama"/>
    <x v="4"/>
    <x v="6"/>
  </r>
  <r>
    <n v="535"/>
    <s v="Garrison LLC"/>
    <s v="Profit-focused 24/7 data-warehouse"/>
    <n v="2600"/>
    <x v="526"/>
    <n v="482.03846153846149"/>
    <x v="1"/>
    <n v="202"/>
    <n v="62.044554455445542"/>
    <x v="6"/>
    <s v="EUR"/>
    <n v="1528434000"/>
    <n v="1528606800"/>
    <b v="0"/>
    <b v="1"/>
    <s v="theater/plays"/>
    <x v="3"/>
    <x v="3"/>
  </r>
  <r>
    <n v="536"/>
    <s v="Shannon-Olson"/>
    <s v="Enhanced methodical middleware"/>
    <n v="9800"/>
    <x v="527"/>
    <n v="149.96938775510205"/>
    <x v="1"/>
    <n v="140"/>
    <n v="104.97857142857143"/>
    <x v="6"/>
    <s v="EUR"/>
    <n v="1282626000"/>
    <n v="1284872400"/>
    <b v="0"/>
    <b v="0"/>
    <s v="publishing/fiction"/>
    <x v="5"/>
    <x v="13"/>
  </r>
  <r>
    <n v="537"/>
    <s v="Murillo-Mcfarland"/>
    <s v="Synchronized client-driven projection"/>
    <n v="84400"/>
    <x v="528"/>
    <n v="117.22156398104266"/>
    <x v="1"/>
    <n v="1052"/>
    <n v="94.044676806083643"/>
    <x v="3"/>
    <s v="DKK"/>
    <n v="1535605200"/>
    <n v="1537592400"/>
    <b v="1"/>
    <b v="1"/>
    <s v="film &amp; video/documentary"/>
    <x v="4"/>
    <x v="4"/>
  </r>
  <r>
    <n v="538"/>
    <s v="Young, Gilbert and Escobar"/>
    <s v="Networked didactic time-frame"/>
    <n v="151300"/>
    <x v="529"/>
    <n v="37.695968274950431"/>
    <x v="0"/>
    <n v="1296"/>
    <n v="44.007716049382715"/>
    <x v="1"/>
    <s v="USD"/>
    <n v="1379826000"/>
    <n v="1381208400"/>
    <b v="0"/>
    <b v="0"/>
    <s v="games/mobile games"/>
    <x v="6"/>
    <x v="20"/>
  </r>
  <r>
    <n v="539"/>
    <s v="Thomas, Welch and Santana"/>
    <s v="Assimilated exuding toolset"/>
    <n v="9800"/>
    <x v="530"/>
    <n v="72.653061224489804"/>
    <x v="0"/>
    <n v="77"/>
    <n v="92.467532467532465"/>
    <x v="1"/>
    <s v="USD"/>
    <n v="1561957200"/>
    <n v="1562475600"/>
    <b v="0"/>
    <b v="1"/>
    <s v="food/food trucks"/>
    <x v="0"/>
    <x v="0"/>
  </r>
  <r>
    <n v="540"/>
    <s v="Brown-Pena"/>
    <s v="Front-line client-server secured line"/>
    <n v="5300"/>
    <x v="531"/>
    <n v="265.98113207547169"/>
    <x v="1"/>
    <n v="247"/>
    <n v="57.072874493927124"/>
    <x v="1"/>
    <s v="USD"/>
    <n v="1525496400"/>
    <n v="1527397200"/>
    <b v="0"/>
    <b v="0"/>
    <s v="photography/photography books"/>
    <x v="7"/>
    <x v="14"/>
  </r>
  <r>
    <n v="541"/>
    <s v="Holder, Caldwell and Vance"/>
    <s v="Polarized systemic Internet solution"/>
    <n v="178000"/>
    <x v="532"/>
    <n v="24.205617977528089"/>
    <x v="0"/>
    <n v="395"/>
    <n v="109.07848101265823"/>
    <x v="6"/>
    <s v="EUR"/>
    <n v="1433912400"/>
    <n v="1436158800"/>
    <b v="0"/>
    <b v="0"/>
    <s v="games/mobile games"/>
    <x v="6"/>
    <x v="20"/>
  </r>
  <r>
    <n v="542"/>
    <s v="Harrison-Bridges"/>
    <s v="Profit-focused exuding moderator"/>
    <n v="77000"/>
    <x v="533"/>
    <n v="2.5064935064935066"/>
    <x v="0"/>
    <n v="49"/>
    <n v="39.387755102040813"/>
    <x v="4"/>
    <s v="GBP"/>
    <n v="1453442400"/>
    <n v="1456034400"/>
    <b v="0"/>
    <b v="0"/>
    <s v="music/indie rock"/>
    <x v="1"/>
    <x v="7"/>
  </r>
  <r>
    <n v="543"/>
    <s v="Johnson, Murphy and Peterson"/>
    <s v="Cross-group high-level moderator"/>
    <n v="84900"/>
    <x v="534"/>
    <n v="16.329799764428738"/>
    <x v="0"/>
    <n v="180"/>
    <n v="77.022222222222226"/>
    <x v="1"/>
    <s v="USD"/>
    <n v="1378875600"/>
    <n v="1380171600"/>
    <b v="0"/>
    <b v="0"/>
    <s v="games/video games"/>
    <x v="6"/>
    <x v="11"/>
  </r>
  <r>
    <n v="544"/>
    <s v="Taylor Inc"/>
    <s v="Public-key 3rdgeneration system engine"/>
    <n v="2800"/>
    <x v="535"/>
    <n v="276.5"/>
    <x v="1"/>
    <n v="84"/>
    <n v="92.166666666666671"/>
    <x v="1"/>
    <s v="USD"/>
    <n v="1452232800"/>
    <n v="1453356000"/>
    <b v="0"/>
    <b v="0"/>
    <s v="music/rock"/>
    <x v="1"/>
    <x v="1"/>
  </r>
  <r>
    <n v="545"/>
    <s v="Deleon and Sons"/>
    <s v="Organized value-added access"/>
    <n v="184800"/>
    <x v="536"/>
    <n v="88.803571428571431"/>
    <x v="0"/>
    <n v="2690"/>
    <n v="61.007063197026021"/>
    <x v="1"/>
    <s v="USD"/>
    <n v="1577253600"/>
    <n v="1578981600"/>
    <b v="0"/>
    <b v="0"/>
    <s v="theater/plays"/>
    <x v="3"/>
    <x v="3"/>
  </r>
  <r>
    <n v="546"/>
    <s v="Benjamin, Paul and Ferguson"/>
    <s v="Cloned global Graphical User Interface"/>
    <n v="4200"/>
    <x v="537"/>
    <n v="163.57142857142856"/>
    <x v="1"/>
    <n v="88"/>
    <n v="78.068181818181813"/>
    <x v="1"/>
    <s v="USD"/>
    <n v="1537160400"/>
    <n v="1537419600"/>
    <b v="0"/>
    <b v="1"/>
    <s v="theater/plays"/>
    <x v="3"/>
    <x v="3"/>
  </r>
  <r>
    <n v="547"/>
    <s v="Hardin-Dixon"/>
    <s v="Focused solution-oriented matrix"/>
    <n v="1300"/>
    <x v="538"/>
    <n v="969"/>
    <x v="1"/>
    <n v="156"/>
    <n v="80.75"/>
    <x v="1"/>
    <s v="USD"/>
    <n v="1422165600"/>
    <n v="1423202400"/>
    <b v="0"/>
    <b v="0"/>
    <s v="film &amp; video/drama"/>
    <x v="4"/>
    <x v="6"/>
  </r>
  <r>
    <n v="548"/>
    <s v="York-Pitts"/>
    <s v="Monitored discrete toolset"/>
    <n v="66100"/>
    <x v="539"/>
    <n v="270.91376701966715"/>
    <x v="1"/>
    <n v="2985"/>
    <n v="59.991289782244557"/>
    <x v="1"/>
    <s v="USD"/>
    <n v="1459486800"/>
    <n v="1460610000"/>
    <b v="0"/>
    <b v="0"/>
    <s v="theater/plays"/>
    <x v="3"/>
    <x v="3"/>
  </r>
  <r>
    <n v="549"/>
    <s v="Jarvis and Sons"/>
    <s v="Business-focused intermediate system engine"/>
    <n v="29500"/>
    <x v="540"/>
    <n v="284.21355932203392"/>
    <x v="1"/>
    <n v="762"/>
    <n v="110.03018372703411"/>
    <x v="1"/>
    <s v="USD"/>
    <n v="1369717200"/>
    <n v="1370494800"/>
    <b v="0"/>
    <b v="0"/>
    <s v="technology/wearables"/>
    <x v="2"/>
    <x v="8"/>
  </r>
  <r>
    <n v="550"/>
    <s v="Morrison-Henderson"/>
    <s v="De-engineered disintermediate encoding"/>
    <n v="100"/>
    <x v="443"/>
    <n v="4"/>
    <x v="3"/>
    <n v="1"/>
    <n v="4"/>
    <x v="5"/>
    <s v="CHF"/>
    <n v="1330495200"/>
    <n v="1332306000"/>
    <b v="0"/>
    <b v="0"/>
    <s v="music/indie rock"/>
    <x v="1"/>
    <x v="7"/>
  </r>
  <r>
    <n v="551"/>
    <s v="Martin-James"/>
    <s v="Streamlined upward-trending analyzer"/>
    <n v="180100"/>
    <x v="541"/>
    <n v="58.6329816768462"/>
    <x v="0"/>
    <n v="2779"/>
    <n v="37.99856063332134"/>
    <x v="2"/>
    <s v="AUD"/>
    <n v="1419055200"/>
    <n v="1422511200"/>
    <b v="0"/>
    <b v="1"/>
    <s v="technology/web"/>
    <x v="2"/>
    <x v="2"/>
  </r>
  <r>
    <n v="552"/>
    <s v="Mercer, Solomon and Singleton"/>
    <s v="Distributed human-resource policy"/>
    <n v="9000"/>
    <x v="542"/>
    <n v="98.51111111111112"/>
    <x v="0"/>
    <n v="92"/>
    <n v="96.369565217391298"/>
    <x v="1"/>
    <s v="USD"/>
    <n v="1480140000"/>
    <n v="1480312800"/>
    <b v="0"/>
    <b v="0"/>
    <s v="theater/plays"/>
    <x v="3"/>
    <x v="3"/>
  </r>
  <r>
    <n v="553"/>
    <s v="Dougherty, Austin and Mills"/>
    <s v="De-engineered 5thgeneration contingency"/>
    <n v="170600"/>
    <x v="543"/>
    <n v="43.975381008206334"/>
    <x v="0"/>
    <n v="1028"/>
    <n v="72.978599221789878"/>
    <x v="1"/>
    <s v="USD"/>
    <n v="1293948000"/>
    <n v="1294034400"/>
    <b v="0"/>
    <b v="0"/>
    <s v="music/rock"/>
    <x v="1"/>
    <x v="1"/>
  </r>
  <r>
    <n v="554"/>
    <s v="Ritter PLC"/>
    <s v="Multi-channeled upward-trending application"/>
    <n v="9500"/>
    <x v="544"/>
    <n v="151.66315789473683"/>
    <x v="1"/>
    <n v="554"/>
    <n v="26.007220216606498"/>
    <x v="0"/>
    <s v="CAD"/>
    <n v="1482127200"/>
    <n v="1482645600"/>
    <b v="0"/>
    <b v="0"/>
    <s v="music/indie rock"/>
    <x v="1"/>
    <x v="7"/>
  </r>
  <r>
    <n v="555"/>
    <s v="Anderson Group"/>
    <s v="Organic maximized database"/>
    <n v="6300"/>
    <x v="545"/>
    <n v="223.63492063492063"/>
    <x v="1"/>
    <n v="135"/>
    <n v="104.36296296296297"/>
    <x v="3"/>
    <s v="DKK"/>
    <n v="1396414800"/>
    <n v="1399093200"/>
    <b v="0"/>
    <b v="0"/>
    <s v="music/rock"/>
    <x v="1"/>
    <x v="1"/>
  </r>
  <r>
    <n v="556"/>
    <s v="Smith and Sons"/>
    <s v="Grass-roots 24/7 attitude"/>
    <n v="5200"/>
    <x v="546"/>
    <n v="239.75"/>
    <x v="1"/>
    <n v="122"/>
    <n v="102.18852459016394"/>
    <x v="1"/>
    <s v="USD"/>
    <n v="1315285200"/>
    <n v="1315890000"/>
    <b v="0"/>
    <b v="1"/>
    <s v="publishing/translations"/>
    <x v="5"/>
    <x v="18"/>
  </r>
  <r>
    <n v="557"/>
    <s v="Lam-Hamilton"/>
    <s v="Team-oriented global strategy"/>
    <n v="6000"/>
    <x v="547"/>
    <n v="199.33333333333334"/>
    <x v="1"/>
    <n v="221"/>
    <n v="54.117647058823529"/>
    <x v="1"/>
    <s v="USD"/>
    <n v="1443762000"/>
    <n v="1444021200"/>
    <b v="0"/>
    <b v="1"/>
    <s v="film &amp; video/science fiction"/>
    <x v="4"/>
    <x v="22"/>
  </r>
  <r>
    <n v="558"/>
    <s v="Ho Ltd"/>
    <s v="Enhanced client-driven capacity"/>
    <n v="5800"/>
    <x v="548"/>
    <n v="137.34482758620689"/>
    <x v="1"/>
    <n v="126"/>
    <n v="63.222222222222221"/>
    <x v="1"/>
    <s v="USD"/>
    <n v="1456293600"/>
    <n v="1460005200"/>
    <b v="0"/>
    <b v="0"/>
    <s v="theater/plays"/>
    <x v="3"/>
    <x v="3"/>
  </r>
  <r>
    <n v="559"/>
    <s v="Brown, Estrada and Jensen"/>
    <s v="Exclusive systematic productivity"/>
    <n v="105300"/>
    <x v="549"/>
    <n v="100.9696106362773"/>
    <x v="1"/>
    <n v="1022"/>
    <n v="104.03228962818004"/>
    <x v="1"/>
    <s v="USD"/>
    <n v="1470114000"/>
    <n v="1470718800"/>
    <b v="0"/>
    <b v="0"/>
    <s v="theater/plays"/>
    <x v="3"/>
    <x v="3"/>
  </r>
  <r>
    <n v="560"/>
    <s v="Hunt LLC"/>
    <s v="Re-engineered radical policy"/>
    <n v="20000"/>
    <x v="550"/>
    <n v="794.16"/>
    <x v="1"/>
    <n v="3177"/>
    <n v="49.994334277620396"/>
    <x v="1"/>
    <s v="USD"/>
    <n v="1321596000"/>
    <n v="1325052000"/>
    <b v="0"/>
    <b v="0"/>
    <s v="film &amp; video/animation"/>
    <x v="4"/>
    <x v="10"/>
  </r>
  <r>
    <n v="561"/>
    <s v="Fowler-Smith"/>
    <s v="Down-sized logistical adapter"/>
    <n v="3000"/>
    <x v="551"/>
    <n v="369.7"/>
    <x v="1"/>
    <n v="198"/>
    <n v="56.015151515151516"/>
    <x v="5"/>
    <s v="CHF"/>
    <n v="1318827600"/>
    <n v="1319000400"/>
    <b v="0"/>
    <b v="0"/>
    <s v="theater/plays"/>
    <x v="3"/>
    <x v="3"/>
  </r>
  <r>
    <n v="562"/>
    <s v="Blair Inc"/>
    <s v="Configurable bandwidth-monitored throughput"/>
    <n v="9900"/>
    <x v="314"/>
    <n v="12.818181818181817"/>
    <x v="0"/>
    <n v="26"/>
    <n v="48.807692307692307"/>
    <x v="5"/>
    <s v="CHF"/>
    <n v="1552366800"/>
    <n v="1552539600"/>
    <b v="0"/>
    <b v="0"/>
    <s v="music/rock"/>
    <x v="1"/>
    <x v="1"/>
  </r>
  <r>
    <n v="563"/>
    <s v="Kelley, Stanton and Sanchez"/>
    <s v="Optional tangible pricing structure"/>
    <n v="3700"/>
    <x v="552"/>
    <n v="138.02702702702703"/>
    <x v="1"/>
    <n v="85"/>
    <n v="60.082352941176474"/>
    <x v="2"/>
    <s v="AUD"/>
    <n v="1542088800"/>
    <n v="1543816800"/>
    <b v="0"/>
    <b v="0"/>
    <s v="film &amp; video/documentary"/>
    <x v="4"/>
    <x v="4"/>
  </r>
  <r>
    <n v="564"/>
    <s v="Hernandez-Macdonald"/>
    <s v="Organic high-level implementation"/>
    <n v="168700"/>
    <x v="553"/>
    <n v="83.813278008298752"/>
    <x v="0"/>
    <n v="1790"/>
    <n v="78.990502793296088"/>
    <x v="1"/>
    <s v="USD"/>
    <n v="1426395600"/>
    <n v="1427086800"/>
    <b v="0"/>
    <b v="0"/>
    <s v="theater/plays"/>
    <x v="3"/>
    <x v="3"/>
  </r>
  <r>
    <n v="565"/>
    <s v="Joseph LLC"/>
    <s v="Decentralized logistical collaboration"/>
    <n v="94900"/>
    <x v="554"/>
    <n v="204.60063224446787"/>
    <x v="1"/>
    <n v="3596"/>
    <n v="53.99499443826474"/>
    <x v="1"/>
    <s v="USD"/>
    <n v="1321336800"/>
    <n v="1323064800"/>
    <b v="0"/>
    <b v="0"/>
    <s v="theater/plays"/>
    <x v="3"/>
    <x v="3"/>
  </r>
  <r>
    <n v="566"/>
    <s v="Webb-Smith"/>
    <s v="Advanced content-based installation"/>
    <n v="9300"/>
    <x v="555"/>
    <n v="44.344086021505376"/>
    <x v="0"/>
    <n v="37"/>
    <n v="111.45945945945945"/>
    <x v="1"/>
    <s v="USD"/>
    <n v="1456293600"/>
    <n v="1458277200"/>
    <b v="0"/>
    <b v="1"/>
    <s v="music/electric music"/>
    <x v="1"/>
    <x v="5"/>
  </r>
  <r>
    <n v="567"/>
    <s v="Johns PLC"/>
    <s v="Distributed high-level open architecture"/>
    <n v="6800"/>
    <x v="556"/>
    <n v="218.60294117647058"/>
    <x v="1"/>
    <n v="244"/>
    <n v="60.922131147540981"/>
    <x v="1"/>
    <s v="USD"/>
    <n v="1404968400"/>
    <n v="1405141200"/>
    <b v="0"/>
    <b v="0"/>
    <s v="music/rock"/>
    <x v="1"/>
    <x v="1"/>
  </r>
  <r>
    <n v="568"/>
    <s v="Hardin-Foley"/>
    <s v="Synergized zero tolerance help-desk"/>
    <n v="72400"/>
    <x v="557"/>
    <n v="186.03314917127071"/>
    <x v="1"/>
    <n v="5180"/>
    <n v="26.0015444015444"/>
    <x v="1"/>
    <s v="USD"/>
    <n v="1279170000"/>
    <n v="1283058000"/>
    <b v="0"/>
    <b v="0"/>
    <s v="theater/plays"/>
    <x v="3"/>
    <x v="3"/>
  </r>
  <r>
    <n v="569"/>
    <s v="Fischer, Fowler and Arnold"/>
    <s v="Extended multi-tasking definition"/>
    <n v="20100"/>
    <x v="558"/>
    <n v="237.33830845771143"/>
    <x v="1"/>
    <n v="589"/>
    <n v="80.993208828522924"/>
    <x v="6"/>
    <s v="EUR"/>
    <n v="1294725600"/>
    <n v="1295762400"/>
    <b v="0"/>
    <b v="0"/>
    <s v="film &amp; video/animation"/>
    <x v="4"/>
    <x v="10"/>
  </r>
  <r>
    <n v="570"/>
    <s v="Martinez-Juarez"/>
    <s v="Realigned uniform knowledge user"/>
    <n v="31200"/>
    <x v="559"/>
    <n v="305.65384615384613"/>
    <x v="1"/>
    <n v="2725"/>
    <n v="34.995963302752294"/>
    <x v="1"/>
    <s v="USD"/>
    <n v="1419055200"/>
    <n v="1419573600"/>
    <b v="0"/>
    <b v="1"/>
    <s v="music/rock"/>
    <x v="1"/>
    <x v="1"/>
  </r>
  <r>
    <n v="571"/>
    <s v="Wilson and Sons"/>
    <s v="Monitored grid-enabled model"/>
    <n v="3500"/>
    <x v="560"/>
    <n v="94.142857142857139"/>
    <x v="0"/>
    <n v="35"/>
    <n v="94.142857142857139"/>
    <x v="6"/>
    <s v="EUR"/>
    <n v="1434690000"/>
    <n v="1438750800"/>
    <b v="0"/>
    <b v="0"/>
    <s v="film &amp; video/shorts"/>
    <x v="4"/>
    <x v="12"/>
  </r>
  <r>
    <n v="572"/>
    <s v="Clements Group"/>
    <s v="Assimilated actuating policy"/>
    <n v="9000"/>
    <x v="561"/>
    <n v="54.400000000000006"/>
    <x v="3"/>
    <n v="94"/>
    <n v="52.085106382978722"/>
    <x v="1"/>
    <s v="USD"/>
    <n v="1443416400"/>
    <n v="1444798800"/>
    <b v="0"/>
    <b v="1"/>
    <s v="music/rock"/>
    <x v="1"/>
    <x v="1"/>
  </r>
  <r>
    <n v="573"/>
    <s v="Valenzuela-Cook"/>
    <s v="Total incremental productivity"/>
    <n v="6700"/>
    <x v="562"/>
    <n v="111.88059701492537"/>
    <x v="1"/>
    <n v="300"/>
    <n v="24.986666666666668"/>
    <x v="1"/>
    <s v="USD"/>
    <n v="1399006800"/>
    <n v="1399179600"/>
    <b v="0"/>
    <b v="0"/>
    <s v="journalism/audio"/>
    <x v="8"/>
    <x v="23"/>
  </r>
  <r>
    <n v="574"/>
    <s v="Parker, Haley and Foster"/>
    <s v="Adaptive local task-force"/>
    <n v="2700"/>
    <x v="563"/>
    <n v="369.14814814814815"/>
    <x v="1"/>
    <n v="144"/>
    <n v="69.215277777777771"/>
    <x v="1"/>
    <s v="USD"/>
    <n v="1575698400"/>
    <n v="1576562400"/>
    <b v="0"/>
    <b v="1"/>
    <s v="food/food trucks"/>
    <x v="0"/>
    <x v="0"/>
  </r>
  <r>
    <n v="575"/>
    <s v="Fuentes LLC"/>
    <s v="Universal zero-defect concept"/>
    <n v="83300"/>
    <x v="564"/>
    <n v="62.930372148859547"/>
    <x v="0"/>
    <n v="558"/>
    <n v="93.944444444444443"/>
    <x v="1"/>
    <s v="USD"/>
    <n v="1400562000"/>
    <n v="1400821200"/>
    <b v="0"/>
    <b v="1"/>
    <s v="theater/plays"/>
    <x v="3"/>
    <x v="3"/>
  </r>
  <r>
    <n v="576"/>
    <s v="Moran and Sons"/>
    <s v="Object-based bottom-line superstructure"/>
    <n v="9700"/>
    <x v="565"/>
    <n v="64.927835051546396"/>
    <x v="0"/>
    <n v="64"/>
    <n v="98.40625"/>
    <x v="1"/>
    <s v="USD"/>
    <n v="1509512400"/>
    <n v="1510984800"/>
    <b v="0"/>
    <b v="0"/>
    <s v="theater/plays"/>
    <x v="3"/>
    <x v="3"/>
  </r>
  <r>
    <n v="577"/>
    <s v="Stevens Inc"/>
    <s v="Adaptive 24hour projection"/>
    <n v="8200"/>
    <x v="566"/>
    <n v="18.853658536585368"/>
    <x v="3"/>
    <n v="37"/>
    <n v="41.783783783783782"/>
    <x v="1"/>
    <s v="USD"/>
    <n v="1299823200"/>
    <n v="1302066000"/>
    <b v="0"/>
    <b v="0"/>
    <s v="music/jazz"/>
    <x v="1"/>
    <x v="17"/>
  </r>
  <r>
    <n v="578"/>
    <s v="Martinez-Johnson"/>
    <s v="Sharable radical toolset"/>
    <n v="96500"/>
    <x v="567"/>
    <n v="16.754404145077721"/>
    <x v="0"/>
    <n v="245"/>
    <n v="65.991836734693877"/>
    <x v="1"/>
    <s v="USD"/>
    <n v="1322719200"/>
    <n v="1322978400"/>
    <b v="0"/>
    <b v="0"/>
    <s v="film &amp; video/science fiction"/>
    <x v="4"/>
    <x v="22"/>
  </r>
  <r>
    <n v="579"/>
    <s v="Franklin Inc"/>
    <s v="Focused multimedia knowledgebase"/>
    <n v="6200"/>
    <x v="568"/>
    <n v="101.11290322580646"/>
    <x v="1"/>
    <n v="87"/>
    <n v="72.05747126436782"/>
    <x v="1"/>
    <s v="USD"/>
    <n v="1312693200"/>
    <n v="1313730000"/>
    <b v="0"/>
    <b v="0"/>
    <s v="music/jazz"/>
    <x v="1"/>
    <x v="17"/>
  </r>
  <r>
    <n v="580"/>
    <s v="Perez PLC"/>
    <s v="Seamless 6thgeneration extranet"/>
    <n v="43800"/>
    <x v="569"/>
    <n v="341.5022831050228"/>
    <x v="1"/>
    <n v="3116"/>
    <n v="48.003209242618745"/>
    <x v="1"/>
    <s v="USD"/>
    <n v="1393394400"/>
    <n v="1394085600"/>
    <b v="0"/>
    <b v="0"/>
    <s v="theater/plays"/>
    <x v="3"/>
    <x v="3"/>
  </r>
  <r>
    <n v="581"/>
    <s v="Sanchez, Cross and Savage"/>
    <s v="Sharable mobile knowledgebase"/>
    <n v="6000"/>
    <x v="570"/>
    <n v="64.016666666666666"/>
    <x v="0"/>
    <n v="71"/>
    <n v="54.098591549295776"/>
    <x v="1"/>
    <s v="USD"/>
    <n v="1304053200"/>
    <n v="1305349200"/>
    <b v="0"/>
    <b v="0"/>
    <s v="technology/web"/>
    <x v="2"/>
    <x v="2"/>
  </r>
  <r>
    <n v="582"/>
    <s v="Pineda Ltd"/>
    <s v="Cross-group global system engine"/>
    <n v="8700"/>
    <x v="571"/>
    <n v="52.080459770114942"/>
    <x v="0"/>
    <n v="42"/>
    <n v="107.88095238095238"/>
    <x v="1"/>
    <s v="USD"/>
    <n v="1433912400"/>
    <n v="1434344400"/>
    <b v="0"/>
    <b v="1"/>
    <s v="games/video games"/>
    <x v="6"/>
    <x v="11"/>
  </r>
  <r>
    <n v="583"/>
    <s v="Powell and Sons"/>
    <s v="Centralized clear-thinking conglomeration"/>
    <n v="18900"/>
    <x v="572"/>
    <n v="322.40211640211641"/>
    <x v="1"/>
    <n v="909"/>
    <n v="67.034103410341032"/>
    <x v="1"/>
    <s v="USD"/>
    <n v="1329717600"/>
    <n v="1331186400"/>
    <b v="0"/>
    <b v="0"/>
    <s v="film &amp; video/documentary"/>
    <x v="4"/>
    <x v="4"/>
  </r>
  <r>
    <n v="584"/>
    <s v="Nunez-Richards"/>
    <s v="De-engineered cohesive system engine"/>
    <n v="86400"/>
    <x v="573"/>
    <n v="119.50810185185186"/>
    <x v="1"/>
    <n v="1613"/>
    <n v="64.01425914445133"/>
    <x v="1"/>
    <s v="USD"/>
    <n v="1335330000"/>
    <n v="1336539600"/>
    <b v="0"/>
    <b v="0"/>
    <s v="technology/web"/>
    <x v="2"/>
    <x v="2"/>
  </r>
  <r>
    <n v="585"/>
    <s v="Pugh LLC"/>
    <s v="Reactive analyzing function"/>
    <n v="8900"/>
    <x v="574"/>
    <n v="146.79775280898878"/>
    <x v="1"/>
    <n v="136"/>
    <n v="96.066176470588232"/>
    <x v="1"/>
    <s v="USD"/>
    <n v="1268888400"/>
    <n v="1269752400"/>
    <b v="0"/>
    <b v="0"/>
    <s v="publishing/translations"/>
    <x v="5"/>
    <x v="18"/>
  </r>
  <r>
    <n v="586"/>
    <s v="Rowe-Wong"/>
    <s v="Robust hybrid budgetary management"/>
    <n v="700"/>
    <x v="575"/>
    <n v="950.57142857142856"/>
    <x v="1"/>
    <n v="130"/>
    <n v="51.184615384615384"/>
    <x v="1"/>
    <s v="USD"/>
    <n v="1289973600"/>
    <n v="1291615200"/>
    <b v="0"/>
    <b v="0"/>
    <s v="music/rock"/>
    <x v="1"/>
    <x v="1"/>
  </r>
  <r>
    <n v="587"/>
    <s v="Williams-Santos"/>
    <s v="Open-source analyzing monitoring"/>
    <n v="9400"/>
    <x v="576"/>
    <n v="72.893617021276597"/>
    <x v="0"/>
    <n v="156"/>
    <n v="43.92307692307692"/>
    <x v="0"/>
    <s v="CAD"/>
    <n v="1547877600"/>
    <n v="1552366800"/>
    <b v="0"/>
    <b v="1"/>
    <s v="food/food trucks"/>
    <x v="0"/>
    <x v="0"/>
  </r>
  <r>
    <n v="588"/>
    <s v="Weber Inc"/>
    <s v="Up-sized discrete firmware"/>
    <n v="157600"/>
    <x v="577"/>
    <n v="79.008248730964468"/>
    <x v="0"/>
    <n v="1368"/>
    <n v="91.021198830409361"/>
    <x v="4"/>
    <s v="GBP"/>
    <n v="1269493200"/>
    <n v="1272171600"/>
    <b v="0"/>
    <b v="0"/>
    <s v="theater/plays"/>
    <x v="3"/>
    <x v="3"/>
  </r>
  <r>
    <n v="589"/>
    <s v="Avery, Brown and Parker"/>
    <s v="Exclusive intangible extranet"/>
    <n v="7900"/>
    <x v="578"/>
    <n v="64.721518987341781"/>
    <x v="0"/>
    <n v="102"/>
    <n v="50.127450980392155"/>
    <x v="1"/>
    <s v="USD"/>
    <n v="1436072400"/>
    <n v="1436677200"/>
    <b v="0"/>
    <b v="0"/>
    <s v="film &amp; video/documentary"/>
    <x v="4"/>
    <x v="4"/>
  </r>
  <r>
    <n v="590"/>
    <s v="Cox Group"/>
    <s v="Synergized analyzing process improvement"/>
    <n v="7100"/>
    <x v="579"/>
    <n v="82.028169014084511"/>
    <x v="0"/>
    <n v="86"/>
    <n v="67.720930232558146"/>
    <x v="2"/>
    <s v="AUD"/>
    <n v="1419141600"/>
    <n v="1420092000"/>
    <b v="0"/>
    <b v="0"/>
    <s v="publishing/radio &amp; podcasts"/>
    <x v="5"/>
    <x v="15"/>
  </r>
  <r>
    <n v="591"/>
    <s v="Jensen LLC"/>
    <s v="Realigned dedicated system engine"/>
    <n v="600"/>
    <x v="580"/>
    <n v="1037.6666666666667"/>
    <x v="1"/>
    <n v="102"/>
    <n v="61.03921568627451"/>
    <x v="1"/>
    <s v="USD"/>
    <n v="1279083600"/>
    <n v="1279947600"/>
    <b v="0"/>
    <b v="0"/>
    <s v="games/video games"/>
    <x v="6"/>
    <x v="11"/>
  </r>
  <r>
    <n v="592"/>
    <s v="Brown Inc"/>
    <s v="Object-based bandwidth-monitored concept"/>
    <n v="156800"/>
    <x v="581"/>
    <n v="12.910076530612244"/>
    <x v="0"/>
    <n v="253"/>
    <n v="80.011857707509876"/>
    <x v="1"/>
    <s v="USD"/>
    <n v="1401426000"/>
    <n v="1402203600"/>
    <b v="0"/>
    <b v="0"/>
    <s v="theater/plays"/>
    <x v="3"/>
    <x v="3"/>
  </r>
  <r>
    <n v="593"/>
    <s v="Hale-Hayes"/>
    <s v="Ameliorated client-driven open system"/>
    <n v="121600"/>
    <x v="582"/>
    <n v="154.84210526315789"/>
    <x v="1"/>
    <n v="4006"/>
    <n v="47.001497753369947"/>
    <x v="1"/>
    <s v="USD"/>
    <n v="1395810000"/>
    <n v="1396933200"/>
    <b v="0"/>
    <b v="0"/>
    <s v="film &amp; video/animation"/>
    <x v="4"/>
    <x v="10"/>
  </r>
  <r>
    <n v="594"/>
    <s v="Mcbride PLC"/>
    <s v="Upgradable leadingedge Local Area Network"/>
    <n v="157300"/>
    <x v="583"/>
    <n v="7.0991735537190088"/>
    <x v="0"/>
    <n v="157"/>
    <n v="71.127388535031841"/>
    <x v="1"/>
    <s v="USD"/>
    <n v="1467003600"/>
    <n v="1467262800"/>
    <b v="0"/>
    <b v="1"/>
    <s v="theater/plays"/>
    <x v="3"/>
    <x v="3"/>
  </r>
  <r>
    <n v="595"/>
    <s v="Harris-Jennings"/>
    <s v="Customizable intermediate data-warehouse"/>
    <n v="70300"/>
    <x v="584"/>
    <n v="208.52773826458036"/>
    <x v="1"/>
    <n v="1629"/>
    <n v="89.99079189686924"/>
    <x v="1"/>
    <s v="USD"/>
    <n v="1268715600"/>
    <n v="1270530000"/>
    <b v="0"/>
    <b v="1"/>
    <s v="theater/plays"/>
    <x v="3"/>
    <x v="3"/>
  </r>
  <r>
    <n v="596"/>
    <s v="Becker-Scott"/>
    <s v="Managed optimizing archive"/>
    <n v="7900"/>
    <x v="585"/>
    <n v="99.683544303797461"/>
    <x v="0"/>
    <n v="183"/>
    <n v="43.032786885245905"/>
    <x v="1"/>
    <s v="USD"/>
    <n v="1457157600"/>
    <n v="1457762400"/>
    <b v="0"/>
    <b v="1"/>
    <s v="film &amp; video/drama"/>
    <x v="4"/>
    <x v="6"/>
  </r>
  <r>
    <n v="597"/>
    <s v="Todd, Freeman and Henry"/>
    <s v="Diverse systematic projection"/>
    <n v="73800"/>
    <x v="586"/>
    <n v="201.59756097560978"/>
    <x v="1"/>
    <n v="2188"/>
    <n v="67.997714808043881"/>
    <x v="1"/>
    <s v="USD"/>
    <n v="1573970400"/>
    <n v="1575525600"/>
    <b v="0"/>
    <b v="0"/>
    <s v="theater/plays"/>
    <x v="3"/>
    <x v="3"/>
  </r>
  <r>
    <n v="598"/>
    <s v="Martinez, Garza and Young"/>
    <s v="Up-sized web-enabled info-mediaries"/>
    <n v="108500"/>
    <x v="587"/>
    <n v="162.09032258064516"/>
    <x v="1"/>
    <n v="2409"/>
    <n v="73.004566210045667"/>
    <x v="6"/>
    <s v="EUR"/>
    <n v="1276578000"/>
    <n v="1279083600"/>
    <b v="0"/>
    <b v="0"/>
    <s v="music/rock"/>
    <x v="1"/>
    <x v="1"/>
  </r>
  <r>
    <n v="599"/>
    <s v="Smith-Ramos"/>
    <s v="Persevering optimizing Graphical User Interface"/>
    <n v="140300"/>
    <x v="588"/>
    <n v="3.6436208125445471"/>
    <x v="0"/>
    <n v="82"/>
    <n v="62.341463414634148"/>
    <x v="3"/>
    <s v="DKK"/>
    <n v="1423720800"/>
    <n v="1424412000"/>
    <b v="0"/>
    <b v="0"/>
    <s v="film &amp; video/documentary"/>
    <x v="4"/>
    <x v="4"/>
  </r>
  <r>
    <n v="600"/>
    <s v="Brown-George"/>
    <s v="Cross-platform tertiary array"/>
    <n v="100"/>
    <x v="297"/>
    <n v="5"/>
    <x v="0"/>
    <n v="1"/>
    <n v="5"/>
    <x v="4"/>
    <s v="GBP"/>
    <n v="1375160400"/>
    <n v="1376197200"/>
    <b v="0"/>
    <b v="0"/>
    <s v="food/food trucks"/>
    <x v="0"/>
    <x v="0"/>
  </r>
  <r>
    <n v="601"/>
    <s v="Waters and Sons"/>
    <s v="Inverse neutral structure"/>
    <n v="6300"/>
    <x v="589"/>
    <n v="206.63492063492063"/>
    <x v="1"/>
    <n v="194"/>
    <n v="67.103092783505161"/>
    <x v="1"/>
    <s v="USD"/>
    <n v="1401426000"/>
    <n v="1402894800"/>
    <b v="1"/>
    <b v="0"/>
    <s v="technology/wearables"/>
    <x v="2"/>
    <x v="8"/>
  </r>
  <r>
    <n v="602"/>
    <s v="Brown Ltd"/>
    <s v="Quality-focused system-worthy support"/>
    <n v="71100"/>
    <x v="590"/>
    <n v="128.23628691983123"/>
    <x v="1"/>
    <n v="1140"/>
    <n v="79.978947368421046"/>
    <x v="1"/>
    <s v="USD"/>
    <n v="1433480400"/>
    <n v="1434430800"/>
    <b v="0"/>
    <b v="0"/>
    <s v="theater/plays"/>
    <x v="3"/>
    <x v="3"/>
  </r>
  <r>
    <n v="603"/>
    <s v="Christian, Yates and Greer"/>
    <s v="Vision-oriented 5thgeneration array"/>
    <n v="5300"/>
    <x v="591"/>
    <n v="119.66037735849055"/>
    <x v="1"/>
    <n v="102"/>
    <n v="62.176470588235297"/>
    <x v="1"/>
    <s v="USD"/>
    <n v="1555563600"/>
    <n v="1557896400"/>
    <b v="0"/>
    <b v="0"/>
    <s v="theater/plays"/>
    <x v="3"/>
    <x v="3"/>
  </r>
  <r>
    <n v="604"/>
    <s v="Cole, Hernandez and Rodriguez"/>
    <s v="Cross-platform logistical circuit"/>
    <n v="88700"/>
    <x v="592"/>
    <n v="170.73055242390078"/>
    <x v="1"/>
    <n v="2857"/>
    <n v="53.005950297514879"/>
    <x v="1"/>
    <s v="USD"/>
    <n v="1295676000"/>
    <n v="1297490400"/>
    <b v="0"/>
    <b v="0"/>
    <s v="theater/plays"/>
    <x v="3"/>
    <x v="3"/>
  </r>
  <r>
    <n v="605"/>
    <s v="Ortiz, Valenzuela and Collins"/>
    <s v="Profound solution-oriented matrix"/>
    <n v="3300"/>
    <x v="593"/>
    <n v="187.21212121212122"/>
    <x v="1"/>
    <n v="107"/>
    <n v="57.738317757009348"/>
    <x v="1"/>
    <s v="USD"/>
    <n v="1443848400"/>
    <n v="1447394400"/>
    <b v="0"/>
    <b v="0"/>
    <s v="publishing/nonfiction"/>
    <x v="5"/>
    <x v="9"/>
  </r>
  <r>
    <n v="606"/>
    <s v="Valencia PLC"/>
    <s v="Extended asynchronous initiative"/>
    <n v="3400"/>
    <x v="594"/>
    <n v="188.38235294117646"/>
    <x v="1"/>
    <n v="160"/>
    <n v="40.03125"/>
    <x v="4"/>
    <s v="GBP"/>
    <n v="1457330400"/>
    <n v="1458277200"/>
    <b v="0"/>
    <b v="0"/>
    <s v="music/rock"/>
    <x v="1"/>
    <x v="1"/>
  </r>
  <r>
    <n v="607"/>
    <s v="Gordon, Mendez and Johnson"/>
    <s v="Fundamental needs-based frame"/>
    <n v="137600"/>
    <x v="595"/>
    <n v="131.29869186046511"/>
    <x v="1"/>
    <n v="2230"/>
    <n v="81.016591928251117"/>
    <x v="1"/>
    <s v="USD"/>
    <n v="1395550800"/>
    <n v="1395723600"/>
    <b v="0"/>
    <b v="0"/>
    <s v="food/food trucks"/>
    <x v="0"/>
    <x v="0"/>
  </r>
  <r>
    <n v="608"/>
    <s v="Johnson Group"/>
    <s v="Compatible full-range leverage"/>
    <n v="3900"/>
    <x v="416"/>
    <n v="283.97435897435901"/>
    <x v="1"/>
    <n v="316"/>
    <n v="35.047468354430379"/>
    <x v="1"/>
    <s v="USD"/>
    <n v="1551852000"/>
    <n v="1552197600"/>
    <b v="0"/>
    <b v="1"/>
    <s v="music/jazz"/>
    <x v="1"/>
    <x v="17"/>
  </r>
  <r>
    <n v="609"/>
    <s v="Rose-Fuller"/>
    <s v="Upgradable holistic system engine"/>
    <n v="10000"/>
    <x v="596"/>
    <n v="120.41999999999999"/>
    <x v="1"/>
    <n v="117"/>
    <n v="102.92307692307692"/>
    <x v="1"/>
    <s v="USD"/>
    <n v="1547618400"/>
    <n v="1549087200"/>
    <b v="0"/>
    <b v="0"/>
    <s v="film &amp; video/science fiction"/>
    <x v="4"/>
    <x v="22"/>
  </r>
  <r>
    <n v="610"/>
    <s v="Hughes, Mendez and Patterson"/>
    <s v="Stand-alone multi-state data-warehouse"/>
    <n v="42800"/>
    <x v="597"/>
    <n v="419.0560747663551"/>
    <x v="1"/>
    <n v="6406"/>
    <n v="27.998126756166094"/>
    <x v="1"/>
    <s v="USD"/>
    <n v="1355637600"/>
    <n v="1356847200"/>
    <b v="0"/>
    <b v="0"/>
    <s v="theater/plays"/>
    <x v="3"/>
    <x v="3"/>
  </r>
  <r>
    <n v="611"/>
    <s v="Brady, Cortez and Rodriguez"/>
    <s v="Multi-lateral maximized core"/>
    <n v="8200"/>
    <x v="598"/>
    <n v="13.853658536585368"/>
    <x v="3"/>
    <n v="15"/>
    <n v="75.733333333333334"/>
    <x v="1"/>
    <s v="USD"/>
    <n v="1374728400"/>
    <n v="1375765200"/>
    <b v="0"/>
    <b v="0"/>
    <s v="theater/plays"/>
    <x v="3"/>
    <x v="3"/>
  </r>
  <r>
    <n v="612"/>
    <s v="Wang, Nguyen and Horton"/>
    <s v="Innovative holistic hub"/>
    <n v="6200"/>
    <x v="599"/>
    <n v="139.43548387096774"/>
    <x v="1"/>
    <n v="192"/>
    <n v="45.026041666666664"/>
    <x v="1"/>
    <s v="USD"/>
    <n v="1287810000"/>
    <n v="1289800800"/>
    <b v="0"/>
    <b v="0"/>
    <s v="music/electric music"/>
    <x v="1"/>
    <x v="5"/>
  </r>
  <r>
    <n v="613"/>
    <s v="Santos, Williams and Brown"/>
    <s v="Reverse-engineered 24/7 methodology"/>
    <n v="1100"/>
    <x v="600"/>
    <n v="174"/>
    <x v="1"/>
    <n v="26"/>
    <n v="73.615384615384613"/>
    <x v="0"/>
    <s v="CAD"/>
    <n v="1503723600"/>
    <n v="1504501200"/>
    <b v="0"/>
    <b v="0"/>
    <s v="theater/plays"/>
    <x v="3"/>
    <x v="3"/>
  </r>
  <r>
    <n v="614"/>
    <s v="Barnett and Sons"/>
    <s v="Business-focused dynamic info-mediaries"/>
    <n v="26500"/>
    <x v="601"/>
    <n v="155.49056603773585"/>
    <x v="1"/>
    <n v="723"/>
    <n v="56.991701244813278"/>
    <x v="1"/>
    <s v="USD"/>
    <n v="1484114400"/>
    <n v="1485669600"/>
    <b v="0"/>
    <b v="0"/>
    <s v="theater/plays"/>
    <x v="3"/>
    <x v="3"/>
  </r>
  <r>
    <n v="615"/>
    <s v="Petersen-Rodriguez"/>
    <s v="Digitized clear-thinking installation"/>
    <n v="8500"/>
    <x v="602"/>
    <n v="170.44705882352943"/>
    <x v="1"/>
    <n v="170"/>
    <n v="85.223529411764702"/>
    <x v="6"/>
    <s v="EUR"/>
    <n v="1461906000"/>
    <n v="1462770000"/>
    <b v="0"/>
    <b v="0"/>
    <s v="theater/plays"/>
    <x v="3"/>
    <x v="3"/>
  </r>
  <r>
    <n v="616"/>
    <s v="Burnett-Mora"/>
    <s v="Quality-focused 24/7 superstructure"/>
    <n v="6400"/>
    <x v="402"/>
    <n v="189.515625"/>
    <x v="1"/>
    <n v="238"/>
    <n v="50.962184873949582"/>
    <x v="4"/>
    <s v="GBP"/>
    <n v="1379653200"/>
    <n v="1379739600"/>
    <b v="0"/>
    <b v="1"/>
    <s v="music/indie rock"/>
    <x v="1"/>
    <x v="7"/>
  </r>
  <r>
    <n v="617"/>
    <s v="King LLC"/>
    <s v="Multi-channeled local intranet"/>
    <n v="1400"/>
    <x v="203"/>
    <n v="249.71428571428572"/>
    <x v="1"/>
    <n v="55"/>
    <n v="63.563636363636363"/>
    <x v="1"/>
    <s v="USD"/>
    <n v="1401858000"/>
    <n v="1402722000"/>
    <b v="0"/>
    <b v="0"/>
    <s v="theater/plays"/>
    <x v="3"/>
    <x v="3"/>
  </r>
  <r>
    <n v="618"/>
    <s v="Miller Ltd"/>
    <s v="Open-architected mobile emulation"/>
    <n v="198600"/>
    <x v="603"/>
    <n v="48.860523665659613"/>
    <x v="0"/>
    <n v="1198"/>
    <n v="80.999165275459092"/>
    <x v="1"/>
    <s v="USD"/>
    <n v="1367470800"/>
    <n v="1369285200"/>
    <b v="0"/>
    <b v="0"/>
    <s v="publishing/nonfiction"/>
    <x v="5"/>
    <x v="9"/>
  </r>
  <r>
    <n v="619"/>
    <s v="Case LLC"/>
    <s v="Ameliorated foreground methodology"/>
    <n v="195900"/>
    <x v="604"/>
    <n v="28.461970393057683"/>
    <x v="0"/>
    <n v="648"/>
    <n v="86.044753086419746"/>
    <x v="1"/>
    <s v="USD"/>
    <n v="1304658000"/>
    <n v="1304744400"/>
    <b v="1"/>
    <b v="1"/>
    <s v="theater/plays"/>
    <x v="3"/>
    <x v="3"/>
  </r>
  <r>
    <n v="620"/>
    <s v="Swanson, Wilson and Baker"/>
    <s v="Synergized well-modulated project"/>
    <n v="4300"/>
    <x v="605"/>
    <n v="268.02325581395348"/>
    <x v="1"/>
    <n v="128"/>
    <n v="90.0390625"/>
    <x v="2"/>
    <s v="AUD"/>
    <n v="1467954000"/>
    <n v="1468299600"/>
    <b v="0"/>
    <b v="0"/>
    <s v="photography/photography books"/>
    <x v="7"/>
    <x v="14"/>
  </r>
  <r>
    <n v="621"/>
    <s v="Dean, Fox and Phillips"/>
    <s v="Extended context-sensitive forecast"/>
    <n v="25600"/>
    <x v="606"/>
    <n v="619.80078125"/>
    <x v="1"/>
    <n v="2144"/>
    <n v="74.006063432835816"/>
    <x v="1"/>
    <s v="USD"/>
    <n v="1473742800"/>
    <n v="1474174800"/>
    <b v="0"/>
    <b v="0"/>
    <s v="theater/plays"/>
    <x v="3"/>
    <x v="3"/>
  </r>
  <r>
    <n v="622"/>
    <s v="Smith-Smith"/>
    <s v="Total leadingedge neural-net"/>
    <n v="189000"/>
    <x v="607"/>
    <n v="3.1301587301587301"/>
    <x v="0"/>
    <n v="64"/>
    <n v="92.4375"/>
    <x v="1"/>
    <s v="USD"/>
    <n v="1523768400"/>
    <n v="1526014800"/>
    <b v="0"/>
    <b v="0"/>
    <s v="music/indie rock"/>
    <x v="1"/>
    <x v="7"/>
  </r>
  <r>
    <n v="623"/>
    <s v="Smith, Scott and Rodriguez"/>
    <s v="Organic actuating protocol"/>
    <n v="94300"/>
    <x v="608"/>
    <n v="159.92152704135739"/>
    <x v="1"/>
    <n v="2693"/>
    <n v="55.999257333828446"/>
    <x v="4"/>
    <s v="GBP"/>
    <n v="1437022800"/>
    <n v="1437454800"/>
    <b v="0"/>
    <b v="0"/>
    <s v="theater/plays"/>
    <x v="3"/>
    <x v="3"/>
  </r>
  <r>
    <n v="624"/>
    <s v="White, Robertson and Roberts"/>
    <s v="Down-sized national software"/>
    <n v="5100"/>
    <x v="609"/>
    <n v="279.39215686274508"/>
    <x v="1"/>
    <n v="432"/>
    <n v="32.983796296296298"/>
    <x v="1"/>
    <s v="USD"/>
    <n v="1422165600"/>
    <n v="1422684000"/>
    <b v="0"/>
    <b v="0"/>
    <s v="photography/photography books"/>
    <x v="7"/>
    <x v="14"/>
  </r>
  <r>
    <n v="625"/>
    <s v="Martinez Inc"/>
    <s v="Organic upward-trending Graphical User Interface"/>
    <n v="7500"/>
    <x v="377"/>
    <n v="77.373333333333335"/>
    <x v="0"/>
    <n v="62"/>
    <n v="93.596774193548384"/>
    <x v="1"/>
    <s v="USD"/>
    <n v="1580104800"/>
    <n v="1581314400"/>
    <b v="0"/>
    <b v="0"/>
    <s v="theater/plays"/>
    <x v="3"/>
    <x v="3"/>
  </r>
  <r>
    <n v="626"/>
    <s v="Tucker, Mccoy and Marquez"/>
    <s v="Synergistic tertiary budgetary management"/>
    <n v="6400"/>
    <x v="610"/>
    <n v="206.32812500000003"/>
    <x v="1"/>
    <n v="189"/>
    <n v="69.867724867724874"/>
    <x v="1"/>
    <s v="USD"/>
    <n v="1285650000"/>
    <n v="1286427600"/>
    <b v="0"/>
    <b v="1"/>
    <s v="theater/plays"/>
    <x v="3"/>
    <x v="3"/>
  </r>
  <r>
    <n v="627"/>
    <s v="Martin, Lee and Armstrong"/>
    <s v="Open-architected incremental ability"/>
    <n v="1600"/>
    <x v="611"/>
    <n v="694.25"/>
    <x v="1"/>
    <n v="154"/>
    <n v="72.129870129870127"/>
    <x v="4"/>
    <s v="GBP"/>
    <n v="1276664400"/>
    <n v="1278738000"/>
    <b v="1"/>
    <b v="0"/>
    <s v="food/food trucks"/>
    <x v="0"/>
    <x v="0"/>
  </r>
  <r>
    <n v="628"/>
    <s v="Dunn, Moreno and Green"/>
    <s v="Intuitive object-oriented task-force"/>
    <n v="1900"/>
    <x v="612"/>
    <n v="151.78947368421052"/>
    <x v="1"/>
    <n v="96"/>
    <n v="30.041666666666668"/>
    <x v="1"/>
    <s v="USD"/>
    <n v="1286168400"/>
    <n v="1286427600"/>
    <b v="0"/>
    <b v="0"/>
    <s v="music/indie rock"/>
    <x v="1"/>
    <x v="7"/>
  </r>
  <r>
    <n v="629"/>
    <s v="Jackson, Martinez and Ray"/>
    <s v="Multi-tiered executive toolset"/>
    <n v="85900"/>
    <x v="613"/>
    <n v="64.58207217694995"/>
    <x v="0"/>
    <n v="750"/>
    <n v="73.968000000000004"/>
    <x v="1"/>
    <s v="USD"/>
    <n v="1467781200"/>
    <n v="1467954000"/>
    <b v="0"/>
    <b v="1"/>
    <s v="theater/plays"/>
    <x v="3"/>
    <x v="3"/>
  </r>
  <r>
    <n v="630"/>
    <s v="Patterson-Johnson"/>
    <s v="Grass-roots directional workforce"/>
    <n v="9500"/>
    <x v="614"/>
    <n v="62.873684210526314"/>
    <x v="3"/>
    <n v="87"/>
    <n v="68.65517241379311"/>
    <x v="1"/>
    <s v="USD"/>
    <n v="1556686800"/>
    <n v="1557637200"/>
    <b v="0"/>
    <b v="1"/>
    <s v="theater/plays"/>
    <x v="3"/>
    <x v="3"/>
  </r>
  <r>
    <n v="631"/>
    <s v="Carlson-Hernandez"/>
    <s v="Quality-focused real-time solution"/>
    <n v="59200"/>
    <x v="615"/>
    <n v="310.39864864864865"/>
    <x v="1"/>
    <n v="3063"/>
    <n v="59.992164544564154"/>
    <x v="1"/>
    <s v="USD"/>
    <n v="1553576400"/>
    <n v="1553922000"/>
    <b v="0"/>
    <b v="0"/>
    <s v="theater/plays"/>
    <x v="3"/>
    <x v="3"/>
  </r>
  <r>
    <n v="632"/>
    <s v="Parker PLC"/>
    <s v="Reduced interactive matrix"/>
    <n v="72100"/>
    <x v="616"/>
    <n v="42.859916782246884"/>
    <x v="2"/>
    <n v="278"/>
    <n v="111.15827338129496"/>
    <x v="1"/>
    <s v="USD"/>
    <n v="1414904400"/>
    <n v="1416463200"/>
    <b v="0"/>
    <b v="0"/>
    <s v="theater/plays"/>
    <x v="3"/>
    <x v="3"/>
  </r>
  <r>
    <n v="633"/>
    <s v="Yu and Sons"/>
    <s v="Adaptive context-sensitive architecture"/>
    <n v="6700"/>
    <x v="617"/>
    <n v="83.119402985074629"/>
    <x v="0"/>
    <n v="105"/>
    <n v="53.038095238095238"/>
    <x v="1"/>
    <s v="USD"/>
    <n v="1446876000"/>
    <n v="1447221600"/>
    <b v="0"/>
    <b v="0"/>
    <s v="film &amp; video/animation"/>
    <x v="4"/>
    <x v="10"/>
  </r>
  <r>
    <n v="634"/>
    <s v="Taylor, Johnson and Hernandez"/>
    <s v="Polarized incremental portal"/>
    <n v="118200"/>
    <x v="618"/>
    <n v="78.531302876480552"/>
    <x v="3"/>
    <n v="1658"/>
    <n v="55.985524728588658"/>
    <x v="1"/>
    <s v="USD"/>
    <n v="1490418000"/>
    <n v="1491627600"/>
    <b v="0"/>
    <b v="0"/>
    <s v="film &amp; video/television"/>
    <x v="4"/>
    <x v="19"/>
  </r>
  <r>
    <n v="635"/>
    <s v="Mack Ltd"/>
    <s v="Reactive regional access"/>
    <n v="139000"/>
    <x v="619"/>
    <n v="114.09352517985612"/>
    <x v="1"/>
    <n v="2266"/>
    <n v="69.986760812003524"/>
    <x v="1"/>
    <s v="USD"/>
    <n v="1360389600"/>
    <n v="1363150800"/>
    <b v="0"/>
    <b v="0"/>
    <s v="film &amp; video/television"/>
    <x v="4"/>
    <x v="19"/>
  </r>
  <r>
    <n v="636"/>
    <s v="Lamb-Sanders"/>
    <s v="Stand-alone reciprocal frame"/>
    <n v="197700"/>
    <x v="620"/>
    <n v="64.537683358624179"/>
    <x v="0"/>
    <n v="2604"/>
    <n v="48.998079877112133"/>
    <x v="3"/>
    <s v="DKK"/>
    <n v="1326866400"/>
    <n v="1330754400"/>
    <b v="0"/>
    <b v="1"/>
    <s v="film &amp; video/animation"/>
    <x v="4"/>
    <x v="10"/>
  </r>
  <r>
    <n v="637"/>
    <s v="Williams-Ramirez"/>
    <s v="Open-architected 24/7 throughput"/>
    <n v="8500"/>
    <x v="621"/>
    <n v="79.411764705882348"/>
    <x v="0"/>
    <n v="65"/>
    <n v="103.84615384615384"/>
    <x v="1"/>
    <s v="USD"/>
    <n v="1479103200"/>
    <n v="1479794400"/>
    <b v="0"/>
    <b v="0"/>
    <s v="theater/plays"/>
    <x v="3"/>
    <x v="3"/>
  </r>
  <r>
    <n v="638"/>
    <s v="Weaver Ltd"/>
    <s v="Monitored 24/7 approach"/>
    <n v="81600"/>
    <x v="622"/>
    <n v="11.419117647058824"/>
    <x v="0"/>
    <n v="94"/>
    <n v="99.127659574468083"/>
    <x v="1"/>
    <s v="USD"/>
    <n v="1280206800"/>
    <n v="1281243600"/>
    <b v="0"/>
    <b v="1"/>
    <s v="theater/plays"/>
    <x v="3"/>
    <x v="3"/>
  </r>
  <r>
    <n v="639"/>
    <s v="Barnes-Williams"/>
    <s v="Upgradable explicit forecast"/>
    <n v="8600"/>
    <x v="623"/>
    <n v="56.186046511627907"/>
    <x v="2"/>
    <n v="45"/>
    <n v="107.37777777777778"/>
    <x v="1"/>
    <s v="USD"/>
    <n v="1532754000"/>
    <n v="1532754000"/>
    <b v="0"/>
    <b v="1"/>
    <s v="film &amp; video/drama"/>
    <x v="4"/>
    <x v="6"/>
  </r>
  <r>
    <n v="640"/>
    <s v="Richardson, Woodward and Hansen"/>
    <s v="Pre-emptive context-sensitive support"/>
    <n v="119800"/>
    <x v="624"/>
    <n v="16.501669449081803"/>
    <x v="0"/>
    <n v="257"/>
    <n v="76.922178988326849"/>
    <x v="1"/>
    <s v="USD"/>
    <n v="1453096800"/>
    <n v="1453356000"/>
    <b v="0"/>
    <b v="0"/>
    <s v="theater/plays"/>
    <x v="3"/>
    <x v="3"/>
  </r>
  <r>
    <n v="641"/>
    <s v="Hunt, Barker and Baker"/>
    <s v="Business-focused leadingedge instruction set"/>
    <n v="9400"/>
    <x v="625"/>
    <n v="119.96808510638297"/>
    <x v="1"/>
    <n v="194"/>
    <n v="58.128865979381445"/>
    <x v="5"/>
    <s v="CHF"/>
    <n v="1487570400"/>
    <n v="1489986000"/>
    <b v="0"/>
    <b v="0"/>
    <s v="theater/plays"/>
    <x v="3"/>
    <x v="3"/>
  </r>
  <r>
    <n v="642"/>
    <s v="Ramos, Moreno and Lewis"/>
    <s v="Extended multi-state knowledge user"/>
    <n v="9200"/>
    <x v="626"/>
    <n v="145.45652173913044"/>
    <x v="1"/>
    <n v="129"/>
    <n v="103.73643410852713"/>
    <x v="0"/>
    <s v="CAD"/>
    <n v="1545026400"/>
    <n v="1545804000"/>
    <b v="0"/>
    <b v="0"/>
    <s v="technology/wearables"/>
    <x v="2"/>
    <x v="8"/>
  </r>
  <r>
    <n v="643"/>
    <s v="Harris Inc"/>
    <s v="Future-proofed modular groupware"/>
    <n v="14900"/>
    <x v="627"/>
    <n v="221.38255033557047"/>
    <x v="1"/>
    <n v="375"/>
    <n v="87.962666666666664"/>
    <x v="1"/>
    <s v="USD"/>
    <n v="1488348000"/>
    <n v="1489899600"/>
    <b v="0"/>
    <b v="0"/>
    <s v="theater/plays"/>
    <x v="3"/>
    <x v="3"/>
  </r>
  <r>
    <n v="644"/>
    <s v="Peters-Nelson"/>
    <s v="Distributed real-time algorithm"/>
    <n v="169400"/>
    <x v="628"/>
    <n v="48.396694214876035"/>
    <x v="0"/>
    <n v="2928"/>
    <n v="28"/>
    <x v="0"/>
    <s v="CAD"/>
    <n v="1545112800"/>
    <n v="1546495200"/>
    <b v="0"/>
    <b v="0"/>
    <s v="theater/plays"/>
    <x v="3"/>
    <x v="3"/>
  </r>
  <r>
    <n v="645"/>
    <s v="Ferguson, Murphy and Bright"/>
    <s v="Multi-lateral heuristic throughput"/>
    <n v="192100"/>
    <x v="629"/>
    <n v="92.911504424778755"/>
    <x v="0"/>
    <n v="4697"/>
    <n v="37.999361294443261"/>
    <x v="1"/>
    <s v="USD"/>
    <n v="1537938000"/>
    <n v="1539752400"/>
    <b v="0"/>
    <b v="1"/>
    <s v="music/rock"/>
    <x v="1"/>
    <x v="1"/>
  </r>
  <r>
    <n v="646"/>
    <s v="Robinson Group"/>
    <s v="Switchable reciprocal middleware"/>
    <n v="98700"/>
    <x v="630"/>
    <n v="88.599797365754824"/>
    <x v="0"/>
    <n v="2915"/>
    <n v="29.999313893653515"/>
    <x v="1"/>
    <s v="USD"/>
    <n v="1363150800"/>
    <n v="1364101200"/>
    <b v="0"/>
    <b v="0"/>
    <s v="games/video games"/>
    <x v="6"/>
    <x v="11"/>
  </r>
  <r>
    <n v="647"/>
    <s v="Jordan-Wolfe"/>
    <s v="Inverse multimedia Graphic Interface"/>
    <n v="4500"/>
    <x v="631"/>
    <n v="41.4"/>
    <x v="0"/>
    <n v="18"/>
    <n v="103.5"/>
    <x v="1"/>
    <s v="USD"/>
    <n v="1523250000"/>
    <n v="1525323600"/>
    <b v="0"/>
    <b v="0"/>
    <s v="publishing/translations"/>
    <x v="5"/>
    <x v="18"/>
  </r>
  <r>
    <n v="648"/>
    <s v="Vargas-Cox"/>
    <s v="Vision-oriented local contingency"/>
    <n v="98600"/>
    <x v="632"/>
    <n v="63.056795131845846"/>
    <x v="3"/>
    <n v="723"/>
    <n v="85.994467496542185"/>
    <x v="1"/>
    <s v="USD"/>
    <n v="1499317200"/>
    <n v="1500872400"/>
    <b v="1"/>
    <b v="0"/>
    <s v="food/food trucks"/>
    <x v="0"/>
    <x v="0"/>
  </r>
  <r>
    <n v="649"/>
    <s v="Yang and Sons"/>
    <s v="Reactive 6thgeneration hub"/>
    <n v="121700"/>
    <x v="633"/>
    <n v="48.482333607230892"/>
    <x v="0"/>
    <n v="602"/>
    <n v="98.011627906976742"/>
    <x v="5"/>
    <s v="CHF"/>
    <n v="1287550800"/>
    <n v="1288501200"/>
    <b v="1"/>
    <b v="1"/>
    <s v="theater/plays"/>
    <x v="3"/>
    <x v="3"/>
  </r>
  <r>
    <n v="650"/>
    <s v="Wilson, Wilson and Mathis"/>
    <s v="Optional asymmetric success"/>
    <n v="100"/>
    <x v="50"/>
    <n v="2"/>
    <x v="0"/>
    <n v="1"/>
    <n v="2"/>
    <x v="1"/>
    <s v="USD"/>
    <n v="1404795600"/>
    <n v="1407128400"/>
    <b v="0"/>
    <b v="0"/>
    <s v="music/jazz"/>
    <x v="1"/>
    <x v="17"/>
  </r>
  <r>
    <n v="651"/>
    <s v="Wang, Koch and Weaver"/>
    <s v="Digitized analyzing capacity"/>
    <n v="196700"/>
    <x v="634"/>
    <n v="88.47941026944585"/>
    <x v="0"/>
    <n v="3868"/>
    <n v="44.994570837642193"/>
    <x v="6"/>
    <s v="EUR"/>
    <n v="1393048800"/>
    <n v="1394344800"/>
    <b v="0"/>
    <b v="0"/>
    <s v="film &amp; video/shorts"/>
    <x v="4"/>
    <x v="12"/>
  </r>
  <r>
    <n v="652"/>
    <s v="Cisneros Ltd"/>
    <s v="Vision-oriented regional hub"/>
    <n v="10000"/>
    <x v="635"/>
    <n v="126.84"/>
    <x v="1"/>
    <n v="409"/>
    <n v="31.012224938875306"/>
    <x v="1"/>
    <s v="USD"/>
    <n v="1470373200"/>
    <n v="1474088400"/>
    <b v="0"/>
    <b v="0"/>
    <s v="technology/web"/>
    <x v="2"/>
    <x v="2"/>
  </r>
  <r>
    <n v="653"/>
    <s v="Williams-Jones"/>
    <s v="Monitored incremental info-mediaries"/>
    <n v="600"/>
    <x v="636"/>
    <n v="2338.833333333333"/>
    <x v="1"/>
    <n v="234"/>
    <n v="59.970085470085472"/>
    <x v="1"/>
    <s v="USD"/>
    <n v="1460091600"/>
    <n v="1460264400"/>
    <b v="0"/>
    <b v="0"/>
    <s v="technology/web"/>
    <x v="2"/>
    <x v="2"/>
  </r>
  <r>
    <n v="654"/>
    <s v="Roberts, Hinton and Williams"/>
    <s v="Programmable static middleware"/>
    <n v="35000"/>
    <x v="637"/>
    <n v="508.38857142857148"/>
    <x v="1"/>
    <n v="3016"/>
    <n v="58.9973474801061"/>
    <x v="1"/>
    <s v="USD"/>
    <n v="1440392400"/>
    <n v="1440824400"/>
    <b v="0"/>
    <b v="0"/>
    <s v="music/metal"/>
    <x v="1"/>
    <x v="16"/>
  </r>
  <r>
    <n v="655"/>
    <s v="Gonzalez, Williams and Benson"/>
    <s v="Multi-layered bottom-line encryption"/>
    <n v="6900"/>
    <x v="638"/>
    <n v="191.47826086956522"/>
    <x v="1"/>
    <n v="264"/>
    <n v="50.045454545454547"/>
    <x v="1"/>
    <s v="USD"/>
    <n v="1488434400"/>
    <n v="1489554000"/>
    <b v="1"/>
    <b v="0"/>
    <s v="photography/photography books"/>
    <x v="7"/>
    <x v="14"/>
  </r>
  <r>
    <n v="656"/>
    <s v="Hobbs, Brown and Lee"/>
    <s v="Vision-oriented systematic Graphical User Interface"/>
    <n v="118400"/>
    <x v="639"/>
    <n v="42.127533783783782"/>
    <x v="0"/>
    <n v="504"/>
    <n v="98.966269841269835"/>
    <x v="2"/>
    <s v="AUD"/>
    <n v="1514440800"/>
    <n v="1514872800"/>
    <b v="0"/>
    <b v="0"/>
    <s v="food/food trucks"/>
    <x v="0"/>
    <x v="0"/>
  </r>
  <r>
    <n v="657"/>
    <s v="Russo, Kim and Mccoy"/>
    <s v="Balanced optimal hardware"/>
    <n v="10000"/>
    <x v="640"/>
    <n v="8.24"/>
    <x v="0"/>
    <n v="14"/>
    <n v="58.857142857142854"/>
    <x v="1"/>
    <s v="USD"/>
    <n v="1514354400"/>
    <n v="1515736800"/>
    <b v="0"/>
    <b v="0"/>
    <s v="film &amp; video/science fiction"/>
    <x v="4"/>
    <x v="22"/>
  </r>
  <r>
    <n v="658"/>
    <s v="Howell, Myers and Olson"/>
    <s v="Self-enabling mission-critical success"/>
    <n v="52600"/>
    <x v="641"/>
    <n v="60.064638783269963"/>
    <x v="3"/>
    <n v="390"/>
    <n v="81.010256410256417"/>
    <x v="1"/>
    <s v="USD"/>
    <n v="1440910800"/>
    <n v="1442898000"/>
    <b v="0"/>
    <b v="0"/>
    <s v="music/rock"/>
    <x v="1"/>
    <x v="1"/>
  </r>
  <r>
    <n v="659"/>
    <s v="Bailey and Sons"/>
    <s v="Grass-roots dynamic emulation"/>
    <n v="120700"/>
    <x v="642"/>
    <n v="47.232808616404313"/>
    <x v="0"/>
    <n v="750"/>
    <n v="76.013333333333335"/>
    <x v="4"/>
    <s v="GBP"/>
    <n v="1296108000"/>
    <n v="1296194400"/>
    <b v="0"/>
    <b v="0"/>
    <s v="film &amp; video/documentary"/>
    <x v="4"/>
    <x v="4"/>
  </r>
  <r>
    <n v="660"/>
    <s v="Jensen-Brown"/>
    <s v="Fundamental disintermediate matrix"/>
    <n v="9100"/>
    <x v="643"/>
    <n v="81.736263736263737"/>
    <x v="0"/>
    <n v="77"/>
    <n v="96.597402597402592"/>
    <x v="1"/>
    <s v="USD"/>
    <n v="1440133200"/>
    <n v="1440910800"/>
    <b v="1"/>
    <b v="0"/>
    <s v="theater/plays"/>
    <x v="3"/>
    <x v="3"/>
  </r>
  <r>
    <n v="661"/>
    <s v="Smith Group"/>
    <s v="Right-sized secondary challenge"/>
    <n v="106800"/>
    <x v="644"/>
    <n v="54.187265917603"/>
    <x v="0"/>
    <n v="752"/>
    <n v="76.957446808510639"/>
    <x v="3"/>
    <s v="DKK"/>
    <n v="1332910800"/>
    <n v="1335502800"/>
    <b v="0"/>
    <b v="0"/>
    <s v="music/jazz"/>
    <x v="1"/>
    <x v="17"/>
  </r>
  <r>
    <n v="662"/>
    <s v="Murphy-Farrell"/>
    <s v="Implemented exuding software"/>
    <n v="9100"/>
    <x v="645"/>
    <n v="97.868131868131869"/>
    <x v="0"/>
    <n v="131"/>
    <n v="67.984732824427482"/>
    <x v="1"/>
    <s v="USD"/>
    <n v="1544335200"/>
    <n v="1544680800"/>
    <b v="0"/>
    <b v="0"/>
    <s v="theater/plays"/>
    <x v="3"/>
    <x v="3"/>
  </r>
  <r>
    <n v="663"/>
    <s v="Everett-Wolfe"/>
    <s v="Total optimizing software"/>
    <n v="10000"/>
    <x v="646"/>
    <n v="77.239999999999995"/>
    <x v="0"/>
    <n v="87"/>
    <n v="88.781609195402297"/>
    <x v="1"/>
    <s v="USD"/>
    <n v="1286427600"/>
    <n v="1288414800"/>
    <b v="0"/>
    <b v="0"/>
    <s v="theater/plays"/>
    <x v="3"/>
    <x v="3"/>
  </r>
  <r>
    <n v="664"/>
    <s v="Young PLC"/>
    <s v="Optional maximized attitude"/>
    <n v="79400"/>
    <x v="647"/>
    <n v="33.464735516372798"/>
    <x v="0"/>
    <n v="1063"/>
    <n v="24.99623706491063"/>
    <x v="1"/>
    <s v="USD"/>
    <n v="1329717600"/>
    <n v="1330581600"/>
    <b v="0"/>
    <b v="0"/>
    <s v="music/jazz"/>
    <x v="1"/>
    <x v="17"/>
  </r>
  <r>
    <n v="665"/>
    <s v="Park-Goodman"/>
    <s v="Customer-focused impactful extranet"/>
    <n v="5100"/>
    <x v="648"/>
    <n v="239.58823529411765"/>
    <x v="1"/>
    <n v="272"/>
    <n v="44.922794117647058"/>
    <x v="1"/>
    <s v="USD"/>
    <n v="1310187600"/>
    <n v="1311397200"/>
    <b v="0"/>
    <b v="1"/>
    <s v="film &amp; video/documentary"/>
    <x v="4"/>
    <x v="4"/>
  </r>
  <r>
    <n v="666"/>
    <s v="York, Barr and Grant"/>
    <s v="Cloned bottom-line success"/>
    <n v="3100"/>
    <x v="649"/>
    <n v="64.032258064516128"/>
    <x v="3"/>
    <n v="25"/>
    <n v="79.400000000000006"/>
    <x v="1"/>
    <s v="USD"/>
    <n v="1377838800"/>
    <n v="1378357200"/>
    <b v="0"/>
    <b v="1"/>
    <s v="theater/plays"/>
    <x v="3"/>
    <x v="3"/>
  </r>
  <r>
    <n v="667"/>
    <s v="Little Ltd"/>
    <s v="Decentralized bandwidth-monitored ability"/>
    <n v="6900"/>
    <x v="650"/>
    <n v="176.15942028985506"/>
    <x v="1"/>
    <n v="419"/>
    <n v="29.009546539379475"/>
    <x v="1"/>
    <s v="USD"/>
    <n v="1410325200"/>
    <n v="1411102800"/>
    <b v="0"/>
    <b v="0"/>
    <s v="journalism/audio"/>
    <x v="8"/>
    <x v="23"/>
  </r>
  <r>
    <n v="668"/>
    <s v="Brown and Sons"/>
    <s v="Programmable leadingedge budgetary management"/>
    <n v="27500"/>
    <x v="651"/>
    <n v="20.33818181818182"/>
    <x v="0"/>
    <n v="76"/>
    <n v="73.59210526315789"/>
    <x v="1"/>
    <s v="USD"/>
    <n v="1343797200"/>
    <n v="1344834000"/>
    <b v="0"/>
    <b v="0"/>
    <s v="theater/plays"/>
    <x v="3"/>
    <x v="3"/>
  </r>
  <r>
    <n v="669"/>
    <s v="Payne, Garrett and Thomas"/>
    <s v="Upgradable bi-directional concept"/>
    <n v="48800"/>
    <x v="652"/>
    <n v="358.64754098360658"/>
    <x v="1"/>
    <n v="1621"/>
    <n v="107.97038864898211"/>
    <x v="6"/>
    <s v="EUR"/>
    <n v="1498453200"/>
    <n v="1499230800"/>
    <b v="0"/>
    <b v="0"/>
    <s v="theater/plays"/>
    <x v="3"/>
    <x v="3"/>
  </r>
  <r>
    <n v="670"/>
    <s v="Robinson Group"/>
    <s v="Re-contextualized homogeneous flexibility"/>
    <n v="16200"/>
    <x v="653"/>
    <n v="468.85802469135803"/>
    <x v="1"/>
    <n v="1101"/>
    <n v="68.987284287011803"/>
    <x v="1"/>
    <s v="USD"/>
    <n v="1456380000"/>
    <n v="1457416800"/>
    <b v="0"/>
    <b v="0"/>
    <s v="music/indie rock"/>
    <x v="1"/>
    <x v="7"/>
  </r>
  <r>
    <n v="671"/>
    <s v="Robinson-Kelly"/>
    <s v="Monitored bi-directional standardization"/>
    <n v="97600"/>
    <x v="654"/>
    <n v="122.05635245901641"/>
    <x v="1"/>
    <n v="1073"/>
    <n v="111.02236719478098"/>
    <x v="1"/>
    <s v="USD"/>
    <n v="1280552400"/>
    <n v="1280898000"/>
    <b v="0"/>
    <b v="1"/>
    <s v="theater/plays"/>
    <x v="3"/>
    <x v="3"/>
  </r>
  <r>
    <n v="672"/>
    <s v="Kelly-Colon"/>
    <s v="Stand-alone grid-enabled leverage"/>
    <n v="197900"/>
    <x v="655"/>
    <n v="55.931783729156137"/>
    <x v="0"/>
    <n v="4428"/>
    <n v="24.997515808491418"/>
    <x v="2"/>
    <s v="AUD"/>
    <n v="1521608400"/>
    <n v="1522472400"/>
    <b v="0"/>
    <b v="0"/>
    <s v="theater/plays"/>
    <x v="3"/>
    <x v="3"/>
  </r>
  <r>
    <n v="673"/>
    <s v="Turner, Scott and Gentry"/>
    <s v="Assimilated regional groupware"/>
    <n v="5600"/>
    <x v="656"/>
    <n v="43.660714285714285"/>
    <x v="0"/>
    <n v="58"/>
    <n v="42.155172413793103"/>
    <x v="6"/>
    <s v="EUR"/>
    <n v="1460696400"/>
    <n v="1462510800"/>
    <b v="0"/>
    <b v="0"/>
    <s v="music/indie rock"/>
    <x v="1"/>
    <x v="7"/>
  </r>
  <r>
    <n v="674"/>
    <s v="Sanchez Ltd"/>
    <s v="Up-sized 24hour instruction set"/>
    <n v="170700"/>
    <x v="657"/>
    <n v="33.53837141183363"/>
    <x v="3"/>
    <n v="1218"/>
    <n v="47.003284072249592"/>
    <x v="1"/>
    <s v="USD"/>
    <n v="1313730000"/>
    <n v="1317790800"/>
    <b v="0"/>
    <b v="0"/>
    <s v="photography/photography books"/>
    <x v="7"/>
    <x v="14"/>
  </r>
  <r>
    <n v="675"/>
    <s v="Giles-Smith"/>
    <s v="Right-sized web-enabled intranet"/>
    <n v="9700"/>
    <x v="658"/>
    <n v="122.97938144329896"/>
    <x v="1"/>
    <n v="331"/>
    <n v="36.0392749244713"/>
    <x v="1"/>
    <s v="USD"/>
    <n v="1568178000"/>
    <n v="1568782800"/>
    <b v="0"/>
    <b v="0"/>
    <s v="journalism/audio"/>
    <x v="8"/>
    <x v="23"/>
  </r>
  <r>
    <n v="676"/>
    <s v="Thompson-Moreno"/>
    <s v="Expanded needs-based orchestration"/>
    <n v="62300"/>
    <x v="659"/>
    <n v="189.74959871589084"/>
    <x v="1"/>
    <n v="1170"/>
    <n v="101.03760683760684"/>
    <x v="1"/>
    <s v="USD"/>
    <n v="1348635600"/>
    <n v="1349413200"/>
    <b v="0"/>
    <b v="0"/>
    <s v="photography/photography books"/>
    <x v="7"/>
    <x v="14"/>
  </r>
  <r>
    <n v="677"/>
    <s v="Murphy-Fox"/>
    <s v="Organic system-worthy orchestration"/>
    <n v="5300"/>
    <x v="660"/>
    <n v="83.622641509433961"/>
    <x v="0"/>
    <n v="111"/>
    <n v="39.927927927927925"/>
    <x v="1"/>
    <s v="USD"/>
    <n v="1468126800"/>
    <n v="1472446800"/>
    <b v="0"/>
    <b v="0"/>
    <s v="publishing/fiction"/>
    <x v="5"/>
    <x v="13"/>
  </r>
  <r>
    <n v="678"/>
    <s v="Rodriguez-Patterson"/>
    <s v="Inverse static standardization"/>
    <n v="99500"/>
    <x v="661"/>
    <n v="17.968844221105527"/>
    <x v="3"/>
    <n v="215"/>
    <n v="83.158139534883716"/>
    <x v="1"/>
    <s v="USD"/>
    <n v="1547877600"/>
    <n v="1548050400"/>
    <b v="0"/>
    <b v="0"/>
    <s v="film &amp; video/drama"/>
    <x v="4"/>
    <x v="6"/>
  </r>
  <r>
    <n v="679"/>
    <s v="Davis Ltd"/>
    <s v="Synchronized motivating solution"/>
    <n v="1400"/>
    <x v="662"/>
    <n v="1036.5"/>
    <x v="1"/>
    <n v="363"/>
    <n v="39.97520661157025"/>
    <x v="1"/>
    <s v="USD"/>
    <n v="1571374800"/>
    <n v="1571806800"/>
    <b v="0"/>
    <b v="1"/>
    <s v="food/food trucks"/>
    <x v="0"/>
    <x v="0"/>
  </r>
  <r>
    <n v="680"/>
    <s v="Nelson-Valdez"/>
    <s v="Open-source 4thgeneration open system"/>
    <n v="145600"/>
    <x v="663"/>
    <n v="97.405219780219781"/>
    <x v="0"/>
    <n v="2955"/>
    <n v="47.993908629441627"/>
    <x v="1"/>
    <s v="USD"/>
    <n v="1576303200"/>
    <n v="1576476000"/>
    <b v="0"/>
    <b v="1"/>
    <s v="games/mobile games"/>
    <x v="6"/>
    <x v="20"/>
  </r>
  <r>
    <n v="681"/>
    <s v="Kelly PLC"/>
    <s v="Decentralized context-sensitive superstructure"/>
    <n v="184100"/>
    <x v="664"/>
    <n v="86.386203150461711"/>
    <x v="0"/>
    <n v="1657"/>
    <n v="95.978877489438744"/>
    <x v="1"/>
    <s v="USD"/>
    <n v="1324447200"/>
    <n v="1324965600"/>
    <b v="0"/>
    <b v="0"/>
    <s v="theater/plays"/>
    <x v="3"/>
    <x v="3"/>
  </r>
  <r>
    <n v="682"/>
    <s v="Nguyen and Sons"/>
    <s v="Compatible 5thgeneration concept"/>
    <n v="5400"/>
    <x v="665"/>
    <n v="150.16666666666666"/>
    <x v="1"/>
    <n v="103"/>
    <n v="78.728155339805824"/>
    <x v="1"/>
    <s v="USD"/>
    <n v="1386741600"/>
    <n v="1387519200"/>
    <b v="0"/>
    <b v="0"/>
    <s v="theater/plays"/>
    <x v="3"/>
    <x v="3"/>
  </r>
  <r>
    <n v="683"/>
    <s v="Jones PLC"/>
    <s v="Virtual systemic intranet"/>
    <n v="2300"/>
    <x v="666"/>
    <n v="358.43478260869563"/>
    <x v="1"/>
    <n v="147"/>
    <n v="56.081632653061227"/>
    <x v="1"/>
    <s v="USD"/>
    <n v="1537074000"/>
    <n v="1537246800"/>
    <b v="0"/>
    <b v="0"/>
    <s v="theater/plays"/>
    <x v="3"/>
    <x v="3"/>
  </r>
  <r>
    <n v="684"/>
    <s v="Gilmore LLC"/>
    <s v="Optimized systemic algorithm"/>
    <n v="1400"/>
    <x v="667"/>
    <n v="542.85714285714289"/>
    <x v="1"/>
    <n v="110"/>
    <n v="69.090909090909093"/>
    <x v="0"/>
    <s v="CAD"/>
    <n v="1277787600"/>
    <n v="1279515600"/>
    <b v="0"/>
    <b v="0"/>
    <s v="publishing/nonfiction"/>
    <x v="5"/>
    <x v="9"/>
  </r>
  <r>
    <n v="685"/>
    <s v="Lee-Cobb"/>
    <s v="Customizable homogeneous firmware"/>
    <n v="140000"/>
    <x v="668"/>
    <n v="67.500714285714281"/>
    <x v="0"/>
    <n v="926"/>
    <n v="102.05291576673866"/>
    <x v="0"/>
    <s v="CAD"/>
    <n v="1440306000"/>
    <n v="1442379600"/>
    <b v="0"/>
    <b v="0"/>
    <s v="theater/plays"/>
    <x v="3"/>
    <x v="3"/>
  </r>
  <r>
    <n v="686"/>
    <s v="Jones, Wiley and Robbins"/>
    <s v="Front-line cohesive extranet"/>
    <n v="7500"/>
    <x v="669"/>
    <n v="191.74666666666667"/>
    <x v="1"/>
    <n v="134"/>
    <n v="107.32089552238806"/>
    <x v="1"/>
    <s v="USD"/>
    <n v="1522126800"/>
    <n v="1523077200"/>
    <b v="0"/>
    <b v="0"/>
    <s v="technology/wearables"/>
    <x v="2"/>
    <x v="8"/>
  </r>
  <r>
    <n v="687"/>
    <s v="Martin, Gates and Holt"/>
    <s v="Distributed holistic neural-net"/>
    <n v="1500"/>
    <x v="670"/>
    <n v="932"/>
    <x v="1"/>
    <n v="269"/>
    <n v="51.970260223048328"/>
    <x v="1"/>
    <s v="USD"/>
    <n v="1489298400"/>
    <n v="1489554000"/>
    <b v="0"/>
    <b v="0"/>
    <s v="theater/plays"/>
    <x v="3"/>
    <x v="3"/>
  </r>
  <r>
    <n v="688"/>
    <s v="Bowen, Davies and Burns"/>
    <s v="Devolved client-server monitoring"/>
    <n v="2900"/>
    <x v="671"/>
    <n v="429.27586206896552"/>
    <x v="1"/>
    <n v="175"/>
    <n v="71.137142857142862"/>
    <x v="1"/>
    <s v="USD"/>
    <n v="1547100000"/>
    <n v="1548482400"/>
    <b v="0"/>
    <b v="1"/>
    <s v="film &amp; video/television"/>
    <x v="4"/>
    <x v="19"/>
  </r>
  <r>
    <n v="689"/>
    <s v="Nguyen Inc"/>
    <s v="Seamless directional capacity"/>
    <n v="7300"/>
    <x v="672"/>
    <n v="100.65753424657535"/>
    <x v="1"/>
    <n v="69"/>
    <n v="106.49275362318841"/>
    <x v="1"/>
    <s v="USD"/>
    <n v="1383022800"/>
    <n v="1384063200"/>
    <b v="0"/>
    <b v="0"/>
    <s v="technology/web"/>
    <x v="2"/>
    <x v="2"/>
  </r>
  <r>
    <n v="690"/>
    <s v="Walsh-Watts"/>
    <s v="Polarized actuating implementation"/>
    <n v="3600"/>
    <x v="673"/>
    <n v="226.61111111111109"/>
    <x v="1"/>
    <n v="190"/>
    <n v="42.93684210526316"/>
    <x v="1"/>
    <s v="USD"/>
    <n v="1322373600"/>
    <n v="1322892000"/>
    <b v="0"/>
    <b v="1"/>
    <s v="film &amp; video/documentary"/>
    <x v="4"/>
    <x v="4"/>
  </r>
  <r>
    <n v="691"/>
    <s v="Ray, Li and Li"/>
    <s v="Front-line disintermediate hub"/>
    <n v="5000"/>
    <x v="674"/>
    <n v="142.38"/>
    <x v="1"/>
    <n v="237"/>
    <n v="30.037974683544302"/>
    <x v="1"/>
    <s v="USD"/>
    <n v="1349240400"/>
    <n v="1350709200"/>
    <b v="1"/>
    <b v="1"/>
    <s v="film &amp; video/documentary"/>
    <x v="4"/>
    <x v="4"/>
  </r>
  <r>
    <n v="692"/>
    <s v="Murray Ltd"/>
    <s v="Decentralized 4thgeneration challenge"/>
    <n v="6000"/>
    <x v="675"/>
    <n v="90.633333333333326"/>
    <x v="0"/>
    <n v="77"/>
    <n v="70.623376623376629"/>
    <x v="4"/>
    <s v="GBP"/>
    <n v="1562648400"/>
    <n v="1564203600"/>
    <b v="0"/>
    <b v="0"/>
    <s v="music/rock"/>
    <x v="1"/>
    <x v="1"/>
  </r>
  <r>
    <n v="693"/>
    <s v="Bradford-Silva"/>
    <s v="Reverse-engineered composite hierarchy"/>
    <n v="180400"/>
    <x v="676"/>
    <n v="63.966740576496676"/>
    <x v="0"/>
    <n v="1748"/>
    <n v="66.016018306636155"/>
    <x v="1"/>
    <s v="USD"/>
    <n v="1508216400"/>
    <n v="1509685200"/>
    <b v="0"/>
    <b v="0"/>
    <s v="theater/plays"/>
    <x v="3"/>
    <x v="3"/>
  </r>
  <r>
    <n v="694"/>
    <s v="Mora-Bradley"/>
    <s v="Programmable tangible ability"/>
    <n v="9100"/>
    <x v="677"/>
    <n v="84.131868131868131"/>
    <x v="0"/>
    <n v="79"/>
    <n v="96.911392405063296"/>
    <x v="1"/>
    <s v="USD"/>
    <n v="1511762400"/>
    <n v="1514959200"/>
    <b v="0"/>
    <b v="0"/>
    <s v="theater/plays"/>
    <x v="3"/>
    <x v="3"/>
  </r>
  <r>
    <n v="695"/>
    <s v="Cardenas, Thompson and Carey"/>
    <s v="Configurable full-range emulation"/>
    <n v="9200"/>
    <x v="678"/>
    <n v="133.93478260869566"/>
    <x v="1"/>
    <n v="196"/>
    <n v="62.867346938775512"/>
    <x v="6"/>
    <s v="EUR"/>
    <n v="1447480800"/>
    <n v="1448863200"/>
    <b v="1"/>
    <b v="0"/>
    <s v="music/rock"/>
    <x v="1"/>
    <x v="1"/>
  </r>
  <r>
    <n v="696"/>
    <s v="Lopez, Reid and Johnson"/>
    <s v="Total real-time hardware"/>
    <n v="164100"/>
    <x v="679"/>
    <n v="59.042047531992694"/>
    <x v="0"/>
    <n v="889"/>
    <n v="108.98537682789652"/>
    <x v="1"/>
    <s v="USD"/>
    <n v="1429506000"/>
    <n v="1429592400"/>
    <b v="0"/>
    <b v="1"/>
    <s v="theater/plays"/>
    <x v="3"/>
    <x v="3"/>
  </r>
  <r>
    <n v="697"/>
    <s v="Fox-Williams"/>
    <s v="Profound system-worthy functionalities"/>
    <n v="128900"/>
    <x v="680"/>
    <n v="152.80062063615205"/>
    <x v="1"/>
    <n v="7295"/>
    <n v="26.999314599040439"/>
    <x v="1"/>
    <s v="USD"/>
    <n v="1522472400"/>
    <n v="1522645200"/>
    <b v="0"/>
    <b v="0"/>
    <s v="music/electric music"/>
    <x v="1"/>
    <x v="5"/>
  </r>
  <r>
    <n v="698"/>
    <s v="Taylor, Wood and Taylor"/>
    <s v="Cloned hybrid focus group"/>
    <n v="42100"/>
    <x v="681"/>
    <n v="446.69121140142522"/>
    <x v="1"/>
    <n v="2893"/>
    <n v="65.004147943311438"/>
    <x v="0"/>
    <s v="CAD"/>
    <n v="1322114400"/>
    <n v="1323324000"/>
    <b v="0"/>
    <b v="0"/>
    <s v="technology/wearables"/>
    <x v="2"/>
    <x v="8"/>
  </r>
  <r>
    <n v="699"/>
    <s v="King Inc"/>
    <s v="Ergonomic dedicated focus group"/>
    <n v="7400"/>
    <x v="682"/>
    <n v="84.391891891891888"/>
    <x v="0"/>
    <n v="56"/>
    <n v="111.51785714285714"/>
    <x v="1"/>
    <s v="USD"/>
    <n v="1561438800"/>
    <n v="1561525200"/>
    <b v="0"/>
    <b v="0"/>
    <s v="film &amp; video/drama"/>
    <x v="4"/>
    <x v="6"/>
  </r>
  <r>
    <n v="700"/>
    <s v="Cole, Petty and Cameron"/>
    <s v="Realigned zero administration paradigm"/>
    <n v="100"/>
    <x v="247"/>
    <n v="3"/>
    <x v="0"/>
    <n v="1"/>
    <n v="3"/>
    <x v="1"/>
    <s v="USD"/>
    <n v="1264399200"/>
    <n v="1265695200"/>
    <b v="0"/>
    <b v="0"/>
    <s v="technology/wearables"/>
    <x v="2"/>
    <x v="8"/>
  </r>
  <r>
    <n v="701"/>
    <s v="Mcclain LLC"/>
    <s v="Open-source multi-tasking methodology"/>
    <n v="52000"/>
    <x v="683"/>
    <n v="175.02692307692308"/>
    <x v="1"/>
    <n v="820"/>
    <n v="110.99268292682927"/>
    <x v="1"/>
    <s v="USD"/>
    <n v="1301202000"/>
    <n v="1301806800"/>
    <b v="1"/>
    <b v="0"/>
    <s v="theater/plays"/>
    <x v="3"/>
    <x v="3"/>
  </r>
  <r>
    <n v="702"/>
    <s v="Sims-Gross"/>
    <s v="Object-based attitude-oriented analyzer"/>
    <n v="8700"/>
    <x v="684"/>
    <n v="54.137931034482754"/>
    <x v="0"/>
    <n v="83"/>
    <n v="56.746987951807228"/>
    <x v="1"/>
    <s v="USD"/>
    <n v="1374469200"/>
    <n v="1374901200"/>
    <b v="0"/>
    <b v="0"/>
    <s v="technology/wearables"/>
    <x v="2"/>
    <x v="8"/>
  </r>
  <r>
    <n v="703"/>
    <s v="Perez Group"/>
    <s v="Cross-platform tertiary hub"/>
    <n v="63400"/>
    <x v="685"/>
    <n v="311.87381703470032"/>
    <x v="1"/>
    <n v="2038"/>
    <n v="97.020608439646708"/>
    <x v="1"/>
    <s v="USD"/>
    <n v="1334984400"/>
    <n v="1336453200"/>
    <b v="1"/>
    <b v="1"/>
    <s v="publishing/translations"/>
    <x v="5"/>
    <x v="18"/>
  </r>
  <r>
    <n v="704"/>
    <s v="Haynes-Williams"/>
    <s v="Seamless clear-thinking artificial intelligence"/>
    <n v="8700"/>
    <x v="686"/>
    <n v="122.78160919540231"/>
    <x v="1"/>
    <n v="116"/>
    <n v="92.08620689655173"/>
    <x v="1"/>
    <s v="USD"/>
    <n v="1467608400"/>
    <n v="1468904400"/>
    <b v="0"/>
    <b v="0"/>
    <s v="film &amp; video/animation"/>
    <x v="4"/>
    <x v="10"/>
  </r>
  <r>
    <n v="705"/>
    <s v="Ford LLC"/>
    <s v="Centralized tangible success"/>
    <n v="169700"/>
    <x v="687"/>
    <n v="99.026517383618156"/>
    <x v="0"/>
    <n v="2025"/>
    <n v="82.986666666666665"/>
    <x v="4"/>
    <s v="GBP"/>
    <n v="1386741600"/>
    <n v="1387087200"/>
    <b v="0"/>
    <b v="0"/>
    <s v="publishing/nonfiction"/>
    <x v="5"/>
    <x v="9"/>
  </r>
  <r>
    <n v="706"/>
    <s v="Moreno Ltd"/>
    <s v="Customer-focused multimedia methodology"/>
    <n v="108400"/>
    <x v="688"/>
    <n v="127.84686346863469"/>
    <x v="1"/>
    <n v="1345"/>
    <n v="103.03791821561339"/>
    <x v="2"/>
    <s v="AUD"/>
    <n v="1546754400"/>
    <n v="1547445600"/>
    <b v="0"/>
    <b v="1"/>
    <s v="technology/web"/>
    <x v="2"/>
    <x v="2"/>
  </r>
  <r>
    <n v="707"/>
    <s v="Moore, Cook and Wright"/>
    <s v="Visionary maximized Local Area Network"/>
    <n v="7300"/>
    <x v="689"/>
    <n v="158.61643835616439"/>
    <x v="1"/>
    <n v="168"/>
    <n v="68.922619047619051"/>
    <x v="1"/>
    <s v="USD"/>
    <n v="1544248800"/>
    <n v="1547359200"/>
    <b v="0"/>
    <b v="0"/>
    <s v="film &amp; video/drama"/>
    <x v="4"/>
    <x v="6"/>
  </r>
  <r>
    <n v="708"/>
    <s v="Ortega LLC"/>
    <s v="Secured bifurcated intranet"/>
    <n v="1700"/>
    <x v="690"/>
    <n v="707.05882352941171"/>
    <x v="1"/>
    <n v="137"/>
    <n v="87.737226277372258"/>
    <x v="5"/>
    <s v="CHF"/>
    <n v="1495429200"/>
    <n v="1496293200"/>
    <b v="0"/>
    <b v="0"/>
    <s v="theater/plays"/>
    <x v="3"/>
    <x v="3"/>
  </r>
  <r>
    <n v="709"/>
    <s v="Silva, Walker and Martin"/>
    <s v="Grass-roots 4thgeneration product"/>
    <n v="9800"/>
    <x v="691"/>
    <n v="142.38775510204081"/>
    <x v="1"/>
    <n v="186"/>
    <n v="75.021505376344081"/>
    <x v="6"/>
    <s v="EUR"/>
    <n v="1334811600"/>
    <n v="1335416400"/>
    <b v="0"/>
    <b v="0"/>
    <s v="theater/plays"/>
    <x v="3"/>
    <x v="3"/>
  </r>
  <r>
    <n v="710"/>
    <s v="Huynh, Gallegos and Mills"/>
    <s v="Reduced next generation info-mediaries"/>
    <n v="4300"/>
    <x v="692"/>
    <n v="147.86046511627907"/>
    <x v="1"/>
    <n v="125"/>
    <n v="50.863999999999997"/>
    <x v="1"/>
    <s v="USD"/>
    <n v="1531544400"/>
    <n v="1532149200"/>
    <b v="0"/>
    <b v="1"/>
    <s v="theater/plays"/>
    <x v="3"/>
    <x v="3"/>
  </r>
  <r>
    <n v="711"/>
    <s v="Anderson LLC"/>
    <s v="Customizable full-range artificial intelligence"/>
    <n v="6200"/>
    <x v="693"/>
    <n v="20.322580645161288"/>
    <x v="0"/>
    <n v="14"/>
    <n v="90"/>
    <x v="6"/>
    <s v="EUR"/>
    <n v="1453615200"/>
    <n v="1453788000"/>
    <b v="1"/>
    <b v="1"/>
    <s v="theater/plays"/>
    <x v="3"/>
    <x v="3"/>
  </r>
  <r>
    <n v="712"/>
    <s v="Garza-Bryant"/>
    <s v="Programmable leadingedge contingency"/>
    <n v="800"/>
    <x v="694"/>
    <n v="1840.625"/>
    <x v="1"/>
    <n v="202"/>
    <n v="72.896039603960389"/>
    <x v="1"/>
    <s v="USD"/>
    <n v="1467954000"/>
    <n v="1471496400"/>
    <b v="0"/>
    <b v="0"/>
    <s v="theater/plays"/>
    <x v="3"/>
    <x v="3"/>
  </r>
  <r>
    <n v="713"/>
    <s v="Mays LLC"/>
    <s v="Multi-layered global groupware"/>
    <n v="6900"/>
    <x v="695"/>
    <n v="161.94202898550725"/>
    <x v="1"/>
    <n v="103"/>
    <n v="108.48543689320388"/>
    <x v="1"/>
    <s v="USD"/>
    <n v="1471842000"/>
    <n v="1472878800"/>
    <b v="0"/>
    <b v="0"/>
    <s v="publishing/radio &amp; podcasts"/>
    <x v="5"/>
    <x v="15"/>
  </r>
  <r>
    <n v="714"/>
    <s v="Evans-Jones"/>
    <s v="Switchable methodical superstructure"/>
    <n v="38500"/>
    <x v="696"/>
    <n v="472.82077922077923"/>
    <x v="1"/>
    <n v="1785"/>
    <n v="101.98095238095237"/>
    <x v="1"/>
    <s v="USD"/>
    <n v="1408424400"/>
    <n v="1408510800"/>
    <b v="0"/>
    <b v="0"/>
    <s v="music/rock"/>
    <x v="1"/>
    <x v="1"/>
  </r>
  <r>
    <n v="715"/>
    <s v="Fischer, Torres and Walker"/>
    <s v="Expanded even-keeled portal"/>
    <n v="118000"/>
    <x v="697"/>
    <n v="24.466101694915253"/>
    <x v="0"/>
    <n v="656"/>
    <n v="44.009146341463413"/>
    <x v="1"/>
    <s v="USD"/>
    <n v="1281157200"/>
    <n v="1281589200"/>
    <b v="0"/>
    <b v="0"/>
    <s v="games/mobile games"/>
    <x v="6"/>
    <x v="20"/>
  </r>
  <r>
    <n v="716"/>
    <s v="Tapia, Kramer and Hicks"/>
    <s v="Advanced modular moderator"/>
    <n v="2000"/>
    <x v="698"/>
    <n v="517.65"/>
    <x v="1"/>
    <n v="157"/>
    <n v="65.942675159235662"/>
    <x v="1"/>
    <s v="USD"/>
    <n v="1373432400"/>
    <n v="1375851600"/>
    <b v="0"/>
    <b v="1"/>
    <s v="theater/plays"/>
    <x v="3"/>
    <x v="3"/>
  </r>
  <r>
    <n v="717"/>
    <s v="Barnes, Wilcox and Riley"/>
    <s v="Reverse-engineered well-modulated ability"/>
    <n v="5600"/>
    <x v="699"/>
    <n v="247.64285714285714"/>
    <x v="1"/>
    <n v="555"/>
    <n v="24.987387387387386"/>
    <x v="1"/>
    <s v="USD"/>
    <n v="1313989200"/>
    <n v="1315803600"/>
    <b v="0"/>
    <b v="0"/>
    <s v="film &amp; video/documentary"/>
    <x v="4"/>
    <x v="4"/>
  </r>
  <r>
    <n v="718"/>
    <s v="Reyes PLC"/>
    <s v="Expanded optimal pricing structure"/>
    <n v="8300"/>
    <x v="700"/>
    <n v="100.20481927710843"/>
    <x v="1"/>
    <n v="297"/>
    <n v="28.003367003367003"/>
    <x v="1"/>
    <s v="USD"/>
    <n v="1371445200"/>
    <n v="1373691600"/>
    <b v="0"/>
    <b v="0"/>
    <s v="technology/wearables"/>
    <x v="2"/>
    <x v="8"/>
  </r>
  <r>
    <n v="719"/>
    <s v="Pace, Simpson and Watkins"/>
    <s v="Down-sized uniform ability"/>
    <n v="6900"/>
    <x v="701"/>
    <n v="153"/>
    <x v="1"/>
    <n v="123"/>
    <n v="85.829268292682926"/>
    <x v="1"/>
    <s v="USD"/>
    <n v="1338267600"/>
    <n v="1339218000"/>
    <b v="0"/>
    <b v="0"/>
    <s v="publishing/fiction"/>
    <x v="5"/>
    <x v="13"/>
  </r>
  <r>
    <n v="720"/>
    <s v="Valenzuela, Davidson and Castro"/>
    <s v="Multi-layered upward-trending conglomeration"/>
    <n v="8700"/>
    <x v="702"/>
    <n v="37.091954022988503"/>
    <x v="3"/>
    <n v="38"/>
    <n v="84.921052631578945"/>
    <x v="3"/>
    <s v="DKK"/>
    <n v="1519192800"/>
    <n v="1520402400"/>
    <b v="0"/>
    <b v="1"/>
    <s v="theater/plays"/>
    <x v="3"/>
    <x v="3"/>
  </r>
  <r>
    <n v="721"/>
    <s v="Dominguez-Owens"/>
    <s v="Open-architected systematic intranet"/>
    <n v="123600"/>
    <x v="703"/>
    <n v="4.392394822006473"/>
    <x v="3"/>
    <n v="60"/>
    <n v="90.483333333333334"/>
    <x v="1"/>
    <s v="USD"/>
    <n v="1522818000"/>
    <n v="1523336400"/>
    <b v="0"/>
    <b v="0"/>
    <s v="music/rock"/>
    <x v="1"/>
    <x v="1"/>
  </r>
  <r>
    <n v="722"/>
    <s v="Thomas-Simmons"/>
    <s v="Proactive 24hour frame"/>
    <n v="48500"/>
    <x v="704"/>
    <n v="156.50721649484535"/>
    <x v="1"/>
    <n v="3036"/>
    <n v="25.00197628458498"/>
    <x v="1"/>
    <s v="USD"/>
    <n v="1509948000"/>
    <n v="1512280800"/>
    <b v="0"/>
    <b v="0"/>
    <s v="film &amp; video/documentary"/>
    <x v="4"/>
    <x v="4"/>
  </r>
  <r>
    <n v="723"/>
    <s v="Beck-Knight"/>
    <s v="Exclusive fresh-thinking model"/>
    <n v="4900"/>
    <x v="705"/>
    <n v="270.40816326530609"/>
    <x v="1"/>
    <n v="144"/>
    <n v="92.013888888888886"/>
    <x v="2"/>
    <s v="AUD"/>
    <n v="1456898400"/>
    <n v="1458709200"/>
    <b v="0"/>
    <b v="0"/>
    <s v="theater/plays"/>
    <x v="3"/>
    <x v="3"/>
  </r>
  <r>
    <n v="724"/>
    <s v="Mccoy Ltd"/>
    <s v="Business-focused encompassing intranet"/>
    <n v="8400"/>
    <x v="706"/>
    <n v="134.05952380952382"/>
    <x v="1"/>
    <n v="121"/>
    <n v="93.066115702479337"/>
    <x v="4"/>
    <s v="GBP"/>
    <n v="1413954000"/>
    <n v="1414126800"/>
    <b v="0"/>
    <b v="1"/>
    <s v="theater/plays"/>
    <x v="3"/>
    <x v="3"/>
  </r>
  <r>
    <n v="725"/>
    <s v="Dawson-Tyler"/>
    <s v="Optional 6thgeneration access"/>
    <n v="193200"/>
    <x v="707"/>
    <n v="50.398033126293996"/>
    <x v="0"/>
    <n v="1596"/>
    <n v="61.008145363408524"/>
    <x v="1"/>
    <s v="USD"/>
    <n v="1416031200"/>
    <n v="1416204000"/>
    <b v="0"/>
    <b v="0"/>
    <s v="games/mobile games"/>
    <x v="6"/>
    <x v="20"/>
  </r>
  <r>
    <n v="726"/>
    <s v="Johns-Thomas"/>
    <s v="Realigned web-enabled functionalities"/>
    <n v="54300"/>
    <x v="708"/>
    <n v="88.815837937384899"/>
    <x v="3"/>
    <n v="524"/>
    <n v="92.036259541984734"/>
    <x v="1"/>
    <s v="USD"/>
    <n v="1287982800"/>
    <n v="1288501200"/>
    <b v="0"/>
    <b v="1"/>
    <s v="theater/plays"/>
    <x v="3"/>
    <x v="3"/>
  </r>
  <r>
    <n v="727"/>
    <s v="Quinn, Cruz and Schmidt"/>
    <s v="Enterprise-wide multimedia software"/>
    <n v="8900"/>
    <x v="709"/>
    <n v="165"/>
    <x v="1"/>
    <n v="181"/>
    <n v="81.132596685082873"/>
    <x v="1"/>
    <s v="USD"/>
    <n v="1547964000"/>
    <n v="1552971600"/>
    <b v="0"/>
    <b v="0"/>
    <s v="technology/web"/>
    <x v="2"/>
    <x v="2"/>
  </r>
  <r>
    <n v="728"/>
    <s v="Stewart Inc"/>
    <s v="Versatile mission-critical knowledgebase"/>
    <n v="4200"/>
    <x v="710"/>
    <n v="17.5"/>
    <x v="0"/>
    <n v="10"/>
    <n v="73.5"/>
    <x v="1"/>
    <s v="USD"/>
    <n v="1464152400"/>
    <n v="1465102800"/>
    <b v="0"/>
    <b v="0"/>
    <s v="theater/plays"/>
    <x v="3"/>
    <x v="3"/>
  </r>
  <r>
    <n v="729"/>
    <s v="Moore Group"/>
    <s v="Multi-lateral object-oriented open system"/>
    <n v="5600"/>
    <x v="711"/>
    <n v="185.66071428571428"/>
    <x v="1"/>
    <n v="122"/>
    <n v="85.221311475409834"/>
    <x v="1"/>
    <s v="USD"/>
    <n v="1359957600"/>
    <n v="1360130400"/>
    <b v="0"/>
    <b v="0"/>
    <s v="film &amp; video/drama"/>
    <x v="4"/>
    <x v="6"/>
  </r>
  <r>
    <n v="730"/>
    <s v="Carson PLC"/>
    <s v="Visionary system-worthy attitude"/>
    <n v="28800"/>
    <x v="712"/>
    <n v="412.6631944444444"/>
    <x v="1"/>
    <n v="1071"/>
    <n v="110.96825396825396"/>
    <x v="0"/>
    <s v="CAD"/>
    <n v="1432357200"/>
    <n v="1432875600"/>
    <b v="0"/>
    <b v="0"/>
    <s v="technology/wearables"/>
    <x v="2"/>
    <x v="8"/>
  </r>
  <r>
    <n v="731"/>
    <s v="Cruz, Hall and Mason"/>
    <s v="Synergized content-based hierarchy"/>
    <n v="8000"/>
    <x v="713"/>
    <n v="90.25"/>
    <x v="3"/>
    <n v="219"/>
    <n v="32.968036529680369"/>
    <x v="1"/>
    <s v="USD"/>
    <n v="1500786000"/>
    <n v="1500872400"/>
    <b v="0"/>
    <b v="0"/>
    <s v="technology/web"/>
    <x v="2"/>
    <x v="2"/>
  </r>
  <r>
    <n v="732"/>
    <s v="Glass, Baker and Jones"/>
    <s v="Business-focused 24hour access"/>
    <n v="117000"/>
    <x v="714"/>
    <n v="91.984615384615381"/>
    <x v="0"/>
    <n v="1121"/>
    <n v="96.005352363960753"/>
    <x v="1"/>
    <s v="USD"/>
    <n v="1490158800"/>
    <n v="1492146000"/>
    <b v="0"/>
    <b v="1"/>
    <s v="music/rock"/>
    <x v="1"/>
    <x v="1"/>
  </r>
  <r>
    <n v="733"/>
    <s v="Marquez-Kerr"/>
    <s v="Automated hybrid orchestration"/>
    <n v="15800"/>
    <x v="715"/>
    <n v="527.00632911392404"/>
    <x v="1"/>
    <n v="980"/>
    <n v="84.96632653061225"/>
    <x v="1"/>
    <s v="USD"/>
    <n v="1406178000"/>
    <n v="1407301200"/>
    <b v="0"/>
    <b v="0"/>
    <s v="music/metal"/>
    <x v="1"/>
    <x v="16"/>
  </r>
  <r>
    <n v="734"/>
    <s v="Stone PLC"/>
    <s v="Exclusive 5thgeneration leverage"/>
    <n v="4200"/>
    <x v="716"/>
    <n v="319.14285714285711"/>
    <x v="1"/>
    <n v="536"/>
    <n v="25.007462686567163"/>
    <x v="1"/>
    <s v="USD"/>
    <n v="1485583200"/>
    <n v="1486620000"/>
    <b v="0"/>
    <b v="1"/>
    <s v="theater/plays"/>
    <x v="3"/>
    <x v="3"/>
  </r>
  <r>
    <n v="735"/>
    <s v="Caldwell PLC"/>
    <s v="Grass-roots zero administration alliance"/>
    <n v="37100"/>
    <x v="717"/>
    <n v="354.18867924528303"/>
    <x v="1"/>
    <n v="1991"/>
    <n v="65.998995479658461"/>
    <x v="1"/>
    <s v="USD"/>
    <n v="1459314000"/>
    <n v="1459918800"/>
    <b v="0"/>
    <b v="0"/>
    <s v="photography/photography books"/>
    <x v="7"/>
    <x v="14"/>
  </r>
  <r>
    <n v="736"/>
    <s v="Silva-Hawkins"/>
    <s v="Proactive heuristic orchestration"/>
    <n v="7700"/>
    <x v="718"/>
    <n v="32.896103896103895"/>
    <x v="3"/>
    <n v="29"/>
    <n v="87.34482758620689"/>
    <x v="1"/>
    <s v="USD"/>
    <n v="1424412000"/>
    <n v="1424757600"/>
    <b v="0"/>
    <b v="0"/>
    <s v="publishing/nonfiction"/>
    <x v="5"/>
    <x v="9"/>
  </r>
  <r>
    <n v="737"/>
    <s v="Gardner Inc"/>
    <s v="Function-based systematic Graphical User Interface"/>
    <n v="3700"/>
    <x v="719"/>
    <n v="135.8918918918919"/>
    <x v="1"/>
    <n v="180"/>
    <n v="27.933333333333334"/>
    <x v="1"/>
    <s v="USD"/>
    <n v="1478844000"/>
    <n v="1479880800"/>
    <b v="0"/>
    <b v="0"/>
    <s v="music/indie rock"/>
    <x v="1"/>
    <x v="7"/>
  </r>
  <r>
    <n v="738"/>
    <s v="Garcia Group"/>
    <s v="Extended zero administration software"/>
    <n v="74700"/>
    <x v="720"/>
    <n v="2.0843373493975905"/>
    <x v="0"/>
    <n v="15"/>
    <n v="103.8"/>
    <x v="1"/>
    <s v="USD"/>
    <n v="1416117600"/>
    <n v="1418018400"/>
    <b v="0"/>
    <b v="1"/>
    <s v="theater/plays"/>
    <x v="3"/>
    <x v="3"/>
  </r>
  <r>
    <n v="739"/>
    <s v="Meyer-Avila"/>
    <s v="Multi-tiered discrete support"/>
    <n v="10000"/>
    <x v="721"/>
    <n v="61"/>
    <x v="0"/>
    <n v="191"/>
    <n v="31.937172774869111"/>
    <x v="1"/>
    <s v="USD"/>
    <n v="1340946000"/>
    <n v="1341032400"/>
    <b v="0"/>
    <b v="0"/>
    <s v="music/indie rock"/>
    <x v="1"/>
    <x v="7"/>
  </r>
  <r>
    <n v="740"/>
    <s v="Nelson, Smith and Graham"/>
    <s v="Phased system-worthy conglomeration"/>
    <n v="5300"/>
    <x v="722"/>
    <n v="30.037735849056602"/>
    <x v="0"/>
    <n v="16"/>
    <n v="99.5"/>
    <x v="1"/>
    <s v="USD"/>
    <n v="1486101600"/>
    <n v="1486360800"/>
    <b v="0"/>
    <b v="0"/>
    <s v="theater/plays"/>
    <x v="3"/>
    <x v="3"/>
  </r>
  <r>
    <n v="741"/>
    <s v="Garcia Ltd"/>
    <s v="Balanced mobile alliance"/>
    <n v="1200"/>
    <x v="723"/>
    <n v="1179.1666666666665"/>
    <x v="1"/>
    <n v="130"/>
    <n v="108.84615384615384"/>
    <x v="1"/>
    <s v="USD"/>
    <n v="1274590800"/>
    <n v="1274677200"/>
    <b v="0"/>
    <b v="0"/>
    <s v="theater/plays"/>
    <x v="3"/>
    <x v="3"/>
  </r>
  <r>
    <n v="742"/>
    <s v="West-Stevens"/>
    <s v="Reactive solution-oriented groupware"/>
    <n v="1200"/>
    <x v="724"/>
    <n v="1126.0833333333335"/>
    <x v="1"/>
    <n v="122"/>
    <n v="110.76229508196721"/>
    <x v="1"/>
    <s v="USD"/>
    <n v="1263880800"/>
    <n v="1267509600"/>
    <b v="0"/>
    <b v="0"/>
    <s v="music/electric music"/>
    <x v="1"/>
    <x v="5"/>
  </r>
  <r>
    <n v="743"/>
    <s v="Clark-Conrad"/>
    <s v="Exclusive bandwidth-monitored orchestration"/>
    <n v="3900"/>
    <x v="725"/>
    <n v="12.923076923076923"/>
    <x v="0"/>
    <n v="17"/>
    <n v="29.647058823529413"/>
    <x v="1"/>
    <s v="USD"/>
    <n v="1445403600"/>
    <n v="1445922000"/>
    <b v="0"/>
    <b v="1"/>
    <s v="theater/plays"/>
    <x v="3"/>
    <x v="3"/>
  </r>
  <r>
    <n v="744"/>
    <s v="Fitzgerald Group"/>
    <s v="Intuitive exuding initiative"/>
    <n v="2000"/>
    <x v="726"/>
    <n v="712"/>
    <x v="1"/>
    <n v="140"/>
    <n v="101.71428571428571"/>
    <x v="1"/>
    <s v="USD"/>
    <n v="1533877200"/>
    <n v="1534050000"/>
    <b v="0"/>
    <b v="1"/>
    <s v="theater/plays"/>
    <x v="3"/>
    <x v="3"/>
  </r>
  <r>
    <n v="745"/>
    <s v="Hill, Mccann and Moore"/>
    <s v="Streamlined needs-based knowledge user"/>
    <n v="6900"/>
    <x v="727"/>
    <n v="30.304347826086957"/>
    <x v="0"/>
    <n v="34"/>
    <n v="61.5"/>
    <x v="1"/>
    <s v="USD"/>
    <n v="1275195600"/>
    <n v="1277528400"/>
    <b v="0"/>
    <b v="0"/>
    <s v="technology/wearables"/>
    <x v="2"/>
    <x v="8"/>
  </r>
  <r>
    <n v="746"/>
    <s v="Edwards LLC"/>
    <s v="Automated system-worthy structure"/>
    <n v="55800"/>
    <x v="728"/>
    <n v="212.50896057347671"/>
    <x v="1"/>
    <n v="3388"/>
    <n v="35"/>
    <x v="1"/>
    <s v="USD"/>
    <n v="1318136400"/>
    <n v="1318568400"/>
    <b v="0"/>
    <b v="0"/>
    <s v="technology/web"/>
    <x v="2"/>
    <x v="2"/>
  </r>
  <r>
    <n v="747"/>
    <s v="Greer and Sons"/>
    <s v="Secured clear-thinking intranet"/>
    <n v="4900"/>
    <x v="729"/>
    <n v="228.85714285714286"/>
    <x v="1"/>
    <n v="280"/>
    <n v="40.049999999999997"/>
    <x v="1"/>
    <s v="USD"/>
    <n v="1283403600"/>
    <n v="1284354000"/>
    <b v="0"/>
    <b v="0"/>
    <s v="theater/plays"/>
    <x v="3"/>
    <x v="3"/>
  </r>
  <r>
    <n v="748"/>
    <s v="Martinez PLC"/>
    <s v="Cloned actuating architecture"/>
    <n v="194900"/>
    <x v="730"/>
    <n v="34.959979476654695"/>
    <x v="3"/>
    <n v="614"/>
    <n v="110.97231270358306"/>
    <x v="1"/>
    <s v="USD"/>
    <n v="1267423200"/>
    <n v="1269579600"/>
    <b v="0"/>
    <b v="1"/>
    <s v="film &amp; video/animation"/>
    <x v="4"/>
    <x v="10"/>
  </r>
  <r>
    <n v="749"/>
    <s v="Hunter-Logan"/>
    <s v="Down-sized needs-based task-force"/>
    <n v="8600"/>
    <x v="731"/>
    <n v="157.29069767441862"/>
    <x v="1"/>
    <n v="366"/>
    <n v="36.959016393442624"/>
    <x v="6"/>
    <s v="EUR"/>
    <n v="1412744400"/>
    <n v="1413781200"/>
    <b v="0"/>
    <b v="1"/>
    <s v="technology/wearables"/>
    <x v="2"/>
    <x v="8"/>
  </r>
  <r>
    <n v="750"/>
    <s v="Ramos and Sons"/>
    <s v="Extended responsive Internet solution"/>
    <n v="100"/>
    <x v="99"/>
    <n v="1"/>
    <x v="0"/>
    <n v="1"/>
    <n v="1"/>
    <x v="4"/>
    <s v="GBP"/>
    <n v="1277960400"/>
    <n v="1280120400"/>
    <b v="0"/>
    <b v="0"/>
    <s v="music/electric music"/>
    <x v="1"/>
    <x v="5"/>
  </r>
  <r>
    <n v="751"/>
    <s v="Lane-Barber"/>
    <s v="Universal value-added moderator"/>
    <n v="3600"/>
    <x v="732"/>
    <n v="232.30555555555554"/>
    <x v="1"/>
    <n v="270"/>
    <n v="30.974074074074075"/>
    <x v="1"/>
    <s v="USD"/>
    <n v="1458190800"/>
    <n v="1459486800"/>
    <b v="1"/>
    <b v="1"/>
    <s v="publishing/nonfiction"/>
    <x v="5"/>
    <x v="9"/>
  </r>
  <r>
    <n v="752"/>
    <s v="Lowery Group"/>
    <s v="Sharable motivating emulation"/>
    <n v="5800"/>
    <x v="733"/>
    <n v="92.448275862068968"/>
    <x v="3"/>
    <n v="114"/>
    <n v="47.035087719298247"/>
    <x v="1"/>
    <s v="USD"/>
    <n v="1280984400"/>
    <n v="1282539600"/>
    <b v="0"/>
    <b v="1"/>
    <s v="theater/plays"/>
    <x v="3"/>
    <x v="3"/>
  </r>
  <r>
    <n v="753"/>
    <s v="Guerrero-Griffin"/>
    <s v="Networked web-enabled product"/>
    <n v="4700"/>
    <x v="734"/>
    <n v="256.70212765957444"/>
    <x v="1"/>
    <n v="137"/>
    <n v="88.065693430656935"/>
    <x v="1"/>
    <s v="USD"/>
    <n v="1274590800"/>
    <n v="1275886800"/>
    <b v="0"/>
    <b v="0"/>
    <s v="photography/photography books"/>
    <x v="7"/>
    <x v="14"/>
  </r>
  <r>
    <n v="754"/>
    <s v="Perez, Reed and Lee"/>
    <s v="Advanced dedicated encoding"/>
    <n v="70400"/>
    <x v="735"/>
    <n v="168.47017045454547"/>
    <x v="1"/>
    <n v="3205"/>
    <n v="37.005616224648989"/>
    <x v="1"/>
    <s v="USD"/>
    <n v="1351400400"/>
    <n v="1355983200"/>
    <b v="0"/>
    <b v="0"/>
    <s v="theater/plays"/>
    <x v="3"/>
    <x v="3"/>
  </r>
  <r>
    <n v="755"/>
    <s v="Chen, Pollard and Clarke"/>
    <s v="Stand-alone multi-state project"/>
    <n v="4500"/>
    <x v="562"/>
    <n v="166.57777777777778"/>
    <x v="1"/>
    <n v="288"/>
    <n v="26.027777777777779"/>
    <x v="3"/>
    <s v="DKK"/>
    <n v="1514354400"/>
    <n v="1515391200"/>
    <b v="0"/>
    <b v="1"/>
    <s v="theater/plays"/>
    <x v="3"/>
    <x v="3"/>
  </r>
  <r>
    <n v="756"/>
    <s v="Serrano, Gallagher and Griffith"/>
    <s v="Customizable bi-directional monitoring"/>
    <n v="1300"/>
    <x v="736"/>
    <n v="772.07692307692309"/>
    <x v="1"/>
    <n v="148"/>
    <n v="67.817567567567565"/>
    <x v="1"/>
    <s v="USD"/>
    <n v="1421733600"/>
    <n v="1422252000"/>
    <b v="0"/>
    <b v="0"/>
    <s v="theater/plays"/>
    <x v="3"/>
    <x v="3"/>
  </r>
  <r>
    <n v="757"/>
    <s v="Callahan-Gilbert"/>
    <s v="Profit-focused motivating function"/>
    <n v="1400"/>
    <x v="737"/>
    <n v="406.85714285714283"/>
    <x v="1"/>
    <n v="114"/>
    <n v="49.964912280701753"/>
    <x v="1"/>
    <s v="USD"/>
    <n v="1305176400"/>
    <n v="1305522000"/>
    <b v="0"/>
    <b v="0"/>
    <s v="film &amp; video/drama"/>
    <x v="4"/>
    <x v="6"/>
  </r>
  <r>
    <n v="758"/>
    <s v="Logan-Miranda"/>
    <s v="Proactive systemic firmware"/>
    <n v="29600"/>
    <x v="738"/>
    <n v="564.20608108108115"/>
    <x v="1"/>
    <n v="1518"/>
    <n v="110.01646903820817"/>
    <x v="0"/>
    <s v="CAD"/>
    <n v="1414126800"/>
    <n v="1414904400"/>
    <b v="0"/>
    <b v="0"/>
    <s v="music/rock"/>
    <x v="1"/>
    <x v="1"/>
  </r>
  <r>
    <n v="759"/>
    <s v="Rodriguez PLC"/>
    <s v="Grass-roots upward-trending installation"/>
    <n v="167500"/>
    <x v="739"/>
    <n v="68.426865671641792"/>
    <x v="0"/>
    <n v="1274"/>
    <n v="89.964678178963894"/>
    <x v="1"/>
    <s v="USD"/>
    <n v="1517810400"/>
    <n v="1520402400"/>
    <b v="0"/>
    <b v="0"/>
    <s v="music/electric music"/>
    <x v="1"/>
    <x v="5"/>
  </r>
  <r>
    <n v="760"/>
    <s v="Smith-Kennedy"/>
    <s v="Virtual heuristic hub"/>
    <n v="48300"/>
    <x v="740"/>
    <n v="34.351966873706004"/>
    <x v="0"/>
    <n v="210"/>
    <n v="79.009523809523813"/>
    <x v="6"/>
    <s v="EUR"/>
    <n v="1564635600"/>
    <n v="1567141200"/>
    <b v="0"/>
    <b v="1"/>
    <s v="games/video games"/>
    <x v="6"/>
    <x v="11"/>
  </r>
  <r>
    <n v="761"/>
    <s v="Mitchell-Lee"/>
    <s v="Customizable leadingedge model"/>
    <n v="2200"/>
    <x v="741"/>
    <n v="655.4545454545455"/>
    <x v="1"/>
    <n v="166"/>
    <n v="86.867469879518069"/>
    <x v="1"/>
    <s v="USD"/>
    <n v="1500699600"/>
    <n v="1501131600"/>
    <b v="0"/>
    <b v="0"/>
    <s v="music/rock"/>
    <x v="1"/>
    <x v="1"/>
  </r>
  <r>
    <n v="762"/>
    <s v="Davis Ltd"/>
    <s v="Upgradable uniform service-desk"/>
    <n v="3500"/>
    <x v="742"/>
    <n v="177.25714285714284"/>
    <x v="1"/>
    <n v="100"/>
    <n v="62.04"/>
    <x v="2"/>
    <s v="AUD"/>
    <n v="1354082400"/>
    <n v="1355032800"/>
    <b v="0"/>
    <b v="0"/>
    <s v="music/jazz"/>
    <x v="1"/>
    <x v="17"/>
  </r>
  <r>
    <n v="763"/>
    <s v="Rowland PLC"/>
    <s v="Inverse client-driven product"/>
    <n v="5600"/>
    <x v="207"/>
    <n v="113.17857142857144"/>
    <x v="1"/>
    <n v="235"/>
    <n v="26.970212765957445"/>
    <x v="1"/>
    <s v="USD"/>
    <n v="1336453200"/>
    <n v="1339477200"/>
    <b v="0"/>
    <b v="1"/>
    <s v="theater/plays"/>
    <x v="3"/>
    <x v="3"/>
  </r>
  <r>
    <n v="764"/>
    <s v="Shaffer-Mason"/>
    <s v="Managed bandwidth-monitored system engine"/>
    <n v="1100"/>
    <x v="743"/>
    <n v="728.18181818181824"/>
    <x v="1"/>
    <n v="148"/>
    <n v="54.121621621621621"/>
    <x v="1"/>
    <s v="USD"/>
    <n v="1305262800"/>
    <n v="1305954000"/>
    <b v="0"/>
    <b v="0"/>
    <s v="music/rock"/>
    <x v="1"/>
    <x v="1"/>
  </r>
  <r>
    <n v="765"/>
    <s v="Matthews LLC"/>
    <s v="Advanced transitional help-desk"/>
    <n v="3900"/>
    <x v="744"/>
    <n v="208.33333333333334"/>
    <x v="1"/>
    <n v="198"/>
    <n v="41.035353535353536"/>
    <x v="1"/>
    <s v="USD"/>
    <n v="1492232400"/>
    <n v="1494392400"/>
    <b v="1"/>
    <b v="1"/>
    <s v="music/indie rock"/>
    <x v="1"/>
    <x v="7"/>
  </r>
  <r>
    <n v="766"/>
    <s v="Montgomery-Castro"/>
    <s v="De-engineered disintermediate encryption"/>
    <n v="43800"/>
    <x v="49"/>
    <n v="31.171232876712331"/>
    <x v="0"/>
    <n v="248"/>
    <n v="55.052419354838712"/>
    <x v="2"/>
    <s v="AUD"/>
    <n v="1537333200"/>
    <n v="1537419600"/>
    <b v="0"/>
    <b v="0"/>
    <s v="film &amp; video/science fiction"/>
    <x v="4"/>
    <x v="22"/>
  </r>
  <r>
    <n v="767"/>
    <s v="Hale, Pearson and Jenkins"/>
    <s v="Upgradable attitude-oriented project"/>
    <n v="97200"/>
    <x v="745"/>
    <n v="56.967078189300416"/>
    <x v="0"/>
    <n v="513"/>
    <n v="107.93762183235867"/>
    <x v="1"/>
    <s v="USD"/>
    <n v="1444107600"/>
    <n v="1447999200"/>
    <b v="0"/>
    <b v="0"/>
    <s v="publishing/translations"/>
    <x v="5"/>
    <x v="18"/>
  </r>
  <r>
    <n v="768"/>
    <s v="Ramirez-Calderon"/>
    <s v="Fundamental zero tolerance alliance"/>
    <n v="4800"/>
    <x v="746"/>
    <n v="231"/>
    <x v="1"/>
    <n v="150"/>
    <n v="73.92"/>
    <x v="1"/>
    <s v="USD"/>
    <n v="1386741600"/>
    <n v="1388037600"/>
    <b v="0"/>
    <b v="0"/>
    <s v="theater/plays"/>
    <x v="3"/>
    <x v="3"/>
  </r>
  <r>
    <n v="769"/>
    <s v="Johnson-Morales"/>
    <s v="Devolved 24hour forecast"/>
    <n v="125600"/>
    <x v="747"/>
    <n v="86.867834394904463"/>
    <x v="0"/>
    <n v="3410"/>
    <n v="31.995894428152493"/>
    <x v="1"/>
    <s v="USD"/>
    <n v="1376542800"/>
    <n v="1378789200"/>
    <b v="0"/>
    <b v="0"/>
    <s v="games/video games"/>
    <x v="6"/>
    <x v="11"/>
  </r>
  <r>
    <n v="770"/>
    <s v="Mathis-Rodriguez"/>
    <s v="User-centric attitude-oriented intranet"/>
    <n v="4300"/>
    <x v="748"/>
    <n v="270.74418604651163"/>
    <x v="1"/>
    <n v="216"/>
    <n v="53.898148148148145"/>
    <x v="6"/>
    <s v="EUR"/>
    <n v="1397451600"/>
    <n v="1398056400"/>
    <b v="0"/>
    <b v="1"/>
    <s v="theater/plays"/>
    <x v="3"/>
    <x v="3"/>
  </r>
  <r>
    <n v="771"/>
    <s v="Smith, Mack and Williams"/>
    <s v="Self-enabling 5thgeneration paradigm"/>
    <n v="5600"/>
    <x v="749"/>
    <n v="49.446428571428569"/>
    <x v="3"/>
    <n v="26"/>
    <n v="106.5"/>
    <x v="1"/>
    <s v="USD"/>
    <n v="1548482400"/>
    <n v="1550815200"/>
    <b v="0"/>
    <b v="0"/>
    <s v="theater/plays"/>
    <x v="3"/>
    <x v="3"/>
  </r>
  <r>
    <n v="772"/>
    <s v="Johnson-Pace"/>
    <s v="Persistent 3rdgeneration moratorium"/>
    <n v="149600"/>
    <x v="750"/>
    <n v="113.3596256684492"/>
    <x v="1"/>
    <n v="5139"/>
    <n v="32.999805409612762"/>
    <x v="1"/>
    <s v="USD"/>
    <n v="1549692000"/>
    <n v="1550037600"/>
    <b v="0"/>
    <b v="0"/>
    <s v="music/indie rock"/>
    <x v="1"/>
    <x v="7"/>
  </r>
  <r>
    <n v="773"/>
    <s v="Meza, Kirby and Patel"/>
    <s v="Cross-platform empowering project"/>
    <n v="53100"/>
    <x v="751"/>
    <n v="190.55555555555554"/>
    <x v="1"/>
    <n v="2353"/>
    <n v="43.00254993625159"/>
    <x v="1"/>
    <s v="USD"/>
    <n v="1492059600"/>
    <n v="1492923600"/>
    <b v="0"/>
    <b v="0"/>
    <s v="theater/plays"/>
    <x v="3"/>
    <x v="3"/>
  </r>
  <r>
    <n v="774"/>
    <s v="Gonzalez-Snow"/>
    <s v="Polarized user-facing interface"/>
    <n v="5000"/>
    <x v="752"/>
    <n v="135.5"/>
    <x v="1"/>
    <n v="78"/>
    <n v="86.858974358974365"/>
    <x v="6"/>
    <s v="EUR"/>
    <n v="1463979600"/>
    <n v="1467522000"/>
    <b v="0"/>
    <b v="0"/>
    <s v="technology/web"/>
    <x v="2"/>
    <x v="2"/>
  </r>
  <r>
    <n v="775"/>
    <s v="Murphy LLC"/>
    <s v="Customer-focused non-volatile framework"/>
    <n v="9400"/>
    <x v="197"/>
    <n v="10.297872340425531"/>
    <x v="0"/>
    <n v="10"/>
    <n v="96.8"/>
    <x v="1"/>
    <s v="USD"/>
    <n v="1415253600"/>
    <n v="1416117600"/>
    <b v="0"/>
    <b v="0"/>
    <s v="music/rock"/>
    <x v="1"/>
    <x v="1"/>
  </r>
  <r>
    <n v="776"/>
    <s v="Taylor-Rowe"/>
    <s v="Synchronized multimedia frame"/>
    <n v="110800"/>
    <x v="753"/>
    <n v="65.544223826714799"/>
    <x v="0"/>
    <n v="2201"/>
    <n v="32.995456610631528"/>
    <x v="1"/>
    <s v="USD"/>
    <n v="1562216400"/>
    <n v="1563771600"/>
    <b v="0"/>
    <b v="0"/>
    <s v="theater/plays"/>
    <x v="3"/>
    <x v="3"/>
  </r>
  <r>
    <n v="777"/>
    <s v="Henderson Ltd"/>
    <s v="Open-architected stable algorithm"/>
    <n v="93800"/>
    <x v="754"/>
    <n v="49.026652452025587"/>
    <x v="0"/>
    <n v="676"/>
    <n v="68.028106508875737"/>
    <x v="1"/>
    <s v="USD"/>
    <n v="1316754000"/>
    <n v="1319259600"/>
    <b v="0"/>
    <b v="0"/>
    <s v="theater/plays"/>
    <x v="3"/>
    <x v="3"/>
  </r>
  <r>
    <n v="778"/>
    <s v="Moss-Guzman"/>
    <s v="Cross-platform optimizing website"/>
    <n v="1300"/>
    <x v="755"/>
    <n v="787.92307692307691"/>
    <x v="1"/>
    <n v="174"/>
    <n v="58.867816091954026"/>
    <x v="5"/>
    <s v="CHF"/>
    <n v="1313211600"/>
    <n v="1313643600"/>
    <b v="0"/>
    <b v="0"/>
    <s v="film &amp; video/animation"/>
    <x v="4"/>
    <x v="10"/>
  </r>
  <r>
    <n v="779"/>
    <s v="Webb Group"/>
    <s v="Public-key actuating projection"/>
    <n v="108700"/>
    <x v="756"/>
    <n v="80.306347746090154"/>
    <x v="0"/>
    <n v="831"/>
    <n v="105.04572803850782"/>
    <x v="1"/>
    <s v="USD"/>
    <n v="1439528400"/>
    <n v="1440306000"/>
    <b v="0"/>
    <b v="1"/>
    <s v="theater/plays"/>
    <x v="3"/>
    <x v="3"/>
  </r>
  <r>
    <n v="780"/>
    <s v="Brooks-Rodriguez"/>
    <s v="Implemented intangible instruction set"/>
    <n v="5100"/>
    <x v="757"/>
    <n v="106.29411764705883"/>
    <x v="1"/>
    <n v="164"/>
    <n v="33.054878048780488"/>
    <x v="1"/>
    <s v="USD"/>
    <n v="1469163600"/>
    <n v="1470805200"/>
    <b v="0"/>
    <b v="1"/>
    <s v="film &amp; video/drama"/>
    <x v="4"/>
    <x v="6"/>
  </r>
  <r>
    <n v="781"/>
    <s v="Thomas Ltd"/>
    <s v="Cross-group interactive architecture"/>
    <n v="8700"/>
    <x v="758"/>
    <n v="50.735632183908038"/>
    <x v="3"/>
    <n v="56"/>
    <n v="78.821428571428569"/>
    <x v="5"/>
    <s v="CHF"/>
    <n v="1288501200"/>
    <n v="1292911200"/>
    <b v="0"/>
    <b v="0"/>
    <s v="theater/plays"/>
    <x v="3"/>
    <x v="3"/>
  </r>
  <r>
    <n v="782"/>
    <s v="Williams and Sons"/>
    <s v="Centralized asymmetric framework"/>
    <n v="5100"/>
    <x v="759"/>
    <n v="215.31372549019611"/>
    <x v="1"/>
    <n v="161"/>
    <n v="68.204968944099377"/>
    <x v="1"/>
    <s v="USD"/>
    <n v="1298959200"/>
    <n v="1301374800"/>
    <b v="0"/>
    <b v="1"/>
    <s v="film &amp; video/animation"/>
    <x v="4"/>
    <x v="10"/>
  </r>
  <r>
    <n v="783"/>
    <s v="Vega, Chan and Carney"/>
    <s v="Down-sized systematic utilization"/>
    <n v="7400"/>
    <x v="760"/>
    <n v="141.22972972972974"/>
    <x v="1"/>
    <n v="138"/>
    <n v="75.731884057971016"/>
    <x v="1"/>
    <s v="USD"/>
    <n v="1387260000"/>
    <n v="1387864800"/>
    <b v="0"/>
    <b v="0"/>
    <s v="music/rock"/>
    <x v="1"/>
    <x v="1"/>
  </r>
  <r>
    <n v="784"/>
    <s v="Byrd Group"/>
    <s v="Profound fault-tolerant model"/>
    <n v="88900"/>
    <x v="761"/>
    <n v="115.33745781777279"/>
    <x v="1"/>
    <n v="3308"/>
    <n v="30.996070133010882"/>
    <x v="1"/>
    <s v="USD"/>
    <n v="1457244000"/>
    <n v="1458190800"/>
    <b v="0"/>
    <b v="0"/>
    <s v="technology/web"/>
    <x v="2"/>
    <x v="2"/>
  </r>
  <r>
    <n v="785"/>
    <s v="Peterson, Fletcher and Sanchez"/>
    <s v="Multi-channeled bi-directional moratorium"/>
    <n v="6700"/>
    <x v="762"/>
    <n v="193.11940298507463"/>
    <x v="1"/>
    <n v="127"/>
    <n v="101.88188976377953"/>
    <x v="2"/>
    <s v="AUD"/>
    <n v="1556341200"/>
    <n v="1559278800"/>
    <b v="0"/>
    <b v="1"/>
    <s v="film &amp; video/animation"/>
    <x v="4"/>
    <x v="10"/>
  </r>
  <r>
    <n v="786"/>
    <s v="Smith-Brown"/>
    <s v="Object-based content-based ability"/>
    <n v="1500"/>
    <x v="763"/>
    <n v="729.73333333333335"/>
    <x v="1"/>
    <n v="207"/>
    <n v="52.879227053140099"/>
    <x v="6"/>
    <s v="EUR"/>
    <n v="1522126800"/>
    <n v="1522731600"/>
    <b v="0"/>
    <b v="1"/>
    <s v="music/jazz"/>
    <x v="1"/>
    <x v="17"/>
  </r>
  <r>
    <n v="787"/>
    <s v="Vance-Glover"/>
    <s v="Progressive coherent secured line"/>
    <n v="61200"/>
    <x v="764"/>
    <n v="99.66339869281046"/>
    <x v="0"/>
    <n v="859"/>
    <n v="71.005820721769496"/>
    <x v="0"/>
    <s v="CAD"/>
    <n v="1305954000"/>
    <n v="1306731600"/>
    <b v="0"/>
    <b v="0"/>
    <s v="music/rock"/>
    <x v="1"/>
    <x v="1"/>
  </r>
  <r>
    <n v="788"/>
    <s v="Joyce PLC"/>
    <s v="Synchronized directional capability"/>
    <n v="3600"/>
    <x v="765"/>
    <n v="88.166666666666671"/>
    <x v="2"/>
    <n v="31"/>
    <n v="102.38709677419355"/>
    <x v="1"/>
    <s v="USD"/>
    <n v="1350709200"/>
    <n v="1352527200"/>
    <b v="0"/>
    <b v="0"/>
    <s v="film &amp; video/animation"/>
    <x v="4"/>
    <x v="10"/>
  </r>
  <r>
    <n v="789"/>
    <s v="Kennedy-Miller"/>
    <s v="Cross-platform composite migration"/>
    <n v="9000"/>
    <x v="766"/>
    <n v="37.233333333333334"/>
    <x v="0"/>
    <n v="45"/>
    <n v="74.466666666666669"/>
    <x v="1"/>
    <s v="USD"/>
    <n v="1401166800"/>
    <n v="1404363600"/>
    <b v="0"/>
    <b v="0"/>
    <s v="theater/plays"/>
    <x v="3"/>
    <x v="3"/>
  </r>
  <r>
    <n v="790"/>
    <s v="White-Obrien"/>
    <s v="Operative local pricing structure"/>
    <n v="185900"/>
    <x v="767"/>
    <n v="30.540075309306079"/>
    <x v="3"/>
    <n v="1113"/>
    <n v="51.009883198562441"/>
    <x v="1"/>
    <s v="USD"/>
    <n v="1266127200"/>
    <n v="1266645600"/>
    <b v="0"/>
    <b v="0"/>
    <s v="theater/plays"/>
    <x v="3"/>
    <x v="3"/>
  </r>
  <r>
    <n v="791"/>
    <s v="Stafford, Hess and Raymond"/>
    <s v="Optional web-enabled extranet"/>
    <n v="2100"/>
    <x v="768"/>
    <n v="25.714285714285712"/>
    <x v="0"/>
    <n v="6"/>
    <n v="90"/>
    <x v="1"/>
    <s v="USD"/>
    <n v="1481436000"/>
    <n v="1482818400"/>
    <b v="0"/>
    <b v="0"/>
    <s v="food/food trucks"/>
    <x v="0"/>
    <x v="0"/>
  </r>
  <r>
    <n v="792"/>
    <s v="Jordan, Schneider and Hall"/>
    <s v="Reduced 6thgeneration intranet"/>
    <n v="2000"/>
    <x v="769"/>
    <n v="34"/>
    <x v="0"/>
    <n v="7"/>
    <n v="97.142857142857139"/>
    <x v="1"/>
    <s v="USD"/>
    <n v="1372222800"/>
    <n v="1374642000"/>
    <b v="0"/>
    <b v="1"/>
    <s v="theater/plays"/>
    <x v="3"/>
    <x v="3"/>
  </r>
  <r>
    <n v="793"/>
    <s v="Rodriguez, Cox and Rodriguez"/>
    <s v="Networked disintermediate leverage"/>
    <n v="1100"/>
    <x v="770"/>
    <n v="1185.909090909091"/>
    <x v="1"/>
    <n v="181"/>
    <n v="72.071823204419886"/>
    <x v="5"/>
    <s v="CHF"/>
    <n v="1372136400"/>
    <n v="1372482000"/>
    <b v="0"/>
    <b v="0"/>
    <s v="publishing/nonfiction"/>
    <x v="5"/>
    <x v="9"/>
  </r>
  <r>
    <n v="794"/>
    <s v="Welch Inc"/>
    <s v="Optional optimal website"/>
    <n v="6600"/>
    <x v="771"/>
    <n v="125.39393939393939"/>
    <x v="1"/>
    <n v="110"/>
    <n v="75.236363636363635"/>
    <x v="1"/>
    <s v="USD"/>
    <n v="1513922400"/>
    <n v="1514959200"/>
    <b v="0"/>
    <b v="0"/>
    <s v="music/rock"/>
    <x v="1"/>
    <x v="1"/>
  </r>
  <r>
    <n v="795"/>
    <s v="Vasquez Inc"/>
    <s v="Stand-alone asynchronous functionalities"/>
    <n v="7100"/>
    <x v="772"/>
    <n v="14.394366197183098"/>
    <x v="0"/>
    <n v="31"/>
    <n v="32.967741935483872"/>
    <x v="1"/>
    <s v="USD"/>
    <n v="1477976400"/>
    <n v="1478235600"/>
    <b v="0"/>
    <b v="0"/>
    <s v="film &amp; video/drama"/>
    <x v="4"/>
    <x v="6"/>
  </r>
  <r>
    <n v="796"/>
    <s v="Freeman-Ferguson"/>
    <s v="Profound full-range open system"/>
    <n v="7800"/>
    <x v="773"/>
    <n v="54.807692307692314"/>
    <x v="0"/>
    <n v="78"/>
    <n v="54.807692307692307"/>
    <x v="1"/>
    <s v="USD"/>
    <n v="1407474000"/>
    <n v="1408078800"/>
    <b v="0"/>
    <b v="1"/>
    <s v="games/mobile games"/>
    <x v="6"/>
    <x v="20"/>
  </r>
  <r>
    <n v="797"/>
    <s v="Houston, Moore and Rogers"/>
    <s v="Optional tangible utilization"/>
    <n v="7600"/>
    <x v="774"/>
    <n v="109.63157894736841"/>
    <x v="1"/>
    <n v="185"/>
    <n v="45.037837837837834"/>
    <x v="1"/>
    <s v="USD"/>
    <n v="1546149600"/>
    <n v="1548136800"/>
    <b v="0"/>
    <b v="0"/>
    <s v="technology/web"/>
    <x v="2"/>
    <x v="2"/>
  </r>
  <r>
    <n v="798"/>
    <s v="Small-Fuentes"/>
    <s v="Seamless maximized product"/>
    <n v="3400"/>
    <x v="775"/>
    <n v="188.47058823529412"/>
    <x v="1"/>
    <n v="121"/>
    <n v="52.958677685950413"/>
    <x v="1"/>
    <s v="USD"/>
    <n v="1338440400"/>
    <n v="1340859600"/>
    <b v="0"/>
    <b v="1"/>
    <s v="theater/plays"/>
    <x v="3"/>
    <x v="3"/>
  </r>
  <r>
    <n v="799"/>
    <s v="Reid-Day"/>
    <s v="Devolved tertiary time-frame"/>
    <n v="84500"/>
    <x v="776"/>
    <n v="87.008284023668637"/>
    <x v="0"/>
    <n v="1225"/>
    <n v="60.017959183673469"/>
    <x v="4"/>
    <s v="GBP"/>
    <n v="1454133600"/>
    <n v="1454479200"/>
    <b v="0"/>
    <b v="0"/>
    <s v="theater/plays"/>
    <x v="3"/>
    <x v="3"/>
  </r>
  <r>
    <n v="800"/>
    <s v="Wallace LLC"/>
    <s v="Centralized regional function"/>
    <n v="100"/>
    <x v="99"/>
    <n v="1"/>
    <x v="0"/>
    <n v="1"/>
    <n v="1"/>
    <x v="5"/>
    <s v="CHF"/>
    <n v="1434085200"/>
    <n v="1434430800"/>
    <b v="0"/>
    <b v="0"/>
    <s v="music/rock"/>
    <x v="1"/>
    <x v="1"/>
  </r>
  <r>
    <n v="801"/>
    <s v="Olson-Bishop"/>
    <s v="User-friendly high-level initiative"/>
    <n v="2300"/>
    <x v="777"/>
    <n v="202.9130434782609"/>
    <x v="1"/>
    <n v="106"/>
    <n v="44.028301886792455"/>
    <x v="1"/>
    <s v="USD"/>
    <n v="1577772000"/>
    <n v="1579672800"/>
    <b v="0"/>
    <b v="1"/>
    <s v="photography/photography books"/>
    <x v="7"/>
    <x v="14"/>
  </r>
  <r>
    <n v="802"/>
    <s v="Rodriguez, Anderson and Porter"/>
    <s v="Reverse-engineered zero-defect infrastructure"/>
    <n v="6200"/>
    <x v="778"/>
    <n v="197.03225806451613"/>
    <x v="1"/>
    <n v="142"/>
    <n v="86.028169014084511"/>
    <x v="1"/>
    <s v="USD"/>
    <n v="1562216400"/>
    <n v="1562389200"/>
    <b v="0"/>
    <b v="0"/>
    <s v="photography/photography books"/>
    <x v="7"/>
    <x v="14"/>
  </r>
  <r>
    <n v="803"/>
    <s v="Perez, Brown and Meyers"/>
    <s v="Stand-alone background customer loyalty"/>
    <n v="6100"/>
    <x v="106"/>
    <n v="107"/>
    <x v="1"/>
    <n v="233"/>
    <n v="28.012875536480685"/>
    <x v="1"/>
    <s v="USD"/>
    <n v="1548568800"/>
    <n v="1551506400"/>
    <b v="0"/>
    <b v="0"/>
    <s v="theater/plays"/>
    <x v="3"/>
    <x v="3"/>
  </r>
  <r>
    <n v="804"/>
    <s v="English-Mccullough"/>
    <s v="Business-focused discrete software"/>
    <n v="2600"/>
    <x v="779"/>
    <n v="268.73076923076923"/>
    <x v="1"/>
    <n v="218"/>
    <n v="32.050458715596328"/>
    <x v="1"/>
    <s v="USD"/>
    <n v="1514872800"/>
    <n v="1516600800"/>
    <b v="0"/>
    <b v="0"/>
    <s v="music/rock"/>
    <x v="1"/>
    <x v="1"/>
  </r>
  <r>
    <n v="805"/>
    <s v="Smith-Nguyen"/>
    <s v="Advanced intermediate Graphic Interface"/>
    <n v="9700"/>
    <x v="780"/>
    <n v="50.845360824742272"/>
    <x v="0"/>
    <n v="67"/>
    <n v="73.611940298507463"/>
    <x v="2"/>
    <s v="AUD"/>
    <n v="1416031200"/>
    <n v="1420437600"/>
    <b v="0"/>
    <b v="0"/>
    <s v="film &amp; video/documentary"/>
    <x v="4"/>
    <x v="4"/>
  </r>
  <r>
    <n v="806"/>
    <s v="Harmon-Madden"/>
    <s v="Adaptive holistic hub"/>
    <n v="700"/>
    <x v="781"/>
    <n v="1180.2857142857142"/>
    <x v="1"/>
    <n v="76"/>
    <n v="108.71052631578948"/>
    <x v="1"/>
    <s v="USD"/>
    <n v="1330927200"/>
    <n v="1332997200"/>
    <b v="0"/>
    <b v="1"/>
    <s v="film &amp; video/drama"/>
    <x v="4"/>
    <x v="6"/>
  </r>
  <r>
    <n v="807"/>
    <s v="Walker-Taylor"/>
    <s v="Automated uniform concept"/>
    <n v="700"/>
    <x v="782"/>
    <n v="264"/>
    <x v="1"/>
    <n v="43"/>
    <n v="42.97674418604651"/>
    <x v="1"/>
    <s v="USD"/>
    <n v="1571115600"/>
    <n v="1574920800"/>
    <b v="0"/>
    <b v="1"/>
    <s v="theater/plays"/>
    <x v="3"/>
    <x v="3"/>
  </r>
  <r>
    <n v="808"/>
    <s v="Harris, Medina and Mitchell"/>
    <s v="Enhanced regional flexibility"/>
    <n v="5200"/>
    <x v="783"/>
    <n v="30.44230769230769"/>
    <x v="0"/>
    <n v="19"/>
    <n v="83.315789473684205"/>
    <x v="1"/>
    <s v="USD"/>
    <n v="1463461200"/>
    <n v="1464930000"/>
    <b v="0"/>
    <b v="0"/>
    <s v="food/food trucks"/>
    <x v="0"/>
    <x v="0"/>
  </r>
  <r>
    <n v="809"/>
    <s v="Williams and Sons"/>
    <s v="Public-key bottom-line algorithm"/>
    <n v="140800"/>
    <x v="784"/>
    <n v="62.880681818181813"/>
    <x v="0"/>
    <n v="2108"/>
    <n v="42"/>
    <x v="5"/>
    <s v="CHF"/>
    <n v="1344920400"/>
    <n v="1345006800"/>
    <b v="0"/>
    <b v="0"/>
    <s v="film &amp; video/documentary"/>
    <x v="4"/>
    <x v="4"/>
  </r>
  <r>
    <n v="810"/>
    <s v="Ball-Fisher"/>
    <s v="Multi-layered intangible instruction set"/>
    <n v="6400"/>
    <x v="785"/>
    <n v="193.125"/>
    <x v="1"/>
    <n v="221"/>
    <n v="55.927601809954751"/>
    <x v="1"/>
    <s v="USD"/>
    <n v="1511848800"/>
    <n v="1512712800"/>
    <b v="0"/>
    <b v="1"/>
    <s v="theater/plays"/>
    <x v="3"/>
    <x v="3"/>
  </r>
  <r>
    <n v="811"/>
    <s v="Page, Holt and Mack"/>
    <s v="Fundamental methodical emulation"/>
    <n v="92500"/>
    <x v="786"/>
    <n v="77.102702702702715"/>
    <x v="0"/>
    <n v="679"/>
    <n v="105.03681885125184"/>
    <x v="1"/>
    <s v="USD"/>
    <n v="1452319200"/>
    <n v="1452492000"/>
    <b v="0"/>
    <b v="1"/>
    <s v="games/video games"/>
    <x v="6"/>
    <x v="11"/>
  </r>
  <r>
    <n v="812"/>
    <s v="Landry Group"/>
    <s v="Expanded value-added hardware"/>
    <n v="59700"/>
    <x v="787"/>
    <n v="225.52763819095478"/>
    <x v="1"/>
    <n v="2805"/>
    <n v="48"/>
    <x v="0"/>
    <s v="CAD"/>
    <n v="1523854800"/>
    <n v="1524286800"/>
    <b v="0"/>
    <b v="0"/>
    <s v="publishing/nonfiction"/>
    <x v="5"/>
    <x v="9"/>
  </r>
  <r>
    <n v="813"/>
    <s v="Buckley Group"/>
    <s v="Diverse high-level attitude"/>
    <n v="3200"/>
    <x v="788"/>
    <n v="239.40625"/>
    <x v="1"/>
    <n v="68"/>
    <n v="112.66176470588235"/>
    <x v="1"/>
    <s v="USD"/>
    <n v="1346043600"/>
    <n v="1346907600"/>
    <b v="0"/>
    <b v="0"/>
    <s v="games/video games"/>
    <x v="6"/>
    <x v="11"/>
  </r>
  <r>
    <n v="814"/>
    <s v="Vincent PLC"/>
    <s v="Visionary 24hour analyzer"/>
    <n v="3200"/>
    <x v="789"/>
    <n v="92.1875"/>
    <x v="0"/>
    <n v="36"/>
    <n v="81.944444444444443"/>
    <x v="3"/>
    <s v="DKK"/>
    <n v="1464325200"/>
    <n v="1464498000"/>
    <b v="0"/>
    <b v="1"/>
    <s v="music/rock"/>
    <x v="1"/>
    <x v="1"/>
  </r>
  <r>
    <n v="815"/>
    <s v="Watson-Douglas"/>
    <s v="Centralized bandwidth-monitored leverage"/>
    <n v="9000"/>
    <x v="790"/>
    <n v="130.23333333333335"/>
    <x v="1"/>
    <n v="183"/>
    <n v="64.049180327868854"/>
    <x v="0"/>
    <s v="CAD"/>
    <n v="1511935200"/>
    <n v="1514181600"/>
    <b v="0"/>
    <b v="0"/>
    <s v="music/rock"/>
    <x v="1"/>
    <x v="1"/>
  </r>
  <r>
    <n v="816"/>
    <s v="Jones, Casey and Jones"/>
    <s v="Ergonomic mission-critical moratorium"/>
    <n v="2300"/>
    <x v="723"/>
    <n v="615.21739130434787"/>
    <x v="1"/>
    <n v="133"/>
    <n v="106.39097744360902"/>
    <x v="1"/>
    <s v="USD"/>
    <n v="1392012000"/>
    <n v="1392184800"/>
    <b v="1"/>
    <b v="1"/>
    <s v="theater/plays"/>
    <x v="3"/>
    <x v="3"/>
  </r>
  <r>
    <n v="817"/>
    <s v="Alvarez-Bauer"/>
    <s v="Front-line intermediate moderator"/>
    <n v="51300"/>
    <x v="791"/>
    <n v="368.79532163742692"/>
    <x v="1"/>
    <n v="2489"/>
    <n v="76.011249497790274"/>
    <x v="6"/>
    <s v="EUR"/>
    <n v="1556946000"/>
    <n v="1559365200"/>
    <b v="0"/>
    <b v="1"/>
    <s v="publishing/nonfiction"/>
    <x v="5"/>
    <x v="9"/>
  </r>
  <r>
    <n v="818"/>
    <s v="Martinez LLC"/>
    <s v="Automated local secured line"/>
    <n v="700"/>
    <x v="792"/>
    <n v="1094.8571428571429"/>
    <x v="1"/>
    <n v="69"/>
    <n v="111.07246376811594"/>
    <x v="1"/>
    <s v="USD"/>
    <n v="1548050400"/>
    <n v="1549173600"/>
    <b v="0"/>
    <b v="1"/>
    <s v="theater/plays"/>
    <x v="3"/>
    <x v="3"/>
  </r>
  <r>
    <n v="819"/>
    <s v="Buck-Khan"/>
    <s v="Integrated bandwidth-monitored alliance"/>
    <n v="8900"/>
    <x v="793"/>
    <n v="50.662921348314605"/>
    <x v="0"/>
    <n v="47"/>
    <n v="95.936170212765958"/>
    <x v="1"/>
    <s v="USD"/>
    <n v="1353736800"/>
    <n v="1355032800"/>
    <b v="1"/>
    <b v="0"/>
    <s v="games/video games"/>
    <x v="6"/>
    <x v="11"/>
  </r>
  <r>
    <n v="820"/>
    <s v="Valdez, Williams and Meyer"/>
    <s v="Cross-group heuristic forecast"/>
    <n v="1500"/>
    <x v="794"/>
    <n v="800.6"/>
    <x v="1"/>
    <n v="279"/>
    <n v="43.043010752688176"/>
    <x v="4"/>
    <s v="GBP"/>
    <n v="1532840400"/>
    <n v="1533963600"/>
    <b v="0"/>
    <b v="1"/>
    <s v="music/rock"/>
    <x v="1"/>
    <x v="1"/>
  </r>
  <r>
    <n v="821"/>
    <s v="Alvarez-Andrews"/>
    <s v="Extended impactful secured line"/>
    <n v="4900"/>
    <x v="795"/>
    <n v="291.28571428571428"/>
    <x v="1"/>
    <n v="210"/>
    <n v="67.966666666666669"/>
    <x v="1"/>
    <s v="USD"/>
    <n v="1488261600"/>
    <n v="1489381200"/>
    <b v="0"/>
    <b v="0"/>
    <s v="film &amp; video/documentary"/>
    <x v="4"/>
    <x v="4"/>
  </r>
  <r>
    <n v="822"/>
    <s v="Stewart and Sons"/>
    <s v="Distributed optimizing protocol"/>
    <n v="54000"/>
    <x v="796"/>
    <n v="349.9666666666667"/>
    <x v="1"/>
    <n v="2100"/>
    <n v="89.991428571428571"/>
    <x v="1"/>
    <s v="USD"/>
    <n v="1393567200"/>
    <n v="1395032400"/>
    <b v="0"/>
    <b v="0"/>
    <s v="music/rock"/>
    <x v="1"/>
    <x v="1"/>
  </r>
  <r>
    <n v="823"/>
    <s v="Dyer Inc"/>
    <s v="Secured well-modulated system engine"/>
    <n v="4100"/>
    <x v="797"/>
    <n v="357.07317073170731"/>
    <x v="1"/>
    <n v="252"/>
    <n v="58.095238095238095"/>
    <x v="1"/>
    <s v="USD"/>
    <n v="1410325200"/>
    <n v="1412485200"/>
    <b v="1"/>
    <b v="1"/>
    <s v="music/rock"/>
    <x v="1"/>
    <x v="1"/>
  </r>
  <r>
    <n v="824"/>
    <s v="Anderson, Williams and Cox"/>
    <s v="Streamlined national benchmark"/>
    <n v="85000"/>
    <x v="798"/>
    <n v="126.48941176470588"/>
    <x v="1"/>
    <n v="1280"/>
    <n v="83.996875000000003"/>
    <x v="1"/>
    <s v="USD"/>
    <n v="1276923600"/>
    <n v="1279688400"/>
    <b v="0"/>
    <b v="1"/>
    <s v="publishing/nonfiction"/>
    <x v="5"/>
    <x v="9"/>
  </r>
  <r>
    <n v="825"/>
    <s v="Solomon PLC"/>
    <s v="Open-architected 24/7 infrastructure"/>
    <n v="3600"/>
    <x v="799"/>
    <n v="387.5"/>
    <x v="1"/>
    <n v="157"/>
    <n v="88.853503184713375"/>
    <x v="4"/>
    <s v="GBP"/>
    <n v="1500958800"/>
    <n v="1501995600"/>
    <b v="0"/>
    <b v="0"/>
    <s v="film &amp; video/shorts"/>
    <x v="4"/>
    <x v="12"/>
  </r>
  <r>
    <n v="826"/>
    <s v="Miller-Hubbard"/>
    <s v="Digitized 6thgeneration Local Area Network"/>
    <n v="2800"/>
    <x v="800"/>
    <n v="457.03571428571428"/>
    <x v="1"/>
    <n v="194"/>
    <n v="65.963917525773198"/>
    <x v="1"/>
    <s v="USD"/>
    <n v="1292220000"/>
    <n v="1294639200"/>
    <b v="0"/>
    <b v="1"/>
    <s v="theater/plays"/>
    <x v="3"/>
    <x v="3"/>
  </r>
  <r>
    <n v="827"/>
    <s v="Miranda, Martinez and Lowery"/>
    <s v="Innovative actuating artificial intelligence"/>
    <n v="2300"/>
    <x v="801"/>
    <n v="266.69565217391306"/>
    <x v="1"/>
    <n v="82"/>
    <n v="74.804878048780495"/>
    <x v="2"/>
    <s v="AUD"/>
    <n v="1304398800"/>
    <n v="1305435600"/>
    <b v="0"/>
    <b v="1"/>
    <s v="film &amp; video/drama"/>
    <x v="4"/>
    <x v="6"/>
  </r>
  <r>
    <n v="828"/>
    <s v="Munoz, Cherry and Bell"/>
    <s v="Cross-platform reciprocal budgetary management"/>
    <n v="7100"/>
    <x v="802"/>
    <n v="69"/>
    <x v="0"/>
    <n v="70"/>
    <n v="69.98571428571428"/>
    <x v="1"/>
    <s v="USD"/>
    <n v="1535432400"/>
    <n v="1537592400"/>
    <b v="0"/>
    <b v="0"/>
    <s v="theater/plays"/>
    <x v="3"/>
    <x v="3"/>
  </r>
  <r>
    <n v="829"/>
    <s v="Baker-Higgins"/>
    <s v="Vision-oriented scalable portal"/>
    <n v="9600"/>
    <x v="803"/>
    <n v="51.34375"/>
    <x v="0"/>
    <n v="154"/>
    <n v="32.006493506493506"/>
    <x v="1"/>
    <s v="USD"/>
    <n v="1433826000"/>
    <n v="1435122000"/>
    <b v="0"/>
    <b v="0"/>
    <s v="theater/plays"/>
    <x v="3"/>
    <x v="3"/>
  </r>
  <r>
    <n v="830"/>
    <s v="Johnson, Turner and Carroll"/>
    <s v="Persevering zero administration knowledge user"/>
    <n v="121600"/>
    <x v="804"/>
    <n v="1.1710526315789473"/>
    <x v="0"/>
    <n v="22"/>
    <n v="64.727272727272734"/>
    <x v="1"/>
    <s v="USD"/>
    <n v="1514959200"/>
    <n v="1520056800"/>
    <b v="0"/>
    <b v="0"/>
    <s v="theater/plays"/>
    <x v="3"/>
    <x v="3"/>
  </r>
  <r>
    <n v="831"/>
    <s v="Ward PLC"/>
    <s v="Front-line bottom-line Graphic Interface"/>
    <n v="97100"/>
    <x v="805"/>
    <n v="108.97734294541709"/>
    <x v="1"/>
    <n v="4233"/>
    <n v="24.998110087408456"/>
    <x v="1"/>
    <s v="USD"/>
    <n v="1332738000"/>
    <n v="1335675600"/>
    <b v="0"/>
    <b v="0"/>
    <s v="photography/photography books"/>
    <x v="7"/>
    <x v="14"/>
  </r>
  <r>
    <n v="832"/>
    <s v="Bradley, Beck and Mayo"/>
    <s v="Synergized fault-tolerant hierarchy"/>
    <n v="43200"/>
    <x v="806"/>
    <n v="315.17592592592592"/>
    <x v="1"/>
    <n v="1297"/>
    <n v="104.97764070932922"/>
    <x v="3"/>
    <s v="DKK"/>
    <n v="1445490000"/>
    <n v="1448431200"/>
    <b v="1"/>
    <b v="0"/>
    <s v="publishing/translations"/>
    <x v="5"/>
    <x v="18"/>
  </r>
  <r>
    <n v="833"/>
    <s v="Levine, Martin and Hernandez"/>
    <s v="Expanded asynchronous groupware"/>
    <n v="6800"/>
    <x v="807"/>
    <n v="157.69117647058823"/>
    <x v="1"/>
    <n v="165"/>
    <n v="64.987878787878785"/>
    <x v="3"/>
    <s v="DKK"/>
    <n v="1297663200"/>
    <n v="1298613600"/>
    <b v="0"/>
    <b v="0"/>
    <s v="publishing/translations"/>
    <x v="5"/>
    <x v="18"/>
  </r>
  <r>
    <n v="834"/>
    <s v="Gallegos, Wagner and Gaines"/>
    <s v="Expanded fault-tolerant emulation"/>
    <n v="7300"/>
    <x v="808"/>
    <n v="153.8082191780822"/>
    <x v="1"/>
    <n v="119"/>
    <n v="94.352941176470594"/>
    <x v="1"/>
    <s v="USD"/>
    <n v="1371963600"/>
    <n v="1372482000"/>
    <b v="0"/>
    <b v="0"/>
    <s v="theater/plays"/>
    <x v="3"/>
    <x v="3"/>
  </r>
  <r>
    <n v="835"/>
    <s v="Hodges, Smith and Kelly"/>
    <s v="Future-proofed 24hour model"/>
    <n v="86200"/>
    <x v="809"/>
    <n v="89.738979118329468"/>
    <x v="0"/>
    <n v="1758"/>
    <n v="44.001706484641637"/>
    <x v="1"/>
    <s v="USD"/>
    <n v="1425103200"/>
    <n v="1425621600"/>
    <b v="0"/>
    <b v="0"/>
    <s v="technology/web"/>
    <x v="2"/>
    <x v="2"/>
  </r>
  <r>
    <n v="836"/>
    <s v="Macias Inc"/>
    <s v="Optimized didactic intranet"/>
    <n v="8100"/>
    <x v="810"/>
    <n v="75.135802469135797"/>
    <x v="0"/>
    <n v="94"/>
    <n v="64.744680851063833"/>
    <x v="1"/>
    <s v="USD"/>
    <n v="1265349600"/>
    <n v="1266300000"/>
    <b v="0"/>
    <b v="0"/>
    <s v="music/indie rock"/>
    <x v="1"/>
    <x v="7"/>
  </r>
  <r>
    <n v="837"/>
    <s v="Cook-Ortiz"/>
    <s v="Right-sized dedicated standardization"/>
    <n v="17700"/>
    <x v="811"/>
    <n v="852.88135593220341"/>
    <x v="1"/>
    <n v="1797"/>
    <n v="84.00667779632721"/>
    <x v="1"/>
    <s v="USD"/>
    <n v="1301202000"/>
    <n v="1305867600"/>
    <b v="0"/>
    <b v="0"/>
    <s v="music/jazz"/>
    <x v="1"/>
    <x v="17"/>
  </r>
  <r>
    <n v="838"/>
    <s v="Jordan-Fischer"/>
    <s v="Vision-oriented high-level extranet"/>
    <n v="6400"/>
    <x v="812"/>
    <n v="138.90625"/>
    <x v="1"/>
    <n v="261"/>
    <n v="34.061302681992338"/>
    <x v="1"/>
    <s v="USD"/>
    <n v="1538024400"/>
    <n v="1538802000"/>
    <b v="0"/>
    <b v="0"/>
    <s v="theater/plays"/>
    <x v="3"/>
    <x v="3"/>
  </r>
  <r>
    <n v="839"/>
    <s v="Pierce-Ramirez"/>
    <s v="Organized scalable initiative"/>
    <n v="7700"/>
    <x v="813"/>
    <n v="190.18181818181819"/>
    <x v="1"/>
    <n v="157"/>
    <n v="93.273885350318466"/>
    <x v="1"/>
    <s v="USD"/>
    <n v="1395032400"/>
    <n v="1398920400"/>
    <b v="0"/>
    <b v="1"/>
    <s v="film &amp; video/documentary"/>
    <x v="4"/>
    <x v="4"/>
  </r>
  <r>
    <n v="840"/>
    <s v="Howell and Sons"/>
    <s v="Enhanced regional moderator"/>
    <n v="116300"/>
    <x v="814"/>
    <n v="100.24333619948409"/>
    <x v="1"/>
    <n v="3533"/>
    <n v="32.998301726577978"/>
    <x v="1"/>
    <s v="USD"/>
    <n v="1405486800"/>
    <n v="1405659600"/>
    <b v="0"/>
    <b v="1"/>
    <s v="theater/plays"/>
    <x v="3"/>
    <x v="3"/>
  </r>
  <r>
    <n v="841"/>
    <s v="Garcia, Dunn and Richardson"/>
    <s v="Automated even-keeled emulation"/>
    <n v="9100"/>
    <x v="815"/>
    <n v="142.75824175824175"/>
    <x v="1"/>
    <n v="155"/>
    <n v="83.812903225806451"/>
    <x v="1"/>
    <s v="USD"/>
    <n v="1455861600"/>
    <n v="1457244000"/>
    <b v="0"/>
    <b v="0"/>
    <s v="technology/web"/>
    <x v="2"/>
    <x v="2"/>
  </r>
  <r>
    <n v="842"/>
    <s v="Lawson and Sons"/>
    <s v="Reverse-engineered multi-tasking product"/>
    <n v="1500"/>
    <x v="816"/>
    <n v="563.13333333333333"/>
    <x v="1"/>
    <n v="132"/>
    <n v="63.992424242424242"/>
    <x v="6"/>
    <s v="EUR"/>
    <n v="1529038800"/>
    <n v="1529298000"/>
    <b v="0"/>
    <b v="0"/>
    <s v="technology/wearables"/>
    <x v="2"/>
    <x v="8"/>
  </r>
  <r>
    <n v="843"/>
    <s v="Porter-Hicks"/>
    <s v="De-engineered next generation parallelism"/>
    <n v="8800"/>
    <x v="817"/>
    <n v="30.715909090909086"/>
    <x v="0"/>
    <n v="33"/>
    <n v="81.909090909090907"/>
    <x v="1"/>
    <s v="USD"/>
    <n v="1535259600"/>
    <n v="1535778000"/>
    <b v="0"/>
    <b v="0"/>
    <s v="photography/photography books"/>
    <x v="7"/>
    <x v="14"/>
  </r>
  <r>
    <n v="844"/>
    <s v="Rodriguez-Hansen"/>
    <s v="Intuitive cohesive groupware"/>
    <n v="8800"/>
    <x v="818"/>
    <n v="99.39772727272728"/>
    <x v="3"/>
    <n v="94"/>
    <n v="93.053191489361708"/>
    <x v="1"/>
    <s v="USD"/>
    <n v="1327212000"/>
    <n v="1327471200"/>
    <b v="0"/>
    <b v="0"/>
    <s v="film &amp; video/documentary"/>
    <x v="4"/>
    <x v="4"/>
  </r>
  <r>
    <n v="845"/>
    <s v="Williams LLC"/>
    <s v="Up-sized high-level access"/>
    <n v="69900"/>
    <x v="819"/>
    <n v="197.54935622317598"/>
    <x v="1"/>
    <n v="1354"/>
    <n v="101.98449039881831"/>
    <x v="4"/>
    <s v="GBP"/>
    <n v="1526360400"/>
    <n v="1529557200"/>
    <b v="0"/>
    <b v="0"/>
    <s v="technology/web"/>
    <x v="2"/>
    <x v="2"/>
  </r>
  <r>
    <n v="846"/>
    <s v="Cooper, Stanley and Bryant"/>
    <s v="Phased empowering success"/>
    <n v="1000"/>
    <x v="820"/>
    <n v="508.5"/>
    <x v="1"/>
    <n v="48"/>
    <n v="105.9375"/>
    <x v="1"/>
    <s v="USD"/>
    <n v="1532149200"/>
    <n v="1535259600"/>
    <b v="1"/>
    <b v="1"/>
    <s v="technology/web"/>
    <x v="2"/>
    <x v="2"/>
  </r>
  <r>
    <n v="847"/>
    <s v="Miller, Glenn and Adams"/>
    <s v="Distributed actuating project"/>
    <n v="4700"/>
    <x v="695"/>
    <n v="237.74468085106383"/>
    <x v="1"/>
    <n v="110"/>
    <n v="101.58181818181818"/>
    <x v="1"/>
    <s v="USD"/>
    <n v="1515304800"/>
    <n v="1515564000"/>
    <b v="0"/>
    <b v="0"/>
    <s v="food/food trucks"/>
    <x v="0"/>
    <x v="0"/>
  </r>
  <r>
    <n v="848"/>
    <s v="Cole, Salazar and Moreno"/>
    <s v="Robust motivating orchestration"/>
    <n v="3200"/>
    <x v="821"/>
    <n v="338.46875"/>
    <x v="1"/>
    <n v="172"/>
    <n v="62.970930232558139"/>
    <x v="1"/>
    <s v="USD"/>
    <n v="1276318800"/>
    <n v="1277096400"/>
    <b v="0"/>
    <b v="0"/>
    <s v="film &amp; video/drama"/>
    <x v="4"/>
    <x v="6"/>
  </r>
  <r>
    <n v="849"/>
    <s v="Jones-Ryan"/>
    <s v="Vision-oriented uniform instruction set"/>
    <n v="6700"/>
    <x v="822"/>
    <n v="133.08955223880596"/>
    <x v="1"/>
    <n v="307"/>
    <n v="29.045602605863191"/>
    <x v="1"/>
    <s v="USD"/>
    <n v="1328767200"/>
    <n v="1329026400"/>
    <b v="0"/>
    <b v="1"/>
    <s v="music/indie rock"/>
    <x v="1"/>
    <x v="7"/>
  </r>
  <r>
    <n v="850"/>
    <s v="Hood, Perez and Meadows"/>
    <s v="Cross-group upward-trending hierarchy"/>
    <n v="100"/>
    <x v="99"/>
    <n v="1"/>
    <x v="0"/>
    <n v="1"/>
    <n v="1"/>
    <x v="1"/>
    <s v="USD"/>
    <n v="1321682400"/>
    <n v="1322978400"/>
    <b v="1"/>
    <b v="0"/>
    <s v="music/rock"/>
    <x v="1"/>
    <x v="1"/>
  </r>
  <r>
    <n v="851"/>
    <s v="Bright and Sons"/>
    <s v="Object-based needs-based info-mediaries"/>
    <n v="6000"/>
    <x v="823"/>
    <n v="207.79999999999998"/>
    <x v="1"/>
    <n v="160"/>
    <n v="77.924999999999997"/>
    <x v="1"/>
    <s v="USD"/>
    <n v="1335934800"/>
    <n v="1338786000"/>
    <b v="0"/>
    <b v="0"/>
    <s v="music/electric music"/>
    <x v="1"/>
    <x v="5"/>
  </r>
  <r>
    <n v="852"/>
    <s v="Brady Ltd"/>
    <s v="Open-source reciprocal standardization"/>
    <n v="4900"/>
    <x v="824"/>
    <n v="51.122448979591837"/>
    <x v="0"/>
    <n v="31"/>
    <n v="80.806451612903231"/>
    <x v="1"/>
    <s v="USD"/>
    <n v="1310792400"/>
    <n v="1311656400"/>
    <b v="0"/>
    <b v="1"/>
    <s v="games/video games"/>
    <x v="6"/>
    <x v="11"/>
  </r>
  <r>
    <n v="853"/>
    <s v="Collier LLC"/>
    <s v="Secured well-modulated projection"/>
    <n v="17100"/>
    <x v="825"/>
    <n v="652.05847953216369"/>
    <x v="1"/>
    <n v="1467"/>
    <n v="76.006816632583508"/>
    <x v="0"/>
    <s v="CAD"/>
    <n v="1308546000"/>
    <n v="1308978000"/>
    <b v="0"/>
    <b v="1"/>
    <s v="music/indie rock"/>
    <x v="1"/>
    <x v="7"/>
  </r>
  <r>
    <n v="854"/>
    <s v="Campbell, Thomas and Obrien"/>
    <s v="Multi-channeled secondary middleware"/>
    <n v="171000"/>
    <x v="826"/>
    <n v="113.63099415204678"/>
    <x v="1"/>
    <n v="2662"/>
    <n v="72.993613824192337"/>
    <x v="0"/>
    <s v="CAD"/>
    <n v="1574056800"/>
    <n v="1576389600"/>
    <b v="0"/>
    <b v="0"/>
    <s v="publishing/fiction"/>
    <x v="5"/>
    <x v="13"/>
  </r>
  <r>
    <n v="855"/>
    <s v="Moses-Terry"/>
    <s v="Horizontal clear-thinking framework"/>
    <n v="23400"/>
    <x v="827"/>
    <n v="102.37606837606839"/>
    <x v="1"/>
    <n v="452"/>
    <n v="53"/>
    <x v="2"/>
    <s v="AUD"/>
    <n v="1308373200"/>
    <n v="1311051600"/>
    <b v="0"/>
    <b v="0"/>
    <s v="theater/plays"/>
    <x v="3"/>
    <x v="3"/>
  </r>
  <r>
    <n v="856"/>
    <s v="Williams and Sons"/>
    <s v="Profound composite core"/>
    <n v="2400"/>
    <x v="828"/>
    <n v="356.58333333333331"/>
    <x v="1"/>
    <n v="158"/>
    <n v="54.164556962025316"/>
    <x v="1"/>
    <s v="USD"/>
    <n v="1335243600"/>
    <n v="1336712400"/>
    <b v="0"/>
    <b v="0"/>
    <s v="food/food trucks"/>
    <x v="0"/>
    <x v="0"/>
  </r>
  <r>
    <n v="857"/>
    <s v="Miranda, Gray and Hale"/>
    <s v="Programmable disintermediate matrices"/>
    <n v="5300"/>
    <x v="829"/>
    <n v="139.86792452830187"/>
    <x v="1"/>
    <n v="225"/>
    <n v="32.946666666666665"/>
    <x v="5"/>
    <s v="CHF"/>
    <n v="1328421600"/>
    <n v="1330408800"/>
    <b v="1"/>
    <b v="0"/>
    <s v="film &amp; video/shorts"/>
    <x v="4"/>
    <x v="12"/>
  </r>
  <r>
    <n v="858"/>
    <s v="Ayala, Crawford and Taylor"/>
    <s v="Realigned 5thgeneration knowledge user"/>
    <n v="4000"/>
    <x v="830"/>
    <n v="69.45"/>
    <x v="0"/>
    <n v="35"/>
    <n v="79.371428571428567"/>
    <x v="1"/>
    <s v="USD"/>
    <n v="1524286800"/>
    <n v="1524891600"/>
    <b v="1"/>
    <b v="0"/>
    <s v="food/food trucks"/>
    <x v="0"/>
    <x v="0"/>
  </r>
  <r>
    <n v="859"/>
    <s v="Martinez Ltd"/>
    <s v="Multi-layered upward-trending groupware"/>
    <n v="7300"/>
    <x v="831"/>
    <n v="35.534246575342465"/>
    <x v="0"/>
    <n v="63"/>
    <n v="41.174603174603178"/>
    <x v="1"/>
    <s v="USD"/>
    <n v="1362117600"/>
    <n v="1363669200"/>
    <b v="0"/>
    <b v="1"/>
    <s v="theater/plays"/>
    <x v="3"/>
    <x v="3"/>
  </r>
  <r>
    <n v="860"/>
    <s v="Lee PLC"/>
    <s v="Re-contextualized leadingedge firmware"/>
    <n v="2000"/>
    <x v="832"/>
    <n v="251.65"/>
    <x v="1"/>
    <n v="65"/>
    <n v="77.430769230769229"/>
    <x v="1"/>
    <s v="USD"/>
    <n v="1550556000"/>
    <n v="1551420000"/>
    <b v="0"/>
    <b v="1"/>
    <s v="technology/wearables"/>
    <x v="2"/>
    <x v="8"/>
  </r>
  <r>
    <n v="861"/>
    <s v="Young, Ramsey and Powell"/>
    <s v="Devolved disintermediate analyzer"/>
    <n v="8800"/>
    <x v="833"/>
    <n v="105.87500000000001"/>
    <x v="1"/>
    <n v="163"/>
    <n v="57.159509202453989"/>
    <x v="1"/>
    <s v="USD"/>
    <n v="1269147600"/>
    <n v="1269838800"/>
    <b v="0"/>
    <b v="0"/>
    <s v="theater/plays"/>
    <x v="3"/>
    <x v="3"/>
  </r>
  <r>
    <n v="862"/>
    <s v="Lewis and Sons"/>
    <s v="Profound disintermediate open system"/>
    <n v="3500"/>
    <x v="834"/>
    <n v="187.42857142857144"/>
    <x v="1"/>
    <n v="85"/>
    <n v="77.17647058823529"/>
    <x v="1"/>
    <s v="USD"/>
    <n v="1312174800"/>
    <n v="1312520400"/>
    <b v="0"/>
    <b v="0"/>
    <s v="theater/plays"/>
    <x v="3"/>
    <x v="3"/>
  </r>
  <r>
    <n v="863"/>
    <s v="Davis-Johnson"/>
    <s v="Automated reciprocal protocol"/>
    <n v="1400"/>
    <x v="835"/>
    <n v="386.78571428571428"/>
    <x v="1"/>
    <n v="217"/>
    <n v="24.953917050691246"/>
    <x v="1"/>
    <s v="USD"/>
    <n v="1434517200"/>
    <n v="1436504400"/>
    <b v="0"/>
    <b v="1"/>
    <s v="film &amp; video/television"/>
    <x v="4"/>
    <x v="19"/>
  </r>
  <r>
    <n v="864"/>
    <s v="Stevenson-Thompson"/>
    <s v="Automated static workforce"/>
    <n v="4200"/>
    <x v="836"/>
    <n v="347.07142857142856"/>
    <x v="1"/>
    <n v="150"/>
    <n v="97.18"/>
    <x v="1"/>
    <s v="USD"/>
    <n v="1471582800"/>
    <n v="1472014800"/>
    <b v="0"/>
    <b v="0"/>
    <s v="film &amp; video/shorts"/>
    <x v="4"/>
    <x v="12"/>
  </r>
  <r>
    <n v="865"/>
    <s v="Ellis, Smith and Armstrong"/>
    <s v="Horizontal attitude-oriented help-desk"/>
    <n v="81000"/>
    <x v="837"/>
    <n v="185.82098765432099"/>
    <x v="1"/>
    <n v="3272"/>
    <n v="46.000916870415651"/>
    <x v="1"/>
    <s v="USD"/>
    <n v="1410757200"/>
    <n v="1411534800"/>
    <b v="0"/>
    <b v="0"/>
    <s v="theater/plays"/>
    <x v="3"/>
    <x v="3"/>
  </r>
  <r>
    <n v="866"/>
    <s v="Jackson-Brown"/>
    <s v="Versatile 5thgeneration matrices"/>
    <n v="182800"/>
    <x v="838"/>
    <n v="43.241247264770237"/>
    <x v="3"/>
    <n v="898"/>
    <n v="88.023385300668153"/>
    <x v="1"/>
    <s v="USD"/>
    <n v="1304830800"/>
    <n v="1304917200"/>
    <b v="0"/>
    <b v="0"/>
    <s v="photography/photography books"/>
    <x v="7"/>
    <x v="14"/>
  </r>
  <r>
    <n v="867"/>
    <s v="Kane, Pruitt and Rivera"/>
    <s v="Cross-platform next generation service-desk"/>
    <n v="4800"/>
    <x v="839"/>
    <n v="162.4375"/>
    <x v="1"/>
    <n v="300"/>
    <n v="25.99"/>
    <x v="1"/>
    <s v="USD"/>
    <n v="1539061200"/>
    <n v="1539579600"/>
    <b v="0"/>
    <b v="0"/>
    <s v="food/food trucks"/>
    <x v="0"/>
    <x v="0"/>
  </r>
  <r>
    <n v="868"/>
    <s v="Wood, Buckley and Meza"/>
    <s v="Front-line web-enabled installation"/>
    <n v="7000"/>
    <x v="762"/>
    <n v="184.84285714285716"/>
    <x v="1"/>
    <n v="126"/>
    <n v="102.69047619047619"/>
    <x v="1"/>
    <s v="USD"/>
    <n v="1381554000"/>
    <n v="1382504400"/>
    <b v="0"/>
    <b v="0"/>
    <s v="theater/plays"/>
    <x v="3"/>
    <x v="3"/>
  </r>
  <r>
    <n v="869"/>
    <s v="Brown-Williams"/>
    <s v="Multi-channeled responsive product"/>
    <n v="161900"/>
    <x v="840"/>
    <n v="23.703520691785052"/>
    <x v="0"/>
    <n v="526"/>
    <n v="72.958174904942965"/>
    <x v="1"/>
    <s v="USD"/>
    <n v="1277096400"/>
    <n v="1278306000"/>
    <b v="0"/>
    <b v="0"/>
    <s v="film &amp; video/drama"/>
    <x v="4"/>
    <x v="6"/>
  </r>
  <r>
    <n v="870"/>
    <s v="Hansen-Austin"/>
    <s v="Adaptive demand-driven encryption"/>
    <n v="7700"/>
    <x v="841"/>
    <n v="89.870129870129873"/>
    <x v="0"/>
    <n v="121"/>
    <n v="57.190082644628099"/>
    <x v="1"/>
    <s v="USD"/>
    <n v="1440392400"/>
    <n v="1442552400"/>
    <b v="0"/>
    <b v="0"/>
    <s v="theater/plays"/>
    <x v="3"/>
    <x v="3"/>
  </r>
  <r>
    <n v="871"/>
    <s v="Santana-George"/>
    <s v="Re-engineered client-driven knowledge user"/>
    <n v="71500"/>
    <x v="842"/>
    <n v="272.6041958041958"/>
    <x v="1"/>
    <n v="2320"/>
    <n v="84.013793103448279"/>
    <x v="1"/>
    <s v="USD"/>
    <n v="1509512400"/>
    <n v="1511071200"/>
    <b v="0"/>
    <b v="1"/>
    <s v="theater/plays"/>
    <x v="3"/>
    <x v="3"/>
  </r>
  <r>
    <n v="872"/>
    <s v="Davis LLC"/>
    <s v="Compatible logistical paradigm"/>
    <n v="4700"/>
    <x v="843"/>
    <n v="170.04255319148936"/>
    <x v="1"/>
    <n v="81"/>
    <n v="98.666666666666671"/>
    <x v="2"/>
    <s v="AUD"/>
    <n v="1535950800"/>
    <n v="1536382800"/>
    <b v="0"/>
    <b v="0"/>
    <s v="film &amp; video/science fiction"/>
    <x v="4"/>
    <x v="22"/>
  </r>
  <r>
    <n v="873"/>
    <s v="Vazquez, Ochoa and Clark"/>
    <s v="Intuitive value-added installation"/>
    <n v="42100"/>
    <x v="844"/>
    <n v="188.28503562945369"/>
    <x v="1"/>
    <n v="1887"/>
    <n v="42.007419183889773"/>
    <x v="1"/>
    <s v="USD"/>
    <n v="1389160800"/>
    <n v="1389592800"/>
    <b v="0"/>
    <b v="0"/>
    <s v="photography/photography books"/>
    <x v="7"/>
    <x v="14"/>
  </r>
  <r>
    <n v="874"/>
    <s v="Chung-Nguyen"/>
    <s v="Managed discrete parallelism"/>
    <n v="40200"/>
    <x v="845"/>
    <n v="346.93532338308455"/>
    <x v="1"/>
    <n v="4358"/>
    <n v="32.002753556677376"/>
    <x v="1"/>
    <s v="USD"/>
    <n v="1271998800"/>
    <n v="1275282000"/>
    <b v="0"/>
    <b v="1"/>
    <s v="photography/photography books"/>
    <x v="7"/>
    <x v="14"/>
  </r>
  <r>
    <n v="875"/>
    <s v="Mueller-Harmon"/>
    <s v="Implemented tangible approach"/>
    <n v="7900"/>
    <x v="846"/>
    <n v="69.177215189873422"/>
    <x v="0"/>
    <n v="67"/>
    <n v="81.567164179104481"/>
    <x v="1"/>
    <s v="USD"/>
    <n v="1294898400"/>
    <n v="1294984800"/>
    <b v="0"/>
    <b v="0"/>
    <s v="music/rock"/>
    <x v="1"/>
    <x v="1"/>
  </r>
  <r>
    <n v="876"/>
    <s v="Dixon, Perez and Banks"/>
    <s v="Re-engineered encompassing definition"/>
    <n v="8300"/>
    <x v="847"/>
    <n v="25.433734939759034"/>
    <x v="0"/>
    <n v="57"/>
    <n v="37.035087719298247"/>
    <x v="0"/>
    <s v="CAD"/>
    <n v="1559970000"/>
    <n v="1562043600"/>
    <b v="0"/>
    <b v="0"/>
    <s v="photography/photography books"/>
    <x v="7"/>
    <x v="14"/>
  </r>
  <r>
    <n v="877"/>
    <s v="Estrada Group"/>
    <s v="Multi-lateral uniform collaboration"/>
    <n v="163600"/>
    <x v="848"/>
    <n v="77.400977995110026"/>
    <x v="0"/>
    <n v="1229"/>
    <n v="103.033360455655"/>
    <x v="1"/>
    <s v="USD"/>
    <n v="1469509200"/>
    <n v="1469595600"/>
    <b v="0"/>
    <b v="0"/>
    <s v="food/food trucks"/>
    <x v="0"/>
    <x v="0"/>
  </r>
  <r>
    <n v="878"/>
    <s v="Lutz Group"/>
    <s v="Enterprise-wide foreground paradigm"/>
    <n v="2700"/>
    <x v="849"/>
    <n v="37.481481481481481"/>
    <x v="0"/>
    <n v="12"/>
    <n v="84.333333333333329"/>
    <x v="6"/>
    <s v="EUR"/>
    <n v="1579068000"/>
    <n v="1581141600"/>
    <b v="0"/>
    <b v="0"/>
    <s v="music/metal"/>
    <x v="1"/>
    <x v="16"/>
  </r>
  <r>
    <n v="879"/>
    <s v="Ortiz Inc"/>
    <s v="Stand-alone incremental parallelism"/>
    <n v="1000"/>
    <x v="675"/>
    <n v="543.79999999999995"/>
    <x v="1"/>
    <n v="53"/>
    <n v="102.60377358490567"/>
    <x v="1"/>
    <s v="USD"/>
    <n v="1487743200"/>
    <n v="1488520800"/>
    <b v="0"/>
    <b v="0"/>
    <s v="publishing/nonfiction"/>
    <x v="5"/>
    <x v="9"/>
  </r>
  <r>
    <n v="880"/>
    <s v="Craig, Ellis and Miller"/>
    <s v="Persevering 5thgeneration throughput"/>
    <n v="84500"/>
    <x v="850"/>
    <n v="228.52189349112427"/>
    <x v="1"/>
    <n v="2414"/>
    <n v="79.992129246064621"/>
    <x v="1"/>
    <s v="USD"/>
    <n v="1563685200"/>
    <n v="1563858000"/>
    <b v="0"/>
    <b v="0"/>
    <s v="music/electric music"/>
    <x v="1"/>
    <x v="5"/>
  </r>
  <r>
    <n v="881"/>
    <s v="Charles Inc"/>
    <s v="Implemented object-oriented synergy"/>
    <n v="81300"/>
    <x v="851"/>
    <n v="38.948339483394832"/>
    <x v="0"/>
    <n v="452"/>
    <n v="70.055309734513273"/>
    <x v="1"/>
    <s v="USD"/>
    <n v="1436418000"/>
    <n v="1438923600"/>
    <b v="0"/>
    <b v="1"/>
    <s v="theater/plays"/>
    <x v="3"/>
    <x v="3"/>
  </r>
  <r>
    <n v="882"/>
    <s v="White-Rosario"/>
    <s v="Balanced demand-driven definition"/>
    <n v="800"/>
    <x v="852"/>
    <n v="370"/>
    <x v="1"/>
    <n v="80"/>
    <n v="37"/>
    <x v="1"/>
    <s v="USD"/>
    <n v="1421820000"/>
    <n v="1422165600"/>
    <b v="0"/>
    <b v="0"/>
    <s v="theater/plays"/>
    <x v="3"/>
    <x v="3"/>
  </r>
  <r>
    <n v="883"/>
    <s v="Simmons-Villarreal"/>
    <s v="Customer-focused mobile Graphic Interface"/>
    <n v="3400"/>
    <x v="853"/>
    <n v="237.91176470588232"/>
    <x v="1"/>
    <n v="193"/>
    <n v="41.911917098445599"/>
    <x v="1"/>
    <s v="USD"/>
    <n v="1274763600"/>
    <n v="1277874000"/>
    <b v="0"/>
    <b v="0"/>
    <s v="film &amp; video/shorts"/>
    <x v="4"/>
    <x v="12"/>
  </r>
  <r>
    <n v="884"/>
    <s v="Strickland Group"/>
    <s v="Horizontal secondary interface"/>
    <n v="170800"/>
    <x v="854"/>
    <n v="64.036299765807954"/>
    <x v="0"/>
    <n v="1886"/>
    <n v="57.992576882290564"/>
    <x v="1"/>
    <s v="USD"/>
    <n v="1399179600"/>
    <n v="1399352400"/>
    <b v="0"/>
    <b v="1"/>
    <s v="theater/plays"/>
    <x v="3"/>
    <x v="3"/>
  </r>
  <r>
    <n v="885"/>
    <s v="Lynch Ltd"/>
    <s v="Virtual analyzing collaboration"/>
    <n v="1800"/>
    <x v="855"/>
    <n v="118.27777777777777"/>
    <x v="1"/>
    <n v="52"/>
    <n v="40.942307692307693"/>
    <x v="1"/>
    <s v="USD"/>
    <n v="1275800400"/>
    <n v="1279083600"/>
    <b v="0"/>
    <b v="0"/>
    <s v="theater/plays"/>
    <x v="3"/>
    <x v="3"/>
  </r>
  <r>
    <n v="886"/>
    <s v="Sanders LLC"/>
    <s v="Multi-tiered explicit focus group"/>
    <n v="150600"/>
    <x v="856"/>
    <n v="84.824037184594957"/>
    <x v="0"/>
    <n v="1825"/>
    <n v="69.9972602739726"/>
    <x v="1"/>
    <s v="USD"/>
    <n v="1282798800"/>
    <n v="1284354000"/>
    <b v="0"/>
    <b v="0"/>
    <s v="music/indie rock"/>
    <x v="1"/>
    <x v="7"/>
  </r>
  <r>
    <n v="887"/>
    <s v="Cooper LLC"/>
    <s v="Multi-layered systematic knowledgebase"/>
    <n v="7800"/>
    <x v="857"/>
    <n v="29.346153846153843"/>
    <x v="0"/>
    <n v="31"/>
    <n v="73.838709677419359"/>
    <x v="1"/>
    <s v="USD"/>
    <n v="1437109200"/>
    <n v="1441170000"/>
    <b v="0"/>
    <b v="1"/>
    <s v="theater/plays"/>
    <x v="3"/>
    <x v="3"/>
  </r>
  <r>
    <n v="888"/>
    <s v="Palmer Ltd"/>
    <s v="Reverse-engineered uniform knowledge user"/>
    <n v="5800"/>
    <x v="858"/>
    <n v="209.89655172413794"/>
    <x v="1"/>
    <n v="290"/>
    <n v="41.979310344827589"/>
    <x v="1"/>
    <s v="USD"/>
    <n v="1491886800"/>
    <n v="1493528400"/>
    <b v="0"/>
    <b v="0"/>
    <s v="theater/plays"/>
    <x v="3"/>
    <x v="3"/>
  </r>
  <r>
    <n v="889"/>
    <s v="Santos Group"/>
    <s v="Secured dynamic capacity"/>
    <n v="5600"/>
    <x v="859"/>
    <n v="169.78571428571431"/>
    <x v="1"/>
    <n v="122"/>
    <n v="77.93442622950819"/>
    <x v="1"/>
    <s v="USD"/>
    <n v="1394600400"/>
    <n v="1395205200"/>
    <b v="0"/>
    <b v="1"/>
    <s v="music/electric music"/>
    <x v="1"/>
    <x v="5"/>
  </r>
  <r>
    <n v="890"/>
    <s v="Christian, Kim and Jimenez"/>
    <s v="Devolved foreground throughput"/>
    <n v="134400"/>
    <x v="860"/>
    <n v="115.95907738095239"/>
    <x v="1"/>
    <n v="1470"/>
    <n v="106.01972789115646"/>
    <x v="1"/>
    <s v="USD"/>
    <n v="1561352400"/>
    <n v="1561438800"/>
    <b v="0"/>
    <b v="0"/>
    <s v="music/indie rock"/>
    <x v="1"/>
    <x v="7"/>
  </r>
  <r>
    <n v="891"/>
    <s v="Williams, Price and Hurley"/>
    <s v="Synchronized demand-driven infrastructure"/>
    <n v="3000"/>
    <x v="861"/>
    <n v="258.59999999999997"/>
    <x v="1"/>
    <n v="165"/>
    <n v="47.018181818181816"/>
    <x v="0"/>
    <s v="CAD"/>
    <n v="1322892000"/>
    <n v="1326693600"/>
    <b v="0"/>
    <b v="0"/>
    <s v="film &amp; video/documentary"/>
    <x v="4"/>
    <x v="4"/>
  </r>
  <r>
    <n v="892"/>
    <s v="Anderson, Parks and Estrada"/>
    <s v="Realigned discrete structure"/>
    <n v="6000"/>
    <x v="862"/>
    <n v="230.58333333333331"/>
    <x v="1"/>
    <n v="182"/>
    <n v="76.016483516483518"/>
    <x v="1"/>
    <s v="USD"/>
    <n v="1274418000"/>
    <n v="1277960400"/>
    <b v="0"/>
    <b v="0"/>
    <s v="publishing/translations"/>
    <x v="5"/>
    <x v="18"/>
  </r>
  <r>
    <n v="893"/>
    <s v="Collins-Martinez"/>
    <s v="Progressive grid-enabled website"/>
    <n v="8400"/>
    <x v="863"/>
    <n v="128.21428571428572"/>
    <x v="1"/>
    <n v="199"/>
    <n v="54.120603015075375"/>
    <x v="6"/>
    <s v="EUR"/>
    <n v="1434344400"/>
    <n v="1434690000"/>
    <b v="0"/>
    <b v="1"/>
    <s v="film &amp; video/documentary"/>
    <x v="4"/>
    <x v="4"/>
  </r>
  <r>
    <n v="894"/>
    <s v="Barrett Inc"/>
    <s v="Organic cohesive neural-net"/>
    <n v="1700"/>
    <x v="9"/>
    <n v="188.70588235294116"/>
    <x v="1"/>
    <n v="56"/>
    <n v="57.285714285714285"/>
    <x v="4"/>
    <s v="GBP"/>
    <n v="1373518800"/>
    <n v="1376110800"/>
    <b v="0"/>
    <b v="1"/>
    <s v="film &amp; video/television"/>
    <x v="4"/>
    <x v="19"/>
  </r>
  <r>
    <n v="895"/>
    <s v="Adams-Rollins"/>
    <s v="Integrated demand-driven info-mediaries"/>
    <n v="159800"/>
    <x v="611"/>
    <n v="6.9511889862327907"/>
    <x v="0"/>
    <n v="107"/>
    <n v="103.81308411214954"/>
    <x v="1"/>
    <s v="USD"/>
    <n v="1517637600"/>
    <n v="1518415200"/>
    <b v="0"/>
    <b v="0"/>
    <s v="theater/plays"/>
    <x v="3"/>
    <x v="3"/>
  </r>
  <r>
    <n v="896"/>
    <s v="Wright-Bryant"/>
    <s v="Reverse-engineered client-server extranet"/>
    <n v="19800"/>
    <x v="864"/>
    <n v="774.43434343434342"/>
    <x v="1"/>
    <n v="1460"/>
    <n v="105.02602739726028"/>
    <x v="2"/>
    <s v="AUD"/>
    <n v="1310619600"/>
    <n v="1310878800"/>
    <b v="0"/>
    <b v="1"/>
    <s v="food/food trucks"/>
    <x v="0"/>
    <x v="0"/>
  </r>
  <r>
    <n v="897"/>
    <s v="Berry-Cannon"/>
    <s v="Organized discrete encoding"/>
    <n v="8800"/>
    <x v="865"/>
    <n v="27.693181818181817"/>
    <x v="0"/>
    <n v="27"/>
    <n v="90.259259259259252"/>
    <x v="1"/>
    <s v="USD"/>
    <n v="1556427600"/>
    <n v="1556600400"/>
    <b v="0"/>
    <b v="0"/>
    <s v="theater/plays"/>
    <x v="3"/>
    <x v="3"/>
  </r>
  <r>
    <n v="898"/>
    <s v="Davis-Gonzalez"/>
    <s v="Balanced regional flexibility"/>
    <n v="179100"/>
    <x v="866"/>
    <n v="52.479620323841424"/>
    <x v="0"/>
    <n v="1221"/>
    <n v="76.978705978705975"/>
    <x v="1"/>
    <s v="USD"/>
    <n v="1576476000"/>
    <n v="1576994400"/>
    <b v="0"/>
    <b v="0"/>
    <s v="film &amp; video/documentary"/>
    <x v="4"/>
    <x v="4"/>
  </r>
  <r>
    <n v="899"/>
    <s v="Best-Young"/>
    <s v="Implemented multimedia time-frame"/>
    <n v="3100"/>
    <x v="867"/>
    <n v="407.09677419354841"/>
    <x v="1"/>
    <n v="123"/>
    <n v="102.60162601626017"/>
    <x v="5"/>
    <s v="CHF"/>
    <n v="1381122000"/>
    <n v="1382677200"/>
    <b v="0"/>
    <b v="0"/>
    <s v="music/jazz"/>
    <x v="1"/>
    <x v="17"/>
  </r>
  <r>
    <n v="900"/>
    <s v="Powers, Smith and Deleon"/>
    <s v="Enhanced uniform service-desk"/>
    <n v="100"/>
    <x v="50"/>
    <n v="2"/>
    <x v="0"/>
    <n v="1"/>
    <n v="2"/>
    <x v="1"/>
    <s v="USD"/>
    <n v="1411102800"/>
    <n v="1411189200"/>
    <b v="0"/>
    <b v="1"/>
    <s v="technology/web"/>
    <x v="2"/>
    <x v="2"/>
  </r>
  <r>
    <n v="901"/>
    <s v="Hogan Group"/>
    <s v="Versatile bottom-line definition"/>
    <n v="5600"/>
    <x v="868"/>
    <n v="156.17857142857144"/>
    <x v="1"/>
    <n v="159"/>
    <n v="55.0062893081761"/>
    <x v="1"/>
    <s v="USD"/>
    <n v="1531803600"/>
    <n v="1534654800"/>
    <b v="0"/>
    <b v="1"/>
    <s v="music/rock"/>
    <x v="1"/>
    <x v="1"/>
  </r>
  <r>
    <n v="902"/>
    <s v="Wang, Silva and Byrd"/>
    <s v="Integrated bifurcated software"/>
    <n v="1400"/>
    <x v="869"/>
    <n v="252.42857142857144"/>
    <x v="1"/>
    <n v="110"/>
    <n v="32.127272727272725"/>
    <x v="1"/>
    <s v="USD"/>
    <n v="1454133600"/>
    <n v="1457762400"/>
    <b v="0"/>
    <b v="0"/>
    <s v="technology/web"/>
    <x v="2"/>
    <x v="2"/>
  </r>
  <r>
    <n v="903"/>
    <s v="Parker-Morris"/>
    <s v="Assimilated next generation instruction set"/>
    <n v="41000"/>
    <x v="870"/>
    <n v="1.729268292682927"/>
    <x v="2"/>
    <n v="14"/>
    <n v="50.642857142857146"/>
    <x v="1"/>
    <s v="USD"/>
    <n v="1336194000"/>
    <n v="1337490000"/>
    <b v="0"/>
    <b v="1"/>
    <s v="publishing/nonfiction"/>
    <x v="5"/>
    <x v="9"/>
  </r>
  <r>
    <n v="904"/>
    <s v="Rodriguez, Johnson and Jackson"/>
    <s v="Digitized foreground array"/>
    <n v="6500"/>
    <x v="871"/>
    <n v="12.230769230769232"/>
    <x v="0"/>
    <n v="16"/>
    <n v="49.6875"/>
    <x v="1"/>
    <s v="USD"/>
    <n v="1349326800"/>
    <n v="1349672400"/>
    <b v="0"/>
    <b v="0"/>
    <s v="publishing/radio &amp; podcasts"/>
    <x v="5"/>
    <x v="15"/>
  </r>
  <r>
    <n v="905"/>
    <s v="Haynes PLC"/>
    <s v="Re-engineered clear-thinking project"/>
    <n v="7900"/>
    <x v="872"/>
    <n v="163.98734177215189"/>
    <x v="1"/>
    <n v="236"/>
    <n v="54.894067796610166"/>
    <x v="1"/>
    <s v="USD"/>
    <n v="1379566800"/>
    <n v="1379826000"/>
    <b v="0"/>
    <b v="0"/>
    <s v="theater/plays"/>
    <x v="3"/>
    <x v="3"/>
  </r>
  <r>
    <n v="906"/>
    <s v="Hayes Group"/>
    <s v="Implemented even-keeled standardization"/>
    <n v="5500"/>
    <x v="873"/>
    <n v="162.98181818181817"/>
    <x v="1"/>
    <n v="191"/>
    <n v="46.931937172774866"/>
    <x v="1"/>
    <s v="USD"/>
    <n v="1494651600"/>
    <n v="1497762000"/>
    <b v="1"/>
    <b v="1"/>
    <s v="film &amp; video/documentary"/>
    <x v="4"/>
    <x v="4"/>
  </r>
  <r>
    <n v="907"/>
    <s v="White, Pena and Calhoun"/>
    <s v="Quality-focused asymmetric adapter"/>
    <n v="9100"/>
    <x v="874"/>
    <n v="20.252747252747252"/>
    <x v="0"/>
    <n v="41"/>
    <n v="44.951219512195124"/>
    <x v="1"/>
    <s v="USD"/>
    <n v="1303880400"/>
    <n v="1304485200"/>
    <b v="0"/>
    <b v="0"/>
    <s v="theater/plays"/>
    <x v="3"/>
    <x v="3"/>
  </r>
  <r>
    <n v="908"/>
    <s v="Bryant-Pope"/>
    <s v="Networked intangible help-desk"/>
    <n v="38200"/>
    <x v="875"/>
    <n v="319.24083769633506"/>
    <x v="1"/>
    <n v="3934"/>
    <n v="30.99898322318251"/>
    <x v="1"/>
    <s v="USD"/>
    <n v="1335934800"/>
    <n v="1336885200"/>
    <b v="0"/>
    <b v="0"/>
    <s v="games/video games"/>
    <x v="6"/>
    <x v="11"/>
  </r>
  <r>
    <n v="909"/>
    <s v="Gates, Li and Thompson"/>
    <s v="Synchronized attitude-oriented frame"/>
    <n v="1800"/>
    <x v="876"/>
    <n v="478.94444444444446"/>
    <x v="1"/>
    <n v="80"/>
    <n v="107.7625"/>
    <x v="0"/>
    <s v="CAD"/>
    <n v="1528088400"/>
    <n v="1530421200"/>
    <b v="0"/>
    <b v="1"/>
    <s v="theater/plays"/>
    <x v="3"/>
    <x v="3"/>
  </r>
  <r>
    <n v="910"/>
    <s v="King-Morris"/>
    <s v="Proactive incremental architecture"/>
    <n v="154500"/>
    <x v="877"/>
    <n v="19.556634304207122"/>
    <x v="3"/>
    <n v="296"/>
    <n v="102.07770270270271"/>
    <x v="1"/>
    <s v="USD"/>
    <n v="1421906400"/>
    <n v="1421992800"/>
    <b v="0"/>
    <b v="0"/>
    <s v="theater/plays"/>
    <x v="3"/>
    <x v="3"/>
  </r>
  <r>
    <n v="911"/>
    <s v="Carter, Cole and Curtis"/>
    <s v="Cloned responsive standardization"/>
    <n v="5800"/>
    <x v="878"/>
    <n v="198.94827586206895"/>
    <x v="1"/>
    <n v="462"/>
    <n v="24.976190476190474"/>
    <x v="1"/>
    <s v="USD"/>
    <n v="1568005200"/>
    <n v="1568178000"/>
    <b v="1"/>
    <b v="0"/>
    <s v="technology/web"/>
    <x v="2"/>
    <x v="2"/>
  </r>
  <r>
    <n v="912"/>
    <s v="Sanchez-Parsons"/>
    <s v="Reduced bifurcated pricing structure"/>
    <n v="1800"/>
    <x v="879"/>
    <n v="795"/>
    <x v="1"/>
    <n v="179"/>
    <n v="79.944134078212286"/>
    <x v="1"/>
    <s v="USD"/>
    <n v="1346821200"/>
    <n v="1347944400"/>
    <b v="1"/>
    <b v="0"/>
    <s v="film &amp; video/drama"/>
    <x v="4"/>
    <x v="6"/>
  </r>
  <r>
    <n v="913"/>
    <s v="Rivera-Pearson"/>
    <s v="Re-engineered asymmetric challenge"/>
    <n v="70200"/>
    <x v="880"/>
    <n v="50.621082621082621"/>
    <x v="0"/>
    <n v="523"/>
    <n v="67.946462715105156"/>
    <x v="2"/>
    <s v="AUD"/>
    <n v="1557637200"/>
    <n v="1558760400"/>
    <b v="0"/>
    <b v="0"/>
    <s v="film &amp; video/drama"/>
    <x v="4"/>
    <x v="6"/>
  </r>
  <r>
    <n v="914"/>
    <s v="Ramirez, Padilla and Barrera"/>
    <s v="Diverse client-driven conglomeration"/>
    <n v="6400"/>
    <x v="881"/>
    <n v="57.4375"/>
    <x v="0"/>
    <n v="141"/>
    <n v="26.070921985815602"/>
    <x v="4"/>
    <s v="GBP"/>
    <n v="1375592400"/>
    <n v="1376629200"/>
    <b v="0"/>
    <b v="0"/>
    <s v="theater/plays"/>
    <x v="3"/>
    <x v="3"/>
  </r>
  <r>
    <n v="915"/>
    <s v="Riggs Group"/>
    <s v="Configurable upward-trending solution"/>
    <n v="125900"/>
    <x v="882"/>
    <n v="155.62827640984909"/>
    <x v="1"/>
    <n v="1866"/>
    <n v="105.0032154340836"/>
    <x v="4"/>
    <s v="GBP"/>
    <n v="1503982800"/>
    <n v="1504760400"/>
    <b v="0"/>
    <b v="0"/>
    <s v="film &amp; video/television"/>
    <x v="4"/>
    <x v="19"/>
  </r>
  <r>
    <n v="916"/>
    <s v="Clements Ltd"/>
    <s v="Persistent bandwidth-monitored framework"/>
    <n v="3700"/>
    <x v="883"/>
    <n v="36.297297297297298"/>
    <x v="0"/>
    <n v="52"/>
    <n v="25.826923076923077"/>
    <x v="1"/>
    <s v="USD"/>
    <n v="1418882400"/>
    <n v="1419660000"/>
    <b v="0"/>
    <b v="0"/>
    <s v="photography/photography books"/>
    <x v="7"/>
    <x v="14"/>
  </r>
  <r>
    <n v="917"/>
    <s v="Cooper Inc"/>
    <s v="Polarized discrete product"/>
    <n v="3600"/>
    <x v="884"/>
    <n v="58.25"/>
    <x v="2"/>
    <n v="27"/>
    <n v="77.666666666666671"/>
    <x v="4"/>
    <s v="GBP"/>
    <n v="1309237200"/>
    <n v="1311310800"/>
    <b v="0"/>
    <b v="1"/>
    <s v="film &amp; video/shorts"/>
    <x v="4"/>
    <x v="12"/>
  </r>
  <r>
    <n v="918"/>
    <s v="Jones-Gonzalez"/>
    <s v="Seamless dynamic website"/>
    <n v="3800"/>
    <x v="885"/>
    <n v="237.39473684210526"/>
    <x v="1"/>
    <n v="156"/>
    <n v="57.82692307692308"/>
    <x v="5"/>
    <s v="CHF"/>
    <n v="1343365200"/>
    <n v="1344315600"/>
    <b v="0"/>
    <b v="0"/>
    <s v="publishing/radio &amp; podcasts"/>
    <x v="5"/>
    <x v="15"/>
  </r>
  <r>
    <n v="919"/>
    <s v="Fox Ltd"/>
    <s v="Extended multimedia firmware"/>
    <n v="35600"/>
    <x v="886"/>
    <n v="58.75"/>
    <x v="0"/>
    <n v="225"/>
    <n v="92.955555555555549"/>
    <x v="2"/>
    <s v="AUD"/>
    <n v="1507957200"/>
    <n v="1510725600"/>
    <b v="0"/>
    <b v="1"/>
    <s v="theater/plays"/>
    <x v="3"/>
    <x v="3"/>
  </r>
  <r>
    <n v="920"/>
    <s v="Green, Murphy and Webb"/>
    <s v="Versatile directional project"/>
    <n v="5300"/>
    <x v="887"/>
    <n v="182.56603773584905"/>
    <x v="1"/>
    <n v="255"/>
    <n v="37.945098039215686"/>
    <x v="1"/>
    <s v="USD"/>
    <n v="1549519200"/>
    <n v="1551247200"/>
    <b v="1"/>
    <b v="0"/>
    <s v="film &amp; video/animation"/>
    <x v="4"/>
    <x v="10"/>
  </r>
  <r>
    <n v="921"/>
    <s v="Stevenson PLC"/>
    <s v="Profound directional knowledge user"/>
    <n v="160400"/>
    <x v="888"/>
    <n v="0.75436408977556113"/>
    <x v="0"/>
    <n v="38"/>
    <n v="31.842105263157894"/>
    <x v="1"/>
    <s v="USD"/>
    <n v="1329026400"/>
    <n v="1330236000"/>
    <b v="0"/>
    <b v="0"/>
    <s v="technology/web"/>
    <x v="2"/>
    <x v="2"/>
  </r>
  <r>
    <n v="922"/>
    <s v="Soto-Anthony"/>
    <s v="Ameliorated logistical capability"/>
    <n v="51400"/>
    <x v="889"/>
    <n v="175.95330739299609"/>
    <x v="1"/>
    <n v="2261"/>
    <n v="40"/>
    <x v="1"/>
    <s v="USD"/>
    <n v="1544335200"/>
    <n v="1545112800"/>
    <b v="0"/>
    <b v="1"/>
    <s v="music/world music"/>
    <x v="1"/>
    <x v="21"/>
  </r>
  <r>
    <n v="923"/>
    <s v="Wise and Sons"/>
    <s v="Sharable discrete definition"/>
    <n v="1700"/>
    <x v="890"/>
    <n v="237.88235294117646"/>
    <x v="1"/>
    <n v="40"/>
    <n v="101.1"/>
    <x v="1"/>
    <s v="USD"/>
    <n v="1279083600"/>
    <n v="1279170000"/>
    <b v="0"/>
    <b v="0"/>
    <s v="theater/plays"/>
    <x v="3"/>
    <x v="3"/>
  </r>
  <r>
    <n v="924"/>
    <s v="Butler-Barr"/>
    <s v="User-friendly next generation core"/>
    <n v="39400"/>
    <x v="891"/>
    <n v="488.05076142131981"/>
    <x v="1"/>
    <n v="2289"/>
    <n v="84.006989951944078"/>
    <x v="6"/>
    <s v="EUR"/>
    <n v="1572498000"/>
    <n v="1573452000"/>
    <b v="0"/>
    <b v="0"/>
    <s v="theater/plays"/>
    <x v="3"/>
    <x v="3"/>
  </r>
  <r>
    <n v="925"/>
    <s v="Wilson, Jefferson and Anderson"/>
    <s v="Profit-focused empowering system engine"/>
    <n v="3000"/>
    <x v="892"/>
    <n v="224.06666666666669"/>
    <x v="1"/>
    <n v="65"/>
    <n v="103.41538461538461"/>
    <x v="1"/>
    <s v="USD"/>
    <n v="1506056400"/>
    <n v="1507093200"/>
    <b v="0"/>
    <b v="0"/>
    <s v="theater/plays"/>
    <x v="3"/>
    <x v="3"/>
  </r>
  <r>
    <n v="926"/>
    <s v="Brown-Oliver"/>
    <s v="Synchronized cohesive encoding"/>
    <n v="8700"/>
    <x v="893"/>
    <n v="18.126436781609197"/>
    <x v="0"/>
    <n v="15"/>
    <n v="105.13333333333334"/>
    <x v="1"/>
    <s v="USD"/>
    <n v="1463029200"/>
    <n v="1463374800"/>
    <b v="0"/>
    <b v="0"/>
    <s v="food/food trucks"/>
    <x v="0"/>
    <x v="0"/>
  </r>
  <r>
    <n v="927"/>
    <s v="Davis-Gardner"/>
    <s v="Synergistic dynamic utilization"/>
    <n v="7200"/>
    <x v="894"/>
    <n v="45.847222222222221"/>
    <x v="0"/>
    <n v="37"/>
    <n v="89.21621621621621"/>
    <x v="1"/>
    <s v="USD"/>
    <n v="1342069200"/>
    <n v="1344574800"/>
    <b v="0"/>
    <b v="0"/>
    <s v="theater/plays"/>
    <x v="3"/>
    <x v="3"/>
  </r>
  <r>
    <n v="928"/>
    <s v="Dawson Group"/>
    <s v="Triple-buffered bi-directional model"/>
    <n v="167400"/>
    <x v="895"/>
    <n v="117.31541218637993"/>
    <x v="1"/>
    <n v="3777"/>
    <n v="51.995234312946785"/>
    <x v="6"/>
    <s v="EUR"/>
    <n v="1388296800"/>
    <n v="1389074400"/>
    <b v="0"/>
    <b v="0"/>
    <s v="technology/web"/>
    <x v="2"/>
    <x v="2"/>
  </r>
  <r>
    <n v="929"/>
    <s v="Turner-Terrell"/>
    <s v="Polarized tertiary function"/>
    <n v="5500"/>
    <x v="896"/>
    <n v="217.30909090909088"/>
    <x v="1"/>
    <n v="184"/>
    <n v="64.956521739130437"/>
    <x v="4"/>
    <s v="GBP"/>
    <n v="1493787600"/>
    <n v="1494997200"/>
    <b v="0"/>
    <b v="0"/>
    <s v="theater/plays"/>
    <x v="3"/>
    <x v="3"/>
  </r>
  <r>
    <n v="930"/>
    <s v="Hall, Buchanan and Benton"/>
    <s v="Configurable fault-tolerant structure"/>
    <n v="3500"/>
    <x v="897"/>
    <n v="112.28571428571428"/>
    <x v="1"/>
    <n v="85"/>
    <n v="46.235294117647058"/>
    <x v="1"/>
    <s v="USD"/>
    <n v="1424844000"/>
    <n v="1425448800"/>
    <b v="0"/>
    <b v="1"/>
    <s v="theater/plays"/>
    <x v="3"/>
    <x v="3"/>
  </r>
  <r>
    <n v="931"/>
    <s v="Lowery, Hayden and Cruz"/>
    <s v="Digitized 24/7 budgetary management"/>
    <n v="7900"/>
    <x v="898"/>
    <n v="72.51898734177216"/>
    <x v="0"/>
    <n v="112"/>
    <n v="51.151785714285715"/>
    <x v="1"/>
    <s v="USD"/>
    <n v="1403931600"/>
    <n v="1404104400"/>
    <b v="0"/>
    <b v="1"/>
    <s v="theater/plays"/>
    <x v="3"/>
    <x v="3"/>
  </r>
  <r>
    <n v="932"/>
    <s v="Mora, Miller and Harper"/>
    <s v="Stand-alone zero tolerance algorithm"/>
    <n v="2300"/>
    <x v="899"/>
    <n v="212.30434782608697"/>
    <x v="1"/>
    <n v="144"/>
    <n v="33.909722222222221"/>
    <x v="1"/>
    <s v="USD"/>
    <n v="1394514000"/>
    <n v="1394773200"/>
    <b v="0"/>
    <b v="0"/>
    <s v="music/rock"/>
    <x v="1"/>
    <x v="1"/>
  </r>
  <r>
    <n v="933"/>
    <s v="Espinoza Group"/>
    <s v="Implemented tangible support"/>
    <n v="73000"/>
    <x v="900"/>
    <n v="239.74657534246577"/>
    <x v="1"/>
    <n v="1902"/>
    <n v="92.016298633017882"/>
    <x v="1"/>
    <s v="USD"/>
    <n v="1365397200"/>
    <n v="1366520400"/>
    <b v="0"/>
    <b v="0"/>
    <s v="theater/plays"/>
    <x v="3"/>
    <x v="3"/>
  </r>
  <r>
    <n v="934"/>
    <s v="Davis, Crawford and Lopez"/>
    <s v="Reactive radical framework"/>
    <n v="6200"/>
    <x v="901"/>
    <n v="181.93548387096774"/>
    <x v="1"/>
    <n v="105"/>
    <n v="107.42857142857143"/>
    <x v="1"/>
    <s v="USD"/>
    <n v="1456120800"/>
    <n v="1456639200"/>
    <b v="0"/>
    <b v="0"/>
    <s v="theater/plays"/>
    <x v="3"/>
    <x v="3"/>
  </r>
  <r>
    <n v="935"/>
    <s v="Richards, Stevens and Fleming"/>
    <s v="Object-based full-range knowledge user"/>
    <n v="6100"/>
    <x v="902"/>
    <n v="164.13114754098362"/>
    <x v="1"/>
    <n v="132"/>
    <n v="75.848484848484844"/>
    <x v="1"/>
    <s v="USD"/>
    <n v="1437714000"/>
    <n v="1438318800"/>
    <b v="0"/>
    <b v="0"/>
    <s v="theater/plays"/>
    <x v="3"/>
    <x v="3"/>
  </r>
  <r>
    <n v="936"/>
    <s v="Brown Ltd"/>
    <s v="Enhanced composite contingency"/>
    <n v="103200"/>
    <x v="903"/>
    <n v="1.6375968992248062"/>
    <x v="0"/>
    <n v="21"/>
    <n v="80.476190476190482"/>
    <x v="1"/>
    <s v="USD"/>
    <n v="1563771600"/>
    <n v="1564030800"/>
    <b v="1"/>
    <b v="0"/>
    <s v="theater/plays"/>
    <x v="3"/>
    <x v="3"/>
  </r>
  <r>
    <n v="937"/>
    <s v="Tapia, Sandoval and Hurley"/>
    <s v="Cloned fresh-thinking model"/>
    <n v="171000"/>
    <x v="904"/>
    <n v="49.64385964912281"/>
    <x v="3"/>
    <n v="976"/>
    <n v="86.978483606557376"/>
    <x v="1"/>
    <s v="USD"/>
    <n v="1448517600"/>
    <n v="1449295200"/>
    <b v="0"/>
    <b v="0"/>
    <s v="film &amp; video/documentary"/>
    <x v="4"/>
    <x v="4"/>
  </r>
  <r>
    <n v="938"/>
    <s v="Allen Inc"/>
    <s v="Total dedicated benchmark"/>
    <n v="9200"/>
    <x v="905"/>
    <n v="109.70652173913042"/>
    <x v="1"/>
    <n v="96"/>
    <n v="105.13541666666667"/>
    <x v="1"/>
    <s v="USD"/>
    <n v="1528779600"/>
    <n v="1531890000"/>
    <b v="0"/>
    <b v="1"/>
    <s v="publishing/fiction"/>
    <x v="5"/>
    <x v="13"/>
  </r>
  <r>
    <n v="939"/>
    <s v="Williams, Johnson and Campbell"/>
    <s v="Streamlined human-resource Graphic Interface"/>
    <n v="7800"/>
    <x v="906"/>
    <n v="49.217948717948715"/>
    <x v="0"/>
    <n v="67"/>
    <n v="57.298507462686565"/>
    <x v="1"/>
    <s v="USD"/>
    <n v="1304744400"/>
    <n v="1306213200"/>
    <b v="0"/>
    <b v="1"/>
    <s v="games/video games"/>
    <x v="6"/>
    <x v="11"/>
  </r>
  <r>
    <n v="940"/>
    <s v="Wiggins Ltd"/>
    <s v="Upgradable analyzing core"/>
    <n v="9900"/>
    <x v="907"/>
    <n v="62.232323232323225"/>
    <x v="2"/>
    <n v="66"/>
    <n v="93.348484848484844"/>
    <x v="0"/>
    <s v="CAD"/>
    <n v="1354341600"/>
    <n v="1356242400"/>
    <b v="0"/>
    <b v="0"/>
    <s v="technology/web"/>
    <x v="2"/>
    <x v="2"/>
  </r>
  <r>
    <n v="941"/>
    <s v="Luna-Horne"/>
    <s v="Profound exuding pricing structure"/>
    <n v="43000"/>
    <x v="908"/>
    <n v="13.05813953488372"/>
    <x v="0"/>
    <n v="78"/>
    <n v="71.987179487179489"/>
    <x v="1"/>
    <s v="USD"/>
    <n v="1294552800"/>
    <n v="1297576800"/>
    <b v="1"/>
    <b v="0"/>
    <s v="theater/plays"/>
    <x v="3"/>
    <x v="3"/>
  </r>
  <r>
    <n v="942"/>
    <s v="Allen Inc"/>
    <s v="Horizontal optimizing model"/>
    <n v="9600"/>
    <x v="909"/>
    <n v="64.635416666666671"/>
    <x v="0"/>
    <n v="67"/>
    <n v="92.611940298507463"/>
    <x v="2"/>
    <s v="AUD"/>
    <n v="1295935200"/>
    <n v="1296194400"/>
    <b v="0"/>
    <b v="0"/>
    <s v="theater/plays"/>
    <x v="3"/>
    <x v="3"/>
  </r>
  <r>
    <n v="943"/>
    <s v="Peterson, Gonzalez and Spencer"/>
    <s v="Synchronized fault-tolerant algorithm"/>
    <n v="7500"/>
    <x v="910"/>
    <n v="159.58666666666667"/>
    <x v="1"/>
    <n v="114"/>
    <n v="104.99122807017544"/>
    <x v="1"/>
    <s v="USD"/>
    <n v="1411534800"/>
    <n v="1414558800"/>
    <b v="0"/>
    <b v="0"/>
    <s v="food/food trucks"/>
    <x v="0"/>
    <x v="0"/>
  </r>
  <r>
    <n v="944"/>
    <s v="Walter Inc"/>
    <s v="Streamlined 5thgeneration intranet"/>
    <n v="10000"/>
    <x v="911"/>
    <n v="81.42"/>
    <x v="0"/>
    <n v="263"/>
    <n v="30.958174904942965"/>
    <x v="2"/>
    <s v="AUD"/>
    <n v="1486706400"/>
    <n v="1488348000"/>
    <b v="0"/>
    <b v="0"/>
    <s v="photography/photography books"/>
    <x v="7"/>
    <x v="14"/>
  </r>
  <r>
    <n v="945"/>
    <s v="Sanders, Farley and Huffman"/>
    <s v="Cross-group clear-thinking task-force"/>
    <n v="172000"/>
    <x v="912"/>
    <n v="32.444767441860463"/>
    <x v="0"/>
    <n v="1691"/>
    <n v="33.001182732111175"/>
    <x v="1"/>
    <s v="USD"/>
    <n v="1333602000"/>
    <n v="1334898000"/>
    <b v="1"/>
    <b v="0"/>
    <s v="photography/photography books"/>
    <x v="7"/>
    <x v="14"/>
  </r>
  <r>
    <n v="946"/>
    <s v="Hall, Holmes and Walker"/>
    <s v="Public-key bandwidth-monitored intranet"/>
    <n v="153700"/>
    <x v="913"/>
    <n v="9.9141184124918666"/>
    <x v="0"/>
    <n v="181"/>
    <n v="84.187845303867405"/>
    <x v="1"/>
    <s v="USD"/>
    <n v="1308200400"/>
    <n v="1308373200"/>
    <b v="0"/>
    <b v="0"/>
    <s v="theater/plays"/>
    <x v="3"/>
    <x v="3"/>
  </r>
  <r>
    <n v="947"/>
    <s v="Smith-Powell"/>
    <s v="Upgradable clear-thinking hardware"/>
    <n v="3600"/>
    <x v="914"/>
    <n v="26.694444444444443"/>
    <x v="0"/>
    <n v="13"/>
    <n v="73.92307692307692"/>
    <x v="1"/>
    <s v="USD"/>
    <n v="1411707600"/>
    <n v="1412312400"/>
    <b v="0"/>
    <b v="0"/>
    <s v="theater/plays"/>
    <x v="3"/>
    <x v="3"/>
  </r>
  <r>
    <n v="948"/>
    <s v="Smith-Hill"/>
    <s v="Integrated holistic paradigm"/>
    <n v="9400"/>
    <x v="915"/>
    <n v="62.957446808510639"/>
    <x v="3"/>
    <n v="160"/>
    <n v="36.987499999999997"/>
    <x v="1"/>
    <s v="USD"/>
    <n v="1418364000"/>
    <n v="1419228000"/>
    <b v="1"/>
    <b v="1"/>
    <s v="film &amp; video/documentary"/>
    <x v="4"/>
    <x v="4"/>
  </r>
  <r>
    <n v="949"/>
    <s v="Wright LLC"/>
    <s v="Seamless clear-thinking conglomeration"/>
    <n v="5900"/>
    <x v="916"/>
    <n v="161.35593220338984"/>
    <x v="1"/>
    <n v="203"/>
    <n v="46.896551724137929"/>
    <x v="1"/>
    <s v="USD"/>
    <n v="1429333200"/>
    <n v="1430974800"/>
    <b v="0"/>
    <b v="0"/>
    <s v="technology/web"/>
    <x v="2"/>
    <x v="2"/>
  </r>
  <r>
    <n v="950"/>
    <s v="Williams, Orozco and Gomez"/>
    <s v="Persistent content-based methodology"/>
    <n v="100"/>
    <x v="297"/>
    <n v="5"/>
    <x v="0"/>
    <n v="1"/>
    <n v="5"/>
    <x v="1"/>
    <s v="USD"/>
    <n v="1555390800"/>
    <n v="1555822800"/>
    <b v="0"/>
    <b v="1"/>
    <s v="theater/plays"/>
    <x v="3"/>
    <x v="3"/>
  </r>
  <r>
    <n v="951"/>
    <s v="Peterson Ltd"/>
    <s v="Re-engineered 24hour matrix"/>
    <n v="14500"/>
    <x v="917"/>
    <n v="1096.9379310344827"/>
    <x v="1"/>
    <n v="1559"/>
    <n v="102.02437459910199"/>
    <x v="1"/>
    <s v="USD"/>
    <n v="1482732000"/>
    <n v="1482818400"/>
    <b v="0"/>
    <b v="1"/>
    <s v="music/rock"/>
    <x v="1"/>
    <x v="1"/>
  </r>
  <r>
    <n v="952"/>
    <s v="Cummings-Hayes"/>
    <s v="Virtual multi-tasking core"/>
    <n v="145500"/>
    <x v="918"/>
    <n v="70.094158075601371"/>
    <x v="3"/>
    <n v="2266"/>
    <n v="45.007502206531335"/>
    <x v="1"/>
    <s v="USD"/>
    <n v="1470718800"/>
    <n v="1471928400"/>
    <b v="0"/>
    <b v="0"/>
    <s v="film &amp; video/documentary"/>
    <x v="4"/>
    <x v="4"/>
  </r>
  <r>
    <n v="953"/>
    <s v="Boyle Ltd"/>
    <s v="Streamlined fault-tolerant conglomeration"/>
    <n v="3300"/>
    <x v="919"/>
    <n v="60"/>
    <x v="0"/>
    <n v="21"/>
    <n v="94.285714285714292"/>
    <x v="1"/>
    <s v="USD"/>
    <n v="1450591200"/>
    <n v="1453701600"/>
    <b v="0"/>
    <b v="1"/>
    <s v="film &amp; video/science fiction"/>
    <x v="4"/>
    <x v="22"/>
  </r>
  <r>
    <n v="954"/>
    <s v="Henderson, Parker and Diaz"/>
    <s v="Enterprise-wide client-driven policy"/>
    <n v="42600"/>
    <x v="920"/>
    <n v="367.0985915492958"/>
    <x v="1"/>
    <n v="1548"/>
    <n v="101.02325581395348"/>
    <x v="2"/>
    <s v="AUD"/>
    <n v="1348290000"/>
    <n v="1350363600"/>
    <b v="0"/>
    <b v="0"/>
    <s v="technology/web"/>
    <x v="2"/>
    <x v="2"/>
  </r>
  <r>
    <n v="955"/>
    <s v="Moss-Obrien"/>
    <s v="Function-based next generation emulation"/>
    <n v="700"/>
    <x v="921"/>
    <n v="1109"/>
    <x v="1"/>
    <n v="80"/>
    <n v="97.037499999999994"/>
    <x v="1"/>
    <s v="USD"/>
    <n v="1353823200"/>
    <n v="1353996000"/>
    <b v="0"/>
    <b v="0"/>
    <s v="theater/plays"/>
    <x v="3"/>
    <x v="3"/>
  </r>
  <r>
    <n v="956"/>
    <s v="Wood Inc"/>
    <s v="Re-engineered composite focus group"/>
    <n v="187600"/>
    <x v="922"/>
    <n v="19.028784648187631"/>
    <x v="0"/>
    <n v="830"/>
    <n v="43.00963855421687"/>
    <x v="1"/>
    <s v="USD"/>
    <n v="1450764000"/>
    <n v="1451109600"/>
    <b v="0"/>
    <b v="0"/>
    <s v="film &amp; video/science fiction"/>
    <x v="4"/>
    <x v="22"/>
  </r>
  <r>
    <n v="957"/>
    <s v="Riley, Cohen and Goodman"/>
    <s v="Profound mission-critical function"/>
    <n v="9800"/>
    <x v="923"/>
    <n v="126.87755102040816"/>
    <x v="1"/>
    <n v="131"/>
    <n v="94.916030534351151"/>
    <x v="1"/>
    <s v="USD"/>
    <n v="1329372000"/>
    <n v="1329631200"/>
    <b v="0"/>
    <b v="0"/>
    <s v="theater/plays"/>
    <x v="3"/>
    <x v="3"/>
  </r>
  <r>
    <n v="958"/>
    <s v="Green, Robinson and Ho"/>
    <s v="De-engineered zero-defect open system"/>
    <n v="1100"/>
    <x v="924"/>
    <n v="734.63636363636363"/>
    <x v="1"/>
    <n v="112"/>
    <n v="72.151785714285708"/>
    <x v="1"/>
    <s v="USD"/>
    <n v="1277096400"/>
    <n v="1278997200"/>
    <b v="0"/>
    <b v="0"/>
    <s v="film &amp; video/animation"/>
    <x v="4"/>
    <x v="10"/>
  </r>
  <r>
    <n v="959"/>
    <s v="Black-Graham"/>
    <s v="Operative hybrid utilization"/>
    <n v="145000"/>
    <x v="925"/>
    <n v="4.5731034482758623"/>
    <x v="0"/>
    <n v="130"/>
    <n v="51.007692307692309"/>
    <x v="1"/>
    <s v="USD"/>
    <n v="1277701200"/>
    <n v="1280120400"/>
    <b v="0"/>
    <b v="0"/>
    <s v="publishing/translations"/>
    <x v="5"/>
    <x v="18"/>
  </r>
  <r>
    <n v="960"/>
    <s v="Robbins Group"/>
    <s v="Function-based interactive matrix"/>
    <n v="5500"/>
    <x v="926"/>
    <n v="85.054545454545448"/>
    <x v="0"/>
    <n v="55"/>
    <n v="85.054545454545448"/>
    <x v="1"/>
    <s v="USD"/>
    <n v="1454911200"/>
    <n v="1458104400"/>
    <b v="0"/>
    <b v="0"/>
    <s v="technology/web"/>
    <x v="2"/>
    <x v="2"/>
  </r>
  <r>
    <n v="961"/>
    <s v="Mason, Case and May"/>
    <s v="Optimized content-based collaboration"/>
    <n v="5700"/>
    <x v="927"/>
    <n v="119.29824561403508"/>
    <x v="1"/>
    <n v="155"/>
    <n v="43.87096774193548"/>
    <x v="1"/>
    <s v="USD"/>
    <n v="1297922400"/>
    <n v="1298268000"/>
    <b v="0"/>
    <b v="0"/>
    <s v="publishing/translations"/>
    <x v="5"/>
    <x v="18"/>
  </r>
  <r>
    <n v="962"/>
    <s v="Harris, Russell and Mitchell"/>
    <s v="User-centric cohesive policy"/>
    <n v="3600"/>
    <x v="928"/>
    <n v="296.02777777777777"/>
    <x v="1"/>
    <n v="266"/>
    <n v="40.063909774436091"/>
    <x v="1"/>
    <s v="USD"/>
    <n v="1384408800"/>
    <n v="1386223200"/>
    <b v="0"/>
    <b v="0"/>
    <s v="food/food trucks"/>
    <x v="0"/>
    <x v="0"/>
  </r>
  <r>
    <n v="963"/>
    <s v="Rodriguez-Robinson"/>
    <s v="Ergonomic methodical hub"/>
    <n v="5900"/>
    <x v="929"/>
    <n v="84.694915254237287"/>
    <x v="0"/>
    <n v="114"/>
    <n v="43.833333333333336"/>
    <x v="6"/>
    <s v="EUR"/>
    <n v="1299304800"/>
    <n v="1299823200"/>
    <b v="0"/>
    <b v="1"/>
    <s v="photography/photography books"/>
    <x v="7"/>
    <x v="14"/>
  </r>
  <r>
    <n v="964"/>
    <s v="Peck, Higgins and Smith"/>
    <s v="Devolved disintermediate encryption"/>
    <n v="3700"/>
    <x v="930"/>
    <n v="355.7837837837838"/>
    <x v="1"/>
    <n v="155"/>
    <n v="84.92903225806451"/>
    <x v="1"/>
    <s v="USD"/>
    <n v="1431320400"/>
    <n v="1431752400"/>
    <b v="0"/>
    <b v="0"/>
    <s v="theater/plays"/>
    <x v="3"/>
    <x v="3"/>
  </r>
  <r>
    <n v="965"/>
    <s v="Nunez-King"/>
    <s v="Phased clear-thinking policy"/>
    <n v="2200"/>
    <x v="931"/>
    <n v="386.40909090909093"/>
    <x v="1"/>
    <n v="207"/>
    <n v="41.067632850241544"/>
    <x v="4"/>
    <s v="GBP"/>
    <n v="1264399200"/>
    <n v="1267855200"/>
    <b v="0"/>
    <b v="0"/>
    <s v="music/rock"/>
    <x v="1"/>
    <x v="1"/>
  </r>
  <r>
    <n v="966"/>
    <s v="Davis and Sons"/>
    <s v="Seamless solution-oriented capacity"/>
    <n v="1700"/>
    <x v="932"/>
    <n v="792.23529411764707"/>
    <x v="1"/>
    <n v="245"/>
    <n v="54.971428571428568"/>
    <x v="1"/>
    <s v="USD"/>
    <n v="1497502800"/>
    <n v="1497675600"/>
    <b v="0"/>
    <b v="0"/>
    <s v="theater/plays"/>
    <x v="3"/>
    <x v="3"/>
  </r>
  <r>
    <n v="967"/>
    <s v="Howard-Douglas"/>
    <s v="Organized human-resource attitude"/>
    <n v="88400"/>
    <x v="933"/>
    <n v="137.03393665158373"/>
    <x v="1"/>
    <n v="1573"/>
    <n v="77.010807374443743"/>
    <x v="1"/>
    <s v="USD"/>
    <n v="1333688400"/>
    <n v="1336885200"/>
    <b v="0"/>
    <b v="0"/>
    <s v="music/world music"/>
    <x v="1"/>
    <x v="21"/>
  </r>
  <r>
    <n v="968"/>
    <s v="Gonzalez-White"/>
    <s v="Open-architected disintermediate budgetary management"/>
    <n v="2400"/>
    <x v="934"/>
    <n v="338.20833333333337"/>
    <x v="1"/>
    <n v="114"/>
    <n v="71.201754385964918"/>
    <x v="1"/>
    <s v="USD"/>
    <n v="1293861600"/>
    <n v="1295157600"/>
    <b v="0"/>
    <b v="0"/>
    <s v="food/food trucks"/>
    <x v="0"/>
    <x v="0"/>
  </r>
  <r>
    <n v="969"/>
    <s v="Lopez-King"/>
    <s v="Multi-lateral radical solution"/>
    <n v="7900"/>
    <x v="935"/>
    <n v="108.22784810126582"/>
    <x v="1"/>
    <n v="93"/>
    <n v="91.935483870967744"/>
    <x v="1"/>
    <s v="USD"/>
    <n v="1576994400"/>
    <n v="1577599200"/>
    <b v="0"/>
    <b v="0"/>
    <s v="theater/plays"/>
    <x v="3"/>
    <x v="3"/>
  </r>
  <r>
    <n v="970"/>
    <s v="Glover-Nelson"/>
    <s v="Inverse context-sensitive info-mediaries"/>
    <n v="94900"/>
    <x v="936"/>
    <n v="60.757639620653315"/>
    <x v="0"/>
    <n v="594"/>
    <n v="97.069023569023571"/>
    <x v="1"/>
    <s v="USD"/>
    <n v="1304917200"/>
    <n v="1305003600"/>
    <b v="0"/>
    <b v="0"/>
    <s v="theater/plays"/>
    <x v="3"/>
    <x v="3"/>
  </r>
  <r>
    <n v="971"/>
    <s v="Garner and Sons"/>
    <s v="Versatile neutral workforce"/>
    <n v="5100"/>
    <x v="937"/>
    <n v="27.725490196078432"/>
    <x v="0"/>
    <n v="24"/>
    <n v="58.916666666666664"/>
    <x v="1"/>
    <s v="USD"/>
    <n v="1381208400"/>
    <n v="1381726800"/>
    <b v="0"/>
    <b v="0"/>
    <s v="film &amp; video/television"/>
    <x v="4"/>
    <x v="19"/>
  </r>
  <r>
    <n v="972"/>
    <s v="Sellers, Roach and Garrison"/>
    <s v="Multi-tiered systematic knowledge user"/>
    <n v="42700"/>
    <x v="938"/>
    <n v="228.3934426229508"/>
    <x v="1"/>
    <n v="1681"/>
    <n v="58.015466983938133"/>
    <x v="1"/>
    <s v="USD"/>
    <n v="1401685200"/>
    <n v="1402462800"/>
    <b v="0"/>
    <b v="1"/>
    <s v="technology/web"/>
    <x v="2"/>
    <x v="2"/>
  </r>
  <r>
    <n v="973"/>
    <s v="Herrera, Bennett and Silva"/>
    <s v="Programmable multi-state algorithm"/>
    <n v="121100"/>
    <x v="939"/>
    <n v="21.615194054500414"/>
    <x v="0"/>
    <n v="252"/>
    <n v="103.87301587301587"/>
    <x v="1"/>
    <s v="USD"/>
    <n v="1291960800"/>
    <n v="1292133600"/>
    <b v="0"/>
    <b v="1"/>
    <s v="theater/plays"/>
    <x v="3"/>
    <x v="3"/>
  </r>
  <r>
    <n v="974"/>
    <s v="Thomas, Clay and Mendoza"/>
    <s v="Multi-channeled reciprocal interface"/>
    <n v="800"/>
    <x v="940"/>
    <n v="373.875"/>
    <x v="1"/>
    <n v="32"/>
    <n v="93.46875"/>
    <x v="1"/>
    <s v="USD"/>
    <n v="1368853200"/>
    <n v="1368939600"/>
    <b v="0"/>
    <b v="0"/>
    <s v="music/indie rock"/>
    <x v="1"/>
    <x v="7"/>
  </r>
  <r>
    <n v="975"/>
    <s v="Ayala Group"/>
    <s v="Right-sized maximized migration"/>
    <n v="5400"/>
    <x v="941"/>
    <n v="154.92592592592592"/>
    <x v="1"/>
    <n v="135"/>
    <n v="61.970370370370368"/>
    <x v="1"/>
    <s v="USD"/>
    <n v="1448776800"/>
    <n v="1452146400"/>
    <b v="0"/>
    <b v="1"/>
    <s v="theater/plays"/>
    <x v="3"/>
    <x v="3"/>
  </r>
  <r>
    <n v="976"/>
    <s v="Huerta, Roberts and Dickerson"/>
    <s v="Self-enabling value-added artificial intelligence"/>
    <n v="4000"/>
    <x v="942"/>
    <n v="322.14999999999998"/>
    <x v="1"/>
    <n v="140"/>
    <n v="92.042857142857144"/>
    <x v="1"/>
    <s v="USD"/>
    <n v="1296194400"/>
    <n v="1296712800"/>
    <b v="0"/>
    <b v="1"/>
    <s v="theater/plays"/>
    <x v="3"/>
    <x v="3"/>
  </r>
  <r>
    <n v="977"/>
    <s v="Johnson Group"/>
    <s v="Vision-oriented interactive solution"/>
    <n v="7000"/>
    <x v="943"/>
    <n v="73.957142857142856"/>
    <x v="0"/>
    <n v="67"/>
    <n v="77.268656716417908"/>
    <x v="1"/>
    <s v="USD"/>
    <n v="1517983200"/>
    <n v="1520748000"/>
    <b v="0"/>
    <b v="0"/>
    <s v="food/food trucks"/>
    <x v="0"/>
    <x v="0"/>
  </r>
  <r>
    <n v="978"/>
    <s v="Bailey, Nguyen and Martinez"/>
    <s v="Fundamental user-facing productivity"/>
    <n v="1000"/>
    <x v="944"/>
    <n v="864.1"/>
    <x v="1"/>
    <n v="92"/>
    <n v="93.923913043478265"/>
    <x v="1"/>
    <s v="USD"/>
    <n v="1478930400"/>
    <n v="1480831200"/>
    <b v="0"/>
    <b v="0"/>
    <s v="games/video games"/>
    <x v="6"/>
    <x v="11"/>
  </r>
  <r>
    <n v="979"/>
    <s v="Williams, Martin and Meyer"/>
    <s v="Innovative well-modulated capability"/>
    <n v="60200"/>
    <x v="945"/>
    <n v="143.26245847176079"/>
    <x v="1"/>
    <n v="1015"/>
    <n v="84.969458128078813"/>
    <x v="4"/>
    <s v="GBP"/>
    <n v="1426395600"/>
    <n v="1426914000"/>
    <b v="0"/>
    <b v="0"/>
    <s v="theater/plays"/>
    <x v="3"/>
    <x v="3"/>
  </r>
  <r>
    <n v="980"/>
    <s v="Huff-Johnson"/>
    <s v="Universal fault-tolerant orchestration"/>
    <n v="195200"/>
    <x v="946"/>
    <n v="40.281762295081968"/>
    <x v="0"/>
    <n v="742"/>
    <n v="105.97035040431267"/>
    <x v="1"/>
    <s v="USD"/>
    <n v="1446181200"/>
    <n v="1446616800"/>
    <b v="1"/>
    <b v="0"/>
    <s v="publishing/nonfiction"/>
    <x v="5"/>
    <x v="9"/>
  </r>
  <r>
    <n v="981"/>
    <s v="Diaz-Little"/>
    <s v="Grass-roots executive synergy"/>
    <n v="6700"/>
    <x v="947"/>
    <n v="178.22388059701493"/>
    <x v="1"/>
    <n v="323"/>
    <n v="36.969040247678016"/>
    <x v="1"/>
    <s v="USD"/>
    <n v="1514181600"/>
    <n v="1517032800"/>
    <b v="0"/>
    <b v="0"/>
    <s v="technology/web"/>
    <x v="2"/>
    <x v="2"/>
  </r>
  <r>
    <n v="982"/>
    <s v="Freeman-French"/>
    <s v="Multi-layered optimal application"/>
    <n v="7200"/>
    <x v="948"/>
    <n v="84.930555555555557"/>
    <x v="0"/>
    <n v="75"/>
    <n v="81.533333333333331"/>
    <x v="1"/>
    <s v="USD"/>
    <n v="1311051600"/>
    <n v="1311224400"/>
    <b v="0"/>
    <b v="1"/>
    <s v="film &amp; video/documentary"/>
    <x v="4"/>
    <x v="4"/>
  </r>
  <r>
    <n v="983"/>
    <s v="Beck-Weber"/>
    <s v="Business-focused full-range core"/>
    <n v="129100"/>
    <x v="949"/>
    <n v="145.93648334624322"/>
    <x v="1"/>
    <n v="2326"/>
    <n v="80.999140154772135"/>
    <x v="1"/>
    <s v="USD"/>
    <n v="1564894800"/>
    <n v="1566190800"/>
    <b v="0"/>
    <b v="0"/>
    <s v="film &amp; video/documentary"/>
    <x v="4"/>
    <x v="4"/>
  </r>
  <r>
    <n v="984"/>
    <s v="Lewis-Jacobson"/>
    <s v="Exclusive system-worthy Graphic Interface"/>
    <n v="6500"/>
    <x v="950"/>
    <n v="152.46153846153848"/>
    <x v="1"/>
    <n v="381"/>
    <n v="26.010498687664043"/>
    <x v="1"/>
    <s v="USD"/>
    <n v="1567918800"/>
    <n v="1570165200"/>
    <b v="0"/>
    <b v="0"/>
    <s v="theater/plays"/>
    <x v="3"/>
    <x v="3"/>
  </r>
  <r>
    <n v="985"/>
    <s v="Logan-Curtis"/>
    <s v="Enhanced optimal ability"/>
    <n v="170600"/>
    <x v="951"/>
    <n v="67.129542790152414"/>
    <x v="0"/>
    <n v="4405"/>
    <n v="25.998410896708286"/>
    <x v="1"/>
    <s v="USD"/>
    <n v="1386309600"/>
    <n v="1388556000"/>
    <b v="0"/>
    <b v="1"/>
    <s v="music/rock"/>
    <x v="1"/>
    <x v="1"/>
  </r>
  <r>
    <n v="986"/>
    <s v="Chan, Washington and Callahan"/>
    <s v="Optional zero administration neural-net"/>
    <n v="7800"/>
    <x v="952"/>
    <n v="40.307692307692307"/>
    <x v="0"/>
    <n v="92"/>
    <n v="34.173913043478258"/>
    <x v="1"/>
    <s v="USD"/>
    <n v="1301979600"/>
    <n v="1303189200"/>
    <b v="0"/>
    <b v="0"/>
    <s v="music/rock"/>
    <x v="1"/>
    <x v="1"/>
  </r>
  <r>
    <n v="987"/>
    <s v="Wilson Group"/>
    <s v="Ameliorated foreground focus group"/>
    <n v="6200"/>
    <x v="953"/>
    <n v="216.79032258064518"/>
    <x v="1"/>
    <n v="480"/>
    <n v="28.002083333333335"/>
    <x v="1"/>
    <s v="USD"/>
    <n v="1493269200"/>
    <n v="1494478800"/>
    <b v="0"/>
    <b v="0"/>
    <s v="film &amp; video/documentary"/>
    <x v="4"/>
    <x v="4"/>
  </r>
  <r>
    <n v="988"/>
    <s v="Gardner, Ryan and Gutierrez"/>
    <s v="Triple-buffered multi-tasking matrices"/>
    <n v="9400"/>
    <x v="802"/>
    <n v="52.117021276595743"/>
    <x v="0"/>
    <n v="64"/>
    <n v="76.546875"/>
    <x v="1"/>
    <s v="USD"/>
    <n v="1478930400"/>
    <n v="1480744800"/>
    <b v="0"/>
    <b v="0"/>
    <s v="publishing/radio &amp; podcasts"/>
    <x v="5"/>
    <x v="15"/>
  </r>
  <r>
    <n v="989"/>
    <s v="Hernandez Inc"/>
    <s v="Versatile dedicated migration"/>
    <n v="2400"/>
    <x v="954"/>
    <n v="499.58333333333337"/>
    <x v="1"/>
    <n v="226"/>
    <n v="53.053097345132741"/>
    <x v="1"/>
    <s v="USD"/>
    <n v="1555390800"/>
    <n v="1555822800"/>
    <b v="0"/>
    <b v="0"/>
    <s v="publishing/translations"/>
    <x v="5"/>
    <x v="18"/>
  </r>
  <r>
    <n v="990"/>
    <s v="Ortiz-Roberts"/>
    <s v="Devolved foreground customer loyalty"/>
    <n v="7800"/>
    <x v="955"/>
    <n v="87.679487179487182"/>
    <x v="0"/>
    <n v="64"/>
    <n v="106.859375"/>
    <x v="1"/>
    <s v="USD"/>
    <n v="1456984800"/>
    <n v="1458882000"/>
    <b v="0"/>
    <b v="1"/>
    <s v="film &amp; video/drama"/>
    <x v="4"/>
    <x v="6"/>
  </r>
  <r>
    <n v="991"/>
    <s v="Ramirez LLC"/>
    <s v="Reduced reciprocal focus group"/>
    <n v="9800"/>
    <x v="551"/>
    <n v="113.17346938775511"/>
    <x v="1"/>
    <n v="241"/>
    <n v="46.020746887966808"/>
    <x v="1"/>
    <s v="USD"/>
    <n v="1411621200"/>
    <n v="1411966800"/>
    <b v="0"/>
    <b v="1"/>
    <s v="music/rock"/>
    <x v="1"/>
    <x v="1"/>
  </r>
  <r>
    <n v="992"/>
    <s v="Morrow Inc"/>
    <s v="Networked global migration"/>
    <n v="3100"/>
    <x v="956"/>
    <n v="426.54838709677421"/>
    <x v="1"/>
    <n v="132"/>
    <n v="100.17424242424242"/>
    <x v="1"/>
    <s v="USD"/>
    <n v="1525669200"/>
    <n v="1526878800"/>
    <b v="0"/>
    <b v="1"/>
    <s v="film &amp; video/drama"/>
    <x v="4"/>
    <x v="6"/>
  </r>
  <r>
    <n v="993"/>
    <s v="Erickson-Rogers"/>
    <s v="De-engineered even-keeled definition"/>
    <n v="9800"/>
    <x v="957"/>
    <n v="77.632653061224488"/>
    <x v="3"/>
    <n v="75"/>
    <n v="101.44"/>
    <x v="6"/>
    <s v="EUR"/>
    <n v="1450936800"/>
    <n v="1452405600"/>
    <b v="0"/>
    <b v="1"/>
    <s v="photography/photography books"/>
    <x v="7"/>
    <x v="14"/>
  </r>
  <r>
    <n v="994"/>
    <s v="Leach, Rich and Price"/>
    <s v="Implemented bi-directional flexibility"/>
    <n v="141100"/>
    <x v="958"/>
    <n v="52.496810772501767"/>
    <x v="0"/>
    <n v="842"/>
    <n v="87.972684085510693"/>
    <x v="1"/>
    <s v="USD"/>
    <n v="1413522000"/>
    <n v="1414040400"/>
    <b v="0"/>
    <b v="1"/>
    <s v="publishing/translations"/>
    <x v="5"/>
    <x v="18"/>
  </r>
  <r>
    <n v="995"/>
    <s v="Manning-Hamilton"/>
    <s v="Vision-oriented scalable definition"/>
    <n v="97300"/>
    <x v="959"/>
    <n v="157.46762589928059"/>
    <x v="1"/>
    <n v="2043"/>
    <n v="74.995594713656388"/>
    <x v="1"/>
    <s v="USD"/>
    <n v="1541307600"/>
    <n v="1543816800"/>
    <b v="0"/>
    <b v="1"/>
    <s v="food/food trucks"/>
    <x v="0"/>
    <x v="0"/>
  </r>
  <r>
    <n v="996"/>
    <s v="Butler LLC"/>
    <s v="Future-proofed upward-trending migration"/>
    <n v="6600"/>
    <x v="960"/>
    <n v="72.939393939393938"/>
    <x v="0"/>
    <n v="112"/>
    <n v="42.982142857142854"/>
    <x v="1"/>
    <s v="USD"/>
    <n v="1357106400"/>
    <n v="1359698400"/>
    <b v="0"/>
    <b v="0"/>
    <s v="theater/plays"/>
    <x v="3"/>
    <x v="3"/>
  </r>
  <r>
    <n v="997"/>
    <s v="Ball LLC"/>
    <s v="Right-sized full-range throughput"/>
    <n v="7600"/>
    <x v="961"/>
    <n v="60.565789473684205"/>
    <x v="3"/>
    <n v="139"/>
    <n v="33.115107913669064"/>
    <x v="6"/>
    <s v="EUR"/>
    <n v="1390197600"/>
    <n v="1390629600"/>
    <b v="0"/>
    <b v="0"/>
    <s v="theater/plays"/>
    <x v="3"/>
    <x v="3"/>
  </r>
  <r>
    <n v="998"/>
    <s v="Taylor, Santiago and Flores"/>
    <s v="Polarized composite customer loyalty"/>
    <n v="66600"/>
    <x v="962"/>
    <n v="56.791291291291287"/>
    <x v="0"/>
    <n v="374"/>
    <n v="101.13101604278074"/>
    <x v="1"/>
    <s v="USD"/>
    <n v="1265868000"/>
    <n v="1267077600"/>
    <b v="0"/>
    <b v="1"/>
    <s v="music/indie rock"/>
    <x v="1"/>
    <x v="7"/>
  </r>
  <r>
    <n v="999"/>
    <s v="Hernandez, Norton and Kelley"/>
    <s v="Expanded eco-centric policy"/>
    <n v="111100"/>
    <x v="963"/>
    <n v="56.542754275427541"/>
    <x v="3"/>
    <n v="1122"/>
    <n v="55.98841354723708"/>
    <x v="1"/>
    <s v="USD"/>
    <n v="1467176400"/>
    <n v="1467781200"/>
    <b v="0"/>
    <b v="0"/>
    <s v="food/food trucks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x v="0"/>
    <s v="Pre-emptive tertiary standardization"/>
    <n v="100"/>
    <n v="0"/>
    <n v="0"/>
    <x v="0"/>
    <n v="0"/>
    <n v="0"/>
    <s v="CA"/>
    <s v="CAD"/>
    <n v="1448690400"/>
    <n v="1450159200"/>
    <x v="0"/>
    <d v="2015-12-15T06:00:00"/>
    <b v="0"/>
    <b v="0"/>
    <s v="food/food trucks"/>
    <x v="0"/>
    <s v="food trucks"/>
  </r>
  <r>
    <n v="1"/>
    <x v="1"/>
    <s v="Managed bottom-line architecture"/>
    <n v="1400"/>
    <n v="14560"/>
    <n v="1040"/>
    <x v="1"/>
    <n v="158"/>
    <n v="92.151898734177209"/>
    <s v="US"/>
    <s v="USD"/>
    <n v="1408424400"/>
    <n v="1408597200"/>
    <x v="1"/>
    <d v="2014-08-21T05:00:00"/>
    <b v="0"/>
    <b v="1"/>
    <s v="music/rock"/>
    <x v="1"/>
    <s v="rock"/>
  </r>
  <r>
    <n v="2"/>
    <x v="2"/>
    <s v="Function-based leadingedge pricing structure"/>
    <n v="108400"/>
    <n v="142523"/>
    <n v="131.4787822878229"/>
    <x v="1"/>
    <n v="1425"/>
    <n v="100.01614035087719"/>
    <s v="AU"/>
    <s v="AUD"/>
    <n v="1384668000"/>
    <n v="1384840800"/>
    <x v="2"/>
    <d v="2013-11-19T06:00:00"/>
    <b v="0"/>
    <b v="0"/>
    <s v="technology/web"/>
    <x v="2"/>
    <s v="web"/>
  </r>
  <r>
    <n v="3"/>
    <x v="3"/>
    <s v="Vision-oriented fresh-thinking conglomeration"/>
    <n v="4200"/>
    <n v="2477"/>
    <n v="58.976190476190467"/>
    <x v="0"/>
    <n v="24"/>
    <n v="103.20833333333333"/>
    <s v="US"/>
    <s v="USD"/>
    <n v="1565499600"/>
    <n v="1568955600"/>
    <x v="3"/>
    <d v="2019-09-20T05:00:00"/>
    <b v="0"/>
    <b v="0"/>
    <s v="music/rock"/>
    <x v="1"/>
    <s v="rock"/>
  </r>
  <r>
    <n v="4"/>
    <x v="4"/>
    <s v="Proactive foreground core"/>
    <n v="7600"/>
    <n v="5265"/>
    <n v="69.276315789473685"/>
    <x v="0"/>
    <n v="53"/>
    <n v="99.339622641509436"/>
    <s v="US"/>
    <s v="USD"/>
    <n v="1547964000"/>
    <n v="1548309600"/>
    <x v="4"/>
    <d v="2019-01-24T06:00:00"/>
    <b v="0"/>
    <b v="0"/>
    <s v="theater/plays"/>
    <x v="3"/>
    <s v="plays"/>
  </r>
  <r>
    <n v="5"/>
    <x v="5"/>
    <s v="Open-source optimizing database"/>
    <n v="7600"/>
    <n v="13195"/>
    <n v="173.61842105263159"/>
    <x v="1"/>
    <n v="174"/>
    <n v="75.833333333333329"/>
    <s v="DK"/>
    <s v="DKK"/>
    <n v="1346130000"/>
    <n v="1347080400"/>
    <x v="5"/>
    <d v="2012-09-08T05:00:00"/>
    <b v="0"/>
    <b v="0"/>
    <s v="theater/plays"/>
    <x v="3"/>
    <s v="plays"/>
  </r>
  <r>
    <n v="6"/>
    <x v="6"/>
    <s v="Operative upward-trending algorithm"/>
    <n v="5200"/>
    <n v="1090"/>
    <n v="20.961538461538463"/>
    <x v="0"/>
    <n v="18"/>
    <n v="60.555555555555557"/>
    <s v="GB"/>
    <s v="GBP"/>
    <n v="1505278800"/>
    <n v="1505365200"/>
    <x v="6"/>
    <d v="2017-09-14T05:00:00"/>
    <b v="0"/>
    <b v="0"/>
    <s v="film &amp; video/documentary"/>
    <x v="4"/>
    <s v="documentary"/>
  </r>
  <r>
    <n v="7"/>
    <x v="7"/>
    <s v="Centralized cohesive challenge"/>
    <n v="4500"/>
    <n v="14741"/>
    <n v="327.57777777777778"/>
    <x v="1"/>
    <n v="227"/>
    <n v="64.93832599118943"/>
    <s v="DK"/>
    <s v="DKK"/>
    <n v="1439442000"/>
    <n v="1439614800"/>
    <x v="7"/>
    <d v="2015-08-15T05:00:00"/>
    <b v="0"/>
    <b v="0"/>
    <s v="theater/plays"/>
    <x v="3"/>
    <s v="plays"/>
  </r>
  <r>
    <n v="8"/>
    <x v="8"/>
    <s v="Exclusive attitude-oriented intranet"/>
    <n v="110100"/>
    <n v="21946"/>
    <n v="19.932788374205266"/>
    <x v="2"/>
    <n v="708"/>
    <n v="30.997175141242938"/>
    <s v="DK"/>
    <s v="DKK"/>
    <n v="1281330000"/>
    <n v="1281502800"/>
    <x v="8"/>
    <d v="2010-08-11T05:00:00"/>
    <b v="0"/>
    <b v="0"/>
    <s v="theater/plays"/>
    <x v="3"/>
    <s v="plays"/>
  </r>
  <r>
    <n v="9"/>
    <x v="9"/>
    <s v="Open-source fresh-thinking model"/>
    <n v="6200"/>
    <n v="3208"/>
    <n v="51.741935483870968"/>
    <x v="0"/>
    <n v="44"/>
    <n v="72.909090909090907"/>
    <s v="US"/>
    <s v="USD"/>
    <n v="1379566800"/>
    <n v="1383804000"/>
    <x v="9"/>
    <d v="2013-11-07T06:00:00"/>
    <b v="0"/>
    <b v="0"/>
    <s v="music/electric music"/>
    <x v="1"/>
    <s v="electric music"/>
  </r>
  <r>
    <n v="10"/>
    <x v="10"/>
    <s v="Monitored empowering installation"/>
    <n v="5200"/>
    <n v="13838"/>
    <n v="266.11538461538464"/>
    <x v="1"/>
    <n v="220"/>
    <n v="62.9"/>
    <s v="US"/>
    <s v="USD"/>
    <n v="1281762000"/>
    <n v="1285909200"/>
    <x v="10"/>
    <d v="2010-10-01T05:00:00"/>
    <b v="0"/>
    <b v="0"/>
    <s v="film &amp; video/drama"/>
    <x v="4"/>
    <s v="drama"/>
  </r>
  <r>
    <n v="11"/>
    <x v="11"/>
    <s v="Grass-roots zero administration system engine"/>
    <n v="6300"/>
    <n v="3030"/>
    <n v="48.095238095238095"/>
    <x v="0"/>
    <n v="27"/>
    <n v="112.22222222222223"/>
    <s v="US"/>
    <s v="USD"/>
    <n v="1285045200"/>
    <n v="1285563600"/>
    <x v="11"/>
    <d v="2010-09-27T05:00:00"/>
    <b v="0"/>
    <b v="1"/>
    <s v="theater/plays"/>
    <x v="3"/>
    <s v="plays"/>
  </r>
  <r>
    <n v="12"/>
    <x v="12"/>
    <s v="Assimilated hybrid intranet"/>
    <n v="6300"/>
    <n v="5629"/>
    <n v="89.349206349206341"/>
    <x v="0"/>
    <n v="55"/>
    <n v="102.34545454545454"/>
    <s v="US"/>
    <s v="USD"/>
    <n v="1571720400"/>
    <n v="1572411600"/>
    <x v="12"/>
    <d v="2019-10-30T05:00:00"/>
    <b v="0"/>
    <b v="0"/>
    <s v="film &amp; video/drama"/>
    <x v="4"/>
    <s v="drama"/>
  </r>
  <r>
    <n v="13"/>
    <x v="13"/>
    <s v="Multi-tiered directional open architecture"/>
    <n v="4200"/>
    <n v="10295"/>
    <n v="245.11904761904765"/>
    <x v="1"/>
    <n v="98"/>
    <n v="105.05102040816327"/>
    <s v="US"/>
    <s v="USD"/>
    <n v="1465621200"/>
    <n v="1466658000"/>
    <x v="13"/>
    <d v="2016-06-23T05:00:00"/>
    <b v="0"/>
    <b v="0"/>
    <s v="music/indie rock"/>
    <x v="1"/>
    <s v="indie rock"/>
  </r>
  <r>
    <n v="14"/>
    <x v="14"/>
    <s v="Cloned directional synergy"/>
    <n v="28200"/>
    <n v="18829"/>
    <n v="66.769503546099301"/>
    <x v="0"/>
    <n v="200"/>
    <n v="94.144999999999996"/>
    <s v="US"/>
    <s v="USD"/>
    <n v="1331013600"/>
    <n v="1333342800"/>
    <x v="14"/>
    <d v="2012-04-02T05:00:00"/>
    <b v="0"/>
    <b v="0"/>
    <s v="music/indie rock"/>
    <x v="1"/>
    <s v="indie rock"/>
  </r>
  <r>
    <n v="15"/>
    <x v="15"/>
    <s v="Extended eco-centric pricing structure"/>
    <n v="81200"/>
    <n v="38414"/>
    <n v="47.307881773399011"/>
    <x v="0"/>
    <n v="452"/>
    <n v="84.986725663716811"/>
    <s v="US"/>
    <s v="USD"/>
    <n v="1575957600"/>
    <n v="1576303200"/>
    <x v="15"/>
    <d v="2019-12-14T06:00:00"/>
    <b v="0"/>
    <b v="0"/>
    <s v="technology/wearables"/>
    <x v="2"/>
    <s v="wearables"/>
  </r>
  <r>
    <n v="16"/>
    <x v="16"/>
    <s v="Cross-platform systemic adapter"/>
    <n v="1700"/>
    <n v="11041"/>
    <n v="649.47058823529414"/>
    <x v="1"/>
    <n v="100"/>
    <n v="110.41"/>
    <s v="US"/>
    <s v="USD"/>
    <n v="1390370400"/>
    <n v="1392271200"/>
    <x v="16"/>
    <d v="2014-02-13T06:00:00"/>
    <b v="0"/>
    <b v="0"/>
    <s v="publishing/nonfiction"/>
    <x v="5"/>
    <s v="nonfiction"/>
  </r>
  <r>
    <n v="17"/>
    <x v="17"/>
    <s v="Seamless 4thgeneration methodology"/>
    <n v="84600"/>
    <n v="134845"/>
    <n v="159.39125295508273"/>
    <x v="1"/>
    <n v="1249"/>
    <n v="107.96236989591674"/>
    <s v="US"/>
    <s v="USD"/>
    <n v="1294812000"/>
    <n v="1294898400"/>
    <x v="17"/>
    <d v="2011-01-13T06:00:00"/>
    <b v="0"/>
    <b v="0"/>
    <s v="film &amp; video/animation"/>
    <x v="4"/>
    <s v="animation"/>
  </r>
  <r>
    <n v="18"/>
    <x v="18"/>
    <s v="Exclusive needs-based adapter"/>
    <n v="9100"/>
    <n v="6089"/>
    <n v="66.912087912087912"/>
    <x v="3"/>
    <n v="135"/>
    <n v="45.103703703703701"/>
    <s v="US"/>
    <s v="USD"/>
    <n v="1536382800"/>
    <n v="1537074000"/>
    <x v="18"/>
    <d v="2018-09-16T05:00:00"/>
    <b v="0"/>
    <b v="0"/>
    <s v="theater/plays"/>
    <x v="3"/>
    <s v="plays"/>
  </r>
  <r>
    <n v="19"/>
    <x v="19"/>
    <s v="Down-sized cohesive archive"/>
    <n v="62500"/>
    <n v="30331"/>
    <n v="48.529600000000002"/>
    <x v="0"/>
    <n v="674"/>
    <n v="45.001483679525222"/>
    <s v="US"/>
    <s v="USD"/>
    <n v="1551679200"/>
    <n v="1553490000"/>
    <x v="19"/>
    <d v="2019-03-25T05:00:00"/>
    <b v="0"/>
    <b v="1"/>
    <s v="theater/plays"/>
    <x v="3"/>
    <s v="plays"/>
  </r>
  <r>
    <n v="20"/>
    <x v="20"/>
    <s v="Proactive composite alliance"/>
    <n v="131800"/>
    <n v="147936"/>
    <n v="112.24279210925646"/>
    <x v="1"/>
    <n v="1396"/>
    <n v="105.97134670487107"/>
    <s v="US"/>
    <s v="USD"/>
    <n v="1406523600"/>
    <n v="1406523600"/>
    <x v="20"/>
    <d v="2014-07-28T05:00:00"/>
    <b v="0"/>
    <b v="0"/>
    <s v="film &amp; video/drama"/>
    <x v="4"/>
    <s v="drama"/>
  </r>
  <r>
    <n v="21"/>
    <x v="21"/>
    <s v="Re-engineered intangible definition"/>
    <n v="94000"/>
    <n v="38533"/>
    <n v="40.992553191489364"/>
    <x v="0"/>
    <n v="558"/>
    <n v="69.055555555555557"/>
    <s v="US"/>
    <s v="USD"/>
    <n v="1313384400"/>
    <n v="1316322000"/>
    <x v="21"/>
    <d v="2011-09-18T05:00:00"/>
    <b v="0"/>
    <b v="0"/>
    <s v="theater/plays"/>
    <x v="3"/>
    <s v="plays"/>
  </r>
  <r>
    <n v="22"/>
    <x v="22"/>
    <s v="Enhanced dynamic definition"/>
    <n v="59100"/>
    <n v="75690"/>
    <n v="128.07106598984771"/>
    <x v="1"/>
    <n v="890"/>
    <n v="85.044943820224717"/>
    <s v="US"/>
    <s v="USD"/>
    <n v="1522731600"/>
    <n v="1524027600"/>
    <x v="22"/>
    <d v="2018-04-18T05:00:00"/>
    <b v="0"/>
    <b v="0"/>
    <s v="theater/plays"/>
    <x v="3"/>
    <s v="plays"/>
  </r>
  <r>
    <n v="23"/>
    <x v="23"/>
    <s v="Devolved next generation adapter"/>
    <n v="4500"/>
    <n v="14942"/>
    <n v="332.04444444444448"/>
    <x v="1"/>
    <n v="142"/>
    <n v="105.22535211267606"/>
    <s v="GB"/>
    <s v="GBP"/>
    <n v="1550124000"/>
    <n v="1554699600"/>
    <x v="23"/>
    <d v="2019-04-08T05:00:00"/>
    <b v="0"/>
    <b v="0"/>
    <s v="film &amp; video/documentary"/>
    <x v="4"/>
    <s v="documentary"/>
  </r>
  <r>
    <n v="24"/>
    <x v="24"/>
    <s v="Cross-platform intermediate frame"/>
    <n v="92400"/>
    <n v="104257"/>
    <n v="112.83225108225108"/>
    <x v="1"/>
    <n v="2673"/>
    <n v="39.003741114852225"/>
    <s v="US"/>
    <s v="USD"/>
    <n v="1403326800"/>
    <n v="1403499600"/>
    <x v="24"/>
    <d v="2014-06-23T05:00:00"/>
    <b v="0"/>
    <b v="0"/>
    <s v="technology/wearables"/>
    <x v="2"/>
    <s v="wearables"/>
  </r>
  <r>
    <n v="25"/>
    <x v="25"/>
    <s v="Monitored impactful analyzer"/>
    <n v="5500"/>
    <n v="11904"/>
    <n v="216.43636363636364"/>
    <x v="1"/>
    <n v="163"/>
    <n v="73.030674846625772"/>
    <s v="US"/>
    <s v="USD"/>
    <n v="1305694800"/>
    <n v="1307422800"/>
    <x v="25"/>
    <d v="2011-06-07T05:00:00"/>
    <b v="0"/>
    <b v="1"/>
    <s v="games/video games"/>
    <x v="6"/>
    <s v="video games"/>
  </r>
  <r>
    <n v="26"/>
    <x v="26"/>
    <s v="Optional responsive customer loyalty"/>
    <n v="107500"/>
    <n v="51814"/>
    <n v="48.199069767441863"/>
    <x v="3"/>
    <n v="1480"/>
    <n v="35.009459459459457"/>
    <s v="US"/>
    <s v="USD"/>
    <n v="1533013200"/>
    <n v="1535346000"/>
    <x v="26"/>
    <d v="2018-08-27T05:00:00"/>
    <b v="0"/>
    <b v="0"/>
    <s v="theater/plays"/>
    <x v="3"/>
    <s v="plays"/>
  </r>
  <r>
    <n v="27"/>
    <x v="27"/>
    <s v="Diverse transitional migration"/>
    <n v="2000"/>
    <n v="1599"/>
    <n v="79.95"/>
    <x v="0"/>
    <n v="15"/>
    <n v="106.6"/>
    <s v="US"/>
    <s v="USD"/>
    <n v="1443848400"/>
    <n v="1444539600"/>
    <x v="27"/>
    <d v="2015-10-11T05:00:00"/>
    <b v="0"/>
    <b v="0"/>
    <s v="music/rock"/>
    <x v="1"/>
    <s v="rock"/>
  </r>
  <r>
    <n v="28"/>
    <x v="28"/>
    <s v="Synchronized global task-force"/>
    <n v="130800"/>
    <n v="137635"/>
    <n v="105.22553516819573"/>
    <x v="1"/>
    <n v="2220"/>
    <n v="61.997747747747745"/>
    <s v="US"/>
    <s v="USD"/>
    <n v="1265695200"/>
    <n v="1267682400"/>
    <x v="28"/>
    <d v="2010-03-04T06:00:00"/>
    <b v="0"/>
    <b v="1"/>
    <s v="theater/plays"/>
    <x v="3"/>
    <s v="plays"/>
  </r>
  <r>
    <n v="29"/>
    <x v="29"/>
    <s v="Focused 6thgeneration forecast"/>
    <n v="45900"/>
    <n v="150965"/>
    <n v="328.89978213507629"/>
    <x v="1"/>
    <n v="1606"/>
    <n v="94.000622665006233"/>
    <s v="CH"/>
    <s v="CHF"/>
    <n v="1532062800"/>
    <n v="1535518800"/>
    <x v="29"/>
    <d v="2018-08-29T05:00:00"/>
    <b v="0"/>
    <b v="0"/>
    <s v="film &amp; video/shorts"/>
    <x v="4"/>
    <s v="shorts"/>
  </r>
  <r>
    <n v="30"/>
    <x v="30"/>
    <s v="Down-sized analyzing challenge"/>
    <n v="9000"/>
    <n v="14455"/>
    <n v="160.61111111111111"/>
    <x v="1"/>
    <n v="129"/>
    <n v="112.05426356589147"/>
    <s v="US"/>
    <s v="USD"/>
    <n v="1558674000"/>
    <n v="1559106000"/>
    <x v="30"/>
    <d v="2019-05-29T05:00:00"/>
    <b v="0"/>
    <b v="0"/>
    <s v="film &amp; video/animation"/>
    <x v="4"/>
    <s v="animation"/>
  </r>
  <r>
    <n v="31"/>
    <x v="31"/>
    <s v="Progressive needs-based focus group"/>
    <n v="3500"/>
    <n v="10850"/>
    <n v="310"/>
    <x v="1"/>
    <n v="226"/>
    <n v="48.008849557522126"/>
    <s v="GB"/>
    <s v="GBP"/>
    <n v="1451973600"/>
    <n v="1454392800"/>
    <x v="31"/>
    <d v="2016-02-02T06:00:00"/>
    <b v="0"/>
    <b v="0"/>
    <s v="games/video games"/>
    <x v="6"/>
    <s v="video games"/>
  </r>
  <r>
    <n v="32"/>
    <x v="32"/>
    <s v="Ergonomic 6thgeneration success"/>
    <n v="101000"/>
    <n v="87676"/>
    <n v="86.807920792079202"/>
    <x v="0"/>
    <n v="2307"/>
    <n v="38.004334633723452"/>
    <s v="IT"/>
    <s v="EUR"/>
    <n v="1515564000"/>
    <n v="1517896800"/>
    <x v="32"/>
    <d v="2018-02-06T06:00:00"/>
    <b v="0"/>
    <b v="0"/>
    <s v="film &amp; video/documentary"/>
    <x v="4"/>
    <s v="documentary"/>
  </r>
  <r>
    <n v="33"/>
    <x v="33"/>
    <s v="Exclusive interactive approach"/>
    <n v="50200"/>
    <n v="189666"/>
    <n v="377.82071713147411"/>
    <x v="1"/>
    <n v="5419"/>
    <n v="35.000184535892231"/>
    <s v="US"/>
    <s v="USD"/>
    <n v="1412485200"/>
    <n v="1415685600"/>
    <x v="33"/>
    <d v="2014-11-11T06:00:00"/>
    <b v="0"/>
    <b v="0"/>
    <s v="theater/plays"/>
    <x v="3"/>
    <s v="plays"/>
  </r>
  <r>
    <n v="34"/>
    <x v="34"/>
    <s v="Reverse-engineered asynchronous archive"/>
    <n v="9300"/>
    <n v="14025"/>
    <n v="150.80645161290323"/>
    <x v="1"/>
    <n v="165"/>
    <n v="85"/>
    <s v="US"/>
    <s v="USD"/>
    <n v="1490245200"/>
    <n v="1490677200"/>
    <x v="34"/>
    <d v="2017-03-28T05:00:00"/>
    <b v="0"/>
    <b v="0"/>
    <s v="film &amp; video/documentary"/>
    <x v="4"/>
    <s v="documentary"/>
  </r>
  <r>
    <n v="35"/>
    <x v="35"/>
    <s v="Synergized intangible challenge"/>
    <n v="125500"/>
    <n v="188628"/>
    <n v="150.30119521912351"/>
    <x v="1"/>
    <n v="1965"/>
    <n v="95.993893129770996"/>
    <s v="DK"/>
    <s v="DKK"/>
    <n v="1547877600"/>
    <n v="1551506400"/>
    <x v="35"/>
    <d v="2019-03-02T06:00:00"/>
    <b v="0"/>
    <b v="1"/>
    <s v="film &amp; video/drama"/>
    <x v="4"/>
    <s v="drama"/>
  </r>
  <r>
    <n v="36"/>
    <x v="36"/>
    <s v="Monitored multi-state encryption"/>
    <n v="700"/>
    <n v="1101"/>
    <n v="157.28571428571431"/>
    <x v="1"/>
    <n v="16"/>
    <n v="68.8125"/>
    <s v="US"/>
    <s v="USD"/>
    <n v="1298700000"/>
    <n v="1300856400"/>
    <x v="36"/>
    <d v="2011-03-23T05:00:00"/>
    <b v="0"/>
    <b v="0"/>
    <s v="theater/plays"/>
    <x v="3"/>
    <s v="plays"/>
  </r>
  <r>
    <n v="37"/>
    <x v="37"/>
    <s v="Profound attitude-oriented functionalities"/>
    <n v="8100"/>
    <n v="11339"/>
    <n v="139.98765432098764"/>
    <x v="1"/>
    <n v="107"/>
    <n v="105.97196261682242"/>
    <s v="US"/>
    <s v="USD"/>
    <n v="1570338000"/>
    <n v="1573192800"/>
    <x v="37"/>
    <d v="2019-11-08T06:00:00"/>
    <b v="0"/>
    <b v="1"/>
    <s v="publishing/fiction"/>
    <x v="5"/>
    <s v="fiction"/>
  </r>
  <r>
    <n v="38"/>
    <x v="38"/>
    <s v="Digitized client-driven database"/>
    <n v="3100"/>
    <n v="10085"/>
    <n v="325.32258064516128"/>
    <x v="1"/>
    <n v="134"/>
    <n v="75.261194029850742"/>
    <s v="US"/>
    <s v="USD"/>
    <n v="1287378000"/>
    <n v="1287810000"/>
    <x v="38"/>
    <d v="2010-10-23T05:00:00"/>
    <b v="0"/>
    <b v="0"/>
    <s v="photography/photography books"/>
    <x v="7"/>
    <s v="photography books"/>
  </r>
  <r>
    <n v="39"/>
    <x v="39"/>
    <s v="Organized bi-directional function"/>
    <n v="9900"/>
    <n v="5027"/>
    <n v="50.777777777777779"/>
    <x v="0"/>
    <n v="88"/>
    <n v="57.125"/>
    <s v="DK"/>
    <s v="DKK"/>
    <n v="1361772000"/>
    <n v="1362978000"/>
    <x v="39"/>
    <d v="2013-03-11T05:00:00"/>
    <b v="0"/>
    <b v="0"/>
    <s v="theater/plays"/>
    <x v="3"/>
    <s v="plays"/>
  </r>
  <r>
    <n v="40"/>
    <x v="40"/>
    <s v="Reduced stable middleware"/>
    <n v="8800"/>
    <n v="14878"/>
    <n v="169.06818181818181"/>
    <x v="1"/>
    <n v="198"/>
    <n v="75.141414141414145"/>
    <s v="US"/>
    <s v="USD"/>
    <n v="1275714000"/>
    <n v="1277355600"/>
    <x v="40"/>
    <d v="2010-06-24T05:00:00"/>
    <b v="0"/>
    <b v="1"/>
    <s v="technology/wearables"/>
    <x v="2"/>
    <s v="wearables"/>
  </r>
  <r>
    <n v="41"/>
    <x v="41"/>
    <s v="Universal 5thgeneration neural-net"/>
    <n v="5600"/>
    <n v="11924"/>
    <n v="212.92857142857144"/>
    <x v="1"/>
    <n v="111"/>
    <n v="107.42342342342343"/>
    <s v="IT"/>
    <s v="EUR"/>
    <n v="1346734800"/>
    <n v="1348981200"/>
    <x v="41"/>
    <d v="2012-09-30T05:00:00"/>
    <b v="0"/>
    <b v="1"/>
    <s v="music/rock"/>
    <x v="1"/>
    <s v="rock"/>
  </r>
  <r>
    <n v="42"/>
    <x v="42"/>
    <s v="Virtual uniform frame"/>
    <n v="1800"/>
    <n v="7991"/>
    <n v="443.94444444444446"/>
    <x v="1"/>
    <n v="222"/>
    <n v="35.995495495495497"/>
    <s v="US"/>
    <s v="USD"/>
    <n v="1309755600"/>
    <n v="1310533200"/>
    <x v="42"/>
    <d v="2011-07-13T05:00:00"/>
    <b v="0"/>
    <b v="0"/>
    <s v="food/food trucks"/>
    <x v="0"/>
    <s v="food trucks"/>
  </r>
  <r>
    <n v="43"/>
    <x v="43"/>
    <s v="Profound explicit paradigm"/>
    <n v="90200"/>
    <n v="167717"/>
    <n v="185.9390243902439"/>
    <x v="1"/>
    <n v="6212"/>
    <n v="26.998873148744366"/>
    <s v="US"/>
    <s v="USD"/>
    <n v="1406178000"/>
    <n v="1407560400"/>
    <x v="43"/>
    <d v="2014-08-09T05:00:00"/>
    <b v="0"/>
    <b v="0"/>
    <s v="publishing/radio &amp; podcasts"/>
    <x v="5"/>
    <s v="radio &amp; podcasts"/>
  </r>
  <r>
    <n v="44"/>
    <x v="44"/>
    <s v="Visionary real-time groupware"/>
    <n v="1600"/>
    <n v="10541"/>
    <n v="658.8125"/>
    <x v="1"/>
    <n v="98"/>
    <n v="107.56122448979592"/>
    <s v="DK"/>
    <s v="DKK"/>
    <n v="1552798800"/>
    <n v="1552885200"/>
    <x v="44"/>
    <d v="2019-03-18T05:00:00"/>
    <b v="0"/>
    <b v="0"/>
    <s v="publishing/fiction"/>
    <x v="5"/>
    <s v="fiction"/>
  </r>
  <r>
    <n v="45"/>
    <x v="45"/>
    <s v="Networked tertiary Graphical User Interface"/>
    <n v="9500"/>
    <n v="4530"/>
    <n v="47.684210526315788"/>
    <x v="0"/>
    <n v="48"/>
    <n v="94.375"/>
    <s v="US"/>
    <s v="USD"/>
    <n v="1478062800"/>
    <n v="1479362400"/>
    <x v="45"/>
    <d v="2016-11-17T06:00:00"/>
    <b v="0"/>
    <b v="1"/>
    <s v="theater/plays"/>
    <x v="3"/>
    <s v="plays"/>
  </r>
  <r>
    <n v="46"/>
    <x v="46"/>
    <s v="Virtual grid-enabled task-force"/>
    <n v="3700"/>
    <n v="4247"/>
    <n v="114.78378378378378"/>
    <x v="1"/>
    <n v="92"/>
    <n v="46.163043478260867"/>
    <s v="US"/>
    <s v="USD"/>
    <n v="1278565200"/>
    <n v="1280552400"/>
    <x v="46"/>
    <d v="2010-07-31T05:00:00"/>
    <b v="0"/>
    <b v="0"/>
    <s v="music/rock"/>
    <x v="1"/>
    <s v="rock"/>
  </r>
  <r>
    <n v="47"/>
    <x v="47"/>
    <s v="Function-based multi-state software"/>
    <n v="1500"/>
    <n v="7129"/>
    <n v="475.26666666666665"/>
    <x v="1"/>
    <n v="149"/>
    <n v="47.845637583892618"/>
    <s v="US"/>
    <s v="USD"/>
    <n v="1396069200"/>
    <n v="1398661200"/>
    <x v="47"/>
    <d v="2014-04-28T05:00:00"/>
    <b v="0"/>
    <b v="0"/>
    <s v="theater/plays"/>
    <x v="3"/>
    <s v="plays"/>
  </r>
  <r>
    <n v="48"/>
    <x v="48"/>
    <s v="Optimized leadingedge concept"/>
    <n v="33300"/>
    <n v="128862"/>
    <n v="386.97297297297297"/>
    <x v="1"/>
    <n v="2431"/>
    <n v="53.007815713698065"/>
    <s v="US"/>
    <s v="USD"/>
    <n v="1435208400"/>
    <n v="1436245200"/>
    <x v="48"/>
    <d v="2015-07-07T05:00:00"/>
    <b v="0"/>
    <b v="0"/>
    <s v="theater/plays"/>
    <x v="3"/>
    <s v="plays"/>
  </r>
  <r>
    <n v="49"/>
    <x v="49"/>
    <s v="Sharable holistic interface"/>
    <n v="7200"/>
    <n v="13653"/>
    <n v="189.625"/>
    <x v="1"/>
    <n v="303"/>
    <n v="45.059405940594061"/>
    <s v="US"/>
    <s v="USD"/>
    <n v="1571547600"/>
    <n v="1575439200"/>
    <x v="49"/>
    <d v="2019-12-04T06:00:00"/>
    <b v="0"/>
    <b v="0"/>
    <s v="music/rock"/>
    <x v="1"/>
    <s v="rock"/>
  </r>
  <r>
    <n v="50"/>
    <x v="50"/>
    <s v="Down-sized system-worthy secured line"/>
    <n v="100"/>
    <n v="2"/>
    <n v="2"/>
    <x v="0"/>
    <n v="1"/>
    <n v="2"/>
    <s v="IT"/>
    <s v="EUR"/>
    <n v="1375333200"/>
    <n v="1377752400"/>
    <x v="50"/>
    <d v="2013-08-29T05:00:00"/>
    <b v="0"/>
    <b v="0"/>
    <s v="music/metal"/>
    <x v="1"/>
    <s v="metal"/>
  </r>
  <r>
    <n v="51"/>
    <x v="51"/>
    <s v="Inverse secondary infrastructure"/>
    <n v="158100"/>
    <n v="145243"/>
    <n v="91.867805186590772"/>
    <x v="0"/>
    <n v="1467"/>
    <n v="99.006816632583508"/>
    <s v="GB"/>
    <s v="GBP"/>
    <n v="1332824400"/>
    <n v="1334206800"/>
    <x v="51"/>
    <d v="2012-04-12T05:00:00"/>
    <b v="0"/>
    <b v="1"/>
    <s v="technology/wearables"/>
    <x v="2"/>
    <s v="wearables"/>
  </r>
  <r>
    <n v="52"/>
    <x v="52"/>
    <s v="Organic foreground leverage"/>
    <n v="7200"/>
    <n v="2459"/>
    <n v="34.152777777777779"/>
    <x v="0"/>
    <n v="75"/>
    <n v="32.786666666666669"/>
    <s v="US"/>
    <s v="USD"/>
    <n v="1284526800"/>
    <n v="1284872400"/>
    <x v="52"/>
    <d v="2010-09-19T05:00:00"/>
    <b v="0"/>
    <b v="0"/>
    <s v="theater/plays"/>
    <x v="3"/>
    <s v="plays"/>
  </r>
  <r>
    <n v="53"/>
    <x v="53"/>
    <s v="Reverse-engineered static concept"/>
    <n v="8800"/>
    <n v="12356"/>
    <n v="140.40909090909091"/>
    <x v="1"/>
    <n v="209"/>
    <n v="59.119617224880386"/>
    <s v="US"/>
    <s v="USD"/>
    <n v="1400562000"/>
    <n v="1403931600"/>
    <x v="53"/>
    <d v="2014-06-28T05:00:00"/>
    <b v="0"/>
    <b v="0"/>
    <s v="film &amp; video/drama"/>
    <x v="4"/>
    <s v="drama"/>
  </r>
  <r>
    <n v="54"/>
    <x v="54"/>
    <s v="Multi-channeled neutral customer loyalty"/>
    <n v="6000"/>
    <n v="5392"/>
    <n v="89.86666666666666"/>
    <x v="0"/>
    <n v="120"/>
    <n v="44.93333333333333"/>
    <s v="US"/>
    <s v="USD"/>
    <n v="1520748000"/>
    <n v="1521262800"/>
    <x v="54"/>
    <d v="2018-03-17T05:00:00"/>
    <b v="0"/>
    <b v="0"/>
    <s v="technology/wearables"/>
    <x v="2"/>
    <s v="wearables"/>
  </r>
  <r>
    <n v="55"/>
    <x v="55"/>
    <s v="Reverse-engineered bifurcated strategy"/>
    <n v="6600"/>
    <n v="11746"/>
    <n v="177.96969696969697"/>
    <x v="1"/>
    <n v="131"/>
    <n v="89.664122137404576"/>
    <s v="US"/>
    <s v="USD"/>
    <n v="1532926800"/>
    <n v="1533358800"/>
    <x v="55"/>
    <d v="2018-08-04T05:00:00"/>
    <b v="0"/>
    <b v="0"/>
    <s v="music/jazz"/>
    <x v="1"/>
    <s v="jazz"/>
  </r>
  <r>
    <n v="56"/>
    <x v="56"/>
    <s v="Horizontal context-sensitive knowledge user"/>
    <n v="8000"/>
    <n v="11493"/>
    <n v="143.66249999999999"/>
    <x v="1"/>
    <n v="164"/>
    <n v="70.079268292682926"/>
    <s v="US"/>
    <s v="USD"/>
    <n v="1420869600"/>
    <n v="1421474400"/>
    <x v="56"/>
    <d v="2015-01-17T06:00:00"/>
    <b v="0"/>
    <b v="0"/>
    <s v="technology/wearables"/>
    <x v="2"/>
    <s v="wearables"/>
  </r>
  <r>
    <n v="57"/>
    <x v="57"/>
    <s v="Cross-group multi-state task-force"/>
    <n v="2900"/>
    <n v="6243"/>
    <n v="215.27586206896552"/>
    <x v="1"/>
    <n v="201"/>
    <n v="31.059701492537314"/>
    <s v="US"/>
    <s v="USD"/>
    <n v="1504242000"/>
    <n v="1505278800"/>
    <x v="57"/>
    <d v="2017-09-13T05:00:00"/>
    <b v="0"/>
    <b v="0"/>
    <s v="games/video games"/>
    <x v="6"/>
    <s v="video games"/>
  </r>
  <r>
    <n v="58"/>
    <x v="58"/>
    <s v="Expanded 3rdgeneration strategy"/>
    <n v="2700"/>
    <n v="6132"/>
    <n v="227.11111111111114"/>
    <x v="1"/>
    <n v="211"/>
    <n v="29.061611374407583"/>
    <s v="US"/>
    <s v="USD"/>
    <n v="1442811600"/>
    <n v="1443934800"/>
    <x v="58"/>
    <d v="2015-10-04T05:00:00"/>
    <b v="0"/>
    <b v="0"/>
    <s v="theater/plays"/>
    <x v="3"/>
    <s v="plays"/>
  </r>
  <r>
    <n v="59"/>
    <x v="59"/>
    <s v="Assimilated real-time support"/>
    <n v="1400"/>
    <n v="3851"/>
    <n v="275.07142857142861"/>
    <x v="1"/>
    <n v="128"/>
    <n v="30.0859375"/>
    <s v="US"/>
    <s v="USD"/>
    <n v="1497243600"/>
    <n v="1498539600"/>
    <x v="59"/>
    <d v="2017-06-27T05:00:00"/>
    <b v="0"/>
    <b v="1"/>
    <s v="theater/plays"/>
    <x v="3"/>
    <s v="plays"/>
  </r>
  <r>
    <n v="60"/>
    <x v="60"/>
    <s v="User-centric regional database"/>
    <n v="94200"/>
    <n v="135997"/>
    <n v="144.37048832271762"/>
    <x v="1"/>
    <n v="1600"/>
    <n v="84.998125000000002"/>
    <s v="CA"/>
    <s v="CAD"/>
    <n v="1342501200"/>
    <n v="1342760400"/>
    <x v="60"/>
    <d v="2012-07-20T05:00:00"/>
    <b v="0"/>
    <b v="0"/>
    <s v="theater/plays"/>
    <x v="3"/>
    <s v="plays"/>
  </r>
  <r>
    <n v="61"/>
    <x v="61"/>
    <s v="Open-source zero administration complexity"/>
    <n v="199200"/>
    <n v="184750"/>
    <n v="92.74598393574297"/>
    <x v="0"/>
    <n v="2253"/>
    <n v="82.001775410563695"/>
    <s v="CA"/>
    <s v="CAD"/>
    <n v="1298268000"/>
    <n v="1301720400"/>
    <x v="61"/>
    <d v="2011-04-02T05:00:00"/>
    <b v="0"/>
    <b v="0"/>
    <s v="theater/plays"/>
    <x v="3"/>
    <s v="plays"/>
  </r>
  <r>
    <n v="62"/>
    <x v="62"/>
    <s v="Organized incremental standardization"/>
    <n v="2000"/>
    <n v="14452"/>
    <n v="722.6"/>
    <x v="1"/>
    <n v="249"/>
    <n v="58.040160642570278"/>
    <s v="US"/>
    <s v="USD"/>
    <n v="1433480400"/>
    <n v="1433566800"/>
    <x v="62"/>
    <d v="2015-06-06T05:00:00"/>
    <b v="0"/>
    <b v="0"/>
    <s v="technology/web"/>
    <x v="2"/>
    <s v="web"/>
  </r>
  <r>
    <n v="63"/>
    <x v="63"/>
    <s v="Assimilated didactic open system"/>
    <n v="4700"/>
    <n v="557"/>
    <n v="11.851063829787234"/>
    <x v="0"/>
    <n v="5"/>
    <n v="111.4"/>
    <s v="US"/>
    <s v="USD"/>
    <n v="1493355600"/>
    <n v="1493874000"/>
    <x v="63"/>
    <d v="2017-05-04T05:00:00"/>
    <b v="0"/>
    <b v="0"/>
    <s v="theater/plays"/>
    <x v="3"/>
    <s v="plays"/>
  </r>
  <r>
    <n v="64"/>
    <x v="64"/>
    <s v="Vision-oriented logistical intranet"/>
    <n v="2800"/>
    <n v="2734"/>
    <n v="97.642857142857139"/>
    <x v="0"/>
    <n v="38"/>
    <n v="71.94736842105263"/>
    <s v="US"/>
    <s v="USD"/>
    <n v="1530507600"/>
    <n v="1531803600"/>
    <x v="64"/>
    <d v="2018-07-17T05:00:00"/>
    <b v="0"/>
    <b v="1"/>
    <s v="technology/web"/>
    <x v="2"/>
    <s v="web"/>
  </r>
  <r>
    <n v="65"/>
    <x v="65"/>
    <s v="Mandatory incremental projection"/>
    <n v="6100"/>
    <n v="14405"/>
    <n v="236.14754098360655"/>
    <x v="1"/>
    <n v="236"/>
    <n v="61.038135593220339"/>
    <s v="US"/>
    <s v="USD"/>
    <n v="1296108000"/>
    <n v="1296712800"/>
    <x v="65"/>
    <d v="2011-02-03T06:00:00"/>
    <b v="0"/>
    <b v="0"/>
    <s v="theater/plays"/>
    <x v="3"/>
    <s v="plays"/>
  </r>
  <r>
    <n v="66"/>
    <x v="66"/>
    <s v="Grass-roots needs-based encryption"/>
    <n v="2900"/>
    <n v="1307"/>
    <n v="45.068965517241381"/>
    <x v="0"/>
    <n v="12"/>
    <n v="108.91666666666667"/>
    <s v="US"/>
    <s v="USD"/>
    <n v="1428469200"/>
    <n v="1428901200"/>
    <x v="66"/>
    <d v="2015-04-13T05:00:00"/>
    <b v="0"/>
    <b v="1"/>
    <s v="theater/plays"/>
    <x v="3"/>
    <s v="plays"/>
  </r>
  <r>
    <n v="67"/>
    <x v="67"/>
    <s v="Team-oriented 6thgeneration middleware"/>
    <n v="72600"/>
    <n v="117892"/>
    <n v="162.38567493112947"/>
    <x v="1"/>
    <n v="4065"/>
    <n v="29.001722017220171"/>
    <s v="GB"/>
    <s v="GBP"/>
    <n v="1264399200"/>
    <n v="1264831200"/>
    <x v="67"/>
    <d v="2010-01-30T06:00:00"/>
    <b v="0"/>
    <b v="1"/>
    <s v="technology/wearables"/>
    <x v="2"/>
    <s v="wearables"/>
  </r>
  <r>
    <n v="68"/>
    <x v="68"/>
    <s v="Inverse multi-tasking installation"/>
    <n v="5700"/>
    <n v="14508"/>
    <n v="254.52631578947367"/>
    <x v="1"/>
    <n v="246"/>
    <n v="58.975609756097562"/>
    <s v="IT"/>
    <s v="EUR"/>
    <n v="1501131600"/>
    <n v="1505192400"/>
    <x v="68"/>
    <d v="2017-09-12T05:00:00"/>
    <b v="0"/>
    <b v="1"/>
    <s v="theater/plays"/>
    <x v="3"/>
    <s v="plays"/>
  </r>
  <r>
    <n v="69"/>
    <x v="69"/>
    <s v="Switchable disintermediate moderator"/>
    <n v="7900"/>
    <n v="1901"/>
    <n v="24.063291139240505"/>
    <x v="3"/>
    <n v="17"/>
    <n v="111.82352941176471"/>
    <s v="US"/>
    <s v="USD"/>
    <n v="1292738400"/>
    <n v="1295676000"/>
    <x v="69"/>
    <d v="2011-01-22T06:00:00"/>
    <b v="0"/>
    <b v="0"/>
    <s v="theater/plays"/>
    <x v="3"/>
    <s v="plays"/>
  </r>
  <r>
    <n v="70"/>
    <x v="70"/>
    <s v="Re-engineered 24/7 task-force"/>
    <n v="128000"/>
    <n v="158389"/>
    <n v="123.74140625000001"/>
    <x v="1"/>
    <n v="2475"/>
    <n v="63.995555555555555"/>
    <s v="IT"/>
    <s v="EUR"/>
    <n v="1288674000"/>
    <n v="1292911200"/>
    <x v="70"/>
    <d v="2010-12-21T06:00:00"/>
    <b v="0"/>
    <b v="1"/>
    <s v="theater/plays"/>
    <x v="3"/>
    <s v="plays"/>
  </r>
  <r>
    <n v="71"/>
    <x v="71"/>
    <s v="Organic object-oriented budgetary management"/>
    <n v="6000"/>
    <n v="6484"/>
    <n v="108.06666666666666"/>
    <x v="1"/>
    <n v="76"/>
    <n v="85.315789473684205"/>
    <s v="US"/>
    <s v="USD"/>
    <n v="1575093600"/>
    <n v="1575439200"/>
    <x v="71"/>
    <d v="2019-12-04T06:00:00"/>
    <b v="0"/>
    <b v="0"/>
    <s v="theater/plays"/>
    <x v="3"/>
    <s v="plays"/>
  </r>
  <r>
    <n v="72"/>
    <x v="72"/>
    <s v="Seamless coherent parallelism"/>
    <n v="600"/>
    <n v="4022"/>
    <n v="670.33333333333326"/>
    <x v="1"/>
    <n v="54"/>
    <n v="74.481481481481481"/>
    <s v="US"/>
    <s v="USD"/>
    <n v="1435726800"/>
    <n v="1438837200"/>
    <x v="72"/>
    <d v="2015-08-06T05:00:00"/>
    <b v="0"/>
    <b v="0"/>
    <s v="film &amp; video/animation"/>
    <x v="4"/>
    <s v="animation"/>
  </r>
  <r>
    <n v="73"/>
    <x v="73"/>
    <s v="Cross-platform even-keeled initiative"/>
    <n v="1400"/>
    <n v="9253"/>
    <n v="660.92857142857144"/>
    <x v="1"/>
    <n v="88"/>
    <n v="105.14772727272727"/>
    <s v="US"/>
    <s v="USD"/>
    <n v="1480226400"/>
    <n v="1480485600"/>
    <x v="73"/>
    <d v="2016-11-30T06:00:00"/>
    <b v="0"/>
    <b v="0"/>
    <s v="music/jazz"/>
    <x v="1"/>
    <s v="jazz"/>
  </r>
  <r>
    <n v="74"/>
    <x v="74"/>
    <s v="Progressive tertiary framework"/>
    <n v="3900"/>
    <n v="4776"/>
    <n v="122.46153846153847"/>
    <x v="1"/>
    <n v="85"/>
    <n v="56.188235294117646"/>
    <s v="GB"/>
    <s v="GBP"/>
    <n v="1459054800"/>
    <n v="1459141200"/>
    <x v="74"/>
    <d v="2016-03-28T05:00:00"/>
    <b v="0"/>
    <b v="0"/>
    <s v="music/metal"/>
    <x v="1"/>
    <s v="metal"/>
  </r>
  <r>
    <n v="75"/>
    <x v="75"/>
    <s v="Multi-layered dynamic protocol"/>
    <n v="9700"/>
    <n v="14606"/>
    <n v="150.57731958762886"/>
    <x v="1"/>
    <n v="170"/>
    <n v="85.917647058823533"/>
    <s v="US"/>
    <s v="USD"/>
    <n v="1531630800"/>
    <n v="1532322000"/>
    <x v="75"/>
    <d v="2018-07-23T05:00:00"/>
    <b v="0"/>
    <b v="0"/>
    <s v="photography/photography books"/>
    <x v="7"/>
    <s v="photography books"/>
  </r>
  <r>
    <n v="76"/>
    <x v="76"/>
    <s v="Horizontal next generation function"/>
    <n v="122900"/>
    <n v="95993"/>
    <n v="78.106590724165997"/>
    <x v="0"/>
    <n v="1684"/>
    <n v="57.00296912114014"/>
    <s v="US"/>
    <s v="USD"/>
    <n v="1421992800"/>
    <n v="1426222800"/>
    <x v="76"/>
    <d v="2015-03-13T05:00:00"/>
    <b v="1"/>
    <b v="1"/>
    <s v="theater/plays"/>
    <x v="3"/>
    <s v="plays"/>
  </r>
  <r>
    <n v="77"/>
    <x v="77"/>
    <s v="Pre-emptive impactful model"/>
    <n v="9500"/>
    <n v="4460"/>
    <n v="46.94736842105263"/>
    <x v="0"/>
    <n v="56"/>
    <n v="79.642857142857139"/>
    <s v="US"/>
    <s v="USD"/>
    <n v="1285563600"/>
    <n v="1286773200"/>
    <x v="77"/>
    <d v="2010-10-11T05:00:00"/>
    <b v="0"/>
    <b v="1"/>
    <s v="film &amp; video/animation"/>
    <x v="4"/>
    <s v="animation"/>
  </r>
  <r>
    <n v="78"/>
    <x v="78"/>
    <s v="User-centric bifurcated knowledge user"/>
    <n v="4500"/>
    <n v="13536"/>
    <n v="300.8"/>
    <x v="1"/>
    <n v="330"/>
    <n v="41.018181818181816"/>
    <s v="US"/>
    <s v="USD"/>
    <n v="1523854800"/>
    <n v="1523941200"/>
    <x v="78"/>
    <d v="2018-04-17T05:00:00"/>
    <b v="0"/>
    <b v="0"/>
    <s v="publishing/translations"/>
    <x v="5"/>
    <s v="translations"/>
  </r>
  <r>
    <n v="79"/>
    <x v="79"/>
    <s v="Triple-buffered reciprocal project"/>
    <n v="57800"/>
    <n v="40228"/>
    <n v="69.598615916955026"/>
    <x v="0"/>
    <n v="838"/>
    <n v="48.004773269689736"/>
    <s v="US"/>
    <s v="USD"/>
    <n v="1529125200"/>
    <n v="1529557200"/>
    <x v="79"/>
    <d v="2018-06-21T05:00:00"/>
    <b v="0"/>
    <b v="0"/>
    <s v="theater/plays"/>
    <x v="3"/>
    <s v="plays"/>
  </r>
  <r>
    <n v="80"/>
    <x v="80"/>
    <s v="Cross-platform needs-based approach"/>
    <n v="1100"/>
    <n v="7012"/>
    <n v="637.4545454545455"/>
    <x v="1"/>
    <n v="127"/>
    <n v="55.212598425196852"/>
    <s v="US"/>
    <s v="USD"/>
    <n v="1503982800"/>
    <n v="1506574800"/>
    <x v="80"/>
    <d v="2017-09-28T05:00:00"/>
    <b v="0"/>
    <b v="0"/>
    <s v="games/video games"/>
    <x v="6"/>
    <s v="video games"/>
  </r>
  <r>
    <n v="81"/>
    <x v="81"/>
    <s v="User-friendly static contingency"/>
    <n v="16800"/>
    <n v="37857"/>
    <n v="225.33928571428569"/>
    <x v="1"/>
    <n v="411"/>
    <n v="92.109489051094897"/>
    <s v="US"/>
    <s v="USD"/>
    <n v="1511416800"/>
    <n v="1513576800"/>
    <x v="81"/>
    <d v="2017-12-18T06:00:00"/>
    <b v="0"/>
    <b v="0"/>
    <s v="music/rock"/>
    <x v="1"/>
    <s v="rock"/>
  </r>
  <r>
    <n v="82"/>
    <x v="82"/>
    <s v="Reactive content-based framework"/>
    <n v="1000"/>
    <n v="14973"/>
    <n v="1497.3000000000002"/>
    <x v="1"/>
    <n v="180"/>
    <n v="83.183333333333337"/>
    <s v="GB"/>
    <s v="GBP"/>
    <n v="1547704800"/>
    <n v="1548309600"/>
    <x v="82"/>
    <d v="2019-01-24T06:00:00"/>
    <b v="0"/>
    <b v="1"/>
    <s v="games/video games"/>
    <x v="6"/>
    <s v="video games"/>
  </r>
  <r>
    <n v="83"/>
    <x v="83"/>
    <s v="Realigned user-facing concept"/>
    <n v="106400"/>
    <n v="39996"/>
    <n v="37.590225563909776"/>
    <x v="0"/>
    <n v="1000"/>
    <n v="39.996000000000002"/>
    <s v="US"/>
    <s v="USD"/>
    <n v="1469682000"/>
    <n v="1471582800"/>
    <x v="83"/>
    <d v="2016-08-19T05:00:00"/>
    <b v="0"/>
    <b v="0"/>
    <s v="music/electric music"/>
    <x v="1"/>
    <s v="electric music"/>
  </r>
  <r>
    <n v="84"/>
    <x v="84"/>
    <s v="Public-key zero tolerance orchestration"/>
    <n v="31400"/>
    <n v="41564"/>
    <n v="132.36942675159236"/>
    <x v="1"/>
    <n v="374"/>
    <n v="111.1336898395722"/>
    <s v="US"/>
    <s v="USD"/>
    <n v="1343451600"/>
    <n v="1344315600"/>
    <x v="84"/>
    <d v="2012-08-07T05:00:00"/>
    <b v="0"/>
    <b v="0"/>
    <s v="technology/wearables"/>
    <x v="2"/>
    <s v="wearables"/>
  </r>
  <r>
    <n v="85"/>
    <x v="85"/>
    <s v="Multi-tiered eco-centric architecture"/>
    <n v="4900"/>
    <n v="6430"/>
    <n v="131.22448979591837"/>
    <x v="1"/>
    <n v="71"/>
    <n v="90.563380281690144"/>
    <s v="AU"/>
    <s v="AUD"/>
    <n v="1315717200"/>
    <n v="1316408400"/>
    <x v="85"/>
    <d v="2011-09-19T05:00:00"/>
    <b v="0"/>
    <b v="0"/>
    <s v="music/indie rock"/>
    <x v="1"/>
    <s v="indie rock"/>
  </r>
  <r>
    <n v="86"/>
    <x v="86"/>
    <s v="Organic motivating firmware"/>
    <n v="7400"/>
    <n v="12405"/>
    <n v="167.63513513513513"/>
    <x v="1"/>
    <n v="203"/>
    <n v="61.108374384236456"/>
    <s v="US"/>
    <s v="USD"/>
    <n v="1430715600"/>
    <n v="1431838800"/>
    <x v="86"/>
    <d v="2015-05-17T05:00:00"/>
    <b v="1"/>
    <b v="0"/>
    <s v="theater/plays"/>
    <x v="3"/>
    <s v="plays"/>
  </r>
  <r>
    <n v="87"/>
    <x v="87"/>
    <s v="Synergized 4thgeneration conglomeration"/>
    <n v="198500"/>
    <n v="123040"/>
    <n v="61.984886649874063"/>
    <x v="0"/>
    <n v="1482"/>
    <n v="83.022941970310384"/>
    <s v="AU"/>
    <s v="AUD"/>
    <n v="1299564000"/>
    <n v="1300510800"/>
    <x v="87"/>
    <d v="2011-03-19T05:00:00"/>
    <b v="0"/>
    <b v="1"/>
    <s v="music/rock"/>
    <x v="1"/>
    <s v="rock"/>
  </r>
  <r>
    <n v="88"/>
    <x v="88"/>
    <s v="Grass-roots fault-tolerant policy"/>
    <n v="4800"/>
    <n v="12516"/>
    <n v="260.75"/>
    <x v="1"/>
    <n v="113"/>
    <n v="110.76106194690266"/>
    <s v="US"/>
    <s v="USD"/>
    <n v="1429160400"/>
    <n v="1431061200"/>
    <x v="88"/>
    <d v="2015-05-08T05:00:00"/>
    <b v="0"/>
    <b v="0"/>
    <s v="publishing/translations"/>
    <x v="5"/>
    <s v="translations"/>
  </r>
  <r>
    <n v="89"/>
    <x v="89"/>
    <s v="Monitored scalable knowledgebase"/>
    <n v="3400"/>
    <n v="8588"/>
    <n v="252.58823529411765"/>
    <x v="1"/>
    <n v="96"/>
    <n v="89.458333333333329"/>
    <s v="US"/>
    <s v="USD"/>
    <n v="1271307600"/>
    <n v="1271480400"/>
    <x v="89"/>
    <d v="2010-04-17T05:00:00"/>
    <b v="0"/>
    <b v="0"/>
    <s v="theater/plays"/>
    <x v="3"/>
    <s v="plays"/>
  </r>
  <r>
    <n v="90"/>
    <x v="90"/>
    <s v="Synergistic explicit parallelism"/>
    <n v="7800"/>
    <n v="6132"/>
    <n v="78.615384615384613"/>
    <x v="0"/>
    <n v="106"/>
    <n v="57.849056603773583"/>
    <s v="US"/>
    <s v="USD"/>
    <n v="1456380000"/>
    <n v="1456380000"/>
    <x v="90"/>
    <d v="2016-02-25T06:00:00"/>
    <b v="0"/>
    <b v="1"/>
    <s v="theater/plays"/>
    <x v="3"/>
    <s v="plays"/>
  </r>
  <r>
    <n v="91"/>
    <x v="91"/>
    <s v="Enhanced systemic analyzer"/>
    <n v="154300"/>
    <n v="74688"/>
    <n v="48.404406999351913"/>
    <x v="0"/>
    <n v="679"/>
    <n v="109.99705449189985"/>
    <s v="IT"/>
    <s v="EUR"/>
    <n v="1470459600"/>
    <n v="1472878800"/>
    <x v="91"/>
    <d v="2016-09-03T05:00:00"/>
    <b v="0"/>
    <b v="0"/>
    <s v="publishing/translations"/>
    <x v="5"/>
    <s v="translations"/>
  </r>
  <r>
    <n v="92"/>
    <x v="92"/>
    <s v="Object-based analyzing knowledge user"/>
    <n v="20000"/>
    <n v="51775"/>
    <n v="258.875"/>
    <x v="1"/>
    <n v="498"/>
    <n v="103.96586345381526"/>
    <s v="CH"/>
    <s v="CHF"/>
    <n v="1277269200"/>
    <n v="1277355600"/>
    <x v="92"/>
    <d v="2010-06-24T05:00:00"/>
    <b v="0"/>
    <b v="1"/>
    <s v="games/video games"/>
    <x v="6"/>
    <s v="video games"/>
  </r>
  <r>
    <n v="93"/>
    <x v="93"/>
    <s v="Pre-emptive radical architecture"/>
    <n v="108800"/>
    <n v="65877"/>
    <n v="60.548713235294116"/>
    <x v="3"/>
    <n v="610"/>
    <n v="107.99508196721311"/>
    <s v="US"/>
    <s v="USD"/>
    <n v="1350709200"/>
    <n v="1351054800"/>
    <x v="93"/>
    <d v="2012-10-24T05:00:00"/>
    <b v="0"/>
    <b v="1"/>
    <s v="theater/plays"/>
    <x v="3"/>
    <s v="plays"/>
  </r>
  <r>
    <n v="94"/>
    <x v="94"/>
    <s v="Grass-roots web-enabled contingency"/>
    <n v="2900"/>
    <n v="8807"/>
    <n v="303.68965517241378"/>
    <x v="1"/>
    <n v="180"/>
    <n v="48.927777777777777"/>
    <s v="GB"/>
    <s v="GBP"/>
    <n v="1554613200"/>
    <n v="1555563600"/>
    <x v="94"/>
    <d v="2019-04-18T05:00:00"/>
    <b v="0"/>
    <b v="0"/>
    <s v="technology/web"/>
    <x v="2"/>
    <s v="web"/>
  </r>
  <r>
    <n v="95"/>
    <x v="95"/>
    <s v="Stand-alone system-worthy standardization"/>
    <n v="900"/>
    <n v="1017"/>
    <n v="112.99999999999999"/>
    <x v="1"/>
    <n v="27"/>
    <n v="37.666666666666664"/>
    <s v="US"/>
    <s v="USD"/>
    <n v="1571029200"/>
    <n v="1571634000"/>
    <x v="95"/>
    <d v="2019-10-21T05:00:00"/>
    <b v="0"/>
    <b v="0"/>
    <s v="film &amp; video/documentary"/>
    <x v="4"/>
    <s v="documentary"/>
  </r>
  <r>
    <n v="96"/>
    <x v="96"/>
    <s v="Down-sized systematic policy"/>
    <n v="69700"/>
    <n v="151513"/>
    <n v="217.37876614060258"/>
    <x v="1"/>
    <n v="2331"/>
    <n v="64.999141999141997"/>
    <s v="US"/>
    <s v="USD"/>
    <n v="1299736800"/>
    <n v="1300856400"/>
    <x v="96"/>
    <d v="2011-03-23T05:00:00"/>
    <b v="0"/>
    <b v="0"/>
    <s v="theater/plays"/>
    <x v="3"/>
    <s v="plays"/>
  </r>
  <r>
    <n v="97"/>
    <x v="97"/>
    <s v="Cloned bi-directional architecture"/>
    <n v="1300"/>
    <n v="12047"/>
    <n v="926.69230769230762"/>
    <x v="1"/>
    <n v="113"/>
    <n v="106.61061946902655"/>
    <s v="US"/>
    <s v="USD"/>
    <n v="1435208400"/>
    <n v="1439874000"/>
    <x v="48"/>
    <d v="2015-08-18T05:00:00"/>
    <b v="0"/>
    <b v="0"/>
    <s v="food/food trucks"/>
    <x v="0"/>
    <s v="food trucks"/>
  </r>
  <r>
    <n v="98"/>
    <x v="98"/>
    <s v="Seamless transitional portal"/>
    <n v="97800"/>
    <n v="32951"/>
    <n v="33.692229038854805"/>
    <x v="0"/>
    <n v="1220"/>
    <n v="27.009016393442622"/>
    <s v="AU"/>
    <s v="AUD"/>
    <n v="1437973200"/>
    <n v="1438318800"/>
    <x v="97"/>
    <d v="2015-07-31T05:00:00"/>
    <b v="0"/>
    <b v="0"/>
    <s v="games/video games"/>
    <x v="6"/>
    <s v="video games"/>
  </r>
  <r>
    <n v="99"/>
    <x v="99"/>
    <s v="Fully-configurable motivating approach"/>
    <n v="7600"/>
    <n v="14951"/>
    <n v="196.7236842105263"/>
    <x v="1"/>
    <n v="164"/>
    <n v="91.16463414634147"/>
    <s v="US"/>
    <s v="USD"/>
    <n v="1416895200"/>
    <n v="1419400800"/>
    <x v="98"/>
    <d v="2014-12-24T06:00:00"/>
    <b v="0"/>
    <b v="0"/>
    <s v="theater/plays"/>
    <x v="3"/>
    <s v="plays"/>
  </r>
  <r>
    <n v="100"/>
    <x v="100"/>
    <s v="Upgradable fault-tolerant approach"/>
    <n v="100"/>
    <n v="1"/>
    <n v="1"/>
    <x v="0"/>
    <n v="1"/>
    <n v="1"/>
    <s v="US"/>
    <s v="USD"/>
    <n v="1319000400"/>
    <n v="1320555600"/>
    <x v="99"/>
    <d v="2011-11-06T05:00:00"/>
    <b v="0"/>
    <b v="0"/>
    <s v="theater/plays"/>
    <x v="3"/>
    <s v="plays"/>
  </r>
  <r>
    <n v="101"/>
    <x v="101"/>
    <s v="Reduced heuristic moratorium"/>
    <n v="900"/>
    <n v="9193"/>
    <n v="1021.4444444444445"/>
    <x v="1"/>
    <n v="164"/>
    <n v="56.054878048780488"/>
    <s v="US"/>
    <s v="USD"/>
    <n v="1424498400"/>
    <n v="1425103200"/>
    <x v="100"/>
    <d v="2015-02-28T06:00:00"/>
    <b v="0"/>
    <b v="1"/>
    <s v="music/electric music"/>
    <x v="1"/>
    <s v="electric music"/>
  </r>
  <r>
    <n v="102"/>
    <x v="102"/>
    <s v="Front-line web-enabled model"/>
    <n v="3700"/>
    <n v="10422"/>
    <n v="281.67567567567568"/>
    <x v="1"/>
    <n v="336"/>
    <n v="31.017857142857142"/>
    <s v="US"/>
    <s v="USD"/>
    <n v="1526274000"/>
    <n v="1526878800"/>
    <x v="101"/>
    <d v="2018-05-21T05:00:00"/>
    <b v="0"/>
    <b v="1"/>
    <s v="technology/wearables"/>
    <x v="2"/>
    <s v="wearables"/>
  </r>
  <r>
    <n v="103"/>
    <x v="103"/>
    <s v="Polarized incremental emulation"/>
    <n v="10000"/>
    <n v="2461"/>
    <n v="24.610000000000003"/>
    <x v="0"/>
    <n v="37"/>
    <n v="66.513513513513516"/>
    <s v="IT"/>
    <s v="EUR"/>
    <n v="1287896400"/>
    <n v="1288674000"/>
    <x v="102"/>
    <d v="2010-11-02T05:00:00"/>
    <b v="0"/>
    <b v="0"/>
    <s v="music/electric music"/>
    <x v="1"/>
    <s v="electric music"/>
  </r>
  <r>
    <n v="104"/>
    <x v="104"/>
    <s v="Self-enabling grid-enabled initiative"/>
    <n v="119200"/>
    <n v="170623"/>
    <n v="143.14010067114094"/>
    <x v="1"/>
    <n v="1917"/>
    <n v="89.005216484089729"/>
    <s v="US"/>
    <s v="USD"/>
    <n v="1495515600"/>
    <n v="1495602000"/>
    <x v="103"/>
    <d v="2017-05-24T05:00:00"/>
    <b v="0"/>
    <b v="0"/>
    <s v="music/indie rock"/>
    <x v="1"/>
    <s v="indie rock"/>
  </r>
  <r>
    <n v="105"/>
    <x v="105"/>
    <s v="Total fresh-thinking system engine"/>
    <n v="6800"/>
    <n v="9829"/>
    <n v="144.54411764705884"/>
    <x v="1"/>
    <n v="95"/>
    <n v="103.46315789473684"/>
    <s v="US"/>
    <s v="USD"/>
    <n v="1364878800"/>
    <n v="1366434000"/>
    <x v="104"/>
    <d v="2013-04-20T05:00:00"/>
    <b v="0"/>
    <b v="0"/>
    <s v="technology/web"/>
    <x v="2"/>
    <s v="web"/>
  </r>
  <r>
    <n v="106"/>
    <x v="106"/>
    <s v="Ameliorated clear-thinking circuit"/>
    <n v="3900"/>
    <n v="14006"/>
    <n v="359.12820512820514"/>
    <x v="1"/>
    <n v="147"/>
    <n v="95.278911564625844"/>
    <s v="US"/>
    <s v="USD"/>
    <n v="1567918800"/>
    <n v="1568350800"/>
    <x v="105"/>
    <d v="2019-09-13T05:00:00"/>
    <b v="0"/>
    <b v="0"/>
    <s v="theater/plays"/>
    <x v="3"/>
    <s v="plays"/>
  </r>
  <r>
    <n v="107"/>
    <x v="107"/>
    <s v="Multi-layered encompassing installation"/>
    <n v="3500"/>
    <n v="6527"/>
    <n v="186.48571428571427"/>
    <x v="1"/>
    <n v="86"/>
    <n v="75.895348837209298"/>
    <s v="US"/>
    <s v="USD"/>
    <n v="1524459600"/>
    <n v="1525928400"/>
    <x v="106"/>
    <d v="2018-05-10T05:00:00"/>
    <b v="0"/>
    <b v="1"/>
    <s v="theater/plays"/>
    <x v="3"/>
    <s v="plays"/>
  </r>
  <r>
    <n v="108"/>
    <x v="108"/>
    <s v="Universal encompassing implementation"/>
    <n v="1500"/>
    <n v="8929"/>
    <n v="595.26666666666665"/>
    <x v="1"/>
    <n v="83"/>
    <n v="107.57831325301204"/>
    <s v="US"/>
    <s v="USD"/>
    <n v="1333688400"/>
    <n v="1336885200"/>
    <x v="107"/>
    <d v="2012-05-13T05:00:00"/>
    <b v="0"/>
    <b v="0"/>
    <s v="film &amp; video/documentary"/>
    <x v="4"/>
    <s v="documentary"/>
  </r>
  <r>
    <n v="109"/>
    <x v="109"/>
    <s v="Object-based client-server application"/>
    <n v="5200"/>
    <n v="3079"/>
    <n v="59.21153846153846"/>
    <x v="0"/>
    <n v="60"/>
    <n v="51.31666666666667"/>
    <s v="US"/>
    <s v="USD"/>
    <n v="1389506400"/>
    <n v="1389679200"/>
    <x v="108"/>
    <d v="2014-01-14T06:00:00"/>
    <b v="0"/>
    <b v="0"/>
    <s v="film &amp; video/television"/>
    <x v="4"/>
    <s v="television"/>
  </r>
  <r>
    <n v="110"/>
    <x v="110"/>
    <s v="Cross-platform solution-oriented process improvement"/>
    <n v="142400"/>
    <n v="21307"/>
    <n v="14.962780898876405"/>
    <x v="0"/>
    <n v="296"/>
    <n v="71.983108108108112"/>
    <s v="US"/>
    <s v="USD"/>
    <n v="1536642000"/>
    <n v="1538283600"/>
    <x v="109"/>
    <d v="2018-09-30T05:00:00"/>
    <b v="0"/>
    <b v="0"/>
    <s v="food/food trucks"/>
    <x v="0"/>
    <s v="food trucks"/>
  </r>
  <r>
    <n v="111"/>
    <x v="111"/>
    <s v="Re-engineered user-facing approach"/>
    <n v="61400"/>
    <n v="73653"/>
    <n v="119.95602605863192"/>
    <x v="1"/>
    <n v="676"/>
    <n v="108.95414201183432"/>
    <s v="US"/>
    <s v="USD"/>
    <n v="1348290000"/>
    <n v="1348808400"/>
    <x v="110"/>
    <d v="2012-09-28T05:00:00"/>
    <b v="0"/>
    <b v="0"/>
    <s v="publishing/radio &amp; podcasts"/>
    <x v="5"/>
    <s v="radio &amp; podcasts"/>
  </r>
  <r>
    <n v="112"/>
    <x v="112"/>
    <s v="Re-engineered client-driven hub"/>
    <n v="4700"/>
    <n v="12635"/>
    <n v="268.82978723404256"/>
    <x v="1"/>
    <n v="361"/>
    <n v="35"/>
    <s v="AU"/>
    <s v="AUD"/>
    <n v="1408856400"/>
    <n v="1410152400"/>
    <x v="111"/>
    <d v="2014-09-08T05:00:00"/>
    <b v="0"/>
    <b v="0"/>
    <s v="technology/web"/>
    <x v="2"/>
    <s v="web"/>
  </r>
  <r>
    <n v="113"/>
    <x v="113"/>
    <s v="User-friendly tertiary array"/>
    <n v="3300"/>
    <n v="12437"/>
    <n v="376.87878787878788"/>
    <x v="1"/>
    <n v="131"/>
    <n v="94.938931297709928"/>
    <s v="US"/>
    <s v="USD"/>
    <n v="1505192400"/>
    <n v="1505797200"/>
    <x v="112"/>
    <d v="2017-09-19T05:00:00"/>
    <b v="0"/>
    <b v="0"/>
    <s v="food/food trucks"/>
    <x v="0"/>
    <s v="food trucks"/>
  </r>
  <r>
    <n v="114"/>
    <x v="114"/>
    <s v="Robust heuristic encoding"/>
    <n v="1900"/>
    <n v="13816"/>
    <n v="727.15789473684208"/>
    <x v="1"/>
    <n v="126"/>
    <n v="109.65079365079364"/>
    <s v="US"/>
    <s v="USD"/>
    <n v="1554786000"/>
    <n v="1554872400"/>
    <x v="113"/>
    <d v="2019-04-10T05:00:00"/>
    <b v="0"/>
    <b v="1"/>
    <s v="technology/wearables"/>
    <x v="2"/>
    <s v="wearables"/>
  </r>
  <r>
    <n v="115"/>
    <x v="115"/>
    <s v="Team-oriented clear-thinking capacity"/>
    <n v="166700"/>
    <n v="145382"/>
    <n v="87.211757648470297"/>
    <x v="0"/>
    <n v="3304"/>
    <n v="44.001815980629537"/>
    <s v="IT"/>
    <s v="EUR"/>
    <n v="1510898400"/>
    <n v="1513922400"/>
    <x v="114"/>
    <d v="2017-12-22T06:00:00"/>
    <b v="0"/>
    <b v="0"/>
    <s v="publishing/fiction"/>
    <x v="5"/>
    <s v="fiction"/>
  </r>
  <r>
    <n v="116"/>
    <x v="116"/>
    <s v="De-engineered motivating standardization"/>
    <n v="7200"/>
    <n v="6336"/>
    <n v="88"/>
    <x v="0"/>
    <n v="73"/>
    <n v="86.794520547945211"/>
    <s v="US"/>
    <s v="USD"/>
    <n v="1442552400"/>
    <n v="1442638800"/>
    <x v="115"/>
    <d v="2015-09-19T05:00:00"/>
    <b v="0"/>
    <b v="0"/>
    <s v="theater/plays"/>
    <x v="3"/>
    <s v="plays"/>
  </r>
  <r>
    <n v="117"/>
    <x v="117"/>
    <s v="Business-focused 24hour groupware"/>
    <n v="4900"/>
    <n v="8523"/>
    <n v="173.9387755102041"/>
    <x v="1"/>
    <n v="275"/>
    <n v="30.992727272727272"/>
    <s v="US"/>
    <s v="USD"/>
    <n v="1316667600"/>
    <n v="1317186000"/>
    <x v="116"/>
    <d v="2011-09-28T05:00:00"/>
    <b v="0"/>
    <b v="0"/>
    <s v="film &amp; video/television"/>
    <x v="4"/>
    <s v="television"/>
  </r>
  <r>
    <n v="118"/>
    <x v="118"/>
    <s v="Organic next generation protocol"/>
    <n v="5400"/>
    <n v="6351"/>
    <n v="117.61111111111111"/>
    <x v="1"/>
    <n v="67"/>
    <n v="94.791044776119406"/>
    <s v="US"/>
    <s v="USD"/>
    <n v="1390716000"/>
    <n v="1391234400"/>
    <x v="117"/>
    <d v="2014-02-01T06:00:00"/>
    <b v="0"/>
    <b v="0"/>
    <s v="photography/photography books"/>
    <x v="7"/>
    <s v="photography books"/>
  </r>
  <r>
    <n v="119"/>
    <x v="119"/>
    <s v="Reverse-engineered full-range Internet solution"/>
    <n v="5000"/>
    <n v="10748"/>
    <n v="214.96"/>
    <x v="1"/>
    <n v="154"/>
    <n v="69.79220779220779"/>
    <s v="US"/>
    <s v="USD"/>
    <n v="1402894800"/>
    <n v="1404363600"/>
    <x v="118"/>
    <d v="2014-07-03T05:00:00"/>
    <b v="0"/>
    <b v="1"/>
    <s v="film &amp; video/documentary"/>
    <x v="4"/>
    <s v="documentary"/>
  </r>
  <r>
    <n v="120"/>
    <x v="120"/>
    <s v="Synchronized regional synergy"/>
    <n v="75100"/>
    <n v="112272"/>
    <n v="149.49667110519306"/>
    <x v="1"/>
    <n v="1782"/>
    <n v="63.003367003367003"/>
    <s v="US"/>
    <s v="USD"/>
    <n v="1429246800"/>
    <n v="1429592400"/>
    <x v="119"/>
    <d v="2015-04-21T05:00:00"/>
    <b v="0"/>
    <b v="1"/>
    <s v="games/mobile games"/>
    <x v="6"/>
    <s v="mobile games"/>
  </r>
  <r>
    <n v="121"/>
    <x v="121"/>
    <s v="Multi-lateral homogeneous success"/>
    <n v="45300"/>
    <n v="99361"/>
    <n v="219.33995584988963"/>
    <x v="1"/>
    <n v="903"/>
    <n v="110.0343300110742"/>
    <s v="US"/>
    <s v="USD"/>
    <n v="1412485200"/>
    <n v="1413608400"/>
    <x v="33"/>
    <d v="2014-10-18T05:00:00"/>
    <b v="0"/>
    <b v="0"/>
    <s v="games/video games"/>
    <x v="6"/>
    <s v="video games"/>
  </r>
  <r>
    <n v="122"/>
    <x v="122"/>
    <s v="Seamless zero-defect solution"/>
    <n v="136800"/>
    <n v="88055"/>
    <n v="64.367690058479525"/>
    <x v="0"/>
    <n v="3387"/>
    <n v="25.997933274284026"/>
    <s v="US"/>
    <s v="USD"/>
    <n v="1417068000"/>
    <n v="1419400800"/>
    <x v="120"/>
    <d v="2014-12-24T06:00:00"/>
    <b v="0"/>
    <b v="0"/>
    <s v="publishing/fiction"/>
    <x v="5"/>
    <s v="fiction"/>
  </r>
  <r>
    <n v="123"/>
    <x v="123"/>
    <s v="Enhanced scalable concept"/>
    <n v="177700"/>
    <n v="33092"/>
    <n v="18.622397298818232"/>
    <x v="0"/>
    <n v="662"/>
    <n v="49.987915407854985"/>
    <s v="CA"/>
    <s v="CAD"/>
    <n v="1448344800"/>
    <n v="1448604000"/>
    <x v="121"/>
    <d v="2015-11-27T06:00:00"/>
    <b v="1"/>
    <b v="0"/>
    <s v="theater/plays"/>
    <x v="3"/>
    <s v="plays"/>
  </r>
  <r>
    <n v="124"/>
    <x v="124"/>
    <s v="Polarized uniform software"/>
    <n v="2600"/>
    <n v="9562"/>
    <n v="367.76923076923077"/>
    <x v="1"/>
    <n v="94"/>
    <n v="101.72340425531915"/>
    <s v="IT"/>
    <s v="EUR"/>
    <n v="1557723600"/>
    <n v="1562302800"/>
    <x v="122"/>
    <d v="2019-07-05T05:00:00"/>
    <b v="0"/>
    <b v="0"/>
    <s v="photography/photography books"/>
    <x v="7"/>
    <s v="photography books"/>
  </r>
  <r>
    <n v="125"/>
    <x v="125"/>
    <s v="Stand-alone web-enabled moderator"/>
    <n v="5300"/>
    <n v="8475"/>
    <n v="159.90566037735849"/>
    <x v="1"/>
    <n v="180"/>
    <n v="47.083333333333336"/>
    <s v="US"/>
    <s v="USD"/>
    <n v="1537333200"/>
    <n v="1537678800"/>
    <x v="123"/>
    <d v="2018-09-23T05:00:00"/>
    <b v="0"/>
    <b v="0"/>
    <s v="theater/plays"/>
    <x v="3"/>
    <s v="plays"/>
  </r>
  <r>
    <n v="126"/>
    <x v="126"/>
    <s v="Proactive methodical benchmark"/>
    <n v="180200"/>
    <n v="69617"/>
    <n v="38.633185349611544"/>
    <x v="0"/>
    <n v="774"/>
    <n v="89.944444444444443"/>
    <s v="US"/>
    <s v="USD"/>
    <n v="1471150800"/>
    <n v="1473570000"/>
    <x v="124"/>
    <d v="2016-09-11T05:00:00"/>
    <b v="0"/>
    <b v="1"/>
    <s v="theater/plays"/>
    <x v="3"/>
    <s v="plays"/>
  </r>
  <r>
    <n v="127"/>
    <x v="127"/>
    <s v="Team-oriented 6thgeneration matrix"/>
    <n v="103200"/>
    <n v="53067"/>
    <n v="51.42151162790698"/>
    <x v="0"/>
    <n v="672"/>
    <n v="78.96875"/>
    <s v="CA"/>
    <s v="CAD"/>
    <n v="1273640400"/>
    <n v="1273899600"/>
    <x v="125"/>
    <d v="2010-05-15T05:00:00"/>
    <b v="0"/>
    <b v="0"/>
    <s v="theater/plays"/>
    <x v="3"/>
    <s v="plays"/>
  </r>
  <r>
    <n v="128"/>
    <x v="128"/>
    <s v="Phased human-resource core"/>
    <n v="70600"/>
    <n v="42596"/>
    <n v="60.334277620396605"/>
    <x v="3"/>
    <n v="532"/>
    <n v="80.067669172932327"/>
    <s v="US"/>
    <s v="USD"/>
    <n v="1282885200"/>
    <n v="1284008400"/>
    <x v="126"/>
    <d v="2010-09-09T05:00:00"/>
    <b v="0"/>
    <b v="0"/>
    <s v="music/rock"/>
    <x v="1"/>
    <s v="rock"/>
  </r>
  <r>
    <n v="129"/>
    <x v="129"/>
    <s v="Mandatory tertiary implementation"/>
    <n v="148500"/>
    <n v="4756"/>
    <n v="3.202693602693603"/>
    <x v="3"/>
    <n v="55"/>
    <n v="86.472727272727269"/>
    <s v="AU"/>
    <s v="AUD"/>
    <n v="1422943200"/>
    <n v="1425103200"/>
    <x v="127"/>
    <d v="2015-02-28T06:00:00"/>
    <b v="0"/>
    <b v="0"/>
    <s v="food/food trucks"/>
    <x v="0"/>
    <s v="food trucks"/>
  </r>
  <r>
    <n v="130"/>
    <x v="130"/>
    <s v="Secured directional encryption"/>
    <n v="9600"/>
    <n v="14925"/>
    <n v="155.46875"/>
    <x v="1"/>
    <n v="533"/>
    <n v="28.001876172607879"/>
    <s v="DK"/>
    <s v="DKK"/>
    <n v="1319605200"/>
    <n v="1320991200"/>
    <x v="128"/>
    <d v="2011-11-11T06:00:00"/>
    <b v="0"/>
    <b v="0"/>
    <s v="film &amp; video/drama"/>
    <x v="4"/>
    <s v="drama"/>
  </r>
  <r>
    <n v="131"/>
    <x v="131"/>
    <s v="Distributed 5thgeneration implementation"/>
    <n v="164700"/>
    <n v="166116"/>
    <n v="100.85974499089254"/>
    <x v="1"/>
    <n v="2443"/>
    <n v="67.996725337699544"/>
    <s v="GB"/>
    <s v="GBP"/>
    <n v="1385704800"/>
    <n v="1386828000"/>
    <x v="129"/>
    <d v="2013-12-12T06:00:00"/>
    <b v="0"/>
    <b v="0"/>
    <s v="technology/web"/>
    <x v="2"/>
    <s v="web"/>
  </r>
  <r>
    <n v="132"/>
    <x v="132"/>
    <s v="Virtual static core"/>
    <n v="3300"/>
    <n v="3834"/>
    <n v="116.18181818181819"/>
    <x v="1"/>
    <n v="89"/>
    <n v="43.078651685393261"/>
    <s v="US"/>
    <s v="USD"/>
    <n v="1515736800"/>
    <n v="1517119200"/>
    <x v="130"/>
    <d v="2018-01-28T06:00:00"/>
    <b v="0"/>
    <b v="1"/>
    <s v="theater/plays"/>
    <x v="3"/>
    <s v="plays"/>
  </r>
  <r>
    <n v="133"/>
    <x v="133"/>
    <s v="Secured content-based product"/>
    <n v="4500"/>
    <n v="13985"/>
    <n v="310.77777777777777"/>
    <x v="1"/>
    <n v="159"/>
    <n v="87.95597484276729"/>
    <s v="US"/>
    <s v="USD"/>
    <n v="1313125200"/>
    <n v="1315026000"/>
    <x v="131"/>
    <d v="2011-09-03T05:00:00"/>
    <b v="0"/>
    <b v="0"/>
    <s v="music/world music"/>
    <x v="1"/>
    <s v="world music"/>
  </r>
  <r>
    <n v="134"/>
    <x v="134"/>
    <s v="Secured executive concept"/>
    <n v="99500"/>
    <n v="89288"/>
    <n v="89.73668341708543"/>
    <x v="0"/>
    <n v="940"/>
    <n v="94.987234042553197"/>
    <s v="CH"/>
    <s v="CHF"/>
    <n v="1308459600"/>
    <n v="1312693200"/>
    <x v="132"/>
    <d v="2011-08-07T05:00:00"/>
    <b v="0"/>
    <b v="1"/>
    <s v="film &amp; video/documentary"/>
    <x v="4"/>
    <s v="documentary"/>
  </r>
  <r>
    <n v="135"/>
    <x v="135"/>
    <s v="Balanced zero-defect software"/>
    <n v="7700"/>
    <n v="5488"/>
    <n v="71.27272727272728"/>
    <x v="0"/>
    <n v="117"/>
    <n v="46.905982905982903"/>
    <s v="US"/>
    <s v="USD"/>
    <n v="1362636000"/>
    <n v="1363064400"/>
    <x v="133"/>
    <d v="2013-03-12T05:00:00"/>
    <b v="0"/>
    <b v="1"/>
    <s v="theater/plays"/>
    <x v="3"/>
    <s v="plays"/>
  </r>
  <r>
    <n v="136"/>
    <x v="136"/>
    <s v="Distributed context-sensitive flexibility"/>
    <n v="82800"/>
    <n v="2721"/>
    <n v="3.2862318840579712"/>
    <x v="3"/>
    <n v="58"/>
    <n v="46.913793103448278"/>
    <s v="US"/>
    <s v="USD"/>
    <n v="1402117200"/>
    <n v="1403154000"/>
    <x v="134"/>
    <d v="2014-06-19T05:00:00"/>
    <b v="0"/>
    <b v="1"/>
    <s v="film &amp; video/drama"/>
    <x v="4"/>
    <s v="drama"/>
  </r>
  <r>
    <n v="137"/>
    <x v="137"/>
    <s v="Down-sized disintermediate support"/>
    <n v="1800"/>
    <n v="4712"/>
    <n v="261.77777777777777"/>
    <x v="1"/>
    <n v="50"/>
    <n v="94.24"/>
    <s v="US"/>
    <s v="USD"/>
    <n v="1286341200"/>
    <n v="1286859600"/>
    <x v="135"/>
    <d v="2010-10-12T05:00:00"/>
    <b v="0"/>
    <b v="0"/>
    <s v="publishing/nonfiction"/>
    <x v="5"/>
    <s v="nonfiction"/>
  </r>
  <r>
    <n v="138"/>
    <x v="138"/>
    <s v="Stand-alone mission-critical moratorium"/>
    <n v="9600"/>
    <n v="9216"/>
    <n v="96"/>
    <x v="0"/>
    <n v="115"/>
    <n v="80.139130434782615"/>
    <s v="US"/>
    <s v="USD"/>
    <n v="1348808400"/>
    <n v="1349326800"/>
    <x v="136"/>
    <d v="2012-10-04T05:00:00"/>
    <b v="0"/>
    <b v="0"/>
    <s v="games/mobile games"/>
    <x v="6"/>
    <s v="mobile games"/>
  </r>
  <r>
    <n v="139"/>
    <x v="139"/>
    <s v="Down-sized empowering protocol"/>
    <n v="92100"/>
    <n v="19246"/>
    <n v="20.896851248642779"/>
    <x v="0"/>
    <n v="326"/>
    <n v="59.036809815950917"/>
    <s v="US"/>
    <s v="USD"/>
    <n v="1429592400"/>
    <n v="1430974800"/>
    <x v="137"/>
    <d v="2015-05-07T05:00:00"/>
    <b v="0"/>
    <b v="1"/>
    <s v="technology/wearables"/>
    <x v="2"/>
    <s v="wearables"/>
  </r>
  <r>
    <n v="140"/>
    <x v="140"/>
    <s v="Fully-configurable coherent Internet solution"/>
    <n v="5500"/>
    <n v="12274"/>
    <n v="223.16363636363636"/>
    <x v="1"/>
    <n v="186"/>
    <n v="65.989247311827953"/>
    <s v="US"/>
    <s v="USD"/>
    <n v="1519538400"/>
    <n v="1519970400"/>
    <x v="138"/>
    <d v="2018-03-02T06:00:00"/>
    <b v="0"/>
    <b v="0"/>
    <s v="film &amp; video/documentary"/>
    <x v="4"/>
    <s v="documentary"/>
  </r>
  <r>
    <n v="141"/>
    <x v="141"/>
    <s v="Distributed motivating algorithm"/>
    <n v="64300"/>
    <n v="65323"/>
    <n v="101.59097978227061"/>
    <x v="1"/>
    <n v="1071"/>
    <n v="60.992530345471522"/>
    <s v="US"/>
    <s v="USD"/>
    <n v="1434085200"/>
    <n v="1434603600"/>
    <x v="139"/>
    <d v="2015-06-18T05:00:00"/>
    <b v="0"/>
    <b v="0"/>
    <s v="technology/web"/>
    <x v="2"/>
    <s v="web"/>
  </r>
  <r>
    <n v="142"/>
    <x v="142"/>
    <s v="Expanded solution-oriented benchmark"/>
    <n v="5000"/>
    <n v="11502"/>
    <n v="230.03999999999996"/>
    <x v="1"/>
    <n v="117"/>
    <n v="98.307692307692307"/>
    <s v="US"/>
    <s v="USD"/>
    <n v="1333688400"/>
    <n v="1337230800"/>
    <x v="107"/>
    <d v="2012-05-17T05:00:00"/>
    <b v="0"/>
    <b v="0"/>
    <s v="technology/web"/>
    <x v="2"/>
    <s v="web"/>
  </r>
  <r>
    <n v="143"/>
    <x v="143"/>
    <s v="Implemented discrete secured line"/>
    <n v="5400"/>
    <n v="7322"/>
    <n v="135.59259259259261"/>
    <x v="1"/>
    <n v="70"/>
    <n v="104.6"/>
    <s v="US"/>
    <s v="USD"/>
    <n v="1277701200"/>
    <n v="1279429200"/>
    <x v="140"/>
    <d v="2010-07-18T05:00:00"/>
    <b v="0"/>
    <b v="0"/>
    <s v="music/indie rock"/>
    <x v="1"/>
    <s v="indie rock"/>
  </r>
  <r>
    <n v="144"/>
    <x v="144"/>
    <s v="Multi-lateral actuating installation"/>
    <n v="9000"/>
    <n v="11619"/>
    <n v="129.1"/>
    <x v="1"/>
    <n v="135"/>
    <n v="86.066666666666663"/>
    <s v="US"/>
    <s v="USD"/>
    <n v="1560747600"/>
    <n v="1561438800"/>
    <x v="141"/>
    <d v="2019-06-25T05:00:00"/>
    <b v="0"/>
    <b v="0"/>
    <s v="theater/plays"/>
    <x v="3"/>
    <s v="plays"/>
  </r>
  <r>
    <n v="145"/>
    <x v="145"/>
    <s v="Secured reciprocal array"/>
    <n v="25000"/>
    <n v="59128"/>
    <n v="236.512"/>
    <x v="1"/>
    <n v="768"/>
    <n v="76.989583333333329"/>
    <s v="CH"/>
    <s v="CHF"/>
    <n v="1410066000"/>
    <n v="1410498000"/>
    <x v="142"/>
    <d v="2014-09-12T05:00:00"/>
    <b v="0"/>
    <b v="0"/>
    <s v="technology/wearables"/>
    <x v="2"/>
    <s v="wearables"/>
  </r>
  <r>
    <n v="146"/>
    <x v="146"/>
    <s v="Optional bandwidth-monitored middleware"/>
    <n v="8800"/>
    <n v="1518"/>
    <n v="17.25"/>
    <x v="3"/>
    <n v="51"/>
    <n v="29.764705882352942"/>
    <s v="US"/>
    <s v="USD"/>
    <n v="1320732000"/>
    <n v="1322460000"/>
    <x v="143"/>
    <d v="2011-11-28T06:00:00"/>
    <b v="0"/>
    <b v="0"/>
    <s v="theater/plays"/>
    <x v="3"/>
    <s v="plays"/>
  </r>
  <r>
    <n v="147"/>
    <x v="147"/>
    <s v="Upgradable upward-trending workforce"/>
    <n v="8300"/>
    <n v="9337"/>
    <n v="112.49397590361446"/>
    <x v="1"/>
    <n v="199"/>
    <n v="46.91959798994975"/>
    <s v="US"/>
    <s v="USD"/>
    <n v="1465794000"/>
    <n v="1466312400"/>
    <x v="144"/>
    <d v="2016-06-19T05:00:00"/>
    <b v="0"/>
    <b v="1"/>
    <s v="theater/plays"/>
    <x v="3"/>
    <s v="plays"/>
  </r>
  <r>
    <n v="148"/>
    <x v="148"/>
    <s v="Upgradable hybrid capability"/>
    <n v="9300"/>
    <n v="11255"/>
    <n v="121.02150537634408"/>
    <x v="1"/>
    <n v="107"/>
    <n v="105.18691588785046"/>
    <s v="US"/>
    <s v="USD"/>
    <n v="1500958800"/>
    <n v="1501736400"/>
    <x v="145"/>
    <d v="2017-08-03T05:00:00"/>
    <b v="0"/>
    <b v="0"/>
    <s v="technology/wearables"/>
    <x v="2"/>
    <s v="wearables"/>
  </r>
  <r>
    <n v="149"/>
    <x v="149"/>
    <s v="Managed fresh-thinking flexibility"/>
    <n v="6200"/>
    <n v="13632"/>
    <n v="219.87096774193549"/>
    <x v="1"/>
    <n v="195"/>
    <n v="69.907692307692301"/>
    <s v="US"/>
    <s v="USD"/>
    <n v="1357020000"/>
    <n v="1361512800"/>
    <x v="146"/>
    <d v="2013-02-22T06:00:00"/>
    <b v="0"/>
    <b v="0"/>
    <s v="music/indie rock"/>
    <x v="1"/>
    <s v="indie rock"/>
  </r>
  <r>
    <n v="150"/>
    <x v="150"/>
    <s v="Networked stable workforce"/>
    <n v="100"/>
    <n v="1"/>
    <n v="1"/>
    <x v="0"/>
    <n v="1"/>
    <n v="1"/>
    <s v="US"/>
    <s v="USD"/>
    <n v="1544940000"/>
    <n v="1545026400"/>
    <x v="147"/>
    <d v="2018-12-17T06:00:00"/>
    <b v="0"/>
    <b v="0"/>
    <s v="music/rock"/>
    <x v="1"/>
    <s v="rock"/>
  </r>
  <r>
    <n v="151"/>
    <x v="151"/>
    <s v="Customizable intermediate extranet"/>
    <n v="137200"/>
    <n v="88037"/>
    <n v="64.166909620991248"/>
    <x v="0"/>
    <n v="1467"/>
    <n v="60.011588275391958"/>
    <s v="US"/>
    <s v="USD"/>
    <n v="1402290000"/>
    <n v="1406696400"/>
    <x v="148"/>
    <d v="2014-07-30T05:00:00"/>
    <b v="0"/>
    <b v="0"/>
    <s v="music/electric music"/>
    <x v="1"/>
    <s v="electric music"/>
  </r>
  <r>
    <n v="152"/>
    <x v="152"/>
    <s v="User-centric fault-tolerant task-force"/>
    <n v="41500"/>
    <n v="175573"/>
    <n v="423.06746987951806"/>
    <x v="1"/>
    <n v="3376"/>
    <n v="52.006220379146917"/>
    <s v="US"/>
    <s v="USD"/>
    <n v="1487311200"/>
    <n v="1487916000"/>
    <x v="149"/>
    <d v="2017-02-24T06:00:00"/>
    <b v="0"/>
    <b v="0"/>
    <s v="music/indie rock"/>
    <x v="1"/>
    <s v="indie rock"/>
  </r>
  <r>
    <n v="153"/>
    <x v="153"/>
    <s v="Multi-tiered radical definition"/>
    <n v="189400"/>
    <n v="176112"/>
    <n v="92.984160506863773"/>
    <x v="0"/>
    <n v="5681"/>
    <n v="31.000176025347649"/>
    <s v="US"/>
    <s v="USD"/>
    <n v="1350622800"/>
    <n v="1351141200"/>
    <x v="150"/>
    <d v="2012-10-25T05:00:00"/>
    <b v="0"/>
    <b v="0"/>
    <s v="theater/plays"/>
    <x v="3"/>
    <s v="plays"/>
  </r>
  <r>
    <n v="154"/>
    <x v="154"/>
    <s v="Devolved foreground benchmark"/>
    <n v="171300"/>
    <n v="100650"/>
    <n v="58.756567425569173"/>
    <x v="0"/>
    <n v="1059"/>
    <n v="95.042492917847028"/>
    <s v="US"/>
    <s v="USD"/>
    <n v="1463029200"/>
    <n v="1465016400"/>
    <x v="151"/>
    <d v="2016-06-04T05:00:00"/>
    <b v="0"/>
    <b v="1"/>
    <s v="music/indie rock"/>
    <x v="1"/>
    <s v="indie rock"/>
  </r>
  <r>
    <n v="155"/>
    <x v="155"/>
    <s v="Distributed eco-centric methodology"/>
    <n v="139500"/>
    <n v="90706"/>
    <n v="65.022222222222226"/>
    <x v="0"/>
    <n v="1194"/>
    <n v="75.968174204355108"/>
    <s v="US"/>
    <s v="USD"/>
    <n v="1269493200"/>
    <n v="1270789200"/>
    <x v="152"/>
    <d v="2010-04-09T05:00:00"/>
    <b v="0"/>
    <b v="0"/>
    <s v="theater/plays"/>
    <x v="3"/>
    <s v="plays"/>
  </r>
  <r>
    <n v="156"/>
    <x v="156"/>
    <s v="Streamlined encompassing encryption"/>
    <n v="36400"/>
    <n v="26914"/>
    <n v="73.939560439560438"/>
    <x v="3"/>
    <n v="379"/>
    <n v="71.013192612137203"/>
    <s v="AU"/>
    <s v="AUD"/>
    <n v="1570251600"/>
    <n v="1572325200"/>
    <x v="153"/>
    <d v="2019-10-29T05:00:00"/>
    <b v="0"/>
    <b v="0"/>
    <s v="music/rock"/>
    <x v="1"/>
    <s v="rock"/>
  </r>
  <r>
    <n v="157"/>
    <x v="157"/>
    <s v="User-friendly reciprocal initiative"/>
    <n v="4200"/>
    <n v="2212"/>
    <n v="52.666666666666664"/>
    <x v="0"/>
    <n v="30"/>
    <n v="73.733333333333334"/>
    <s v="AU"/>
    <s v="AUD"/>
    <n v="1388383200"/>
    <n v="1389420000"/>
    <x v="154"/>
    <d v="2014-01-11T06:00:00"/>
    <b v="0"/>
    <b v="0"/>
    <s v="photography/photography books"/>
    <x v="7"/>
    <s v="photography books"/>
  </r>
  <r>
    <n v="158"/>
    <x v="158"/>
    <s v="Ergonomic fresh-thinking installation"/>
    <n v="2100"/>
    <n v="4640"/>
    <n v="220.95238095238096"/>
    <x v="1"/>
    <n v="41"/>
    <n v="113.17073170731707"/>
    <s v="US"/>
    <s v="USD"/>
    <n v="1449554400"/>
    <n v="1449640800"/>
    <x v="155"/>
    <d v="2015-12-09T06:00:00"/>
    <b v="0"/>
    <b v="0"/>
    <s v="music/rock"/>
    <x v="1"/>
    <s v="rock"/>
  </r>
  <r>
    <n v="159"/>
    <x v="159"/>
    <s v="Robust explicit hardware"/>
    <n v="191200"/>
    <n v="191222"/>
    <n v="100.01150627615063"/>
    <x v="1"/>
    <n v="1821"/>
    <n v="105.00933552992861"/>
    <s v="US"/>
    <s v="USD"/>
    <n v="1553662800"/>
    <n v="1555218000"/>
    <x v="156"/>
    <d v="2019-04-14T05:00:00"/>
    <b v="0"/>
    <b v="1"/>
    <s v="theater/plays"/>
    <x v="3"/>
    <s v="plays"/>
  </r>
  <r>
    <n v="160"/>
    <x v="160"/>
    <s v="Stand-alone actuating support"/>
    <n v="8000"/>
    <n v="12985"/>
    <n v="162.3125"/>
    <x v="1"/>
    <n v="164"/>
    <n v="79.176829268292678"/>
    <s v="US"/>
    <s v="USD"/>
    <n v="1556341200"/>
    <n v="1557723600"/>
    <x v="157"/>
    <d v="2019-05-13T05:00:00"/>
    <b v="0"/>
    <b v="0"/>
    <s v="technology/wearables"/>
    <x v="2"/>
    <s v="wearables"/>
  </r>
  <r>
    <n v="161"/>
    <x v="161"/>
    <s v="Cross-platform methodical process improvement"/>
    <n v="5500"/>
    <n v="4300"/>
    <n v="78.181818181818187"/>
    <x v="0"/>
    <n v="75"/>
    <n v="57.333333333333336"/>
    <s v="US"/>
    <s v="USD"/>
    <n v="1442984400"/>
    <n v="1443502800"/>
    <x v="158"/>
    <d v="2015-09-29T05:00:00"/>
    <b v="0"/>
    <b v="1"/>
    <s v="technology/web"/>
    <x v="2"/>
    <s v="web"/>
  </r>
  <r>
    <n v="162"/>
    <x v="162"/>
    <s v="Extended bottom-line open architecture"/>
    <n v="6100"/>
    <n v="9134"/>
    <n v="149.73770491803279"/>
    <x v="1"/>
    <n v="157"/>
    <n v="58.178343949044589"/>
    <s v="CH"/>
    <s v="CHF"/>
    <n v="1544248800"/>
    <n v="1546840800"/>
    <x v="159"/>
    <d v="2019-01-07T06:00:00"/>
    <b v="0"/>
    <b v="0"/>
    <s v="music/rock"/>
    <x v="1"/>
    <s v="rock"/>
  </r>
  <r>
    <n v="163"/>
    <x v="163"/>
    <s v="Extended reciprocal circuit"/>
    <n v="3500"/>
    <n v="8864"/>
    <n v="253.25714285714284"/>
    <x v="1"/>
    <n v="246"/>
    <n v="36.032520325203251"/>
    <s v="US"/>
    <s v="USD"/>
    <n v="1508475600"/>
    <n v="1512712800"/>
    <x v="160"/>
    <d v="2017-12-08T06:00:00"/>
    <b v="0"/>
    <b v="1"/>
    <s v="photography/photography books"/>
    <x v="7"/>
    <s v="photography books"/>
  </r>
  <r>
    <n v="164"/>
    <x v="164"/>
    <s v="Polarized human-resource protocol"/>
    <n v="150500"/>
    <n v="150755"/>
    <n v="100.16943521594683"/>
    <x v="1"/>
    <n v="1396"/>
    <n v="107.99068767908309"/>
    <s v="US"/>
    <s v="USD"/>
    <n v="1507438800"/>
    <n v="1507525200"/>
    <x v="161"/>
    <d v="2017-10-09T05:00:00"/>
    <b v="0"/>
    <b v="0"/>
    <s v="theater/plays"/>
    <x v="3"/>
    <s v="plays"/>
  </r>
  <r>
    <n v="165"/>
    <x v="165"/>
    <s v="Synergized radical product"/>
    <n v="90400"/>
    <n v="110279"/>
    <n v="121.99004424778761"/>
    <x v="1"/>
    <n v="2506"/>
    <n v="44.005985634477256"/>
    <s v="US"/>
    <s v="USD"/>
    <n v="1501563600"/>
    <n v="1504328400"/>
    <x v="162"/>
    <d v="2017-09-02T05:00:00"/>
    <b v="0"/>
    <b v="0"/>
    <s v="technology/web"/>
    <x v="2"/>
    <s v="web"/>
  </r>
  <r>
    <n v="166"/>
    <x v="166"/>
    <s v="Robust heuristic artificial intelligence"/>
    <n v="9800"/>
    <n v="13439"/>
    <n v="137.13265306122449"/>
    <x v="1"/>
    <n v="244"/>
    <n v="55.077868852459019"/>
    <s v="US"/>
    <s v="USD"/>
    <n v="1292997600"/>
    <n v="1293343200"/>
    <x v="163"/>
    <d v="2010-12-26T06:00:00"/>
    <b v="0"/>
    <b v="0"/>
    <s v="photography/photography books"/>
    <x v="7"/>
    <s v="photography books"/>
  </r>
  <r>
    <n v="167"/>
    <x v="167"/>
    <s v="Robust content-based emulation"/>
    <n v="2600"/>
    <n v="10804"/>
    <n v="415.53846153846149"/>
    <x v="1"/>
    <n v="146"/>
    <n v="74"/>
    <s v="AU"/>
    <s v="AUD"/>
    <n v="1370840400"/>
    <n v="1371704400"/>
    <x v="164"/>
    <d v="2013-06-20T05:00:00"/>
    <b v="0"/>
    <b v="0"/>
    <s v="theater/plays"/>
    <x v="3"/>
    <s v="plays"/>
  </r>
  <r>
    <n v="168"/>
    <x v="168"/>
    <s v="Ergonomic uniform open system"/>
    <n v="128100"/>
    <n v="40107"/>
    <n v="31.30913348946136"/>
    <x v="0"/>
    <n v="955"/>
    <n v="41.996858638743454"/>
    <s v="DK"/>
    <s v="DKK"/>
    <n v="1550815200"/>
    <n v="1552798800"/>
    <x v="165"/>
    <d v="2019-03-17T05:00:00"/>
    <b v="0"/>
    <b v="1"/>
    <s v="music/indie rock"/>
    <x v="1"/>
    <s v="indie rock"/>
  </r>
  <r>
    <n v="169"/>
    <x v="169"/>
    <s v="Profit-focused modular product"/>
    <n v="23300"/>
    <n v="98811"/>
    <n v="424.08154506437768"/>
    <x v="1"/>
    <n v="1267"/>
    <n v="77.988161010260455"/>
    <s v="US"/>
    <s v="USD"/>
    <n v="1339909200"/>
    <n v="1342328400"/>
    <x v="166"/>
    <d v="2012-07-15T05:00:00"/>
    <b v="0"/>
    <b v="1"/>
    <s v="film &amp; video/shorts"/>
    <x v="4"/>
    <s v="shorts"/>
  </r>
  <r>
    <n v="170"/>
    <x v="170"/>
    <s v="Mandatory mobile product"/>
    <n v="188100"/>
    <n v="5528"/>
    <n v="2.93886230728336"/>
    <x v="0"/>
    <n v="67"/>
    <n v="82.507462686567166"/>
    <s v="US"/>
    <s v="USD"/>
    <n v="1501736400"/>
    <n v="1502341200"/>
    <x v="167"/>
    <d v="2017-08-10T05:00:00"/>
    <b v="0"/>
    <b v="0"/>
    <s v="music/indie rock"/>
    <x v="1"/>
    <s v="indie rock"/>
  </r>
  <r>
    <n v="171"/>
    <x v="171"/>
    <s v="Public-key 3rdgeneration budgetary management"/>
    <n v="4900"/>
    <n v="521"/>
    <n v="10.63265306122449"/>
    <x v="0"/>
    <n v="5"/>
    <n v="104.2"/>
    <s v="US"/>
    <s v="USD"/>
    <n v="1395291600"/>
    <n v="1397192400"/>
    <x v="168"/>
    <d v="2014-04-11T05:00:00"/>
    <b v="0"/>
    <b v="0"/>
    <s v="publishing/translations"/>
    <x v="5"/>
    <s v="translations"/>
  </r>
  <r>
    <n v="172"/>
    <x v="172"/>
    <s v="Centralized national firmware"/>
    <n v="800"/>
    <n v="663"/>
    <n v="82.875"/>
    <x v="0"/>
    <n v="26"/>
    <n v="25.5"/>
    <s v="US"/>
    <s v="USD"/>
    <n v="1405746000"/>
    <n v="1407042000"/>
    <x v="169"/>
    <d v="2014-08-03T05:00:00"/>
    <b v="0"/>
    <b v="1"/>
    <s v="film &amp; video/documentary"/>
    <x v="4"/>
    <s v="documentary"/>
  </r>
  <r>
    <n v="173"/>
    <x v="173"/>
    <s v="Cross-group 4thgeneration middleware"/>
    <n v="96700"/>
    <n v="157635"/>
    <n v="163.01447776628748"/>
    <x v="1"/>
    <n v="1561"/>
    <n v="100.98334401024984"/>
    <s v="US"/>
    <s v="USD"/>
    <n v="1368853200"/>
    <n v="1369371600"/>
    <x v="170"/>
    <d v="2013-05-24T05:00:00"/>
    <b v="0"/>
    <b v="0"/>
    <s v="theater/plays"/>
    <x v="3"/>
    <s v="plays"/>
  </r>
  <r>
    <n v="174"/>
    <x v="174"/>
    <s v="Pre-emptive scalable access"/>
    <n v="600"/>
    <n v="5368"/>
    <n v="894.66666666666674"/>
    <x v="1"/>
    <n v="48"/>
    <n v="111.83333333333333"/>
    <s v="US"/>
    <s v="USD"/>
    <n v="1444021200"/>
    <n v="1444107600"/>
    <x v="171"/>
    <d v="2015-10-06T05:00:00"/>
    <b v="0"/>
    <b v="1"/>
    <s v="technology/wearables"/>
    <x v="2"/>
    <s v="wearables"/>
  </r>
  <r>
    <n v="175"/>
    <x v="175"/>
    <s v="Sharable intangible migration"/>
    <n v="181200"/>
    <n v="47459"/>
    <n v="26.191501103752756"/>
    <x v="0"/>
    <n v="1130"/>
    <n v="41.999115044247787"/>
    <s v="US"/>
    <s v="USD"/>
    <n v="1472619600"/>
    <n v="1474261200"/>
    <x v="172"/>
    <d v="2016-09-19T05:00:00"/>
    <b v="0"/>
    <b v="0"/>
    <s v="theater/plays"/>
    <x v="3"/>
    <s v="plays"/>
  </r>
  <r>
    <n v="176"/>
    <x v="176"/>
    <s v="Proactive scalable Graphical User Interface"/>
    <n v="115000"/>
    <n v="86060"/>
    <n v="74.834782608695647"/>
    <x v="0"/>
    <n v="782"/>
    <n v="110.05115089514067"/>
    <s v="US"/>
    <s v="USD"/>
    <n v="1472878800"/>
    <n v="1473656400"/>
    <x v="173"/>
    <d v="2016-09-12T05:00:00"/>
    <b v="0"/>
    <b v="0"/>
    <s v="theater/plays"/>
    <x v="3"/>
    <s v="plays"/>
  </r>
  <r>
    <n v="177"/>
    <x v="177"/>
    <s v="Digitized solution-oriented product"/>
    <n v="38800"/>
    <n v="161593"/>
    <n v="416.47680412371136"/>
    <x v="1"/>
    <n v="2739"/>
    <n v="58.997079225994888"/>
    <s v="US"/>
    <s v="USD"/>
    <n v="1289800800"/>
    <n v="1291960800"/>
    <x v="174"/>
    <d v="2010-12-10T06:00:00"/>
    <b v="0"/>
    <b v="0"/>
    <s v="theater/plays"/>
    <x v="3"/>
    <s v="plays"/>
  </r>
  <r>
    <n v="178"/>
    <x v="178"/>
    <s v="Triple-buffered cohesive structure"/>
    <n v="7200"/>
    <n v="6927"/>
    <n v="96.208333333333329"/>
    <x v="0"/>
    <n v="210"/>
    <n v="32.985714285714288"/>
    <s v="US"/>
    <s v="USD"/>
    <n v="1505970000"/>
    <n v="1506747600"/>
    <x v="175"/>
    <d v="2017-09-30T05:00:00"/>
    <b v="0"/>
    <b v="0"/>
    <s v="food/food trucks"/>
    <x v="0"/>
    <s v="food trucks"/>
  </r>
  <r>
    <n v="179"/>
    <x v="179"/>
    <s v="Realigned human-resource orchestration"/>
    <n v="44500"/>
    <n v="159185"/>
    <n v="357.71910112359546"/>
    <x v="1"/>
    <n v="3537"/>
    <n v="45.005654509471306"/>
    <s v="CA"/>
    <s v="CAD"/>
    <n v="1363496400"/>
    <n v="1363582800"/>
    <x v="176"/>
    <d v="2013-03-18T05:00:00"/>
    <b v="0"/>
    <b v="1"/>
    <s v="theater/plays"/>
    <x v="3"/>
    <s v="plays"/>
  </r>
  <r>
    <n v="180"/>
    <x v="180"/>
    <s v="Optional clear-thinking software"/>
    <n v="56000"/>
    <n v="172736"/>
    <n v="308.45714285714286"/>
    <x v="1"/>
    <n v="2107"/>
    <n v="81.98196487897485"/>
    <s v="AU"/>
    <s v="AUD"/>
    <n v="1269234000"/>
    <n v="1269666000"/>
    <x v="177"/>
    <d v="2010-03-27T05:00:00"/>
    <b v="0"/>
    <b v="0"/>
    <s v="technology/wearables"/>
    <x v="2"/>
    <s v="wearables"/>
  </r>
  <r>
    <n v="181"/>
    <x v="181"/>
    <s v="Centralized global approach"/>
    <n v="8600"/>
    <n v="5315"/>
    <n v="61.802325581395344"/>
    <x v="0"/>
    <n v="136"/>
    <n v="39.080882352941174"/>
    <s v="US"/>
    <s v="USD"/>
    <n v="1507093200"/>
    <n v="1508648400"/>
    <x v="178"/>
    <d v="2017-10-22T05:00:00"/>
    <b v="0"/>
    <b v="0"/>
    <s v="technology/web"/>
    <x v="2"/>
    <s v="web"/>
  </r>
  <r>
    <n v="182"/>
    <x v="182"/>
    <s v="Reverse-engineered bandwidth-monitored contingency"/>
    <n v="27100"/>
    <n v="195750"/>
    <n v="722.32472324723244"/>
    <x v="1"/>
    <n v="3318"/>
    <n v="58.996383363471971"/>
    <s v="DK"/>
    <s v="DKK"/>
    <n v="1560574800"/>
    <n v="1561957200"/>
    <x v="179"/>
    <d v="2019-07-01T05:00:00"/>
    <b v="0"/>
    <b v="0"/>
    <s v="theater/plays"/>
    <x v="3"/>
    <s v="plays"/>
  </r>
  <r>
    <n v="183"/>
    <x v="183"/>
    <s v="Pre-emptive bandwidth-monitored instruction set"/>
    <n v="5100"/>
    <n v="3525"/>
    <n v="69.117647058823522"/>
    <x v="0"/>
    <n v="86"/>
    <n v="40.988372093023258"/>
    <s v="CA"/>
    <s v="CAD"/>
    <n v="1284008400"/>
    <n v="1285131600"/>
    <x v="180"/>
    <d v="2010-09-22T05:00:00"/>
    <b v="0"/>
    <b v="0"/>
    <s v="music/rock"/>
    <x v="1"/>
    <s v="rock"/>
  </r>
  <r>
    <n v="184"/>
    <x v="184"/>
    <s v="Adaptive asynchronous emulation"/>
    <n v="3600"/>
    <n v="10550"/>
    <n v="293.05555555555554"/>
    <x v="1"/>
    <n v="340"/>
    <n v="31.029411764705884"/>
    <s v="US"/>
    <s v="USD"/>
    <n v="1556859600"/>
    <n v="1556946000"/>
    <x v="181"/>
    <d v="2019-05-04T05:00:00"/>
    <b v="0"/>
    <b v="0"/>
    <s v="theater/plays"/>
    <x v="3"/>
    <s v="plays"/>
  </r>
  <r>
    <n v="185"/>
    <x v="185"/>
    <s v="Innovative actuating conglomeration"/>
    <n v="1000"/>
    <n v="718"/>
    <n v="71.8"/>
    <x v="0"/>
    <n v="19"/>
    <n v="37.789473684210527"/>
    <s v="US"/>
    <s v="USD"/>
    <n v="1526187600"/>
    <n v="1527138000"/>
    <x v="182"/>
    <d v="2018-05-24T05:00:00"/>
    <b v="0"/>
    <b v="0"/>
    <s v="film &amp; video/television"/>
    <x v="4"/>
    <s v="television"/>
  </r>
  <r>
    <n v="186"/>
    <x v="186"/>
    <s v="Grass-roots foreground policy"/>
    <n v="88800"/>
    <n v="28358"/>
    <n v="31.934684684684683"/>
    <x v="0"/>
    <n v="886"/>
    <n v="32.006772009029348"/>
    <s v="US"/>
    <s v="USD"/>
    <n v="1400821200"/>
    <n v="1402117200"/>
    <x v="183"/>
    <d v="2014-06-07T05:00:00"/>
    <b v="0"/>
    <b v="0"/>
    <s v="theater/plays"/>
    <x v="3"/>
    <s v="plays"/>
  </r>
  <r>
    <n v="187"/>
    <x v="187"/>
    <s v="Horizontal transitional paradigm"/>
    <n v="60200"/>
    <n v="138384"/>
    <n v="229.87375415282392"/>
    <x v="1"/>
    <n v="1442"/>
    <n v="95.966712898751737"/>
    <s v="CA"/>
    <s v="CAD"/>
    <n v="1361599200"/>
    <n v="1364014800"/>
    <x v="184"/>
    <d v="2013-03-23T05:00:00"/>
    <b v="0"/>
    <b v="1"/>
    <s v="film &amp; video/shorts"/>
    <x v="4"/>
    <s v="shorts"/>
  </r>
  <r>
    <n v="188"/>
    <x v="188"/>
    <s v="Networked didactic info-mediaries"/>
    <n v="8200"/>
    <n v="2625"/>
    <n v="32.012195121951223"/>
    <x v="0"/>
    <n v="35"/>
    <n v="75"/>
    <s v="IT"/>
    <s v="EUR"/>
    <n v="1417500000"/>
    <n v="1417586400"/>
    <x v="185"/>
    <d v="2014-12-03T06:00:00"/>
    <b v="0"/>
    <b v="0"/>
    <s v="theater/plays"/>
    <x v="3"/>
    <s v="plays"/>
  </r>
  <r>
    <n v="189"/>
    <x v="189"/>
    <s v="Switchable contextually-based access"/>
    <n v="191300"/>
    <n v="45004"/>
    <n v="23.525352848928385"/>
    <x v="3"/>
    <n v="441"/>
    <n v="102.0498866213152"/>
    <s v="US"/>
    <s v="USD"/>
    <n v="1457071200"/>
    <n v="1457071200"/>
    <x v="186"/>
    <d v="2016-03-04T06:00:00"/>
    <b v="0"/>
    <b v="0"/>
    <s v="theater/plays"/>
    <x v="3"/>
    <s v="plays"/>
  </r>
  <r>
    <n v="190"/>
    <x v="190"/>
    <s v="Up-sized dynamic throughput"/>
    <n v="3700"/>
    <n v="2538"/>
    <n v="68.594594594594597"/>
    <x v="0"/>
    <n v="24"/>
    <n v="105.75"/>
    <s v="US"/>
    <s v="USD"/>
    <n v="1370322000"/>
    <n v="1370408400"/>
    <x v="187"/>
    <d v="2013-06-05T05:00:00"/>
    <b v="0"/>
    <b v="1"/>
    <s v="theater/plays"/>
    <x v="3"/>
    <s v="plays"/>
  </r>
  <r>
    <n v="191"/>
    <x v="191"/>
    <s v="Mandatory reciprocal superstructure"/>
    <n v="8400"/>
    <n v="3188"/>
    <n v="37.952380952380956"/>
    <x v="0"/>
    <n v="86"/>
    <n v="37.069767441860463"/>
    <s v="IT"/>
    <s v="EUR"/>
    <n v="1552366800"/>
    <n v="1552626000"/>
    <x v="188"/>
    <d v="2019-03-15T05:00:00"/>
    <b v="0"/>
    <b v="0"/>
    <s v="theater/plays"/>
    <x v="3"/>
    <s v="plays"/>
  </r>
  <r>
    <n v="192"/>
    <x v="192"/>
    <s v="Upgradable 4thgeneration productivity"/>
    <n v="42600"/>
    <n v="8517"/>
    <n v="19.992957746478872"/>
    <x v="0"/>
    <n v="243"/>
    <n v="35.049382716049379"/>
    <s v="US"/>
    <s v="USD"/>
    <n v="1403845200"/>
    <n v="1404190800"/>
    <x v="189"/>
    <d v="2014-07-01T05:00:00"/>
    <b v="0"/>
    <b v="0"/>
    <s v="music/rock"/>
    <x v="1"/>
    <s v="rock"/>
  </r>
  <r>
    <n v="193"/>
    <x v="193"/>
    <s v="Progressive discrete hub"/>
    <n v="6600"/>
    <n v="3012"/>
    <n v="45.636363636363633"/>
    <x v="0"/>
    <n v="65"/>
    <n v="46.338461538461537"/>
    <s v="US"/>
    <s v="USD"/>
    <n v="1523163600"/>
    <n v="1523509200"/>
    <x v="190"/>
    <d v="2018-04-12T05:00:00"/>
    <b v="1"/>
    <b v="0"/>
    <s v="music/indie rock"/>
    <x v="1"/>
    <s v="indie rock"/>
  </r>
  <r>
    <n v="194"/>
    <x v="194"/>
    <s v="Assimilated multi-tasking archive"/>
    <n v="7100"/>
    <n v="8716"/>
    <n v="122.7605633802817"/>
    <x v="1"/>
    <n v="126"/>
    <n v="69.174603174603178"/>
    <s v="US"/>
    <s v="USD"/>
    <n v="1442206800"/>
    <n v="1443589200"/>
    <x v="191"/>
    <d v="2015-09-30T05:00:00"/>
    <b v="0"/>
    <b v="0"/>
    <s v="music/metal"/>
    <x v="1"/>
    <s v="metal"/>
  </r>
  <r>
    <n v="195"/>
    <x v="195"/>
    <s v="Upgradable high-level solution"/>
    <n v="15800"/>
    <n v="57157"/>
    <n v="361.75316455696202"/>
    <x v="1"/>
    <n v="524"/>
    <n v="109.07824427480917"/>
    <s v="US"/>
    <s v="USD"/>
    <n v="1532840400"/>
    <n v="1533445200"/>
    <x v="192"/>
    <d v="2018-08-05T05:00:00"/>
    <b v="0"/>
    <b v="0"/>
    <s v="music/electric music"/>
    <x v="1"/>
    <s v="electric music"/>
  </r>
  <r>
    <n v="196"/>
    <x v="196"/>
    <s v="Organic bandwidth-monitored frame"/>
    <n v="8200"/>
    <n v="5178"/>
    <n v="63.146341463414636"/>
    <x v="0"/>
    <n v="100"/>
    <n v="51.78"/>
    <s v="DK"/>
    <s v="DKK"/>
    <n v="1472878800"/>
    <n v="1474520400"/>
    <x v="173"/>
    <d v="2016-09-22T05:00:00"/>
    <b v="0"/>
    <b v="0"/>
    <s v="technology/wearables"/>
    <x v="2"/>
    <s v="wearables"/>
  </r>
  <r>
    <n v="197"/>
    <x v="197"/>
    <s v="Business-focused logistical framework"/>
    <n v="54700"/>
    <n v="163118"/>
    <n v="298.20475319926874"/>
    <x v="1"/>
    <n v="1989"/>
    <n v="82.010055304172951"/>
    <s v="US"/>
    <s v="USD"/>
    <n v="1498194000"/>
    <n v="1499403600"/>
    <x v="193"/>
    <d v="2017-07-07T05:00:00"/>
    <b v="0"/>
    <b v="0"/>
    <s v="film &amp; video/drama"/>
    <x v="4"/>
    <s v="drama"/>
  </r>
  <r>
    <n v="198"/>
    <x v="198"/>
    <s v="Universal multi-state capability"/>
    <n v="63200"/>
    <n v="6041"/>
    <n v="9.5585443037974684"/>
    <x v="0"/>
    <n v="168"/>
    <n v="35.958333333333336"/>
    <s v="US"/>
    <s v="USD"/>
    <n v="1281070800"/>
    <n v="1283576400"/>
    <x v="194"/>
    <d v="2010-09-04T05:00:00"/>
    <b v="0"/>
    <b v="0"/>
    <s v="music/electric music"/>
    <x v="1"/>
    <s v="electric music"/>
  </r>
  <r>
    <n v="199"/>
    <x v="199"/>
    <s v="Digitized reciprocal infrastructure"/>
    <n v="1800"/>
    <n v="968"/>
    <n v="53.777777777777779"/>
    <x v="0"/>
    <n v="13"/>
    <n v="74.461538461538467"/>
    <s v="US"/>
    <s v="USD"/>
    <n v="1436245200"/>
    <n v="1436590800"/>
    <x v="195"/>
    <d v="2015-07-11T05:00:00"/>
    <b v="0"/>
    <b v="0"/>
    <s v="music/rock"/>
    <x v="1"/>
    <s v="rock"/>
  </r>
  <r>
    <n v="200"/>
    <x v="200"/>
    <s v="Reduced dedicated capability"/>
    <n v="100"/>
    <n v="2"/>
    <n v="2"/>
    <x v="0"/>
    <n v="1"/>
    <n v="2"/>
    <s v="CA"/>
    <s v="CAD"/>
    <n v="1269493200"/>
    <n v="1270443600"/>
    <x v="152"/>
    <d v="2010-04-05T05:00:00"/>
    <b v="0"/>
    <b v="0"/>
    <s v="theater/plays"/>
    <x v="3"/>
    <s v="plays"/>
  </r>
  <r>
    <n v="201"/>
    <x v="201"/>
    <s v="Cross-platform bi-directional workforce"/>
    <n v="2100"/>
    <n v="14305"/>
    <n v="681.19047619047615"/>
    <x v="1"/>
    <n v="157"/>
    <n v="91.114649681528661"/>
    <s v="US"/>
    <s v="USD"/>
    <n v="1406264400"/>
    <n v="1407819600"/>
    <x v="196"/>
    <d v="2014-08-12T05:00:00"/>
    <b v="0"/>
    <b v="0"/>
    <s v="technology/web"/>
    <x v="2"/>
    <s v="web"/>
  </r>
  <r>
    <n v="202"/>
    <x v="202"/>
    <s v="Upgradable scalable methodology"/>
    <n v="8300"/>
    <n v="6543"/>
    <n v="78.831325301204828"/>
    <x v="3"/>
    <n v="82"/>
    <n v="79.792682926829272"/>
    <s v="US"/>
    <s v="USD"/>
    <n v="1317531600"/>
    <n v="1317877200"/>
    <x v="197"/>
    <d v="2011-10-06T05:00:00"/>
    <b v="0"/>
    <b v="0"/>
    <s v="food/food trucks"/>
    <x v="0"/>
    <s v="food trucks"/>
  </r>
  <r>
    <n v="203"/>
    <x v="203"/>
    <s v="Customer-focused client-server service-desk"/>
    <n v="143900"/>
    <n v="193413"/>
    <n v="134.40792216817235"/>
    <x v="1"/>
    <n v="4498"/>
    <n v="42.999777678968428"/>
    <s v="AU"/>
    <s v="AUD"/>
    <n v="1484632800"/>
    <n v="1484805600"/>
    <x v="198"/>
    <d v="2017-01-19T06:00:00"/>
    <b v="0"/>
    <b v="0"/>
    <s v="theater/plays"/>
    <x v="3"/>
    <s v="plays"/>
  </r>
  <r>
    <n v="204"/>
    <x v="204"/>
    <s v="Mandatory multimedia leverage"/>
    <n v="75000"/>
    <n v="2529"/>
    <n v="3.3719999999999999"/>
    <x v="0"/>
    <n v="40"/>
    <n v="63.225000000000001"/>
    <s v="US"/>
    <s v="USD"/>
    <n v="1301806800"/>
    <n v="1302670800"/>
    <x v="199"/>
    <d v="2011-04-13T05:00:00"/>
    <b v="0"/>
    <b v="0"/>
    <s v="music/jazz"/>
    <x v="1"/>
    <s v="jazz"/>
  </r>
  <r>
    <n v="205"/>
    <x v="205"/>
    <s v="Focused analyzing circuit"/>
    <n v="1300"/>
    <n v="5614"/>
    <n v="431.84615384615387"/>
    <x v="1"/>
    <n v="80"/>
    <n v="70.174999999999997"/>
    <s v="US"/>
    <s v="USD"/>
    <n v="1539752400"/>
    <n v="1540789200"/>
    <x v="200"/>
    <d v="2018-10-29T05:00:00"/>
    <b v="1"/>
    <b v="0"/>
    <s v="theater/plays"/>
    <x v="3"/>
    <s v="plays"/>
  </r>
  <r>
    <n v="206"/>
    <x v="206"/>
    <s v="Fundamental grid-enabled strategy"/>
    <n v="9000"/>
    <n v="3496"/>
    <n v="38.844444444444441"/>
    <x v="3"/>
    <n v="57"/>
    <n v="61.333333333333336"/>
    <s v="US"/>
    <s v="USD"/>
    <n v="1267250400"/>
    <n v="1268028000"/>
    <x v="201"/>
    <d v="2010-03-08T06:00:00"/>
    <b v="0"/>
    <b v="0"/>
    <s v="publishing/fiction"/>
    <x v="5"/>
    <s v="fiction"/>
  </r>
  <r>
    <n v="207"/>
    <x v="207"/>
    <s v="Digitized 5thgeneration knowledgebase"/>
    <n v="1000"/>
    <n v="4257"/>
    <n v="425.7"/>
    <x v="1"/>
    <n v="43"/>
    <n v="99"/>
    <s v="US"/>
    <s v="USD"/>
    <n v="1535432400"/>
    <n v="1537160400"/>
    <x v="202"/>
    <d v="2018-09-17T05:00:00"/>
    <b v="0"/>
    <b v="1"/>
    <s v="music/rock"/>
    <x v="1"/>
    <s v="rock"/>
  </r>
  <r>
    <n v="208"/>
    <x v="208"/>
    <s v="Mandatory multi-tasking encryption"/>
    <n v="196900"/>
    <n v="199110"/>
    <n v="101.12239715591672"/>
    <x v="1"/>
    <n v="2053"/>
    <n v="96.984900146127615"/>
    <s v="US"/>
    <s v="USD"/>
    <n v="1510207200"/>
    <n v="1512280800"/>
    <x v="203"/>
    <d v="2017-12-03T06:00:00"/>
    <b v="0"/>
    <b v="0"/>
    <s v="film &amp; video/documentary"/>
    <x v="4"/>
    <s v="documentary"/>
  </r>
  <r>
    <n v="209"/>
    <x v="209"/>
    <s v="Distributed system-worthy application"/>
    <n v="194500"/>
    <n v="41212"/>
    <n v="21.188688946015425"/>
    <x v="2"/>
    <n v="808"/>
    <n v="51.004950495049506"/>
    <s v="AU"/>
    <s v="AUD"/>
    <n v="1462510800"/>
    <n v="1463115600"/>
    <x v="204"/>
    <d v="2016-05-13T05:00:00"/>
    <b v="0"/>
    <b v="0"/>
    <s v="film &amp; video/documentary"/>
    <x v="4"/>
    <s v="documentary"/>
  </r>
  <r>
    <n v="210"/>
    <x v="210"/>
    <s v="Synergistic tertiary time-frame"/>
    <n v="9400"/>
    <n v="6338"/>
    <n v="67.425531914893625"/>
    <x v="0"/>
    <n v="226"/>
    <n v="28.044247787610619"/>
    <s v="DK"/>
    <s v="DKK"/>
    <n v="1488520800"/>
    <n v="1490850000"/>
    <x v="205"/>
    <d v="2017-03-30T05:00:00"/>
    <b v="0"/>
    <b v="0"/>
    <s v="film &amp; video/science fiction"/>
    <x v="4"/>
    <s v="science fiction"/>
  </r>
  <r>
    <n v="211"/>
    <x v="211"/>
    <s v="Customer-focused impactful benchmark"/>
    <n v="104400"/>
    <n v="99100"/>
    <n v="94.923371647509583"/>
    <x v="0"/>
    <n v="1625"/>
    <n v="60.984615384615381"/>
    <s v="US"/>
    <s v="USD"/>
    <n v="1377579600"/>
    <n v="1379653200"/>
    <x v="206"/>
    <d v="2013-09-20T05:00:00"/>
    <b v="0"/>
    <b v="0"/>
    <s v="theater/plays"/>
    <x v="3"/>
    <s v="plays"/>
  </r>
  <r>
    <n v="212"/>
    <x v="212"/>
    <s v="Profound next generation infrastructure"/>
    <n v="8100"/>
    <n v="12300"/>
    <n v="151.85185185185185"/>
    <x v="1"/>
    <n v="168"/>
    <n v="73.214285714285708"/>
    <s v="US"/>
    <s v="USD"/>
    <n v="1576389600"/>
    <n v="1580364000"/>
    <x v="207"/>
    <d v="2020-01-30T06:00:00"/>
    <b v="0"/>
    <b v="0"/>
    <s v="theater/plays"/>
    <x v="3"/>
    <s v="plays"/>
  </r>
  <r>
    <n v="213"/>
    <x v="213"/>
    <s v="Face-to-face encompassing info-mediaries"/>
    <n v="87900"/>
    <n v="171549"/>
    <n v="195.16382252559728"/>
    <x v="1"/>
    <n v="4289"/>
    <n v="39.997435299603637"/>
    <s v="US"/>
    <s v="USD"/>
    <n v="1289019600"/>
    <n v="1289714400"/>
    <x v="208"/>
    <d v="2010-11-14T06:00:00"/>
    <b v="0"/>
    <b v="1"/>
    <s v="music/indie rock"/>
    <x v="1"/>
    <s v="indie rock"/>
  </r>
  <r>
    <n v="214"/>
    <x v="214"/>
    <s v="Open-source fresh-thinking policy"/>
    <n v="1400"/>
    <n v="14324"/>
    <n v="1023.1428571428571"/>
    <x v="1"/>
    <n v="165"/>
    <n v="86.812121212121212"/>
    <s v="US"/>
    <s v="USD"/>
    <n v="1282194000"/>
    <n v="1282712400"/>
    <x v="209"/>
    <d v="2010-08-25T05:00:00"/>
    <b v="0"/>
    <b v="0"/>
    <s v="music/rock"/>
    <x v="1"/>
    <s v="rock"/>
  </r>
  <r>
    <n v="215"/>
    <x v="215"/>
    <s v="Extended 24/7 implementation"/>
    <n v="156800"/>
    <n v="6024"/>
    <n v="3.841836734693878"/>
    <x v="0"/>
    <n v="143"/>
    <n v="42.125874125874127"/>
    <s v="US"/>
    <s v="USD"/>
    <n v="1550037600"/>
    <n v="1550210400"/>
    <x v="210"/>
    <d v="2019-02-15T06:00:00"/>
    <b v="0"/>
    <b v="0"/>
    <s v="theater/plays"/>
    <x v="3"/>
    <s v="plays"/>
  </r>
  <r>
    <n v="216"/>
    <x v="216"/>
    <s v="Organic dynamic algorithm"/>
    <n v="121700"/>
    <n v="188721"/>
    <n v="155.07066557107643"/>
    <x v="1"/>
    <n v="1815"/>
    <n v="103.97851239669421"/>
    <s v="US"/>
    <s v="USD"/>
    <n v="1321941600"/>
    <n v="1322114400"/>
    <x v="211"/>
    <d v="2011-11-24T06:00:00"/>
    <b v="0"/>
    <b v="0"/>
    <s v="theater/plays"/>
    <x v="3"/>
    <s v="plays"/>
  </r>
  <r>
    <n v="217"/>
    <x v="217"/>
    <s v="Organic multi-tasking focus group"/>
    <n v="129400"/>
    <n v="57911"/>
    <n v="44.753477588871718"/>
    <x v="0"/>
    <n v="934"/>
    <n v="62.003211991434689"/>
    <s v="US"/>
    <s v="USD"/>
    <n v="1556427600"/>
    <n v="1557205200"/>
    <x v="212"/>
    <d v="2019-05-07T05:00:00"/>
    <b v="0"/>
    <b v="0"/>
    <s v="film &amp; video/science fiction"/>
    <x v="4"/>
    <s v="science fiction"/>
  </r>
  <r>
    <n v="218"/>
    <x v="218"/>
    <s v="Adaptive logistical initiative"/>
    <n v="5700"/>
    <n v="12309"/>
    <n v="215.94736842105263"/>
    <x v="1"/>
    <n v="397"/>
    <n v="31.005037783375315"/>
    <s v="GB"/>
    <s v="GBP"/>
    <n v="1320991200"/>
    <n v="1323928800"/>
    <x v="213"/>
    <d v="2011-12-15T06:00:00"/>
    <b v="0"/>
    <b v="1"/>
    <s v="film &amp; video/shorts"/>
    <x v="4"/>
    <s v="shorts"/>
  </r>
  <r>
    <n v="219"/>
    <x v="219"/>
    <s v="Stand-alone mobile customer loyalty"/>
    <n v="41700"/>
    <n v="138497"/>
    <n v="332.12709832134288"/>
    <x v="1"/>
    <n v="1539"/>
    <n v="89.991552956465242"/>
    <s v="US"/>
    <s v="USD"/>
    <n v="1345093200"/>
    <n v="1346130000"/>
    <x v="214"/>
    <d v="2012-08-28T05:00:00"/>
    <b v="0"/>
    <b v="0"/>
    <s v="film &amp; video/animation"/>
    <x v="4"/>
    <s v="animation"/>
  </r>
  <r>
    <n v="220"/>
    <x v="220"/>
    <s v="Focused composite approach"/>
    <n v="7900"/>
    <n v="667"/>
    <n v="8.4430379746835449"/>
    <x v="0"/>
    <n v="17"/>
    <n v="39.235294117647058"/>
    <s v="US"/>
    <s v="USD"/>
    <n v="1309496400"/>
    <n v="1311051600"/>
    <x v="215"/>
    <d v="2011-07-19T05:00:00"/>
    <b v="1"/>
    <b v="0"/>
    <s v="theater/plays"/>
    <x v="3"/>
    <s v="plays"/>
  </r>
  <r>
    <n v="221"/>
    <x v="221"/>
    <s v="Face-to-face clear-thinking Local Area Network"/>
    <n v="121500"/>
    <n v="119830"/>
    <n v="98.625514403292186"/>
    <x v="0"/>
    <n v="2179"/>
    <n v="54.993116108306566"/>
    <s v="US"/>
    <s v="USD"/>
    <n v="1340254800"/>
    <n v="1340427600"/>
    <x v="216"/>
    <d v="2012-06-23T05:00:00"/>
    <b v="1"/>
    <b v="0"/>
    <s v="food/food trucks"/>
    <x v="0"/>
    <s v="food trucks"/>
  </r>
  <r>
    <n v="222"/>
    <x v="222"/>
    <s v="Cross-group cohesive circuit"/>
    <n v="4800"/>
    <n v="6623"/>
    <n v="137.97916666666669"/>
    <x v="1"/>
    <n v="138"/>
    <n v="47.992753623188406"/>
    <s v="US"/>
    <s v="USD"/>
    <n v="1412226000"/>
    <n v="1412312400"/>
    <x v="217"/>
    <d v="2014-10-03T05:00:00"/>
    <b v="0"/>
    <b v="0"/>
    <s v="photography/photography books"/>
    <x v="7"/>
    <s v="photography books"/>
  </r>
  <r>
    <n v="223"/>
    <x v="223"/>
    <s v="Synergistic explicit capability"/>
    <n v="87300"/>
    <n v="81897"/>
    <n v="93.81099656357388"/>
    <x v="0"/>
    <n v="931"/>
    <n v="87.966702470461868"/>
    <s v="US"/>
    <s v="USD"/>
    <n v="1458104400"/>
    <n v="1459314000"/>
    <x v="218"/>
    <d v="2016-03-30T05:00:00"/>
    <b v="0"/>
    <b v="0"/>
    <s v="theater/plays"/>
    <x v="3"/>
    <s v="plays"/>
  </r>
  <r>
    <n v="224"/>
    <x v="224"/>
    <s v="Diverse analyzing definition"/>
    <n v="46300"/>
    <n v="186885"/>
    <n v="403.63930885529157"/>
    <x v="1"/>
    <n v="3594"/>
    <n v="51.999165275459099"/>
    <s v="US"/>
    <s v="USD"/>
    <n v="1411534800"/>
    <n v="1415426400"/>
    <x v="219"/>
    <d v="2014-11-08T06:00:00"/>
    <b v="0"/>
    <b v="0"/>
    <s v="film &amp; video/science fiction"/>
    <x v="4"/>
    <s v="science fiction"/>
  </r>
  <r>
    <n v="225"/>
    <x v="225"/>
    <s v="Enterprise-wide reciprocal success"/>
    <n v="67800"/>
    <n v="176398"/>
    <n v="260.1740412979351"/>
    <x v="1"/>
    <n v="5880"/>
    <n v="29.999659863945578"/>
    <s v="US"/>
    <s v="USD"/>
    <n v="1399093200"/>
    <n v="1399093200"/>
    <x v="220"/>
    <d v="2014-05-03T05:00:00"/>
    <b v="1"/>
    <b v="0"/>
    <s v="music/rock"/>
    <x v="1"/>
    <s v="rock"/>
  </r>
  <r>
    <n v="226"/>
    <x v="102"/>
    <s v="Progressive neutral middleware"/>
    <n v="3000"/>
    <n v="10999"/>
    <n v="366.63333333333333"/>
    <x v="1"/>
    <n v="112"/>
    <n v="98.205357142857139"/>
    <s v="US"/>
    <s v="USD"/>
    <n v="1270702800"/>
    <n v="1273899600"/>
    <x v="221"/>
    <d v="2010-05-15T05:00:00"/>
    <b v="0"/>
    <b v="0"/>
    <s v="photography/photography books"/>
    <x v="7"/>
    <s v="photography books"/>
  </r>
  <r>
    <n v="227"/>
    <x v="226"/>
    <s v="Intuitive exuding process improvement"/>
    <n v="60900"/>
    <n v="102751"/>
    <n v="168.72085385878489"/>
    <x v="1"/>
    <n v="943"/>
    <n v="108.96182396606575"/>
    <s v="US"/>
    <s v="USD"/>
    <n v="1431666000"/>
    <n v="1432184400"/>
    <x v="222"/>
    <d v="2015-05-21T05:00:00"/>
    <b v="0"/>
    <b v="0"/>
    <s v="games/mobile games"/>
    <x v="6"/>
    <s v="mobile games"/>
  </r>
  <r>
    <n v="228"/>
    <x v="227"/>
    <s v="Exclusive real-time protocol"/>
    <n v="137900"/>
    <n v="165352"/>
    <n v="119.90717911530093"/>
    <x v="1"/>
    <n v="2468"/>
    <n v="66.998379254457049"/>
    <s v="US"/>
    <s v="USD"/>
    <n v="1472619600"/>
    <n v="1474779600"/>
    <x v="172"/>
    <d v="2016-09-25T05:00:00"/>
    <b v="0"/>
    <b v="0"/>
    <s v="film &amp; video/animation"/>
    <x v="4"/>
    <s v="animation"/>
  </r>
  <r>
    <n v="229"/>
    <x v="228"/>
    <s v="Extended encompassing application"/>
    <n v="85600"/>
    <n v="165798"/>
    <n v="193.68925233644859"/>
    <x v="1"/>
    <n v="2551"/>
    <n v="64.99333594668758"/>
    <s v="US"/>
    <s v="USD"/>
    <n v="1496293200"/>
    <n v="1500440400"/>
    <x v="223"/>
    <d v="2017-07-19T05:00:00"/>
    <b v="0"/>
    <b v="1"/>
    <s v="games/mobile games"/>
    <x v="6"/>
    <s v="mobile games"/>
  </r>
  <r>
    <n v="230"/>
    <x v="229"/>
    <s v="Progressive value-added ability"/>
    <n v="2400"/>
    <n v="10084"/>
    <n v="420.16666666666669"/>
    <x v="1"/>
    <n v="101"/>
    <n v="99.841584158415841"/>
    <s v="US"/>
    <s v="USD"/>
    <n v="1575612000"/>
    <n v="1575612000"/>
    <x v="224"/>
    <d v="2019-12-06T06:00:00"/>
    <b v="0"/>
    <b v="0"/>
    <s v="games/video games"/>
    <x v="6"/>
    <s v="video games"/>
  </r>
  <r>
    <n v="231"/>
    <x v="230"/>
    <s v="Cross-platform uniform hardware"/>
    <n v="7200"/>
    <n v="5523"/>
    <n v="76.708333333333329"/>
    <x v="3"/>
    <n v="67"/>
    <n v="82.432835820895519"/>
    <s v="US"/>
    <s v="USD"/>
    <n v="1369112400"/>
    <n v="1374123600"/>
    <x v="225"/>
    <d v="2013-07-18T05:00:00"/>
    <b v="0"/>
    <b v="0"/>
    <s v="theater/plays"/>
    <x v="3"/>
    <s v="plays"/>
  </r>
  <r>
    <n v="232"/>
    <x v="231"/>
    <s v="Progressive secondary portal"/>
    <n v="3400"/>
    <n v="5823"/>
    <n v="171.26470588235293"/>
    <x v="1"/>
    <n v="92"/>
    <n v="63.293478260869563"/>
    <s v="US"/>
    <s v="USD"/>
    <n v="1469422800"/>
    <n v="1469509200"/>
    <x v="226"/>
    <d v="2016-07-26T05:00:00"/>
    <b v="0"/>
    <b v="0"/>
    <s v="theater/plays"/>
    <x v="3"/>
    <s v="plays"/>
  </r>
  <r>
    <n v="233"/>
    <x v="232"/>
    <s v="Multi-lateral national adapter"/>
    <n v="3800"/>
    <n v="6000"/>
    <n v="157.89473684210526"/>
    <x v="1"/>
    <n v="62"/>
    <n v="96.774193548387103"/>
    <s v="US"/>
    <s v="USD"/>
    <n v="1307854800"/>
    <n v="1309237200"/>
    <x v="227"/>
    <d v="2011-06-28T05:00:00"/>
    <b v="0"/>
    <b v="0"/>
    <s v="film &amp; video/animation"/>
    <x v="4"/>
    <s v="animation"/>
  </r>
  <r>
    <n v="234"/>
    <x v="233"/>
    <s v="Enterprise-wide motivating matrices"/>
    <n v="7500"/>
    <n v="8181"/>
    <n v="109.08"/>
    <x v="1"/>
    <n v="149"/>
    <n v="54.906040268456373"/>
    <s v="IT"/>
    <s v="EUR"/>
    <n v="1503378000"/>
    <n v="1503982800"/>
    <x v="228"/>
    <d v="2017-08-29T05:00:00"/>
    <b v="0"/>
    <b v="1"/>
    <s v="games/video games"/>
    <x v="6"/>
    <s v="video games"/>
  </r>
  <r>
    <n v="235"/>
    <x v="234"/>
    <s v="Polarized upward-trending Local Area Network"/>
    <n v="8600"/>
    <n v="3589"/>
    <n v="41.732558139534881"/>
    <x v="0"/>
    <n v="92"/>
    <n v="39.010869565217391"/>
    <s v="US"/>
    <s v="USD"/>
    <n v="1486965600"/>
    <n v="1487397600"/>
    <x v="229"/>
    <d v="2017-02-18T06:00:00"/>
    <b v="0"/>
    <b v="0"/>
    <s v="film &amp; video/animation"/>
    <x v="4"/>
    <s v="animation"/>
  </r>
  <r>
    <n v="236"/>
    <x v="235"/>
    <s v="Object-based directional function"/>
    <n v="39500"/>
    <n v="4323"/>
    <n v="10.944303797468354"/>
    <x v="0"/>
    <n v="57"/>
    <n v="75.84210526315789"/>
    <s v="AU"/>
    <s v="AUD"/>
    <n v="1561438800"/>
    <n v="1562043600"/>
    <x v="230"/>
    <d v="2019-07-02T05:00:00"/>
    <b v="0"/>
    <b v="1"/>
    <s v="music/rock"/>
    <x v="1"/>
    <s v="rock"/>
  </r>
  <r>
    <n v="237"/>
    <x v="236"/>
    <s v="Re-contextualized tangible open architecture"/>
    <n v="9300"/>
    <n v="14822"/>
    <n v="159.3763440860215"/>
    <x v="1"/>
    <n v="329"/>
    <n v="45.051671732522799"/>
    <s v="US"/>
    <s v="USD"/>
    <n v="1398402000"/>
    <n v="1398574800"/>
    <x v="231"/>
    <d v="2014-04-27T05:00:00"/>
    <b v="0"/>
    <b v="0"/>
    <s v="film &amp; video/animation"/>
    <x v="4"/>
    <s v="animation"/>
  </r>
  <r>
    <n v="238"/>
    <x v="237"/>
    <s v="Distributed systemic adapter"/>
    <n v="2400"/>
    <n v="10138"/>
    <n v="422.41666666666669"/>
    <x v="1"/>
    <n v="97"/>
    <n v="104.51546391752578"/>
    <s v="DK"/>
    <s v="DKK"/>
    <n v="1513231200"/>
    <n v="1515391200"/>
    <x v="232"/>
    <d v="2018-01-08T06:00:00"/>
    <b v="0"/>
    <b v="1"/>
    <s v="theater/plays"/>
    <x v="3"/>
    <s v="plays"/>
  </r>
  <r>
    <n v="239"/>
    <x v="238"/>
    <s v="Networked web-enabled instruction set"/>
    <n v="3200"/>
    <n v="3127"/>
    <n v="97.71875"/>
    <x v="0"/>
    <n v="41"/>
    <n v="76.268292682926827"/>
    <s v="US"/>
    <s v="USD"/>
    <n v="1440824400"/>
    <n v="1441170000"/>
    <x v="233"/>
    <d v="2015-09-02T05:00:00"/>
    <b v="0"/>
    <b v="0"/>
    <s v="technology/wearables"/>
    <x v="2"/>
    <s v="wearables"/>
  </r>
  <r>
    <n v="240"/>
    <x v="239"/>
    <s v="Vision-oriented dynamic service-desk"/>
    <n v="29400"/>
    <n v="123124"/>
    <n v="418.78911564625849"/>
    <x v="1"/>
    <n v="1784"/>
    <n v="69.015695067264573"/>
    <s v="US"/>
    <s v="USD"/>
    <n v="1281070800"/>
    <n v="1281157200"/>
    <x v="194"/>
    <d v="2010-08-07T05:00:00"/>
    <b v="0"/>
    <b v="0"/>
    <s v="theater/plays"/>
    <x v="3"/>
    <s v="plays"/>
  </r>
  <r>
    <n v="241"/>
    <x v="240"/>
    <s v="Vision-oriented actuating open system"/>
    <n v="168500"/>
    <n v="171729"/>
    <n v="101.91632047477745"/>
    <x v="1"/>
    <n v="1684"/>
    <n v="101.97684085510689"/>
    <s v="AU"/>
    <s v="AUD"/>
    <n v="1397365200"/>
    <n v="1398229200"/>
    <x v="234"/>
    <d v="2014-04-23T05:00:00"/>
    <b v="0"/>
    <b v="1"/>
    <s v="publishing/nonfiction"/>
    <x v="5"/>
    <s v="nonfiction"/>
  </r>
  <r>
    <n v="242"/>
    <x v="241"/>
    <s v="Sharable scalable core"/>
    <n v="8400"/>
    <n v="10729"/>
    <n v="127.72619047619047"/>
    <x v="1"/>
    <n v="250"/>
    <n v="42.915999999999997"/>
    <s v="US"/>
    <s v="USD"/>
    <n v="1494392400"/>
    <n v="1495256400"/>
    <x v="235"/>
    <d v="2017-05-20T05:00:00"/>
    <b v="0"/>
    <b v="1"/>
    <s v="music/rock"/>
    <x v="1"/>
    <s v="rock"/>
  </r>
  <r>
    <n v="243"/>
    <x v="242"/>
    <s v="Customer-focused attitude-oriented function"/>
    <n v="2300"/>
    <n v="10240"/>
    <n v="445.21739130434781"/>
    <x v="1"/>
    <n v="238"/>
    <n v="43.025210084033617"/>
    <s v="US"/>
    <s v="USD"/>
    <n v="1520143200"/>
    <n v="1520402400"/>
    <x v="236"/>
    <d v="2018-03-07T06:00:00"/>
    <b v="0"/>
    <b v="0"/>
    <s v="theater/plays"/>
    <x v="3"/>
    <s v="plays"/>
  </r>
  <r>
    <n v="244"/>
    <x v="243"/>
    <s v="Reverse-engineered system-worthy extranet"/>
    <n v="700"/>
    <n v="3988"/>
    <n v="569.71428571428578"/>
    <x v="1"/>
    <n v="53"/>
    <n v="75.245283018867923"/>
    <s v="US"/>
    <s v="USD"/>
    <n v="1405314000"/>
    <n v="1409806800"/>
    <x v="237"/>
    <d v="2014-09-04T05:00:00"/>
    <b v="0"/>
    <b v="0"/>
    <s v="theater/plays"/>
    <x v="3"/>
    <s v="plays"/>
  </r>
  <r>
    <n v="245"/>
    <x v="244"/>
    <s v="Re-engineered systematic monitoring"/>
    <n v="2900"/>
    <n v="14771"/>
    <n v="509.34482758620686"/>
    <x v="1"/>
    <n v="214"/>
    <n v="69.023364485981304"/>
    <s v="US"/>
    <s v="USD"/>
    <n v="1396846800"/>
    <n v="1396933200"/>
    <x v="238"/>
    <d v="2014-04-08T05:00:00"/>
    <b v="0"/>
    <b v="0"/>
    <s v="theater/plays"/>
    <x v="3"/>
    <s v="plays"/>
  </r>
  <r>
    <n v="246"/>
    <x v="245"/>
    <s v="Seamless value-added standardization"/>
    <n v="4500"/>
    <n v="14649"/>
    <n v="325.5333333333333"/>
    <x v="1"/>
    <n v="222"/>
    <n v="65.986486486486484"/>
    <s v="US"/>
    <s v="USD"/>
    <n v="1375678800"/>
    <n v="1376024400"/>
    <x v="239"/>
    <d v="2013-08-09T05:00:00"/>
    <b v="0"/>
    <b v="0"/>
    <s v="technology/web"/>
    <x v="2"/>
    <s v="web"/>
  </r>
  <r>
    <n v="247"/>
    <x v="246"/>
    <s v="Triple-buffered fresh-thinking frame"/>
    <n v="19800"/>
    <n v="184658"/>
    <n v="932.61616161616166"/>
    <x v="1"/>
    <n v="1884"/>
    <n v="98.013800424628457"/>
    <s v="US"/>
    <s v="USD"/>
    <n v="1482386400"/>
    <n v="1483682400"/>
    <x v="240"/>
    <d v="2017-01-06T06:00:00"/>
    <b v="0"/>
    <b v="1"/>
    <s v="publishing/fiction"/>
    <x v="5"/>
    <s v="fiction"/>
  </r>
  <r>
    <n v="248"/>
    <x v="247"/>
    <s v="Streamlined holistic knowledgebase"/>
    <n v="6200"/>
    <n v="13103"/>
    <n v="211.33870967741933"/>
    <x v="1"/>
    <n v="218"/>
    <n v="60.105504587155963"/>
    <s v="AU"/>
    <s v="AUD"/>
    <n v="1420005600"/>
    <n v="1420437600"/>
    <x v="241"/>
    <d v="2015-01-05T06:00:00"/>
    <b v="0"/>
    <b v="0"/>
    <s v="games/mobile games"/>
    <x v="6"/>
    <s v="mobile games"/>
  </r>
  <r>
    <n v="249"/>
    <x v="248"/>
    <s v="Up-sized intermediate website"/>
    <n v="61500"/>
    <n v="168095"/>
    <n v="273.32520325203251"/>
    <x v="1"/>
    <n v="6465"/>
    <n v="26.000773395204948"/>
    <s v="US"/>
    <s v="USD"/>
    <n v="1420178400"/>
    <n v="1420783200"/>
    <x v="242"/>
    <d v="2015-01-09T06:00:00"/>
    <b v="0"/>
    <b v="0"/>
    <s v="publishing/translations"/>
    <x v="5"/>
    <s v="translations"/>
  </r>
  <r>
    <n v="250"/>
    <x v="249"/>
    <s v="Future-proofed directional synergy"/>
    <n v="100"/>
    <n v="3"/>
    <n v="3"/>
    <x v="0"/>
    <n v="1"/>
    <n v="3"/>
    <s v="US"/>
    <s v="USD"/>
    <n v="1264399200"/>
    <n v="1267423200"/>
    <x v="67"/>
    <d v="2010-03-01T06:00:00"/>
    <b v="0"/>
    <b v="0"/>
    <s v="music/rock"/>
    <x v="1"/>
    <s v="rock"/>
  </r>
  <r>
    <n v="251"/>
    <x v="250"/>
    <s v="Enhanced user-facing function"/>
    <n v="7100"/>
    <n v="3840"/>
    <n v="54.084507042253513"/>
    <x v="0"/>
    <n v="101"/>
    <n v="38.019801980198018"/>
    <s v="US"/>
    <s v="USD"/>
    <n v="1355032800"/>
    <n v="1355205600"/>
    <x v="243"/>
    <d v="2012-12-11T06:00:00"/>
    <b v="0"/>
    <b v="0"/>
    <s v="theater/plays"/>
    <x v="3"/>
    <s v="plays"/>
  </r>
  <r>
    <n v="252"/>
    <x v="251"/>
    <s v="Operative bandwidth-monitored interface"/>
    <n v="1000"/>
    <n v="6263"/>
    <n v="626.29999999999995"/>
    <x v="1"/>
    <n v="59"/>
    <n v="106.15254237288136"/>
    <s v="US"/>
    <s v="USD"/>
    <n v="1382677200"/>
    <n v="1383109200"/>
    <x v="244"/>
    <d v="2013-10-30T05:00:00"/>
    <b v="0"/>
    <b v="0"/>
    <s v="theater/plays"/>
    <x v="3"/>
    <s v="plays"/>
  </r>
  <r>
    <n v="253"/>
    <x v="252"/>
    <s v="Upgradable multi-state instruction set"/>
    <n v="121500"/>
    <n v="108161"/>
    <n v="89.021399176954731"/>
    <x v="0"/>
    <n v="1335"/>
    <n v="81.019475655430711"/>
    <s v="CA"/>
    <s v="CAD"/>
    <n v="1302238800"/>
    <n v="1303275600"/>
    <x v="245"/>
    <d v="2011-04-20T05:00:00"/>
    <b v="0"/>
    <b v="0"/>
    <s v="film &amp; video/drama"/>
    <x v="4"/>
    <s v="drama"/>
  </r>
  <r>
    <n v="254"/>
    <x v="253"/>
    <s v="De-engineered static Local Area Network"/>
    <n v="4600"/>
    <n v="8505"/>
    <n v="184.89130434782609"/>
    <x v="1"/>
    <n v="88"/>
    <n v="96.647727272727266"/>
    <s v="US"/>
    <s v="USD"/>
    <n v="1487656800"/>
    <n v="1487829600"/>
    <x v="246"/>
    <d v="2017-02-23T06:00:00"/>
    <b v="0"/>
    <b v="0"/>
    <s v="publishing/nonfiction"/>
    <x v="5"/>
    <s v="nonfiction"/>
  </r>
  <r>
    <n v="255"/>
    <x v="254"/>
    <s v="Upgradable grid-enabled superstructure"/>
    <n v="80500"/>
    <n v="96735"/>
    <n v="120.16770186335404"/>
    <x v="1"/>
    <n v="1697"/>
    <n v="57.003535651149086"/>
    <s v="US"/>
    <s v="USD"/>
    <n v="1297836000"/>
    <n v="1298268000"/>
    <x v="247"/>
    <d v="2011-02-21T06:00:00"/>
    <b v="0"/>
    <b v="1"/>
    <s v="music/rock"/>
    <x v="1"/>
    <s v="rock"/>
  </r>
  <r>
    <n v="256"/>
    <x v="255"/>
    <s v="Optimized actuating toolset"/>
    <n v="4100"/>
    <n v="959"/>
    <n v="23.390243902439025"/>
    <x v="0"/>
    <n v="15"/>
    <n v="63.93333333333333"/>
    <s v="GB"/>
    <s v="GBP"/>
    <n v="1453615200"/>
    <n v="1456812000"/>
    <x v="248"/>
    <d v="2016-03-01T06:00:00"/>
    <b v="0"/>
    <b v="0"/>
    <s v="music/rock"/>
    <x v="1"/>
    <s v="rock"/>
  </r>
  <r>
    <n v="257"/>
    <x v="256"/>
    <s v="Decentralized exuding strategy"/>
    <n v="5700"/>
    <n v="8322"/>
    <n v="146"/>
    <x v="1"/>
    <n v="92"/>
    <n v="90.456521739130437"/>
    <s v="US"/>
    <s v="USD"/>
    <n v="1362463200"/>
    <n v="1363669200"/>
    <x v="249"/>
    <d v="2013-03-19T05:00:00"/>
    <b v="0"/>
    <b v="0"/>
    <s v="theater/plays"/>
    <x v="3"/>
    <s v="plays"/>
  </r>
  <r>
    <n v="258"/>
    <x v="257"/>
    <s v="Assimilated coherent hardware"/>
    <n v="5000"/>
    <n v="13424"/>
    <n v="268.48"/>
    <x v="1"/>
    <n v="186"/>
    <n v="72.172043010752688"/>
    <s v="US"/>
    <s v="USD"/>
    <n v="1481176800"/>
    <n v="1482904800"/>
    <x v="250"/>
    <d v="2016-12-28T06:00:00"/>
    <b v="0"/>
    <b v="1"/>
    <s v="theater/plays"/>
    <x v="3"/>
    <s v="plays"/>
  </r>
  <r>
    <n v="259"/>
    <x v="258"/>
    <s v="Multi-channeled responsive implementation"/>
    <n v="1800"/>
    <n v="10755"/>
    <n v="597.5"/>
    <x v="1"/>
    <n v="138"/>
    <n v="77.934782608695656"/>
    <s v="US"/>
    <s v="USD"/>
    <n v="1354946400"/>
    <n v="1356588000"/>
    <x v="251"/>
    <d v="2012-12-27T06:00:00"/>
    <b v="1"/>
    <b v="0"/>
    <s v="photography/photography books"/>
    <x v="7"/>
    <s v="photography books"/>
  </r>
  <r>
    <n v="260"/>
    <x v="259"/>
    <s v="Centralized modular initiative"/>
    <n v="6300"/>
    <n v="9935"/>
    <n v="157.69841269841268"/>
    <x v="1"/>
    <n v="261"/>
    <n v="38.065134099616856"/>
    <s v="US"/>
    <s v="USD"/>
    <n v="1348808400"/>
    <n v="1349845200"/>
    <x v="136"/>
    <d v="2012-10-10T05:00:00"/>
    <b v="0"/>
    <b v="0"/>
    <s v="music/rock"/>
    <x v="1"/>
    <s v="rock"/>
  </r>
  <r>
    <n v="261"/>
    <x v="260"/>
    <s v="Reverse-engineered cohesive migration"/>
    <n v="84300"/>
    <n v="26303"/>
    <n v="31.201660735468568"/>
    <x v="0"/>
    <n v="454"/>
    <n v="57.936123348017624"/>
    <s v="US"/>
    <s v="USD"/>
    <n v="1282712400"/>
    <n v="1283058000"/>
    <x v="252"/>
    <d v="2010-08-29T05:00:00"/>
    <b v="0"/>
    <b v="1"/>
    <s v="music/rock"/>
    <x v="1"/>
    <s v="rock"/>
  </r>
  <r>
    <n v="262"/>
    <x v="261"/>
    <s v="Compatible multimedia hub"/>
    <n v="1700"/>
    <n v="5328"/>
    <n v="313.41176470588238"/>
    <x v="1"/>
    <n v="107"/>
    <n v="49.794392523364486"/>
    <s v="US"/>
    <s v="USD"/>
    <n v="1301979600"/>
    <n v="1304226000"/>
    <x v="253"/>
    <d v="2011-05-01T05:00:00"/>
    <b v="0"/>
    <b v="1"/>
    <s v="music/indie rock"/>
    <x v="1"/>
    <s v="indie rock"/>
  </r>
  <r>
    <n v="263"/>
    <x v="262"/>
    <s v="Organic eco-centric success"/>
    <n v="2900"/>
    <n v="10756"/>
    <n v="370.89655172413791"/>
    <x v="1"/>
    <n v="199"/>
    <n v="54.050251256281406"/>
    <s v="US"/>
    <s v="USD"/>
    <n v="1263016800"/>
    <n v="1263016800"/>
    <x v="254"/>
    <d v="2010-01-09T06:00:00"/>
    <b v="0"/>
    <b v="0"/>
    <s v="photography/photography books"/>
    <x v="7"/>
    <s v="photography books"/>
  </r>
  <r>
    <n v="264"/>
    <x v="263"/>
    <s v="Virtual reciprocal policy"/>
    <n v="45600"/>
    <n v="165375"/>
    <n v="362.66447368421052"/>
    <x v="1"/>
    <n v="5512"/>
    <n v="30.002721335268504"/>
    <s v="US"/>
    <s v="USD"/>
    <n v="1360648800"/>
    <n v="1362031200"/>
    <x v="255"/>
    <d v="2013-02-28T06:00:00"/>
    <b v="0"/>
    <b v="0"/>
    <s v="theater/plays"/>
    <x v="3"/>
    <s v="plays"/>
  </r>
  <r>
    <n v="265"/>
    <x v="264"/>
    <s v="Persevering interactive emulation"/>
    <n v="4900"/>
    <n v="6031"/>
    <n v="123.08163265306122"/>
    <x v="1"/>
    <n v="86"/>
    <n v="70.127906976744185"/>
    <s v="US"/>
    <s v="USD"/>
    <n v="1451800800"/>
    <n v="1455602400"/>
    <x v="256"/>
    <d v="2016-02-16T06:00:00"/>
    <b v="0"/>
    <b v="0"/>
    <s v="theater/plays"/>
    <x v="3"/>
    <s v="plays"/>
  </r>
  <r>
    <n v="266"/>
    <x v="265"/>
    <s v="Proactive responsive emulation"/>
    <n v="111900"/>
    <n v="85902"/>
    <n v="76.766756032171585"/>
    <x v="0"/>
    <n v="3182"/>
    <n v="26.996228786926462"/>
    <s v="IT"/>
    <s v="EUR"/>
    <n v="1415340000"/>
    <n v="1418191200"/>
    <x v="257"/>
    <d v="2014-12-10T06:00:00"/>
    <b v="0"/>
    <b v="1"/>
    <s v="music/jazz"/>
    <x v="1"/>
    <s v="jazz"/>
  </r>
  <r>
    <n v="267"/>
    <x v="266"/>
    <s v="Extended eco-centric function"/>
    <n v="61600"/>
    <n v="143910"/>
    <n v="233.62012987012989"/>
    <x v="1"/>
    <n v="2768"/>
    <n v="51.990606936416185"/>
    <s v="AU"/>
    <s v="AUD"/>
    <n v="1351054800"/>
    <n v="1352440800"/>
    <x v="258"/>
    <d v="2012-11-09T06:00:00"/>
    <b v="0"/>
    <b v="0"/>
    <s v="theater/plays"/>
    <x v="3"/>
    <s v="plays"/>
  </r>
  <r>
    <n v="268"/>
    <x v="267"/>
    <s v="Networked optimal productivity"/>
    <n v="1500"/>
    <n v="2708"/>
    <n v="180.53333333333333"/>
    <x v="1"/>
    <n v="48"/>
    <n v="56.416666666666664"/>
    <s v="US"/>
    <s v="USD"/>
    <n v="1349326800"/>
    <n v="1353304800"/>
    <x v="259"/>
    <d v="2012-11-19T06:00:00"/>
    <b v="0"/>
    <b v="0"/>
    <s v="film &amp; video/documentary"/>
    <x v="4"/>
    <s v="documentary"/>
  </r>
  <r>
    <n v="269"/>
    <x v="268"/>
    <s v="Persistent attitude-oriented approach"/>
    <n v="3500"/>
    <n v="8842"/>
    <n v="252.62857142857143"/>
    <x v="1"/>
    <n v="87"/>
    <n v="101.63218390804597"/>
    <s v="US"/>
    <s v="USD"/>
    <n v="1548914400"/>
    <n v="1550728800"/>
    <x v="260"/>
    <d v="2019-02-21T06:00:00"/>
    <b v="0"/>
    <b v="0"/>
    <s v="film &amp; video/television"/>
    <x v="4"/>
    <s v="television"/>
  </r>
  <r>
    <n v="270"/>
    <x v="269"/>
    <s v="Triple-buffered 4thgeneration toolset"/>
    <n v="173900"/>
    <n v="47260"/>
    <n v="27.176538240368025"/>
    <x v="3"/>
    <n v="1890"/>
    <n v="25.005291005291006"/>
    <s v="US"/>
    <s v="USD"/>
    <n v="1291269600"/>
    <n v="1291442400"/>
    <x v="261"/>
    <d v="2010-12-04T06:00:00"/>
    <b v="0"/>
    <b v="0"/>
    <s v="games/video games"/>
    <x v="6"/>
    <s v="video games"/>
  </r>
  <r>
    <n v="271"/>
    <x v="270"/>
    <s v="Progressive zero administration leverage"/>
    <n v="153700"/>
    <n v="1953"/>
    <n v="1.2706571242680547"/>
    <x v="2"/>
    <n v="61"/>
    <n v="32.016393442622949"/>
    <s v="US"/>
    <s v="USD"/>
    <n v="1449468000"/>
    <n v="1452146400"/>
    <x v="262"/>
    <d v="2016-01-07T06:00:00"/>
    <b v="0"/>
    <b v="0"/>
    <s v="photography/photography books"/>
    <x v="7"/>
    <s v="photography books"/>
  </r>
  <r>
    <n v="272"/>
    <x v="271"/>
    <s v="Networked radical neural-net"/>
    <n v="51100"/>
    <n v="155349"/>
    <n v="304.0097847358121"/>
    <x v="1"/>
    <n v="1894"/>
    <n v="82.021647307286173"/>
    <s v="US"/>
    <s v="USD"/>
    <n v="1562734800"/>
    <n v="1564894800"/>
    <x v="263"/>
    <d v="2019-08-04T05:00:00"/>
    <b v="0"/>
    <b v="1"/>
    <s v="theater/plays"/>
    <x v="3"/>
    <s v="plays"/>
  </r>
  <r>
    <n v="273"/>
    <x v="272"/>
    <s v="Re-engineered heuristic forecast"/>
    <n v="7800"/>
    <n v="10704"/>
    <n v="137.23076923076923"/>
    <x v="1"/>
    <n v="282"/>
    <n v="37.957446808510639"/>
    <s v="CA"/>
    <s v="CAD"/>
    <n v="1505624400"/>
    <n v="1505883600"/>
    <x v="264"/>
    <d v="2017-09-20T05:00:00"/>
    <b v="0"/>
    <b v="0"/>
    <s v="theater/plays"/>
    <x v="3"/>
    <s v="plays"/>
  </r>
  <r>
    <n v="274"/>
    <x v="273"/>
    <s v="Fully-configurable background algorithm"/>
    <n v="2400"/>
    <n v="773"/>
    <n v="32.208333333333336"/>
    <x v="0"/>
    <n v="15"/>
    <n v="51.533333333333331"/>
    <s v="US"/>
    <s v="USD"/>
    <n v="1509948000"/>
    <n v="1510380000"/>
    <x v="265"/>
    <d v="2017-11-11T06:00:00"/>
    <b v="0"/>
    <b v="0"/>
    <s v="theater/plays"/>
    <x v="3"/>
    <s v="plays"/>
  </r>
  <r>
    <n v="275"/>
    <x v="274"/>
    <s v="Stand-alone discrete Graphical User Interface"/>
    <n v="3900"/>
    <n v="9419"/>
    <n v="241.51282051282053"/>
    <x v="1"/>
    <n v="116"/>
    <n v="81.198275862068968"/>
    <s v="US"/>
    <s v="USD"/>
    <n v="1554526800"/>
    <n v="1555218000"/>
    <x v="266"/>
    <d v="2019-04-14T05:00:00"/>
    <b v="0"/>
    <b v="0"/>
    <s v="publishing/translations"/>
    <x v="5"/>
    <s v="translations"/>
  </r>
  <r>
    <n v="276"/>
    <x v="275"/>
    <s v="Front-line foreground project"/>
    <n v="5500"/>
    <n v="5324"/>
    <n v="96.8"/>
    <x v="0"/>
    <n v="133"/>
    <n v="40.030075187969928"/>
    <s v="US"/>
    <s v="USD"/>
    <n v="1334811600"/>
    <n v="1335243600"/>
    <x v="267"/>
    <d v="2012-04-24T05:00:00"/>
    <b v="0"/>
    <b v="1"/>
    <s v="games/video games"/>
    <x v="6"/>
    <s v="video games"/>
  </r>
  <r>
    <n v="277"/>
    <x v="276"/>
    <s v="Persevering system-worthy info-mediaries"/>
    <n v="700"/>
    <n v="7465"/>
    <n v="1066.4285714285716"/>
    <x v="1"/>
    <n v="83"/>
    <n v="89.939759036144579"/>
    <s v="US"/>
    <s v="USD"/>
    <n v="1279515600"/>
    <n v="1279688400"/>
    <x v="268"/>
    <d v="2010-07-21T05:00:00"/>
    <b v="0"/>
    <b v="0"/>
    <s v="theater/plays"/>
    <x v="3"/>
    <s v="plays"/>
  </r>
  <r>
    <n v="278"/>
    <x v="277"/>
    <s v="Distributed multi-tasking strategy"/>
    <n v="2700"/>
    <n v="8799"/>
    <n v="325.88888888888891"/>
    <x v="1"/>
    <n v="91"/>
    <n v="96.692307692307693"/>
    <s v="US"/>
    <s v="USD"/>
    <n v="1353909600"/>
    <n v="1356069600"/>
    <x v="269"/>
    <d v="2012-12-21T06:00:00"/>
    <b v="0"/>
    <b v="0"/>
    <s v="technology/web"/>
    <x v="2"/>
    <s v="web"/>
  </r>
  <r>
    <n v="279"/>
    <x v="278"/>
    <s v="Vision-oriented methodical application"/>
    <n v="8000"/>
    <n v="13656"/>
    <n v="170.70000000000002"/>
    <x v="1"/>
    <n v="546"/>
    <n v="25.010989010989011"/>
    <s v="US"/>
    <s v="USD"/>
    <n v="1535950800"/>
    <n v="1536210000"/>
    <x v="270"/>
    <d v="2018-09-06T05:00:00"/>
    <b v="0"/>
    <b v="0"/>
    <s v="theater/plays"/>
    <x v="3"/>
    <s v="plays"/>
  </r>
  <r>
    <n v="280"/>
    <x v="279"/>
    <s v="Function-based high-level infrastructure"/>
    <n v="2500"/>
    <n v="14536"/>
    <n v="581.44000000000005"/>
    <x v="1"/>
    <n v="393"/>
    <n v="36.987277353689571"/>
    <s v="US"/>
    <s v="USD"/>
    <n v="1511244000"/>
    <n v="1511762400"/>
    <x v="271"/>
    <d v="2017-11-27T06:00:00"/>
    <b v="0"/>
    <b v="0"/>
    <s v="film &amp; video/animation"/>
    <x v="4"/>
    <s v="animation"/>
  </r>
  <r>
    <n v="281"/>
    <x v="280"/>
    <s v="Profound object-oriented paradigm"/>
    <n v="164500"/>
    <n v="150552"/>
    <n v="91.520972644376897"/>
    <x v="0"/>
    <n v="2062"/>
    <n v="73.012609117361791"/>
    <s v="US"/>
    <s v="USD"/>
    <n v="1331445600"/>
    <n v="1333256400"/>
    <x v="272"/>
    <d v="2012-04-01T05:00:00"/>
    <b v="0"/>
    <b v="1"/>
    <s v="theater/plays"/>
    <x v="3"/>
    <s v="plays"/>
  </r>
  <r>
    <n v="282"/>
    <x v="281"/>
    <s v="Virtual contextually-based circuit"/>
    <n v="8400"/>
    <n v="9076"/>
    <n v="108.04761904761904"/>
    <x v="1"/>
    <n v="133"/>
    <n v="68.240601503759393"/>
    <s v="US"/>
    <s v="USD"/>
    <n v="1480226400"/>
    <n v="1480744800"/>
    <x v="73"/>
    <d v="2016-12-03T06:00:00"/>
    <b v="0"/>
    <b v="1"/>
    <s v="film &amp; video/television"/>
    <x v="4"/>
    <s v="television"/>
  </r>
  <r>
    <n v="283"/>
    <x v="282"/>
    <s v="Business-focused dynamic instruction set"/>
    <n v="8100"/>
    <n v="1517"/>
    <n v="18.728395061728396"/>
    <x v="0"/>
    <n v="29"/>
    <n v="52.310344827586206"/>
    <s v="DK"/>
    <s v="DKK"/>
    <n v="1464584400"/>
    <n v="1465016400"/>
    <x v="273"/>
    <d v="2016-06-04T05:00:00"/>
    <b v="0"/>
    <b v="0"/>
    <s v="music/rock"/>
    <x v="1"/>
    <s v="rock"/>
  </r>
  <r>
    <n v="284"/>
    <x v="283"/>
    <s v="Ameliorated fresh-thinking protocol"/>
    <n v="9800"/>
    <n v="8153"/>
    <n v="83.193877551020407"/>
    <x v="0"/>
    <n v="132"/>
    <n v="61.765151515151516"/>
    <s v="US"/>
    <s v="USD"/>
    <n v="1335848400"/>
    <n v="1336280400"/>
    <x v="274"/>
    <d v="2012-05-06T05:00:00"/>
    <b v="0"/>
    <b v="0"/>
    <s v="technology/web"/>
    <x v="2"/>
    <s v="web"/>
  </r>
  <r>
    <n v="285"/>
    <x v="284"/>
    <s v="Front-line optimizing emulation"/>
    <n v="900"/>
    <n v="6357"/>
    <n v="706.33333333333337"/>
    <x v="1"/>
    <n v="254"/>
    <n v="25.027559055118111"/>
    <s v="US"/>
    <s v="USD"/>
    <n v="1473483600"/>
    <n v="1476766800"/>
    <x v="275"/>
    <d v="2016-10-18T05:00:00"/>
    <b v="0"/>
    <b v="0"/>
    <s v="theater/plays"/>
    <x v="3"/>
    <s v="plays"/>
  </r>
  <r>
    <n v="286"/>
    <x v="285"/>
    <s v="Devolved uniform complexity"/>
    <n v="112100"/>
    <n v="19557"/>
    <n v="17.446030330062445"/>
    <x v="3"/>
    <n v="184"/>
    <n v="106.28804347826087"/>
    <s v="US"/>
    <s v="USD"/>
    <n v="1479880800"/>
    <n v="1480485600"/>
    <x v="276"/>
    <d v="2016-11-30T06:00:00"/>
    <b v="0"/>
    <b v="0"/>
    <s v="theater/plays"/>
    <x v="3"/>
    <s v="plays"/>
  </r>
  <r>
    <n v="287"/>
    <x v="286"/>
    <s v="Public-key intangible superstructure"/>
    <n v="6300"/>
    <n v="13213"/>
    <n v="209.73015873015873"/>
    <x v="1"/>
    <n v="176"/>
    <n v="75.07386363636364"/>
    <s v="US"/>
    <s v="USD"/>
    <n v="1430197200"/>
    <n v="1430197200"/>
    <x v="277"/>
    <d v="2015-04-28T05:00:00"/>
    <b v="0"/>
    <b v="0"/>
    <s v="music/electric music"/>
    <x v="1"/>
    <s v="electric music"/>
  </r>
  <r>
    <n v="288"/>
    <x v="287"/>
    <s v="Secured global success"/>
    <n v="5600"/>
    <n v="5476"/>
    <n v="97.785714285714292"/>
    <x v="0"/>
    <n v="137"/>
    <n v="39.970802919708028"/>
    <s v="DK"/>
    <s v="DKK"/>
    <n v="1331701200"/>
    <n v="1331787600"/>
    <x v="278"/>
    <d v="2012-03-15T05:00:00"/>
    <b v="0"/>
    <b v="1"/>
    <s v="music/metal"/>
    <x v="1"/>
    <s v="metal"/>
  </r>
  <r>
    <n v="289"/>
    <x v="288"/>
    <s v="Grass-roots mission-critical capability"/>
    <n v="800"/>
    <n v="13474"/>
    <n v="1684.25"/>
    <x v="1"/>
    <n v="337"/>
    <n v="39.982195845697326"/>
    <s v="CA"/>
    <s v="CAD"/>
    <n v="1438578000"/>
    <n v="1438837200"/>
    <x v="279"/>
    <d v="2015-08-06T05:00:00"/>
    <b v="0"/>
    <b v="0"/>
    <s v="theater/plays"/>
    <x v="3"/>
    <s v="plays"/>
  </r>
  <r>
    <n v="290"/>
    <x v="289"/>
    <s v="Advanced global data-warehouse"/>
    <n v="168600"/>
    <n v="91722"/>
    <n v="54.402135231316727"/>
    <x v="0"/>
    <n v="908"/>
    <n v="101.01541850220265"/>
    <s v="US"/>
    <s v="USD"/>
    <n v="1368162000"/>
    <n v="1370926800"/>
    <x v="280"/>
    <d v="2013-06-11T05:00:00"/>
    <b v="0"/>
    <b v="1"/>
    <s v="film &amp; video/documentary"/>
    <x v="4"/>
    <s v="documentary"/>
  </r>
  <r>
    <n v="291"/>
    <x v="290"/>
    <s v="Self-enabling uniform complexity"/>
    <n v="1800"/>
    <n v="8219"/>
    <n v="456.61111111111109"/>
    <x v="1"/>
    <n v="107"/>
    <n v="76.813084112149539"/>
    <s v="US"/>
    <s v="USD"/>
    <n v="1318654800"/>
    <n v="1319000400"/>
    <x v="281"/>
    <d v="2011-10-19T05:00:00"/>
    <b v="1"/>
    <b v="0"/>
    <s v="technology/web"/>
    <x v="2"/>
    <s v="web"/>
  </r>
  <r>
    <n v="292"/>
    <x v="291"/>
    <s v="Versatile cohesive encoding"/>
    <n v="7300"/>
    <n v="717"/>
    <n v="9.8219178082191778"/>
    <x v="0"/>
    <n v="10"/>
    <n v="71.7"/>
    <s v="US"/>
    <s v="USD"/>
    <n v="1331874000"/>
    <n v="1333429200"/>
    <x v="282"/>
    <d v="2012-04-03T05:00:00"/>
    <b v="0"/>
    <b v="0"/>
    <s v="food/food trucks"/>
    <x v="0"/>
    <s v="food trucks"/>
  </r>
  <r>
    <n v="293"/>
    <x v="292"/>
    <s v="Organized executive solution"/>
    <n v="6500"/>
    <n v="1065"/>
    <n v="16.384615384615383"/>
    <x v="3"/>
    <n v="32"/>
    <n v="33.28125"/>
    <s v="IT"/>
    <s v="EUR"/>
    <n v="1286254800"/>
    <n v="1287032400"/>
    <x v="283"/>
    <d v="2010-10-14T05:00:00"/>
    <b v="0"/>
    <b v="0"/>
    <s v="theater/plays"/>
    <x v="3"/>
    <s v="plays"/>
  </r>
  <r>
    <n v="294"/>
    <x v="293"/>
    <s v="Automated local emulation"/>
    <n v="600"/>
    <n v="8038"/>
    <n v="1339.6666666666667"/>
    <x v="1"/>
    <n v="183"/>
    <n v="43.923497267759565"/>
    <s v="US"/>
    <s v="USD"/>
    <n v="1540530000"/>
    <n v="1541570400"/>
    <x v="284"/>
    <d v="2018-11-07T06:00:00"/>
    <b v="0"/>
    <b v="0"/>
    <s v="theater/plays"/>
    <x v="3"/>
    <s v="plays"/>
  </r>
  <r>
    <n v="295"/>
    <x v="294"/>
    <s v="Enterprise-wide intermediate middleware"/>
    <n v="192900"/>
    <n v="68769"/>
    <n v="35.650077760497666"/>
    <x v="0"/>
    <n v="1910"/>
    <n v="36.004712041884815"/>
    <s v="CH"/>
    <s v="CHF"/>
    <n v="1381813200"/>
    <n v="1383976800"/>
    <x v="285"/>
    <d v="2013-11-09T06:00:00"/>
    <b v="0"/>
    <b v="0"/>
    <s v="theater/plays"/>
    <x v="3"/>
    <s v="plays"/>
  </r>
  <r>
    <n v="296"/>
    <x v="295"/>
    <s v="Grass-roots real-time Local Area Network"/>
    <n v="6100"/>
    <n v="3352"/>
    <n v="54.950819672131146"/>
    <x v="0"/>
    <n v="38"/>
    <n v="88.21052631578948"/>
    <s v="AU"/>
    <s v="AUD"/>
    <n v="1548655200"/>
    <n v="1550556000"/>
    <x v="286"/>
    <d v="2019-02-19T06:00:00"/>
    <b v="0"/>
    <b v="0"/>
    <s v="theater/plays"/>
    <x v="3"/>
    <s v="plays"/>
  </r>
  <r>
    <n v="297"/>
    <x v="296"/>
    <s v="Organized client-driven capacity"/>
    <n v="7200"/>
    <n v="6785"/>
    <n v="94.236111111111114"/>
    <x v="0"/>
    <n v="104"/>
    <n v="65.240384615384613"/>
    <s v="AU"/>
    <s v="AUD"/>
    <n v="1389679200"/>
    <n v="1390456800"/>
    <x v="287"/>
    <d v="2014-01-23T06:00:00"/>
    <b v="0"/>
    <b v="1"/>
    <s v="theater/plays"/>
    <x v="3"/>
    <s v="plays"/>
  </r>
  <r>
    <n v="298"/>
    <x v="297"/>
    <s v="Adaptive intangible database"/>
    <n v="3500"/>
    <n v="5037"/>
    <n v="143.91428571428571"/>
    <x v="1"/>
    <n v="72"/>
    <n v="69.958333333333329"/>
    <s v="US"/>
    <s v="USD"/>
    <n v="1456466400"/>
    <n v="1458018000"/>
    <x v="288"/>
    <d v="2016-03-15T05:00:00"/>
    <b v="0"/>
    <b v="1"/>
    <s v="music/rock"/>
    <x v="1"/>
    <s v="rock"/>
  </r>
  <r>
    <n v="299"/>
    <x v="298"/>
    <s v="Grass-roots contextually-based algorithm"/>
    <n v="3800"/>
    <n v="1954"/>
    <n v="51.421052631578945"/>
    <x v="0"/>
    <n v="49"/>
    <n v="39.877551020408163"/>
    <s v="US"/>
    <s v="USD"/>
    <n v="1456984800"/>
    <n v="1461819600"/>
    <x v="289"/>
    <d v="2016-04-28T05:00:00"/>
    <b v="0"/>
    <b v="0"/>
    <s v="food/food trucks"/>
    <x v="0"/>
    <s v="food trucks"/>
  </r>
  <r>
    <n v="300"/>
    <x v="299"/>
    <s v="Focused executive core"/>
    <n v="100"/>
    <n v="5"/>
    <n v="5"/>
    <x v="0"/>
    <n v="1"/>
    <n v="5"/>
    <s v="DK"/>
    <s v="DKK"/>
    <n v="1504069200"/>
    <n v="1504155600"/>
    <x v="290"/>
    <d v="2017-08-31T05:00:00"/>
    <b v="0"/>
    <b v="1"/>
    <s v="publishing/nonfiction"/>
    <x v="5"/>
    <s v="nonfiction"/>
  </r>
  <r>
    <n v="301"/>
    <x v="300"/>
    <s v="Multi-channeled disintermediate policy"/>
    <n v="900"/>
    <n v="12102"/>
    <n v="1344.6666666666667"/>
    <x v="1"/>
    <n v="295"/>
    <n v="41.023728813559323"/>
    <s v="US"/>
    <s v="USD"/>
    <n v="1424930400"/>
    <n v="1426395600"/>
    <x v="291"/>
    <d v="2015-03-15T05:00:00"/>
    <b v="0"/>
    <b v="0"/>
    <s v="film &amp; video/documentary"/>
    <x v="4"/>
    <s v="documentary"/>
  </r>
  <r>
    <n v="302"/>
    <x v="301"/>
    <s v="Customizable bi-directional hardware"/>
    <n v="76100"/>
    <n v="24234"/>
    <n v="31.844940867279899"/>
    <x v="0"/>
    <n v="245"/>
    <n v="98.914285714285711"/>
    <s v="US"/>
    <s v="USD"/>
    <n v="1535864400"/>
    <n v="1537074000"/>
    <x v="292"/>
    <d v="2018-09-16T05:00:00"/>
    <b v="0"/>
    <b v="0"/>
    <s v="theater/plays"/>
    <x v="3"/>
    <s v="plays"/>
  </r>
  <r>
    <n v="303"/>
    <x v="302"/>
    <s v="Networked optimal architecture"/>
    <n v="3400"/>
    <n v="2809"/>
    <n v="82.617647058823536"/>
    <x v="0"/>
    <n v="32"/>
    <n v="87.78125"/>
    <s v="US"/>
    <s v="USD"/>
    <n v="1452146400"/>
    <n v="1452578400"/>
    <x v="293"/>
    <d v="2016-01-12T06:00:00"/>
    <b v="0"/>
    <b v="0"/>
    <s v="music/indie rock"/>
    <x v="1"/>
    <s v="indie rock"/>
  </r>
  <r>
    <n v="304"/>
    <x v="303"/>
    <s v="User-friendly discrete benchmark"/>
    <n v="2100"/>
    <n v="11469"/>
    <n v="546.14285714285722"/>
    <x v="1"/>
    <n v="142"/>
    <n v="80.767605633802816"/>
    <s v="US"/>
    <s v="USD"/>
    <n v="1470546000"/>
    <n v="1474088400"/>
    <x v="294"/>
    <d v="2016-09-17T05:00:00"/>
    <b v="0"/>
    <b v="0"/>
    <s v="film &amp; video/documentary"/>
    <x v="4"/>
    <s v="documentary"/>
  </r>
  <r>
    <n v="305"/>
    <x v="304"/>
    <s v="Grass-roots actuating policy"/>
    <n v="2800"/>
    <n v="8014"/>
    <n v="286.21428571428572"/>
    <x v="1"/>
    <n v="85"/>
    <n v="94.28235294117647"/>
    <s v="US"/>
    <s v="USD"/>
    <n v="1458363600"/>
    <n v="1461906000"/>
    <x v="295"/>
    <d v="2016-04-29T05:00:00"/>
    <b v="0"/>
    <b v="0"/>
    <s v="theater/plays"/>
    <x v="3"/>
    <s v="plays"/>
  </r>
  <r>
    <n v="306"/>
    <x v="305"/>
    <s v="Enterprise-wide 3rdgeneration knowledge user"/>
    <n v="6500"/>
    <n v="514"/>
    <n v="7.9076923076923071"/>
    <x v="0"/>
    <n v="7"/>
    <n v="73.428571428571431"/>
    <s v="US"/>
    <s v="USD"/>
    <n v="1500008400"/>
    <n v="1500267600"/>
    <x v="296"/>
    <d v="2017-07-17T05:00:00"/>
    <b v="0"/>
    <b v="1"/>
    <s v="theater/plays"/>
    <x v="3"/>
    <s v="plays"/>
  </r>
  <r>
    <n v="307"/>
    <x v="306"/>
    <s v="Face-to-face zero tolerance moderator"/>
    <n v="32900"/>
    <n v="43473"/>
    <n v="132.13677811550153"/>
    <x v="1"/>
    <n v="659"/>
    <n v="65.968133535660087"/>
    <s v="DK"/>
    <s v="DKK"/>
    <n v="1338958800"/>
    <n v="1340686800"/>
    <x v="297"/>
    <d v="2012-06-26T05:00:00"/>
    <b v="0"/>
    <b v="1"/>
    <s v="publishing/fiction"/>
    <x v="5"/>
    <s v="fiction"/>
  </r>
  <r>
    <n v="308"/>
    <x v="307"/>
    <s v="Grass-roots optimizing projection"/>
    <n v="118200"/>
    <n v="87560"/>
    <n v="74.077834179357026"/>
    <x v="0"/>
    <n v="803"/>
    <n v="109.04109589041096"/>
    <s v="US"/>
    <s v="USD"/>
    <n v="1303102800"/>
    <n v="1303189200"/>
    <x v="298"/>
    <d v="2011-04-19T05:00:00"/>
    <b v="0"/>
    <b v="0"/>
    <s v="theater/plays"/>
    <x v="3"/>
    <s v="plays"/>
  </r>
  <r>
    <n v="309"/>
    <x v="308"/>
    <s v="User-centric 6thgeneration attitude"/>
    <n v="4100"/>
    <n v="3087"/>
    <n v="75.292682926829272"/>
    <x v="3"/>
    <n v="75"/>
    <n v="41.16"/>
    <s v="US"/>
    <s v="USD"/>
    <n v="1316581200"/>
    <n v="1318309200"/>
    <x v="299"/>
    <d v="2011-10-11T05:00:00"/>
    <b v="0"/>
    <b v="1"/>
    <s v="music/indie rock"/>
    <x v="1"/>
    <s v="indie rock"/>
  </r>
  <r>
    <n v="310"/>
    <x v="309"/>
    <s v="Switchable zero tolerance website"/>
    <n v="7800"/>
    <n v="1586"/>
    <n v="20.333333333333332"/>
    <x v="0"/>
    <n v="16"/>
    <n v="99.125"/>
    <s v="US"/>
    <s v="USD"/>
    <n v="1270789200"/>
    <n v="1272171600"/>
    <x v="300"/>
    <d v="2010-04-25T05:00:00"/>
    <b v="0"/>
    <b v="0"/>
    <s v="games/video games"/>
    <x v="6"/>
    <s v="video games"/>
  </r>
  <r>
    <n v="311"/>
    <x v="310"/>
    <s v="Focused real-time help-desk"/>
    <n v="6300"/>
    <n v="12812"/>
    <n v="203.36507936507937"/>
    <x v="1"/>
    <n v="121"/>
    <n v="105.88429752066116"/>
    <s v="US"/>
    <s v="USD"/>
    <n v="1297836000"/>
    <n v="1298872800"/>
    <x v="247"/>
    <d v="2011-02-28T06:00:00"/>
    <b v="0"/>
    <b v="0"/>
    <s v="theater/plays"/>
    <x v="3"/>
    <s v="plays"/>
  </r>
  <r>
    <n v="312"/>
    <x v="311"/>
    <s v="Robust impactful approach"/>
    <n v="59100"/>
    <n v="183345"/>
    <n v="310.2284263959391"/>
    <x v="1"/>
    <n v="3742"/>
    <n v="48.996525921966864"/>
    <s v="US"/>
    <s v="USD"/>
    <n v="1382677200"/>
    <n v="1383282000"/>
    <x v="244"/>
    <d v="2013-11-01T05:00:00"/>
    <b v="0"/>
    <b v="0"/>
    <s v="theater/plays"/>
    <x v="3"/>
    <s v="plays"/>
  </r>
  <r>
    <n v="313"/>
    <x v="312"/>
    <s v="Secured maximized policy"/>
    <n v="2200"/>
    <n v="8697"/>
    <n v="395.31818181818181"/>
    <x v="1"/>
    <n v="223"/>
    <n v="39"/>
    <s v="US"/>
    <s v="USD"/>
    <n v="1330322400"/>
    <n v="1330495200"/>
    <x v="301"/>
    <d v="2012-02-29T06:00:00"/>
    <b v="0"/>
    <b v="0"/>
    <s v="music/rock"/>
    <x v="1"/>
    <s v="rock"/>
  </r>
  <r>
    <n v="314"/>
    <x v="313"/>
    <s v="Realigned upward-trending strategy"/>
    <n v="1400"/>
    <n v="4126"/>
    <n v="294.71428571428572"/>
    <x v="1"/>
    <n v="133"/>
    <n v="31.022556390977442"/>
    <s v="US"/>
    <s v="USD"/>
    <n v="1552366800"/>
    <n v="1552798800"/>
    <x v="188"/>
    <d v="2019-03-17T05:00:00"/>
    <b v="0"/>
    <b v="1"/>
    <s v="film &amp; video/documentary"/>
    <x v="4"/>
    <s v="documentary"/>
  </r>
  <r>
    <n v="315"/>
    <x v="314"/>
    <s v="Open-source interactive knowledge user"/>
    <n v="9500"/>
    <n v="3220"/>
    <n v="33.89473684210526"/>
    <x v="0"/>
    <n v="31"/>
    <n v="103.87096774193549"/>
    <s v="US"/>
    <s v="USD"/>
    <n v="1400907600"/>
    <n v="1403413200"/>
    <x v="302"/>
    <d v="2014-06-22T05:00:00"/>
    <b v="0"/>
    <b v="0"/>
    <s v="theater/plays"/>
    <x v="3"/>
    <s v="plays"/>
  </r>
  <r>
    <n v="316"/>
    <x v="315"/>
    <s v="Configurable demand-driven matrix"/>
    <n v="9600"/>
    <n v="6401"/>
    <n v="66.677083333333329"/>
    <x v="0"/>
    <n v="108"/>
    <n v="59.268518518518519"/>
    <s v="IT"/>
    <s v="EUR"/>
    <n v="1574143200"/>
    <n v="1574229600"/>
    <x v="303"/>
    <d v="2019-11-20T06:00:00"/>
    <b v="0"/>
    <b v="1"/>
    <s v="food/food trucks"/>
    <x v="0"/>
    <s v="food trucks"/>
  </r>
  <r>
    <n v="317"/>
    <x v="316"/>
    <s v="Cross-group coherent hierarchy"/>
    <n v="6600"/>
    <n v="1269"/>
    <n v="19.227272727272727"/>
    <x v="0"/>
    <n v="30"/>
    <n v="42.3"/>
    <s v="US"/>
    <s v="USD"/>
    <n v="1494738000"/>
    <n v="1495861200"/>
    <x v="304"/>
    <d v="2017-05-27T05:00:00"/>
    <b v="0"/>
    <b v="0"/>
    <s v="theater/plays"/>
    <x v="3"/>
    <s v="plays"/>
  </r>
  <r>
    <n v="318"/>
    <x v="317"/>
    <s v="Decentralized demand-driven open system"/>
    <n v="5700"/>
    <n v="903"/>
    <n v="15.842105263157894"/>
    <x v="0"/>
    <n v="17"/>
    <n v="53.117647058823529"/>
    <s v="US"/>
    <s v="USD"/>
    <n v="1392357600"/>
    <n v="1392530400"/>
    <x v="305"/>
    <d v="2014-02-16T06:00:00"/>
    <b v="0"/>
    <b v="0"/>
    <s v="music/rock"/>
    <x v="1"/>
    <s v="rock"/>
  </r>
  <r>
    <n v="319"/>
    <x v="318"/>
    <s v="Advanced empowering matrix"/>
    <n v="8400"/>
    <n v="3251"/>
    <n v="38.702380952380956"/>
    <x v="3"/>
    <n v="64"/>
    <n v="50.796875"/>
    <s v="US"/>
    <s v="USD"/>
    <n v="1281589200"/>
    <n v="1283662800"/>
    <x v="306"/>
    <d v="2010-09-05T05:00:00"/>
    <b v="0"/>
    <b v="0"/>
    <s v="technology/web"/>
    <x v="2"/>
    <s v="web"/>
  </r>
  <r>
    <n v="320"/>
    <x v="319"/>
    <s v="Phased holistic implementation"/>
    <n v="84400"/>
    <n v="8092"/>
    <n v="9.5876777251184837"/>
    <x v="0"/>
    <n v="80"/>
    <n v="101.15"/>
    <s v="US"/>
    <s v="USD"/>
    <n v="1305003600"/>
    <n v="1305781200"/>
    <x v="307"/>
    <d v="2011-05-19T05:00:00"/>
    <b v="0"/>
    <b v="0"/>
    <s v="publishing/fiction"/>
    <x v="5"/>
    <s v="fiction"/>
  </r>
  <r>
    <n v="321"/>
    <x v="320"/>
    <s v="Proactive attitude-oriented knowledge user"/>
    <n v="170400"/>
    <n v="160422"/>
    <n v="94.144366197183089"/>
    <x v="0"/>
    <n v="2468"/>
    <n v="65.000810372771468"/>
    <s v="US"/>
    <s v="USD"/>
    <n v="1301634000"/>
    <n v="1302325200"/>
    <x v="308"/>
    <d v="2011-04-09T05:00:00"/>
    <b v="0"/>
    <b v="0"/>
    <s v="film &amp; video/shorts"/>
    <x v="4"/>
    <s v="shorts"/>
  </r>
  <r>
    <n v="322"/>
    <x v="321"/>
    <s v="Visionary asymmetric Graphical User Interface"/>
    <n v="117900"/>
    <n v="196377"/>
    <n v="166.56234096692114"/>
    <x v="1"/>
    <n v="5168"/>
    <n v="37.998645510835914"/>
    <s v="US"/>
    <s v="USD"/>
    <n v="1290664800"/>
    <n v="1291788000"/>
    <x v="309"/>
    <d v="2010-12-08T06:00:00"/>
    <b v="0"/>
    <b v="0"/>
    <s v="theater/plays"/>
    <x v="3"/>
    <s v="plays"/>
  </r>
  <r>
    <n v="323"/>
    <x v="322"/>
    <s v="Integrated zero-defect help-desk"/>
    <n v="8900"/>
    <n v="2148"/>
    <n v="24.134831460674157"/>
    <x v="0"/>
    <n v="26"/>
    <n v="82.615384615384613"/>
    <s v="GB"/>
    <s v="GBP"/>
    <n v="1395896400"/>
    <n v="1396069200"/>
    <x v="310"/>
    <d v="2014-03-29T05:00:00"/>
    <b v="0"/>
    <b v="0"/>
    <s v="film &amp; video/documentary"/>
    <x v="4"/>
    <s v="documentary"/>
  </r>
  <r>
    <n v="324"/>
    <x v="323"/>
    <s v="Inverse analyzing matrices"/>
    <n v="7100"/>
    <n v="11648"/>
    <n v="164.05633802816902"/>
    <x v="1"/>
    <n v="307"/>
    <n v="37.941368078175898"/>
    <s v="US"/>
    <s v="USD"/>
    <n v="1434862800"/>
    <n v="1435899600"/>
    <x v="311"/>
    <d v="2015-07-03T05:00:00"/>
    <b v="0"/>
    <b v="1"/>
    <s v="theater/plays"/>
    <x v="3"/>
    <s v="plays"/>
  </r>
  <r>
    <n v="325"/>
    <x v="324"/>
    <s v="Programmable systemic implementation"/>
    <n v="6500"/>
    <n v="5897"/>
    <n v="90.723076923076931"/>
    <x v="0"/>
    <n v="73"/>
    <n v="80.780821917808225"/>
    <s v="US"/>
    <s v="USD"/>
    <n v="1529125200"/>
    <n v="1531112400"/>
    <x v="79"/>
    <d v="2018-07-09T05:00:00"/>
    <b v="0"/>
    <b v="1"/>
    <s v="theater/plays"/>
    <x v="3"/>
    <s v="plays"/>
  </r>
  <r>
    <n v="326"/>
    <x v="325"/>
    <s v="Multi-channeled next generation architecture"/>
    <n v="7200"/>
    <n v="3326"/>
    <n v="46.194444444444443"/>
    <x v="0"/>
    <n v="128"/>
    <n v="25.984375"/>
    <s v="US"/>
    <s v="USD"/>
    <n v="1451109600"/>
    <n v="1451628000"/>
    <x v="312"/>
    <d v="2016-01-01T06:00:00"/>
    <b v="0"/>
    <b v="0"/>
    <s v="film &amp; video/animation"/>
    <x v="4"/>
    <s v="animation"/>
  </r>
  <r>
    <n v="327"/>
    <x v="326"/>
    <s v="Digitized 3rdgeneration encoding"/>
    <n v="2600"/>
    <n v="1002"/>
    <n v="38.53846153846154"/>
    <x v="0"/>
    <n v="33"/>
    <n v="30.363636363636363"/>
    <s v="US"/>
    <s v="USD"/>
    <n v="1566968400"/>
    <n v="1567314000"/>
    <x v="313"/>
    <d v="2019-09-01T05:00:00"/>
    <b v="0"/>
    <b v="1"/>
    <s v="theater/plays"/>
    <x v="3"/>
    <s v="plays"/>
  </r>
  <r>
    <n v="328"/>
    <x v="327"/>
    <s v="Innovative well-modulated functionalities"/>
    <n v="98700"/>
    <n v="131826"/>
    <n v="133.56231003039514"/>
    <x v="1"/>
    <n v="2441"/>
    <n v="54.004916018025398"/>
    <s v="US"/>
    <s v="USD"/>
    <n v="1543557600"/>
    <n v="1544508000"/>
    <x v="314"/>
    <d v="2018-12-11T06:00:00"/>
    <b v="0"/>
    <b v="0"/>
    <s v="music/rock"/>
    <x v="1"/>
    <s v="rock"/>
  </r>
  <r>
    <n v="329"/>
    <x v="328"/>
    <s v="Fundamental incremental database"/>
    <n v="93800"/>
    <n v="21477"/>
    <n v="22.896588486140725"/>
    <x v="2"/>
    <n v="211"/>
    <n v="101.78672985781991"/>
    <s v="US"/>
    <s v="USD"/>
    <n v="1481522400"/>
    <n v="1482472800"/>
    <x v="315"/>
    <d v="2016-12-23T06:00:00"/>
    <b v="0"/>
    <b v="0"/>
    <s v="games/video games"/>
    <x v="6"/>
    <s v="video games"/>
  </r>
  <r>
    <n v="330"/>
    <x v="329"/>
    <s v="Expanded encompassing open architecture"/>
    <n v="33700"/>
    <n v="62330"/>
    <n v="184.95548961424333"/>
    <x v="1"/>
    <n v="1385"/>
    <n v="45.003610108303249"/>
    <s v="GB"/>
    <s v="GBP"/>
    <n v="1512712800"/>
    <n v="1512799200"/>
    <x v="316"/>
    <d v="2017-12-09T06:00:00"/>
    <b v="0"/>
    <b v="0"/>
    <s v="film &amp; video/documentary"/>
    <x v="4"/>
    <s v="documentary"/>
  </r>
  <r>
    <n v="331"/>
    <x v="330"/>
    <s v="Intuitive static portal"/>
    <n v="3300"/>
    <n v="14643"/>
    <n v="443.72727272727275"/>
    <x v="1"/>
    <n v="190"/>
    <n v="77.068421052631578"/>
    <s v="US"/>
    <s v="USD"/>
    <n v="1324274400"/>
    <n v="1324360800"/>
    <x v="317"/>
    <d v="2011-12-20T06:00:00"/>
    <b v="0"/>
    <b v="0"/>
    <s v="food/food trucks"/>
    <x v="0"/>
    <s v="food trucks"/>
  </r>
  <r>
    <n v="332"/>
    <x v="331"/>
    <s v="Optional bandwidth-monitored definition"/>
    <n v="20700"/>
    <n v="41396"/>
    <n v="199.9806763285024"/>
    <x v="1"/>
    <n v="470"/>
    <n v="88.076595744680844"/>
    <s v="US"/>
    <s v="USD"/>
    <n v="1364446800"/>
    <n v="1364533200"/>
    <x v="318"/>
    <d v="2013-03-29T05:00:00"/>
    <b v="0"/>
    <b v="0"/>
    <s v="technology/wearables"/>
    <x v="2"/>
    <s v="wearables"/>
  </r>
  <r>
    <n v="333"/>
    <x v="332"/>
    <s v="Persistent well-modulated synergy"/>
    <n v="9600"/>
    <n v="11900"/>
    <n v="123.95833333333333"/>
    <x v="1"/>
    <n v="253"/>
    <n v="47.035573122529641"/>
    <s v="US"/>
    <s v="USD"/>
    <n v="1542693600"/>
    <n v="1545112800"/>
    <x v="319"/>
    <d v="2018-12-18T06:00:00"/>
    <b v="0"/>
    <b v="0"/>
    <s v="theater/plays"/>
    <x v="3"/>
    <s v="plays"/>
  </r>
  <r>
    <n v="334"/>
    <x v="333"/>
    <s v="Assimilated discrete algorithm"/>
    <n v="66200"/>
    <n v="123538"/>
    <n v="186.61329305135951"/>
    <x v="1"/>
    <n v="1113"/>
    <n v="110.99550763701707"/>
    <s v="US"/>
    <s v="USD"/>
    <n v="1515564000"/>
    <n v="1516168800"/>
    <x v="32"/>
    <d v="2018-01-17T06:00:00"/>
    <b v="0"/>
    <b v="0"/>
    <s v="music/rock"/>
    <x v="1"/>
    <s v="rock"/>
  </r>
  <r>
    <n v="335"/>
    <x v="334"/>
    <s v="Operative uniform hub"/>
    <n v="173800"/>
    <n v="198628"/>
    <n v="114.28538550057536"/>
    <x v="1"/>
    <n v="2283"/>
    <n v="87.003066141042481"/>
    <s v="US"/>
    <s v="USD"/>
    <n v="1573797600"/>
    <n v="1574920800"/>
    <x v="320"/>
    <d v="2019-11-28T06:00:00"/>
    <b v="0"/>
    <b v="0"/>
    <s v="music/rock"/>
    <x v="1"/>
    <s v="rock"/>
  </r>
  <r>
    <n v="336"/>
    <x v="335"/>
    <s v="Customizable intangible capability"/>
    <n v="70700"/>
    <n v="68602"/>
    <n v="97.032531824611041"/>
    <x v="0"/>
    <n v="1072"/>
    <n v="63.994402985074629"/>
    <s v="US"/>
    <s v="USD"/>
    <n v="1292392800"/>
    <n v="1292479200"/>
    <x v="321"/>
    <d v="2010-12-16T06:00:00"/>
    <b v="0"/>
    <b v="1"/>
    <s v="music/rock"/>
    <x v="1"/>
    <s v="rock"/>
  </r>
  <r>
    <n v="337"/>
    <x v="336"/>
    <s v="Innovative didactic analyzer"/>
    <n v="94500"/>
    <n v="116064"/>
    <n v="122.81904761904762"/>
    <x v="1"/>
    <n v="1095"/>
    <n v="105.9945205479452"/>
    <s v="US"/>
    <s v="USD"/>
    <n v="1573452000"/>
    <n v="1573538400"/>
    <x v="322"/>
    <d v="2019-11-12T06:00:00"/>
    <b v="0"/>
    <b v="0"/>
    <s v="theater/plays"/>
    <x v="3"/>
    <s v="plays"/>
  </r>
  <r>
    <n v="338"/>
    <x v="337"/>
    <s v="Decentralized intangible encoding"/>
    <n v="69800"/>
    <n v="125042"/>
    <n v="179.14326647564468"/>
    <x v="1"/>
    <n v="1690"/>
    <n v="73.989349112426041"/>
    <s v="US"/>
    <s v="USD"/>
    <n v="1317790800"/>
    <n v="1320382800"/>
    <x v="323"/>
    <d v="2011-11-04T05:00:00"/>
    <b v="0"/>
    <b v="0"/>
    <s v="theater/plays"/>
    <x v="3"/>
    <s v="plays"/>
  </r>
  <r>
    <n v="339"/>
    <x v="338"/>
    <s v="Front-line transitional algorithm"/>
    <n v="136300"/>
    <n v="108974"/>
    <n v="79.951577402787962"/>
    <x v="3"/>
    <n v="1297"/>
    <n v="84.02004626060139"/>
    <s v="CA"/>
    <s v="CAD"/>
    <n v="1501650000"/>
    <n v="1502859600"/>
    <x v="324"/>
    <d v="2017-08-16T05:00:00"/>
    <b v="0"/>
    <b v="0"/>
    <s v="theater/plays"/>
    <x v="3"/>
    <s v="plays"/>
  </r>
  <r>
    <n v="340"/>
    <x v="339"/>
    <s v="Switchable didactic matrices"/>
    <n v="37100"/>
    <n v="34964"/>
    <n v="94.242587601078171"/>
    <x v="0"/>
    <n v="393"/>
    <n v="88.966921119592882"/>
    <s v="US"/>
    <s v="USD"/>
    <n v="1323669600"/>
    <n v="1323756000"/>
    <x v="325"/>
    <d v="2011-12-13T06:00:00"/>
    <b v="0"/>
    <b v="0"/>
    <s v="photography/photography books"/>
    <x v="7"/>
    <s v="photography books"/>
  </r>
  <r>
    <n v="341"/>
    <x v="340"/>
    <s v="Ameliorated disintermediate utilization"/>
    <n v="114300"/>
    <n v="96777"/>
    <n v="84.669291338582681"/>
    <x v="0"/>
    <n v="1257"/>
    <n v="76.990453460620529"/>
    <s v="US"/>
    <s v="USD"/>
    <n v="1440738000"/>
    <n v="1441342800"/>
    <x v="326"/>
    <d v="2015-09-04T05:00:00"/>
    <b v="0"/>
    <b v="0"/>
    <s v="music/indie rock"/>
    <x v="1"/>
    <s v="indie rock"/>
  </r>
  <r>
    <n v="342"/>
    <x v="341"/>
    <s v="Visionary foreground middleware"/>
    <n v="47900"/>
    <n v="31864"/>
    <n v="66.521920668058456"/>
    <x v="0"/>
    <n v="328"/>
    <n v="97.146341463414629"/>
    <s v="US"/>
    <s v="USD"/>
    <n v="1374296400"/>
    <n v="1375333200"/>
    <x v="327"/>
    <d v="2013-08-01T05:00:00"/>
    <b v="0"/>
    <b v="0"/>
    <s v="theater/plays"/>
    <x v="3"/>
    <s v="plays"/>
  </r>
  <r>
    <n v="343"/>
    <x v="342"/>
    <s v="Optional zero-defect task-force"/>
    <n v="9000"/>
    <n v="4853"/>
    <n v="53.922222222222224"/>
    <x v="0"/>
    <n v="147"/>
    <n v="33.013605442176868"/>
    <s v="US"/>
    <s v="USD"/>
    <n v="1384840800"/>
    <n v="1389420000"/>
    <x v="328"/>
    <d v="2014-01-11T06:00:00"/>
    <b v="0"/>
    <b v="0"/>
    <s v="theater/plays"/>
    <x v="3"/>
    <s v="plays"/>
  </r>
  <r>
    <n v="344"/>
    <x v="343"/>
    <s v="Devolved exuding emulation"/>
    <n v="197600"/>
    <n v="82959"/>
    <n v="41.983299595141702"/>
    <x v="0"/>
    <n v="830"/>
    <n v="99.950602409638549"/>
    <s v="US"/>
    <s v="USD"/>
    <n v="1516600800"/>
    <n v="1520056800"/>
    <x v="329"/>
    <d v="2018-03-03T06:00:00"/>
    <b v="0"/>
    <b v="0"/>
    <s v="games/video games"/>
    <x v="6"/>
    <s v="video games"/>
  </r>
  <r>
    <n v="345"/>
    <x v="344"/>
    <s v="Open-source neutral task-force"/>
    <n v="157600"/>
    <n v="23159"/>
    <n v="14.69479695431472"/>
    <x v="0"/>
    <n v="331"/>
    <n v="69.966767371601208"/>
    <s v="GB"/>
    <s v="GBP"/>
    <n v="1436418000"/>
    <n v="1436504400"/>
    <x v="330"/>
    <d v="2015-07-10T05:00:00"/>
    <b v="0"/>
    <b v="0"/>
    <s v="film &amp; video/drama"/>
    <x v="4"/>
    <s v="drama"/>
  </r>
  <r>
    <n v="346"/>
    <x v="345"/>
    <s v="Virtual attitude-oriented migration"/>
    <n v="8000"/>
    <n v="2758"/>
    <n v="34.475000000000001"/>
    <x v="0"/>
    <n v="25"/>
    <n v="110.32"/>
    <s v="US"/>
    <s v="USD"/>
    <n v="1503550800"/>
    <n v="1508302800"/>
    <x v="331"/>
    <d v="2017-10-18T05:00:00"/>
    <b v="0"/>
    <b v="1"/>
    <s v="music/indie rock"/>
    <x v="1"/>
    <s v="indie rock"/>
  </r>
  <r>
    <n v="347"/>
    <x v="346"/>
    <s v="Open-source full-range portal"/>
    <n v="900"/>
    <n v="12607"/>
    <n v="1400.7777777777778"/>
    <x v="1"/>
    <n v="191"/>
    <n v="66.005235602094245"/>
    <s v="US"/>
    <s v="USD"/>
    <n v="1423634400"/>
    <n v="1425708000"/>
    <x v="332"/>
    <d v="2015-03-07T06:00:00"/>
    <b v="0"/>
    <b v="0"/>
    <s v="technology/web"/>
    <x v="2"/>
    <s v="web"/>
  </r>
  <r>
    <n v="348"/>
    <x v="347"/>
    <s v="Versatile cohesive open system"/>
    <n v="199000"/>
    <n v="142823"/>
    <n v="71.770351758793964"/>
    <x v="0"/>
    <n v="3483"/>
    <n v="41.005742176284812"/>
    <s v="US"/>
    <s v="USD"/>
    <n v="1487224800"/>
    <n v="1488348000"/>
    <x v="333"/>
    <d v="2017-03-01T06:00:00"/>
    <b v="0"/>
    <b v="0"/>
    <s v="food/food trucks"/>
    <x v="0"/>
    <s v="food trucks"/>
  </r>
  <r>
    <n v="349"/>
    <x v="348"/>
    <s v="Multi-layered bottom-line frame"/>
    <n v="180800"/>
    <n v="95958"/>
    <n v="53.074115044247783"/>
    <x v="0"/>
    <n v="923"/>
    <n v="103.96316359696641"/>
    <s v="US"/>
    <s v="USD"/>
    <n v="1500008400"/>
    <n v="1502600400"/>
    <x v="296"/>
    <d v="2017-08-13T05:00:00"/>
    <b v="0"/>
    <b v="0"/>
    <s v="theater/plays"/>
    <x v="3"/>
    <s v="plays"/>
  </r>
  <r>
    <n v="350"/>
    <x v="349"/>
    <s v="Pre-emptive neutral capacity"/>
    <n v="100"/>
    <n v="5"/>
    <n v="5"/>
    <x v="0"/>
    <n v="1"/>
    <n v="5"/>
    <s v="US"/>
    <s v="USD"/>
    <n v="1432098000"/>
    <n v="1433653200"/>
    <x v="334"/>
    <d v="2015-06-07T05:00:00"/>
    <b v="0"/>
    <b v="1"/>
    <s v="music/jazz"/>
    <x v="1"/>
    <s v="jazz"/>
  </r>
  <r>
    <n v="351"/>
    <x v="350"/>
    <s v="Universal maximized methodology"/>
    <n v="74100"/>
    <n v="94631"/>
    <n v="127.70715249662618"/>
    <x v="1"/>
    <n v="2013"/>
    <n v="47.009935419771487"/>
    <s v="US"/>
    <s v="USD"/>
    <n v="1440392400"/>
    <n v="1441602000"/>
    <x v="335"/>
    <d v="2015-09-07T05:00:00"/>
    <b v="0"/>
    <b v="0"/>
    <s v="music/rock"/>
    <x v="1"/>
    <s v="rock"/>
  </r>
  <r>
    <n v="352"/>
    <x v="351"/>
    <s v="Expanded hybrid hardware"/>
    <n v="2800"/>
    <n v="977"/>
    <n v="34.892857142857139"/>
    <x v="0"/>
    <n v="33"/>
    <n v="29.606060606060606"/>
    <s v="CA"/>
    <s v="CAD"/>
    <n v="1446876000"/>
    <n v="1447567200"/>
    <x v="336"/>
    <d v="2015-11-15T06:00:00"/>
    <b v="0"/>
    <b v="0"/>
    <s v="theater/plays"/>
    <x v="3"/>
    <s v="plays"/>
  </r>
  <r>
    <n v="353"/>
    <x v="352"/>
    <s v="Profit-focused multi-tasking access"/>
    <n v="33600"/>
    <n v="137961"/>
    <n v="410.59821428571428"/>
    <x v="1"/>
    <n v="1703"/>
    <n v="81.010569583088667"/>
    <s v="US"/>
    <s v="USD"/>
    <n v="1562302800"/>
    <n v="1562389200"/>
    <x v="337"/>
    <d v="2019-07-06T05:00:00"/>
    <b v="0"/>
    <b v="0"/>
    <s v="theater/plays"/>
    <x v="3"/>
    <s v="plays"/>
  </r>
  <r>
    <n v="354"/>
    <x v="353"/>
    <s v="Profit-focused transitional capability"/>
    <n v="6100"/>
    <n v="7548"/>
    <n v="123.73770491803278"/>
    <x v="1"/>
    <n v="80"/>
    <n v="94.35"/>
    <s v="DK"/>
    <s v="DKK"/>
    <n v="1378184400"/>
    <n v="1378789200"/>
    <x v="338"/>
    <d v="2013-09-10T05:00:00"/>
    <b v="0"/>
    <b v="0"/>
    <s v="film &amp; video/documentary"/>
    <x v="4"/>
    <s v="documentary"/>
  </r>
  <r>
    <n v="355"/>
    <x v="354"/>
    <s v="Front-line scalable definition"/>
    <n v="3800"/>
    <n v="2241"/>
    <n v="58.973684210526315"/>
    <x v="2"/>
    <n v="86"/>
    <n v="26.058139534883722"/>
    <s v="US"/>
    <s v="USD"/>
    <n v="1485064800"/>
    <n v="1488520800"/>
    <x v="339"/>
    <d v="2017-03-03T06:00:00"/>
    <b v="0"/>
    <b v="0"/>
    <s v="technology/wearables"/>
    <x v="2"/>
    <s v="wearables"/>
  </r>
  <r>
    <n v="356"/>
    <x v="355"/>
    <s v="Open-source systematic protocol"/>
    <n v="9300"/>
    <n v="3431"/>
    <n v="36.892473118279568"/>
    <x v="0"/>
    <n v="40"/>
    <n v="85.775000000000006"/>
    <s v="IT"/>
    <s v="EUR"/>
    <n v="1326520800"/>
    <n v="1327298400"/>
    <x v="340"/>
    <d v="2012-01-23T06:00:00"/>
    <b v="0"/>
    <b v="0"/>
    <s v="theater/plays"/>
    <x v="3"/>
    <s v="plays"/>
  </r>
  <r>
    <n v="357"/>
    <x v="356"/>
    <s v="Implemented tangible algorithm"/>
    <n v="2300"/>
    <n v="4253"/>
    <n v="184.91304347826087"/>
    <x v="1"/>
    <n v="41"/>
    <n v="103.73170731707317"/>
    <s v="US"/>
    <s v="USD"/>
    <n v="1441256400"/>
    <n v="1443416400"/>
    <x v="341"/>
    <d v="2015-09-28T05:00:00"/>
    <b v="0"/>
    <b v="0"/>
    <s v="games/video games"/>
    <x v="6"/>
    <s v="video games"/>
  </r>
  <r>
    <n v="358"/>
    <x v="357"/>
    <s v="Profit-focused 3rdgeneration circuit"/>
    <n v="9700"/>
    <n v="1146"/>
    <n v="11.814432989690722"/>
    <x v="0"/>
    <n v="23"/>
    <n v="49.826086956521742"/>
    <s v="CA"/>
    <s v="CAD"/>
    <n v="1533877200"/>
    <n v="1534136400"/>
    <x v="342"/>
    <d v="2018-08-13T05:00:00"/>
    <b v="1"/>
    <b v="0"/>
    <s v="photography/photography books"/>
    <x v="7"/>
    <s v="photography books"/>
  </r>
  <r>
    <n v="359"/>
    <x v="358"/>
    <s v="Compatible needs-based architecture"/>
    <n v="4000"/>
    <n v="11948"/>
    <n v="298.7"/>
    <x v="1"/>
    <n v="187"/>
    <n v="63.893048128342244"/>
    <s v="US"/>
    <s v="USD"/>
    <n v="1314421200"/>
    <n v="1315026000"/>
    <x v="343"/>
    <d v="2011-09-03T05:00:00"/>
    <b v="0"/>
    <b v="0"/>
    <s v="film &amp; video/animation"/>
    <x v="4"/>
    <s v="animation"/>
  </r>
  <r>
    <n v="360"/>
    <x v="359"/>
    <s v="Right-sized zero tolerance migration"/>
    <n v="59700"/>
    <n v="135132"/>
    <n v="226.35175879396985"/>
    <x v="1"/>
    <n v="2875"/>
    <n v="47.002434782608695"/>
    <s v="GB"/>
    <s v="GBP"/>
    <n v="1293861600"/>
    <n v="1295071200"/>
    <x v="344"/>
    <d v="2011-01-15T06:00:00"/>
    <b v="0"/>
    <b v="1"/>
    <s v="theater/plays"/>
    <x v="3"/>
    <s v="plays"/>
  </r>
  <r>
    <n v="361"/>
    <x v="360"/>
    <s v="Quality-focused reciprocal structure"/>
    <n v="5500"/>
    <n v="9546"/>
    <n v="173.56363636363636"/>
    <x v="1"/>
    <n v="88"/>
    <n v="108.47727272727273"/>
    <s v="US"/>
    <s v="USD"/>
    <n v="1507352400"/>
    <n v="1509426000"/>
    <x v="345"/>
    <d v="2017-10-31T05:00:00"/>
    <b v="0"/>
    <b v="0"/>
    <s v="theater/plays"/>
    <x v="3"/>
    <s v="plays"/>
  </r>
  <r>
    <n v="362"/>
    <x v="361"/>
    <s v="Automated actuating conglomeration"/>
    <n v="3700"/>
    <n v="13755"/>
    <n v="371.75675675675677"/>
    <x v="1"/>
    <n v="191"/>
    <n v="72.015706806282722"/>
    <s v="US"/>
    <s v="USD"/>
    <n v="1296108000"/>
    <n v="1299391200"/>
    <x v="65"/>
    <d v="2011-03-06T06:00:00"/>
    <b v="0"/>
    <b v="0"/>
    <s v="music/rock"/>
    <x v="1"/>
    <s v="rock"/>
  </r>
  <r>
    <n v="363"/>
    <x v="362"/>
    <s v="Re-contextualized local initiative"/>
    <n v="5200"/>
    <n v="8330"/>
    <n v="160.19230769230771"/>
    <x v="1"/>
    <n v="139"/>
    <n v="59.928057553956833"/>
    <s v="US"/>
    <s v="USD"/>
    <n v="1324965600"/>
    <n v="1325052000"/>
    <x v="346"/>
    <d v="2011-12-28T06:00:00"/>
    <b v="0"/>
    <b v="0"/>
    <s v="music/rock"/>
    <x v="1"/>
    <s v="rock"/>
  </r>
  <r>
    <n v="364"/>
    <x v="363"/>
    <s v="Switchable intangible definition"/>
    <n v="900"/>
    <n v="14547"/>
    <n v="1616.3333333333335"/>
    <x v="1"/>
    <n v="186"/>
    <n v="78.209677419354833"/>
    <s v="US"/>
    <s v="USD"/>
    <n v="1520229600"/>
    <n v="1522818000"/>
    <x v="347"/>
    <d v="2018-04-04T05:00:00"/>
    <b v="0"/>
    <b v="0"/>
    <s v="music/indie rock"/>
    <x v="1"/>
    <s v="indie rock"/>
  </r>
  <r>
    <n v="365"/>
    <x v="364"/>
    <s v="Networked bottom-line initiative"/>
    <n v="1600"/>
    <n v="11735"/>
    <n v="733.4375"/>
    <x v="1"/>
    <n v="112"/>
    <n v="104.77678571428571"/>
    <s v="AU"/>
    <s v="AUD"/>
    <n v="1482991200"/>
    <n v="1485324000"/>
    <x v="348"/>
    <d v="2017-01-25T06:00:00"/>
    <b v="0"/>
    <b v="0"/>
    <s v="theater/plays"/>
    <x v="3"/>
    <s v="plays"/>
  </r>
  <r>
    <n v="366"/>
    <x v="365"/>
    <s v="Robust directional system engine"/>
    <n v="1800"/>
    <n v="10658"/>
    <n v="592.11111111111109"/>
    <x v="1"/>
    <n v="101"/>
    <n v="105.52475247524752"/>
    <s v="US"/>
    <s v="USD"/>
    <n v="1294034400"/>
    <n v="1294120800"/>
    <x v="349"/>
    <d v="2011-01-04T06:00:00"/>
    <b v="0"/>
    <b v="1"/>
    <s v="theater/plays"/>
    <x v="3"/>
    <s v="plays"/>
  </r>
  <r>
    <n v="367"/>
    <x v="366"/>
    <s v="Triple-buffered explicit methodology"/>
    <n v="9900"/>
    <n v="1870"/>
    <n v="18.888888888888889"/>
    <x v="0"/>
    <n v="75"/>
    <n v="24.933333333333334"/>
    <s v="US"/>
    <s v="USD"/>
    <n v="1413608400"/>
    <n v="1415685600"/>
    <x v="350"/>
    <d v="2014-11-11T06:00:00"/>
    <b v="0"/>
    <b v="1"/>
    <s v="theater/plays"/>
    <x v="3"/>
    <s v="plays"/>
  </r>
  <r>
    <n v="368"/>
    <x v="367"/>
    <s v="Reactive directional capacity"/>
    <n v="5200"/>
    <n v="14394"/>
    <n v="276.80769230769232"/>
    <x v="1"/>
    <n v="206"/>
    <n v="69.873786407766985"/>
    <s v="GB"/>
    <s v="GBP"/>
    <n v="1286946000"/>
    <n v="1288933200"/>
    <x v="351"/>
    <d v="2010-11-05T05:00:00"/>
    <b v="0"/>
    <b v="1"/>
    <s v="film &amp; video/documentary"/>
    <x v="4"/>
    <s v="documentary"/>
  </r>
  <r>
    <n v="369"/>
    <x v="368"/>
    <s v="Polarized needs-based approach"/>
    <n v="5400"/>
    <n v="14743"/>
    <n v="273.01851851851848"/>
    <x v="1"/>
    <n v="154"/>
    <n v="95.733766233766232"/>
    <s v="US"/>
    <s v="USD"/>
    <n v="1359871200"/>
    <n v="1363237200"/>
    <x v="352"/>
    <d v="2013-03-14T05:00:00"/>
    <b v="0"/>
    <b v="1"/>
    <s v="film &amp; video/television"/>
    <x v="4"/>
    <s v="television"/>
  </r>
  <r>
    <n v="370"/>
    <x v="369"/>
    <s v="Intuitive well-modulated middleware"/>
    <n v="112300"/>
    <n v="178965"/>
    <n v="159.36331255565449"/>
    <x v="1"/>
    <n v="5966"/>
    <n v="29.997485752598056"/>
    <s v="US"/>
    <s v="USD"/>
    <n v="1555304400"/>
    <n v="1555822800"/>
    <x v="353"/>
    <d v="2019-04-21T05:00:00"/>
    <b v="0"/>
    <b v="0"/>
    <s v="theater/plays"/>
    <x v="3"/>
    <s v="plays"/>
  </r>
  <r>
    <n v="371"/>
    <x v="370"/>
    <s v="Multi-channeled logistical matrices"/>
    <n v="189200"/>
    <n v="128410"/>
    <n v="67.869978858350947"/>
    <x v="0"/>
    <n v="2176"/>
    <n v="59.011948529411768"/>
    <s v="US"/>
    <s v="USD"/>
    <n v="1423375200"/>
    <n v="1427778000"/>
    <x v="354"/>
    <d v="2015-03-31T05:00:00"/>
    <b v="0"/>
    <b v="0"/>
    <s v="theater/plays"/>
    <x v="3"/>
    <s v="plays"/>
  </r>
  <r>
    <n v="372"/>
    <x v="371"/>
    <s v="Pre-emptive bifurcated artificial intelligence"/>
    <n v="900"/>
    <n v="14324"/>
    <n v="1591.5555555555554"/>
    <x v="1"/>
    <n v="169"/>
    <n v="84.757396449704146"/>
    <s v="US"/>
    <s v="USD"/>
    <n v="1420696800"/>
    <n v="1422424800"/>
    <x v="355"/>
    <d v="2015-01-28T06:00:00"/>
    <b v="0"/>
    <b v="1"/>
    <s v="film &amp; video/documentary"/>
    <x v="4"/>
    <s v="documentary"/>
  </r>
  <r>
    <n v="373"/>
    <x v="372"/>
    <s v="Down-sized coherent toolset"/>
    <n v="22500"/>
    <n v="164291"/>
    <n v="730.18222222222221"/>
    <x v="1"/>
    <n v="2106"/>
    <n v="78.010921177587846"/>
    <s v="US"/>
    <s v="USD"/>
    <n v="1502946000"/>
    <n v="1503637200"/>
    <x v="356"/>
    <d v="2017-08-25T05:00:00"/>
    <b v="0"/>
    <b v="0"/>
    <s v="theater/plays"/>
    <x v="3"/>
    <s v="plays"/>
  </r>
  <r>
    <n v="374"/>
    <x v="373"/>
    <s v="Open-source multi-tasking data-warehouse"/>
    <n v="167400"/>
    <n v="22073"/>
    <n v="13.185782556750297"/>
    <x v="0"/>
    <n v="441"/>
    <n v="50.05215419501134"/>
    <s v="US"/>
    <s v="USD"/>
    <n v="1547186400"/>
    <n v="1547618400"/>
    <x v="357"/>
    <d v="2019-01-16T06:00:00"/>
    <b v="0"/>
    <b v="1"/>
    <s v="film &amp; video/documentary"/>
    <x v="4"/>
    <s v="documentary"/>
  </r>
  <r>
    <n v="375"/>
    <x v="374"/>
    <s v="Future-proofed upward-trending contingency"/>
    <n v="2700"/>
    <n v="1479"/>
    <n v="54.777777777777779"/>
    <x v="0"/>
    <n v="25"/>
    <n v="59.16"/>
    <s v="US"/>
    <s v="USD"/>
    <n v="1444971600"/>
    <n v="1449900000"/>
    <x v="358"/>
    <d v="2015-12-12T06:00:00"/>
    <b v="0"/>
    <b v="0"/>
    <s v="music/indie rock"/>
    <x v="1"/>
    <s v="indie rock"/>
  </r>
  <r>
    <n v="376"/>
    <x v="375"/>
    <s v="Mandatory uniform matrix"/>
    <n v="3400"/>
    <n v="12275"/>
    <n v="361.02941176470591"/>
    <x v="1"/>
    <n v="131"/>
    <n v="93.702290076335885"/>
    <s v="US"/>
    <s v="USD"/>
    <n v="1404622800"/>
    <n v="1405141200"/>
    <x v="359"/>
    <d v="2014-07-12T05:00:00"/>
    <b v="0"/>
    <b v="0"/>
    <s v="music/rock"/>
    <x v="1"/>
    <s v="rock"/>
  </r>
  <r>
    <n v="377"/>
    <x v="376"/>
    <s v="Phased methodical initiative"/>
    <n v="49700"/>
    <n v="5098"/>
    <n v="10.257545271629779"/>
    <x v="0"/>
    <n v="127"/>
    <n v="40.14173228346457"/>
    <s v="US"/>
    <s v="USD"/>
    <n v="1571720400"/>
    <n v="1572933600"/>
    <x v="12"/>
    <d v="2019-11-05T06:00:00"/>
    <b v="0"/>
    <b v="0"/>
    <s v="theater/plays"/>
    <x v="3"/>
    <s v="plays"/>
  </r>
  <r>
    <n v="378"/>
    <x v="377"/>
    <s v="Managed stable function"/>
    <n v="178200"/>
    <n v="24882"/>
    <n v="13.962962962962964"/>
    <x v="0"/>
    <n v="355"/>
    <n v="70.090140845070422"/>
    <s v="US"/>
    <s v="USD"/>
    <n v="1526878800"/>
    <n v="1530162000"/>
    <x v="360"/>
    <d v="2018-06-28T05:00:00"/>
    <b v="0"/>
    <b v="0"/>
    <s v="film &amp; video/documentary"/>
    <x v="4"/>
    <s v="documentary"/>
  </r>
  <r>
    <n v="379"/>
    <x v="378"/>
    <s v="Realigned clear-thinking migration"/>
    <n v="7200"/>
    <n v="2912"/>
    <n v="40.444444444444443"/>
    <x v="0"/>
    <n v="44"/>
    <n v="66.181818181818187"/>
    <s v="GB"/>
    <s v="GBP"/>
    <n v="1319691600"/>
    <n v="1320904800"/>
    <x v="361"/>
    <d v="2011-11-10T06:00:00"/>
    <b v="0"/>
    <b v="0"/>
    <s v="theater/plays"/>
    <x v="3"/>
    <s v="plays"/>
  </r>
  <r>
    <n v="380"/>
    <x v="379"/>
    <s v="Optional clear-thinking process improvement"/>
    <n v="2500"/>
    <n v="4008"/>
    <n v="160.32"/>
    <x v="1"/>
    <n v="84"/>
    <n v="47.714285714285715"/>
    <s v="US"/>
    <s v="USD"/>
    <n v="1371963600"/>
    <n v="1372395600"/>
    <x v="362"/>
    <d v="2013-06-28T05:00:00"/>
    <b v="0"/>
    <b v="0"/>
    <s v="theater/plays"/>
    <x v="3"/>
    <s v="plays"/>
  </r>
  <r>
    <n v="381"/>
    <x v="380"/>
    <s v="Cross-group global moratorium"/>
    <n v="5300"/>
    <n v="9749"/>
    <n v="183.9433962264151"/>
    <x v="1"/>
    <n v="155"/>
    <n v="62.896774193548389"/>
    <s v="US"/>
    <s v="USD"/>
    <n v="1433739600"/>
    <n v="1437714000"/>
    <x v="363"/>
    <d v="2015-07-24T05:00:00"/>
    <b v="0"/>
    <b v="0"/>
    <s v="theater/plays"/>
    <x v="3"/>
    <s v="plays"/>
  </r>
  <r>
    <n v="382"/>
    <x v="381"/>
    <s v="Visionary systemic process improvement"/>
    <n v="9100"/>
    <n v="5803"/>
    <n v="63.769230769230766"/>
    <x v="0"/>
    <n v="67"/>
    <n v="86.611940298507463"/>
    <s v="US"/>
    <s v="USD"/>
    <n v="1508130000"/>
    <n v="1509771600"/>
    <x v="364"/>
    <d v="2017-11-04T05:00:00"/>
    <b v="0"/>
    <b v="0"/>
    <s v="photography/photography books"/>
    <x v="7"/>
    <s v="photography books"/>
  </r>
  <r>
    <n v="383"/>
    <x v="382"/>
    <s v="Progressive intangible flexibility"/>
    <n v="6300"/>
    <n v="14199"/>
    <n v="225.38095238095238"/>
    <x v="1"/>
    <n v="189"/>
    <n v="75.126984126984127"/>
    <s v="US"/>
    <s v="USD"/>
    <n v="1550037600"/>
    <n v="1550556000"/>
    <x v="210"/>
    <d v="2019-02-19T06:00:00"/>
    <b v="0"/>
    <b v="1"/>
    <s v="food/food trucks"/>
    <x v="0"/>
    <s v="food trucks"/>
  </r>
  <r>
    <n v="384"/>
    <x v="383"/>
    <s v="Reactive real-time software"/>
    <n v="114400"/>
    <n v="196779"/>
    <n v="172.00961538461539"/>
    <x v="1"/>
    <n v="4799"/>
    <n v="41.004167534903104"/>
    <s v="US"/>
    <s v="USD"/>
    <n v="1486706400"/>
    <n v="1489039200"/>
    <x v="365"/>
    <d v="2017-03-09T06:00:00"/>
    <b v="1"/>
    <b v="1"/>
    <s v="film &amp; video/documentary"/>
    <x v="4"/>
    <s v="documentary"/>
  </r>
  <r>
    <n v="385"/>
    <x v="384"/>
    <s v="Programmable incremental knowledge user"/>
    <n v="38900"/>
    <n v="56859"/>
    <n v="146.16709511568124"/>
    <x v="1"/>
    <n v="1137"/>
    <n v="50.007915567282325"/>
    <s v="US"/>
    <s v="USD"/>
    <n v="1553835600"/>
    <n v="1556600400"/>
    <x v="366"/>
    <d v="2019-04-30T05:00:00"/>
    <b v="0"/>
    <b v="0"/>
    <s v="publishing/nonfiction"/>
    <x v="5"/>
    <s v="nonfiction"/>
  </r>
  <r>
    <n v="386"/>
    <x v="385"/>
    <s v="Progressive 5thgeneration customer loyalty"/>
    <n v="135500"/>
    <n v="103554"/>
    <n v="76.42361623616236"/>
    <x v="0"/>
    <n v="1068"/>
    <n v="96.960674157303373"/>
    <s v="US"/>
    <s v="USD"/>
    <n v="1277528400"/>
    <n v="1278565200"/>
    <x v="367"/>
    <d v="2010-07-08T05:00:00"/>
    <b v="0"/>
    <b v="0"/>
    <s v="theater/plays"/>
    <x v="3"/>
    <s v="plays"/>
  </r>
  <r>
    <n v="387"/>
    <x v="386"/>
    <s v="Triple-buffered logistical frame"/>
    <n v="109000"/>
    <n v="42795"/>
    <n v="39.261467889908261"/>
    <x v="0"/>
    <n v="424"/>
    <n v="100.93160377358491"/>
    <s v="US"/>
    <s v="USD"/>
    <n v="1339477200"/>
    <n v="1339909200"/>
    <x v="368"/>
    <d v="2012-06-17T05:00:00"/>
    <b v="0"/>
    <b v="0"/>
    <s v="technology/wearables"/>
    <x v="2"/>
    <s v="wearables"/>
  </r>
  <r>
    <n v="388"/>
    <x v="387"/>
    <s v="Exclusive dynamic adapter"/>
    <n v="114800"/>
    <n v="12938"/>
    <n v="11.270034843205574"/>
    <x v="3"/>
    <n v="145"/>
    <n v="89.227586206896547"/>
    <s v="CH"/>
    <s v="CHF"/>
    <n v="1325656800"/>
    <n v="1325829600"/>
    <x v="369"/>
    <d v="2012-01-06T06:00:00"/>
    <b v="0"/>
    <b v="0"/>
    <s v="music/indie rock"/>
    <x v="1"/>
    <s v="indie rock"/>
  </r>
  <r>
    <n v="389"/>
    <x v="388"/>
    <s v="Automated systemic hierarchy"/>
    <n v="83000"/>
    <n v="101352"/>
    <n v="122.11084337349398"/>
    <x v="1"/>
    <n v="1152"/>
    <n v="87.979166666666671"/>
    <s v="US"/>
    <s v="USD"/>
    <n v="1288242000"/>
    <n v="1290578400"/>
    <x v="370"/>
    <d v="2010-11-24T06:00:00"/>
    <b v="0"/>
    <b v="0"/>
    <s v="theater/plays"/>
    <x v="3"/>
    <s v="plays"/>
  </r>
  <r>
    <n v="390"/>
    <x v="389"/>
    <s v="Digitized eco-centric core"/>
    <n v="2400"/>
    <n v="4477"/>
    <n v="186.54166666666669"/>
    <x v="1"/>
    <n v="50"/>
    <n v="89.54"/>
    <s v="US"/>
    <s v="USD"/>
    <n v="1379048400"/>
    <n v="1380344400"/>
    <x v="371"/>
    <d v="2013-09-28T05:00:00"/>
    <b v="0"/>
    <b v="0"/>
    <s v="photography/photography books"/>
    <x v="7"/>
    <s v="photography books"/>
  </r>
  <r>
    <n v="391"/>
    <x v="390"/>
    <s v="Mandatory uniform strategy"/>
    <n v="60400"/>
    <n v="4393"/>
    <n v="7.2731788079470201"/>
    <x v="0"/>
    <n v="151"/>
    <n v="29.09271523178808"/>
    <s v="US"/>
    <s v="USD"/>
    <n v="1389679200"/>
    <n v="1389852000"/>
    <x v="287"/>
    <d v="2014-01-16T06:00:00"/>
    <b v="0"/>
    <b v="0"/>
    <s v="publishing/nonfiction"/>
    <x v="5"/>
    <s v="nonfiction"/>
  </r>
  <r>
    <n v="392"/>
    <x v="391"/>
    <s v="Profit-focused zero administration forecast"/>
    <n v="102900"/>
    <n v="67546"/>
    <n v="65.642371234207957"/>
    <x v="0"/>
    <n v="1608"/>
    <n v="42.006218905472636"/>
    <s v="US"/>
    <s v="USD"/>
    <n v="1294293600"/>
    <n v="1294466400"/>
    <x v="372"/>
    <d v="2011-01-08T06:00:00"/>
    <b v="0"/>
    <b v="0"/>
    <s v="technology/wearables"/>
    <x v="2"/>
    <s v="wearables"/>
  </r>
  <r>
    <n v="393"/>
    <x v="392"/>
    <s v="De-engineered static orchestration"/>
    <n v="62800"/>
    <n v="143788"/>
    <n v="228.96178343949046"/>
    <x v="1"/>
    <n v="3059"/>
    <n v="47.004903563255965"/>
    <s v="CA"/>
    <s v="CAD"/>
    <n v="1500267600"/>
    <n v="1500354000"/>
    <x v="373"/>
    <d v="2017-07-18T05:00:00"/>
    <b v="0"/>
    <b v="0"/>
    <s v="music/jazz"/>
    <x v="1"/>
    <s v="jazz"/>
  </r>
  <r>
    <n v="394"/>
    <x v="393"/>
    <s v="Customizable dynamic info-mediaries"/>
    <n v="800"/>
    <n v="3755"/>
    <n v="469.37499999999994"/>
    <x v="1"/>
    <n v="34"/>
    <n v="110.44117647058823"/>
    <s v="US"/>
    <s v="USD"/>
    <n v="1375074000"/>
    <n v="1375938000"/>
    <x v="374"/>
    <d v="2013-08-08T05:00:00"/>
    <b v="0"/>
    <b v="1"/>
    <s v="film &amp; video/documentary"/>
    <x v="4"/>
    <s v="documentary"/>
  </r>
  <r>
    <n v="395"/>
    <x v="122"/>
    <s v="Enhanced incremental budgetary management"/>
    <n v="7100"/>
    <n v="9238"/>
    <n v="130.11267605633802"/>
    <x v="1"/>
    <n v="220"/>
    <n v="41.990909090909092"/>
    <s v="US"/>
    <s v="USD"/>
    <n v="1323324000"/>
    <n v="1323410400"/>
    <x v="375"/>
    <d v="2011-12-09T06:00:00"/>
    <b v="1"/>
    <b v="0"/>
    <s v="theater/plays"/>
    <x v="3"/>
    <s v="plays"/>
  </r>
  <r>
    <n v="396"/>
    <x v="394"/>
    <s v="Digitized local info-mediaries"/>
    <n v="46100"/>
    <n v="77012"/>
    <n v="167.05422993492408"/>
    <x v="1"/>
    <n v="1604"/>
    <n v="48.012468827930178"/>
    <s v="AU"/>
    <s v="AUD"/>
    <n v="1538715600"/>
    <n v="1539406800"/>
    <x v="376"/>
    <d v="2018-10-13T05:00:00"/>
    <b v="0"/>
    <b v="0"/>
    <s v="film &amp; video/drama"/>
    <x v="4"/>
    <s v="drama"/>
  </r>
  <r>
    <n v="397"/>
    <x v="395"/>
    <s v="Virtual systematic monitoring"/>
    <n v="8100"/>
    <n v="14083"/>
    <n v="173.8641975308642"/>
    <x v="1"/>
    <n v="454"/>
    <n v="31.019823788546255"/>
    <s v="US"/>
    <s v="USD"/>
    <n v="1369285200"/>
    <n v="1369803600"/>
    <x v="377"/>
    <d v="2013-05-29T05:00:00"/>
    <b v="0"/>
    <b v="0"/>
    <s v="music/rock"/>
    <x v="1"/>
    <s v="rock"/>
  </r>
  <r>
    <n v="398"/>
    <x v="396"/>
    <s v="Reactive bottom-line open architecture"/>
    <n v="1700"/>
    <n v="12202"/>
    <n v="717.76470588235293"/>
    <x v="1"/>
    <n v="123"/>
    <n v="99.203252032520325"/>
    <s v="IT"/>
    <s v="EUR"/>
    <n v="1525755600"/>
    <n v="1525928400"/>
    <x v="378"/>
    <d v="2018-05-10T05:00:00"/>
    <b v="0"/>
    <b v="1"/>
    <s v="film &amp; video/animation"/>
    <x v="4"/>
    <s v="animation"/>
  </r>
  <r>
    <n v="399"/>
    <x v="397"/>
    <s v="Pre-emptive interactive model"/>
    <n v="97300"/>
    <n v="62127"/>
    <n v="63.850976361767728"/>
    <x v="0"/>
    <n v="941"/>
    <n v="66.022316684378325"/>
    <s v="US"/>
    <s v="USD"/>
    <n v="1296626400"/>
    <n v="1297231200"/>
    <x v="379"/>
    <d v="2011-02-09T06:00:00"/>
    <b v="0"/>
    <b v="0"/>
    <s v="music/indie rock"/>
    <x v="1"/>
    <s v="indie rock"/>
  </r>
  <r>
    <n v="400"/>
    <x v="398"/>
    <s v="Ergonomic eco-centric open architecture"/>
    <n v="100"/>
    <n v="2"/>
    <n v="2"/>
    <x v="0"/>
    <n v="1"/>
    <n v="2"/>
    <s v="US"/>
    <s v="USD"/>
    <n v="1376629200"/>
    <n v="1378530000"/>
    <x v="380"/>
    <d v="2013-09-07T05:00:00"/>
    <b v="0"/>
    <b v="1"/>
    <s v="photography/photography books"/>
    <x v="7"/>
    <s v="photography books"/>
  </r>
  <r>
    <n v="401"/>
    <x v="399"/>
    <s v="Inverse radical hierarchy"/>
    <n v="900"/>
    <n v="13772"/>
    <n v="1530.2222222222222"/>
    <x v="1"/>
    <n v="299"/>
    <n v="46.060200668896321"/>
    <s v="US"/>
    <s v="USD"/>
    <n v="1572152400"/>
    <n v="1572152400"/>
    <x v="381"/>
    <d v="2019-10-27T05:00:00"/>
    <b v="0"/>
    <b v="0"/>
    <s v="theater/plays"/>
    <x v="3"/>
    <s v="plays"/>
  </r>
  <r>
    <n v="402"/>
    <x v="400"/>
    <s v="Team-oriented static interface"/>
    <n v="7300"/>
    <n v="2946"/>
    <n v="40.356164383561641"/>
    <x v="0"/>
    <n v="40"/>
    <n v="73.650000000000006"/>
    <s v="US"/>
    <s v="USD"/>
    <n v="1325829600"/>
    <n v="1329890400"/>
    <x v="382"/>
    <d v="2012-02-22T06:00:00"/>
    <b v="0"/>
    <b v="1"/>
    <s v="film &amp; video/shorts"/>
    <x v="4"/>
    <s v="shorts"/>
  </r>
  <r>
    <n v="403"/>
    <x v="401"/>
    <s v="Virtual foreground throughput"/>
    <n v="195800"/>
    <n v="168820"/>
    <n v="86.220633299284984"/>
    <x v="0"/>
    <n v="3015"/>
    <n v="55.99336650082919"/>
    <s v="CA"/>
    <s v="CAD"/>
    <n v="1273640400"/>
    <n v="1276750800"/>
    <x v="125"/>
    <d v="2010-06-17T05:00:00"/>
    <b v="0"/>
    <b v="1"/>
    <s v="theater/plays"/>
    <x v="3"/>
    <s v="plays"/>
  </r>
  <r>
    <n v="404"/>
    <x v="402"/>
    <s v="Visionary exuding Internet solution"/>
    <n v="48900"/>
    <n v="154321"/>
    <n v="315.58486707566465"/>
    <x v="1"/>
    <n v="2237"/>
    <n v="68.985695127402778"/>
    <s v="US"/>
    <s v="USD"/>
    <n v="1510639200"/>
    <n v="1510898400"/>
    <x v="383"/>
    <d v="2017-11-17T06:00:00"/>
    <b v="0"/>
    <b v="0"/>
    <s v="theater/plays"/>
    <x v="3"/>
    <s v="plays"/>
  </r>
  <r>
    <n v="405"/>
    <x v="403"/>
    <s v="Synchronized secondary analyzer"/>
    <n v="29600"/>
    <n v="26527"/>
    <n v="89.618243243243242"/>
    <x v="0"/>
    <n v="435"/>
    <n v="60.981609195402299"/>
    <s v="US"/>
    <s v="USD"/>
    <n v="1528088400"/>
    <n v="1532408400"/>
    <x v="384"/>
    <d v="2018-07-24T05:00:00"/>
    <b v="0"/>
    <b v="0"/>
    <s v="theater/plays"/>
    <x v="3"/>
    <s v="plays"/>
  </r>
  <r>
    <n v="406"/>
    <x v="404"/>
    <s v="Balanced attitude-oriented parallelism"/>
    <n v="39300"/>
    <n v="71583"/>
    <n v="182.14503816793894"/>
    <x v="1"/>
    <n v="645"/>
    <n v="110.98139534883721"/>
    <s v="US"/>
    <s v="USD"/>
    <n v="1359525600"/>
    <n v="1360562400"/>
    <x v="385"/>
    <d v="2013-02-11T06:00:00"/>
    <b v="1"/>
    <b v="0"/>
    <s v="film &amp; video/documentary"/>
    <x v="4"/>
    <s v="documentary"/>
  </r>
  <r>
    <n v="407"/>
    <x v="405"/>
    <s v="Organized bandwidth-monitored core"/>
    <n v="3400"/>
    <n v="12100"/>
    <n v="355.88235294117646"/>
    <x v="1"/>
    <n v="484"/>
    <n v="25"/>
    <s v="DK"/>
    <s v="DKK"/>
    <n v="1570942800"/>
    <n v="1571547600"/>
    <x v="386"/>
    <d v="2019-10-20T05:00:00"/>
    <b v="0"/>
    <b v="0"/>
    <s v="theater/plays"/>
    <x v="3"/>
    <s v="plays"/>
  </r>
  <r>
    <n v="408"/>
    <x v="406"/>
    <s v="Cloned leadingedge utilization"/>
    <n v="9200"/>
    <n v="12129"/>
    <n v="131.83695652173913"/>
    <x v="1"/>
    <n v="154"/>
    <n v="78.759740259740255"/>
    <s v="CA"/>
    <s v="CAD"/>
    <n v="1466398800"/>
    <n v="1468126800"/>
    <x v="387"/>
    <d v="2016-07-10T05:00:00"/>
    <b v="0"/>
    <b v="0"/>
    <s v="film &amp; video/documentary"/>
    <x v="4"/>
    <s v="documentary"/>
  </r>
  <r>
    <n v="409"/>
    <x v="97"/>
    <s v="Secured asymmetric projection"/>
    <n v="135600"/>
    <n v="62804"/>
    <n v="46.315634218289084"/>
    <x v="0"/>
    <n v="714"/>
    <n v="87.960784313725483"/>
    <s v="US"/>
    <s v="USD"/>
    <n v="1492491600"/>
    <n v="1492837200"/>
    <x v="388"/>
    <d v="2017-04-22T05:00:00"/>
    <b v="0"/>
    <b v="0"/>
    <s v="music/rock"/>
    <x v="1"/>
    <s v="rock"/>
  </r>
  <r>
    <n v="410"/>
    <x v="407"/>
    <s v="Advanced cohesive Graphic Interface"/>
    <n v="153700"/>
    <n v="55536"/>
    <n v="36.132726089785294"/>
    <x v="2"/>
    <n v="1111"/>
    <n v="49.987398739873989"/>
    <s v="US"/>
    <s v="USD"/>
    <n v="1430197200"/>
    <n v="1430197200"/>
    <x v="277"/>
    <d v="2015-04-28T05:00:00"/>
    <b v="0"/>
    <b v="0"/>
    <s v="games/mobile games"/>
    <x v="6"/>
    <s v="mobile games"/>
  </r>
  <r>
    <n v="411"/>
    <x v="408"/>
    <s v="Down-sized maximized function"/>
    <n v="7800"/>
    <n v="8161"/>
    <n v="104.62820512820512"/>
    <x v="1"/>
    <n v="82"/>
    <n v="99.524390243902445"/>
    <s v="US"/>
    <s v="USD"/>
    <n v="1496034000"/>
    <n v="1496206800"/>
    <x v="389"/>
    <d v="2017-05-31T05:00:00"/>
    <b v="0"/>
    <b v="0"/>
    <s v="theater/plays"/>
    <x v="3"/>
    <s v="plays"/>
  </r>
  <r>
    <n v="412"/>
    <x v="409"/>
    <s v="Realigned zero tolerance software"/>
    <n v="2100"/>
    <n v="14046"/>
    <n v="668.85714285714289"/>
    <x v="1"/>
    <n v="134"/>
    <n v="104.82089552238806"/>
    <s v="US"/>
    <s v="USD"/>
    <n v="1388728800"/>
    <n v="1389592800"/>
    <x v="390"/>
    <d v="2014-01-13T06:00:00"/>
    <b v="0"/>
    <b v="0"/>
    <s v="publishing/fiction"/>
    <x v="5"/>
    <s v="fiction"/>
  </r>
  <r>
    <n v="413"/>
    <x v="410"/>
    <s v="Persevering analyzing extranet"/>
    <n v="189500"/>
    <n v="117628"/>
    <n v="62.072823218997364"/>
    <x v="2"/>
    <n v="1089"/>
    <n v="108.01469237832875"/>
    <s v="US"/>
    <s v="USD"/>
    <n v="1543298400"/>
    <n v="1545631200"/>
    <x v="391"/>
    <d v="2018-12-24T06:00:00"/>
    <b v="0"/>
    <b v="0"/>
    <s v="film &amp; video/animation"/>
    <x v="4"/>
    <s v="animation"/>
  </r>
  <r>
    <n v="414"/>
    <x v="411"/>
    <s v="Innovative human-resource migration"/>
    <n v="188200"/>
    <n v="159405"/>
    <n v="84.699787460148784"/>
    <x v="0"/>
    <n v="5497"/>
    <n v="28.998544660724033"/>
    <s v="US"/>
    <s v="USD"/>
    <n v="1271739600"/>
    <n v="1272430800"/>
    <x v="392"/>
    <d v="2010-04-28T05:00:00"/>
    <b v="0"/>
    <b v="1"/>
    <s v="food/food trucks"/>
    <x v="0"/>
    <s v="food trucks"/>
  </r>
  <r>
    <n v="415"/>
    <x v="412"/>
    <s v="Intuitive needs-based monitoring"/>
    <n v="113500"/>
    <n v="12552"/>
    <n v="11.059030837004405"/>
    <x v="0"/>
    <n v="418"/>
    <n v="30.028708133971293"/>
    <s v="US"/>
    <s v="USD"/>
    <n v="1326434400"/>
    <n v="1327903200"/>
    <x v="393"/>
    <d v="2012-01-30T06:00:00"/>
    <b v="0"/>
    <b v="0"/>
    <s v="theater/plays"/>
    <x v="3"/>
    <s v="plays"/>
  </r>
  <r>
    <n v="416"/>
    <x v="413"/>
    <s v="Customer-focused disintermediate toolset"/>
    <n v="134600"/>
    <n v="59007"/>
    <n v="43.838781575037146"/>
    <x v="0"/>
    <n v="1439"/>
    <n v="41.005559416261292"/>
    <s v="US"/>
    <s v="USD"/>
    <n v="1295244000"/>
    <n v="1296021600"/>
    <x v="394"/>
    <d v="2011-01-26T06:00:00"/>
    <b v="0"/>
    <b v="1"/>
    <s v="film &amp; video/documentary"/>
    <x v="4"/>
    <s v="documentary"/>
  </r>
  <r>
    <n v="417"/>
    <x v="414"/>
    <s v="Upgradable 24/7 emulation"/>
    <n v="1700"/>
    <n v="943"/>
    <n v="55.470588235294116"/>
    <x v="0"/>
    <n v="15"/>
    <n v="62.866666666666667"/>
    <s v="US"/>
    <s v="USD"/>
    <n v="1541221200"/>
    <n v="1543298400"/>
    <x v="395"/>
    <d v="2018-11-27T06:00:00"/>
    <b v="0"/>
    <b v="0"/>
    <s v="theater/plays"/>
    <x v="3"/>
    <s v="plays"/>
  </r>
  <r>
    <n v="418"/>
    <x v="32"/>
    <s v="Quality-focused client-server core"/>
    <n v="163700"/>
    <n v="93963"/>
    <n v="57.399511301160658"/>
    <x v="0"/>
    <n v="1999"/>
    <n v="47.005002501250623"/>
    <s v="CA"/>
    <s v="CAD"/>
    <n v="1336280400"/>
    <n v="1336366800"/>
    <x v="396"/>
    <d v="2012-05-07T05:00:00"/>
    <b v="0"/>
    <b v="0"/>
    <s v="film &amp; video/documentary"/>
    <x v="4"/>
    <s v="documentary"/>
  </r>
  <r>
    <n v="419"/>
    <x v="415"/>
    <s v="Upgradable maximized protocol"/>
    <n v="113800"/>
    <n v="140469"/>
    <n v="123.43497363796135"/>
    <x v="1"/>
    <n v="5203"/>
    <n v="26.997693638285604"/>
    <s v="US"/>
    <s v="USD"/>
    <n v="1324533600"/>
    <n v="1325052000"/>
    <x v="397"/>
    <d v="2011-12-28T06:00:00"/>
    <b v="0"/>
    <b v="0"/>
    <s v="technology/web"/>
    <x v="2"/>
    <s v="web"/>
  </r>
  <r>
    <n v="420"/>
    <x v="416"/>
    <s v="Cross-platform interactive synergy"/>
    <n v="5000"/>
    <n v="6423"/>
    <n v="128.46"/>
    <x v="1"/>
    <n v="94"/>
    <n v="68.329787234042556"/>
    <s v="US"/>
    <s v="USD"/>
    <n v="1498366800"/>
    <n v="1499576400"/>
    <x v="398"/>
    <d v="2017-07-09T05:00:00"/>
    <b v="0"/>
    <b v="0"/>
    <s v="theater/plays"/>
    <x v="3"/>
    <s v="plays"/>
  </r>
  <r>
    <n v="421"/>
    <x v="417"/>
    <s v="User-centric fault-tolerant archive"/>
    <n v="9400"/>
    <n v="6015"/>
    <n v="63.989361702127653"/>
    <x v="0"/>
    <n v="118"/>
    <n v="50.974576271186443"/>
    <s v="US"/>
    <s v="USD"/>
    <n v="1498712400"/>
    <n v="1501304400"/>
    <x v="399"/>
    <d v="2017-07-29T05:00:00"/>
    <b v="0"/>
    <b v="1"/>
    <s v="technology/wearables"/>
    <x v="2"/>
    <s v="wearables"/>
  </r>
  <r>
    <n v="422"/>
    <x v="418"/>
    <s v="Reverse-engineered regional knowledge user"/>
    <n v="8700"/>
    <n v="11075"/>
    <n v="127.29885057471265"/>
    <x v="1"/>
    <n v="205"/>
    <n v="54.024390243902438"/>
    <s v="US"/>
    <s v="USD"/>
    <n v="1271480400"/>
    <n v="1273208400"/>
    <x v="400"/>
    <d v="2010-05-07T05:00:00"/>
    <b v="0"/>
    <b v="1"/>
    <s v="theater/plays"/>
    <x v="3"/>
    <s v="plays"/>
  </r>
  <r>
    <n v="423"/>
    <x v="419"/>
    <s v="Self-enabling real-time definition"/>
    <n v="147800"/>
    <n v="15723"/>
    <n v="10.638024357239512"/>
    <x v="0"/>
    <n v="162"/>
    <n v="97.055555555555557"/>
    <s v="US"/>
    <s v="USD"/>
    <n v="1316667600"/>
    <n v="1316840400"/>
    <x v="116"/>
    <d v="2011-09-24T05:00:00"/>
    <b v="0"/>
    <b v="1"/>
    <s v="food/food trucks"/>
    <x v="0"/>
    <s v="food trucks"/>
  </r>
  <r>
    <n v="424"/>
    <x v="420"/>
    <s v="User-centric impactful projection"/>
    <n v="5100"/>
    <n v="2064"/>
    <n v="40.470588235294116"/>
    <x v="0"/>
    <n v="83"/>
    <n v="24.867469879518072"/>
    <s v="US"/>
    <s v="USD"/>
    <n v="1524027600"/>
    <n v="1524546000"/>
    <x v="401"/>
    <d v="2018-04-24T05:00:00"/>
    <b v="0"/>
    <b v="0"/>
    <s v="music/indie rock"/>
    <x v="1"/>
    <s v="indie rock"/>
  </r>
  <r>
    <n v="425"/>
    <x v="421"/>
    <s v="Vision-oriented actuating hardware"/>
    <n v="2700"/>
    <n v="7767"/>
    <n v="287.66666666666663"/>
    <x v="1"/>
    <n v="92"/>
    <n v="84.423913043478265"/>
    <s v="US"/>
    <s v="USD"/>
    <n v="1438059600"/>
    <n v="1438578000"/>
    <x v="402"/>
    <d v="2015-08-03T05:00:00"/>
    <b v="0"/>
    <b v="0"/>
    <s v="photography/photography books"/>
    <x v="7"/>
    <s v="photography books"/>
  </r>
  <r>
    <n v="426"/>
    <x v="422"/>
    <s v="Virtual leadingedge framework"/>
    <n v="1800"/>
    <n v="10313"/>
    <n v="572.94444444444446"/>
    <x v="1"/>
    <n v="219"/>
    <n v="47.091324200913242"/>
    <s v="US"/>
    <s v="USD"/>
    <n v="1361944800"/>
    <n v="1362549600"/>
    <x v="403"/>
    <d v="2013-03-06T06:00:00"/>
    <b v="0"/>
    <b v="0"/>
    <s v="theater/plays"/>
    <x v="3"/>
    <s v="plays"/>
  </r>
  <r>
    <n v="427"/>
    <x v="423"/>
    <s v="Managed discrete framework"/>
    <n v="174500"/>
    <n v="197018"/>
    <n v="112.90429799426933"/>
    <x v="1"/>
    <n v="2526"/>
    <n v="77.996041171813147"/>
    <s v="US"/>
    <s v="USD"/>
    <n v="1410584400"/>
    <n v="1413349200"/>
    <x v="404"/>
    <d v="2014-10-15T05:00:00"/>
    <b v="0"/>
    <b v="1"/>
    <s v="theater/plays"/>
    <x v="3"/>
    <s v="plays"/>
  </r>
  <r>
    <n v="428"/>
    <x v="424"/>
    <s v="Progressive zero-defect capability"/>
    <n v="101400"/>
    <n v="47037"/>
    <n v="46.387573964497044"/>
    <x v="0"/>
    <n v="747"/>
    <n v="62.967871485943775"/>
    <s v="US"/>
    <s v="USD"/>
    <n v="1297404000"/>
    <n v="1298008800"/>
    <x v="405"/>
    <d v="2011-02-18T06:00:00"/>
    <b v="0"/>
    <b v="0"/>
    <s v="film &amp; video/animation"/>
    <x v="4"/>
    <s v="animation"/>
  </r>
  <r>
    <n v="429"/>
    <x v="425"/>
    <s v="Right-sized demand-driven adapter"/>
    <n v="191000"/>
    <n v="173191"/>
    <n v="90.675916230366497"/>
    <x v="3"/>
    <n v="2138"/>
    <n v="81.006080449017773"/>
    <s v="US"/>
    <s v="USD"/>
    <n v="1392012000"/>
    <n v="1394427600"/>
    <x v="406"/>
    <d v="2014-03-10T05:00:00"/>
    <b v="0"/>
    <b v="1"/>
    <s v="photography/photography books"/>
    <x v="7"/>
    <s v="photography books"/>
  </r>
  <r>
    <n v="430"/>
    <x v="426"/>
    <s v="Re-engineered attitude-oriented frame"/>
    <n v="8100"/>
    <n v="5487"/>
    <n v="67.740740740740748"/>
    <x v="0"/>
    <n v="84"/>
    <n v="65.321428571428569"/>
    <s v="US"/>
    <s v="USD"/>
    <n v="1569733200"/>
    <n v="1572670800"/>
    <x v="407"/>
    <d v="2019-11-02T05:00:00"/>
    <b v="0"/>
    <b v="0"/>
    <s v="theater/plays"/>
    <x v="3"/>
    <s v="plays"/>
  </r>
  <r>
    <n v="431"/>
    <x v="427"/>
    <s v="Compatible multimedia utilization"/>
    <n v="5100"/>
    <n v="9817"/>
    <n v="192.49019607843135"/>
    <x v="1"/>
    <n v="94"/>
    <n v="104.43617021276596"/>
    <s v="US"/>
    <s v="USD"/>
    <n v="1529643600"/>
    <n v="1531112400"/>
    <x v="408"/>
    <d v="2018-07-09T05:00:00"/>
    <b v="1"/>
    <b v="0"/>
    <s v="theater/plays"/>
    <x v="3"/>
    <s v="plays"/>
  </r>
  <r>
    <n v="432"/>
    <x v="428"/>
    <s v="Re-contextualized dedicated hardware"/>
    <n v="7700"/>
    <n v="6369"/>
    <n v="82.714285714285722"/>
    <x v="0"/>
    <n v="91"/>
    <n v="69.989010989010993"/>
    <s v="US"/>
    <s v="USD"/>
    <n v="1399006800"/>
    <n v="1400734800"/>
    <x v="409"/>
    <d v="2014-05-22T05:00:00"/>
    <b v="0"/>
    <b v="0"/>
    <s v="theater/plays"/>
    <x v="3"/>
    <s v="plays"/>
  </r>
  <r>
    <n v="433"/>
    <x v="429"/>
    <s v="Decentralized composite paradigm"/>
    <n v="121400"/>
    <n v="65755"/>
    <n v="54.163920922570021"/>
    <x v="0"/>
    <n v="792"/>
    <n v="83.023989898989896"/>
    <s v="US"/>
    <s v="USD"/>
    <n v="1385359200"/>
    <n v="1386741600"/>
    <x v="410"/>
    <d v="2013-12-11T06:00:00"/>
    <b v="0"/>
    <b v="1"/>
    <s v="film &amp; video/documentary"/>
    <x v="4"/>
    <s v="documentary"/>
  </r>
  <r>
    <n v="434"/>
    <x v="430"/>
    <s v="Cloned transitional hierarchy"/>
    <n v="5400"/>
    <n v="903"/>
    <n v="16.722222222222221"/>
    <x v="3"/>
    <n v="10"/>
    <n v="90.3"/>
    <s v="CA"/>
    <s v="CAD"/>
    <n v="1480572000"/>
    <n v="1481781600"/>
    <x v="411"/>
    <d v="2016-12-15T06:00:00"/>
    <b v="1"/>
    <b v="0"/>
    <s v="theater/plays"/>
    <x v="3"/>
    <s v="plays"/>
  </r>
  <r>
    <n v="435"/>
    <x v="431"/>
    <s v="Advanced discrete leverage"/>
    <n v="152400"/>
    <n v="178120"/>
    <n v="116.87664041994749"/>
    <x v="1"/>
    <n v="1713"/>
    <n v="103.98131932282546"/>
    <s v="IT"/>
    <s v="EUR"/>
    <n v="1418623200"/>
    <n v="1419660000"/>
    <x v="412"/>
    <d v="2014-12-27T06:00:00"/>
    <b v="0"/>
    <b v="1"/>
    <s v="theater/plays"/>
    <x v="3"/>
    <s v="plays"/>
  </r>
  <r>
    <n v="436"/>
    <x v="432"/>
    <s v="Open-source incremental throughput"/>
    <n v="1300"/>
    <n v="13678"/>
    <n v="1052.1538461538462"/>
    <x v="1"/>
    <n v="249"/>
    <n v="54.931726907630519"/>
    <s v="US"/>
    <s v="USD"/>
    <n v="1555736400"/>
    <n v="1555822800"/>
    <x v="413"/>
    <d v="2019-04-21T05:00:00"/>
    <b v="0"/>
    <b v="0"/>
    <s v="music/jazz"/>
    <x v="1"/>
    <s v="jazz"/>
  </r>
  <r>
    <n v="437"/>
    <x v="433"/>
    <s v="Centralized regional interface"/>
    <n v="8100"/>
    <n v="9969"/>
    <n v="123.07407407407408"/>
    <x v="1"/>
    <n v="192"/>
    <n v="51.921875"/>
    <s v="US"/>
    <s v="USD"/>
    <n v="1442120400"/>
    <n v="1442379600"/>
    <x v="414"/>
    <d v="2015-09-16T05:00:00"/>
    <b v="0"/>
    <b v="1"/>
    <s v="film &amp; video/animation"/>
    <x v="4"/>
    <s v="animation"/>
  </r>
  <r>
    <n v="438"/>
    <x v="434"/>
    <s v="Streamlined web-enabled knowledgebase"/>
    <n v="8300"/>
    <n v="14827"/>
    <n v="178.63855421686748"/>
    <x v="1"/>
    <n v="247"/>
    <n v="60.02834008097166"/>
    <s v="US"/>
    <s v="USD"/>
    <n v="1362376800"/>
    <n v="1364965200"/>
    <x v="415"/>
    <d v="2013-04-03T05:00:00"/>
    <b v="0"/>
    <b v="0"/>
    <s v="theater/plays"/>
    <x v="3"/>
    <s v="plays"/>
  </r>
  <r>
    <n v="439"/>
    <x v="435"/>
    <s v="Digitized transitional monitoring"/>
    <n v="28400"/>
    <n v="100900"/>
    <n v="355.28169014084506"/>
    <x v="1"/>
    <n v="2293"/>
    <n v="44.003488879197555"/>
    <s v="US"/>
    <s v="USD"/>
    <n v="1478408400"/>
    <n v="1479016800"/>
    <x v="416"/>
    <d v="2016-11-13T06:00:00"/>
    <b v="0"/>
    <b v="0"/>
    <s v="film &amp; video/science fiction"/>
    <x v="4"/>
    <s v="science fiction"/>
  </r>
  <r>
    <n v="440"/>
    <x v="436"/>
    <s v="Networked optimal adapter"/>
    <n v="102500"/>
    <n v="165954"/>
    <n v="161.90634146341463"/>
    <x v="1"/>
    <n v="3131"/>
    <n v="53.003513254551258"/>
    <s v="US"/>
    <s v="USD"/>
    <n v="1498798800"/>
    <n v="1499662800"/>
    <x v="417"/>
    <d v="2017-07-10T05:00:00"/>
    <b v="0"/>
    <b v="0"/>
    <s v="film &amp; video/television"/>
    <x v="4"/>
    <s v="television"/>
  </r>
  <r>
    <n v="441"/>
    <x v="437"/>
    <s v="Automated optimal function"/>
    <n v="7000"/>
    <n v="1744"/>
    <n v="24.914285714285715"/>
    <x v="0"/>
    <n v="32"/>
    <n v="54.5"/>
    <s v="US"/>
    <s v="USD"/>
    <n v="1335416400"/>
    <n v="1337835600"/>
    <x v="418"/>
    <d v="2012-05-24T05:00:00"/>
    <b v="0"/>
    <b v="0"/>
    <s v="technology/wearables"/>
    <x v="2"/>
    <s v="wearables"/>
  </r>
  <r>
    <n v="442"/>
    <x v="438"/>
    <s v="Devolved system-worthy framework"/>
    <n v="5400"/>
    <n v="10731"/>
    <n v="198.72222222222223"/>
    <x v="1"/>
    <n v="143"/>
    <n v="75.04195804195804"/>
    <s v="IT"/>
    <s v="EUR"/>
    <n v="1504328400"/>
    <n v="1505710800"/>
    <x v="419"/>
    <d v="2017-09-18T05:00:00"/>
    <b v="0"/>
    <b v="0"/>
    <s v="theater/plays"/>
    <x v="3"/>
    <s v="plays"/>
  </r>
  <r>
    <n v="443"/>
    <x v="439"/>
    <s v="Stand-alone user-facing service-desk"/>
    <n v="9300"/>
    <n v="3232"/>
    <n v="34.752688172043008"/>
    <x v="3"/>
    <n v="90"/>
    <n v="35.911111111111111"/>
    <s v="US"/>
    <s v="USD"/>
    <n v="1285822800"/>
    <n v="1287464400"/>
    <x v="420"/>
    <d v="2010-10-19T05:00:00"/>
    <b v="0"/>
    <b v="0"/>
    <s v="theater/plays"/>
    <x v="3"/>
    <s v="plays"/>
  </r>
  <r>
    <n v="444"/>
    <x v="347"/>
    <s v="Versatile global attitude"/>
    <n v="6200"/>
    <n v="10938"/>
    <n v="176.41935483870967"/>
    <x v="1"/>
    <n v="296"/>
    <n v="36.952702702702702"/>
    <s v="US"/>
    <s v="USD"/>
    <n v="1311483600"/>
    <n v="1311656400"/>
    <x v="421"/>
    <d v="2011-07-26T05:00:00"/>
    <b v="0"/>
    <b v="1"/>
    <s v="music/indie rock"/>
    <x v="1"/>
    <s v="indie rock"/>
  </r>
  <r>
    <n v="445"/>
    <x v="440"/>
    <s v="Intuitive demand-driven Local Area Network"/>
    <n v="2100"/>
    <n v="10739"/>
    <n v="511.38095238095235"/>
    <x v="1"/>
    <n v="170"/>
    <n v="63.170588235294119"/>
    <s v="US"/>
    <s v="USD"/>
    <n v="1291356000"/>
    <n v="1293170400"/>
    <x v="422"/>
    <d v="2010-12-24T06:00:00"/>
    <b v="0"/>
    <b v="1"/>
    <s v="theater/plays"/>
    <x v="3"/>
    <s v="plays"/>
  </r>
  <r>
    <n v="446"/>
    <x v="441"/>
    <s v="Assimilated uniform methodology"/>
    <n v="6800"/>
    <n v="5579"/>
    <n v="82.044117647058826"/>
    <x v="0"/>
    <n v="186"/>
    <n v="29.99462365591398"/>
    <s v="US"/>
    <s v="USD"/>
    <n v="1355810400"/>
    <n v="1355983200"/>
    <x v="423"/>
    <d v="2012-12-20T06:00:00"/>
    <b v="0"/>
    <b v="0"/>
    <s v="technology/wearables"/>
    <x v="2"/>
    <s v="wearables"/>
  </r>
  <r>
    <n v="447"/>
    <x v="442"/>
    <s v="Self-enabling next generation algorithm"/>
    <n v="155200"/>
    <n v="37754"/>
    <n v="24.326030927835053"/>
    <x v="3"/>
    <n v="439"/>
    <n v="86"/>
    <s v="GB"/>
    <s v="GBP"/>
    <n v="1513663200"/>
    <n v="1515045600"/>
    <x v="424"/>
    <d v="2018-01-04T06:00:00"/>
    <b v="0"/>
    <b v="0"/>
    <s v="film &amp; video/television"/>
    <x v="4"/>
    <s v="television"/>
  </r>
  <r>
    <n v="448"/>
    <x v="443"/>
    <s v="Object-based demand-driven strategy"/>
    <n v="89900"/>
    <n v="45384"/>
    <n v="50.482758620689658"/>
    <x v="0"/>
    <n v="605"/>
    <n v="75.014876033057845"/>
    <s v="US"/>
    <s v="USD"/>
    <n v="1365915600"/>
    <n v="1366088400"/>
    <x v="425"/>
    <d v="2013-04-16T05:00:00"/>
    <b v="0"/>
    <b v="1"/>
    <s v="games/video games"/>
    <x v="6"/>
    <s v="video games"/>
  </r>
  <r>
    <n v="449"/>
    <x v="444"/>
    <s v="Public-key coherent ability"/>
    <n v="900"/>
    <n v="8703"/>
    <n v="967"/>
    <x v="1"/>
    <n v="86"/>
    <n v="101.19767441860465"/>
    <s v="DK"/>
    <s v="DKK"/>
    <n v="1551852000"/>
    <n v="1553317200"/>
    <x v="426"/>
    <d v="2019-03-23T05:00:00"/>
    <b v="0"/>
    <b v="0"/>
    <s v="games/video games"/>
    <x v="6"/>
    <s v="video games"/>
  </r>
  <r>
    <n v="450"/>
    <x v="445"/>
    <s v="Up-sized composite success"/>
    <n v="100"/>
    <n v="4"/>
    <n v="4"/>
    <x v="0"/>
    <n v="1"/>
    <n v="4"/>
    <s v="CA"/>
    <s v="CAD"/>
    <n v="1540098000"/>
    <n v="1542088800"/>
    <x v="427"/>
    <d v="2018-11-13T06:00:00"/>
    <b v="0"/>
    <b v="0"/>
    <s v="film &amp; video/animation"/>
    <x v="4"/>
    <s v="animation"/>
  </r>
  <r>
    <n v="451"/>
    <x v="446"/>
    <s v="Innovative exuding matrix"/>
    <n v="148400"/>
    <n v="182302"/>
    <n v="122.84501347708894"/>
    <x v="1"/>
    <n v="6286"/>
    <n v="29.001272669424118"/>
    <s v="US"/>
    <s v="USD"/>
    <n v="1500440400"/>
    <n v="1503118800"/>
    <x v="428"/>
    <d v="2017-08-19T05:00:00"/>
    <b v="0"/>
    <b v="0"/>
    <s v="music/rock"/>
    <x v="1"/>
    <s v="rock"/>
  </r>
  <r>
    <n v="452"/>
    <x v="447"/>
    <s v="Realigned impactful artificial intelligence"/>
    <n v="4800"/>
    <n v="3045"/>
    <n v="63.4375"/>
    <x v="0"/>
    <n v="31"/>
    <n v="98.225806451612897"/>
    <s v="US"/>
    <s v="USD"/>
    <n v="1278392400"/>
    <n v="1278478800"/>
    <x v="429"/>
    <d v="2010-07-07T05:00:00"/>
    <b v="0"/>
    <b v="0"/>
    <s v="film &amp; video/drama"/>
    <x v="4"/>
    <s v="drama"/>
  </r>
  <r>
    <n v="453"/>
    <x v="448"/>
    <s v="Multi-layered multi-tasking secured line"/>
    <n v="182400"/>
    <n v="102749"/>
    <n v="56.331688596491226"/>
    <x v="0"/>
    <n v="1181"/>
    <n v="87.001693480101608"/>
    <s v="US"/>
    <s v="USD"/>
    <n v="1480572000"/>
    <n v="1484114400"/>
    <x v="411"/>
    <d v="2017-01-11T06:00:00"/>
    <b v="0"/>
    <b v="0"/>
    <s v="film &amp; video/science fiction"/>
    <x v="4"/>
    <s v="science fiction"/>
  </r>
  <r>
    <n v="454"/>
    <x v="449"/>
    <s v="Upgradable upward-trending portal"/>
    <n v="4000"/>
    <n v="1763"/>
    <n v="44.074999999999996"/>
    <x v="0"/>
    <n v="39"/>
    <n v="45.205128205128204"/>
    <s v="US"/>
    <s v="USD"/>
    <n v="1382331600"/>
    <n v="1385445600"/>
    <x v="430"/>
    <d v="2013-11-26T06:00:00"/>
    <b v="0"/>
    <b v="1"/>
    <s v="film &amp; video/drama"/>
    <x v="4"/>
    <s v="drama"/>
  </r>
  <r>
    <n v="455"/>
    <x v="450"/>
    <s v="Profit-focused global product"/>
    <n v="116500"/>
    <n v="137904"/>
    <n v="118.37253218884121"/>
    <x v="1"/>
    <n v="3727"/>
    <n v="37.001341561577675"/>
    <s v="US"/>
    <s v="USD"/>
    <n v="1316754000"/>
    <n v="1318741200"/>
    <x v="431"/>
    <d v="2011-10-16T05:00:00"/>
    <b v="0"/>
    <b v="0"/>
    <s v="theater/plays"/>
    <x v="3"/>
    <s v="plays"/>
  </r>
  <r>
    <n v="456"/>
    <x v="451"/>
    <s v="Operative well-modulated data-warehouse"/>
    <n v="146400"/>
    <n v="152438"/>
    <n v="104.1243169398907"/>
    <x v="1"/>
    <n v="1605"/>
    <n v="94.976947040498445"/>
    <s v="US"/>
    <s v="USD"/>
    <n v="1518242400"/>
    <n v="1518242400"/>
    <x v="432"/>
    <d v="2018-02-10T06:00:00"/>
    <b v="0"/>
    <b v="1"/>
    <s v="music/indie rock"/>
    <x v="1"/>
    <s v="indie rock"/>
  </r>
  <r>
    <n v="457"/>
    <x v="452"/>
    <s v="Cloned asymmetric functionalities"/>
    <n v="5000"/>
    <n v="1332"/>
    <n v="26.640000000000004"/>
    <x v="0"/>
    <n v="46"/>
    <n v="28.956521739130434"/>
    <s v="US"/>
    <s v="USD"/>
    <n v="1476421200"/>
    <n v="1476594000"/>
    <x v="433"/>
    <d v="2016-10-16T05:00:00"/>
    <b v="0"/>
    <b v="0"/>
    <s v="theater/plays"/>
    <x v="3"/>
    <s v="plays"/>
  </r>
  <r>
    <n v="458"/>
    <x v="453"/>
    <s v="Pre-emptive neutral portal"/>
    <n v="33800"/>
    <n v="118706"/>
    <n v="351.20118343195264"/>
    <x v="1"/>
    <n v="2120"/>
    <n v="55.993396226415094"/>
    <s v="US"/>
    <s v="USD"/>
    <n v="1269752400"/>
    <n v="1273554000"/>
    <x v="434"/>
    <d v="2010-05-11T05:00:00"/>
    <b v="0"/>
    <b v="0"/>
    <s v="theater/plays"/>
    <x v="3"/>
    <s v="plays"/>
  </r>
  <r>
    <n v="459"/>
    <x v="454"/>
    <s v="Switchable demand-driven help-desk"/>
    <n v="6300"/>
    <n v="5674"/>
    <n v="90.063492063492063"/>
    <x v="0"/>
    <n v="105"/>
    <n v="54.038095238095238"/>
    <s v="US"/>
    <s v="USD"/>
    <n v="1419746400"/>
    <n v="1421906400"/>
    <x v="435"/>
    <d v="2015-01-22T06:00:00"/>
    <b v="0"/>
    <b v="0"/>
    <s v="film &amp; video/documentary"/>
    <x v="4"/>
    <s v="documentary"/>
  </r>
  <r>
    <n v="460"/>
    <x v="455"/>
    <s v="Business-focused static ability"/>
    <n v="2400"/>
    <n v="4119"/>
    <n v="171.625"/>
    <x v="1"/>
    <n v="50"/>
    <n v="82.38"/>
    <s v="US"/>
    <s v="USD"/>
    <n v="1281330000"/>
    <n v="1281589200"/>
    <x v="8"/>
    <d v="2010-08-12T05:00:00"/>
    <b v="0"/>
    <b v="0"/>
    <s v="theater/plays"/>
    <x v="3"/>
    <s v="plays"/>
  </r>
  <r>
    <n v="461"/>
    <x v="456"/>
    <s v="Networked secondary structure"/>
    <n v="98800"/>
    <n v="139354"/>
    <n v="141.04655870445345"/>
    <x v="1"/>
    <n v="2080"/>
    <n v="66.997115384615384"/>
    <s v="US"/>
    <s v="USD"/>
    <n v="1398661200"/>
    <n v="1400389200"/>
    <x v="436"/>
    <d v="2014-05-18T05:00:00"/>
    <b v="0"/>
    <b v="0"/>
    <s v="film &amp; video/drama"/>
    <x v="4"/>
    <s v="drama"/>
  </r>
  <r>
    <n v="462"/>
    <x v="457"/>
    <s v="Total multimedia website"/>
    <n v="188800"/>
    <n v="57734"/>
    <n v="30.57944915254237"/>
    <x v="0"/>
    <n v="535"/>
    <n v="107.91401869158878"/>
    <s v="US"/>
    <s v="USD"/>
    <n v="1359525600"/>
    <n v="1362808800"/>
    <x v="385"/>
    <d v="2013-03-09T06:00:00"/>
    <b v="0"/>
    <b v="0"/>
    <s v="games/mobile games"/>
    <x v="6"/>
    <s v="mobile games"/>
  </r>
  <r>
    <n v="463"/>
    <x v="458"/>
    <s v="Cross-platform upward-trending parallelism"/>
    <n v="134300"/>
    <n v="145265"/>
    <n v="108.16455696202532"/>
    <x v="1"/>
    <n v="2105"/>
    <n v="69.009501187648453"/>
    <s v="US"/>
    <s v="USD"/>
    <n v="1388469600"/>
    <n v="1388815200"/>
    <x v="437"/>
    <d v="2014-01-04T06:00:00"/>
    <b v="0"/>
    <b v="0"/>
    <s v="film &amp; video/animation"/>
    <x v="4"/>
    <s v="animation"/>
  </r>
  <r>
    <n v="464"/>
    <x v="459"/>
    <s v="Pre-emptive mission-critical hardware"/>
    <n v="71200"/>
    <n v="95020"/>
    <n v="133.45505617977528"/>
    <x v="1"/>
    <n v="2436"/>
    <n v="39.006568144499177"/>
    <s v="US"/>
    <s v="USD"/>
    <n v="1518328800"/>
    <n v="1519538400"/>
    <x v="438"/>
    <d v="2018-02-25T06:00:00"/>
    <b v="0"/>
    <b v="0"/>
    <s v="theater/plays"/>
    <x v="3"/>
    <s v="plays"/>
  </r>
  <r>
    <n v="465"/>
    <x v="460"/>
    <s v="Up-sized responsive protocol"/>
    <n v="4700"/>
    <n v="8829"/>
    <n v="187.85106382978722"/>
    <x v="1"/>
    <n v="80"/>
    <n v="110.3625"/>
    <s v="US"/>
    <s v="USD"/>
    <n v="1517032800"/>
    <n v="1517810400"/>
    <x v="439"/>
    <d v="2018-02-05T06:00:00"/>
    <b v="0"/>
    <b v="0"/>
    <s v="publishing/translations"/>
    <x v="5"/>
    <s v="translations"/>
  </r>
  <r>
    <n v="466"/>
    <x v="461"/>
    <s v="Pre-emptive transitional frame"/>
    <n v="1200"/>
    <n v="3984"/>
    <n v="332"/>
    <x v="1"/>
    <n v="42"/>
    <n v="94.857142857142861"/>
    <s v="US"/>
    <s v="USD"/>
    <n v="1368594000"/>
    <n v="1370581200"/>
    <x v="440"/>
    <d v="2013-06-07T05:00:00"/>
    <b v="0"/>
    <b v="1"/>
    <s v="technology/wearables"/>
    <x v="2"/>
    <s v="wearables"/>
  </r>
  <r>
    <n v="467"/>
    <x v="462"/>
    <s v="Profit-focused content-based application"/>
    <n v="1400"/>
    <n v="8053"/>
    <n v="575.21428571428578"/>
    <x v="1"/>
    <n v="139"/>
    <n v="57.935251798561154"/>
    <s v="CA"/>
    <s v="CAD"/>
    <n v="1448258400"/>
    <n v="1448863200"/>
    <x v="441"/>
    <d v="2015-11-30T06:00:00"/>
    <b v="0"/>
    <b v="1"/>
    <s v="technology/web"/>
    <x v="2"/>
    <s v="web"/>
  </r>
  <r>
    <n v="468"/>
    <x v="463"/>
    <s v="Streamlined neutral analyzer"/>
    <n v="4000"/>
    <n v="1620"/>
    <n v="40.5"/>
    <x v="0"/>
    <n v="16"/>
    <n v="101.25"/>
    <s v="US"/>
    <s v="USD"/>
    <n v="1555218000"/>
    <n v="1556600400"/>
    <x v="442"/>
    <d v="2019-04-30T05:00:00"/>
    <b v="0"/>
    <b v="0"/>
    <s v="theater/plays"/>
    <x v="3"/>
    <s v="plays"/>
  </r>
  <r>
    <n v="469"/>
    <x v="464"/>
    <s v="Assimilated neutral utilization"/>
    <n v="5600"/>
    <n v="10328"/>
    <n v="184.42857142857144"/>
    <x v="1"/>
    <n v="159"/>
    <n v="64.95597484276729"/>
    <s v="US"/>
    <s v="USD"/>
    <n v="1431925200"/>
    <n v="1432098000"/>
    <x v="443"/>
    <d v="2015-05-20T05:00:00"/>
    <b v="0"/>
    <b v="0"/>
    <s v="film &amp; video/drama"/>
    <x v="4"/>
    <s v="drama"/>
  </r>
  <r>
    <n v="470"/>
    <x v="465"/>
    <s v="Extended dedicated archive"/>
    <n v="3600"/>
    <n v="10289"/>
    <n v="285.80555555555554"/>
    <x v="1"/>
    <n v="381"/>
    <n v="27.00524934383202"/>
    <s v="US"/>
    <s v="USD"/>
    <n v="1481522400"/>
    <n v="1482127200"/>
    <x v="315"/>
    <d v="2016-12-19T06:00:00"/>
    <b v="0"/>
    <b v="0"/>
    <s v="technology/wearables"/>
    <x v="2"/>
    <s v="wearables"/>
  </r>
  <r>
    <n v="471"/>
    <x v="197"/>
    <s v="Configurable static help-desk"/>
    <n v="3100"/>
    <n v="9889"/>
    <n v="319"/>
    <x v="1"/>
    <n v="194"/>
    <n v="50.97422680412371"/>
    <s v="GB"/>
    <s v="GBP"/>
    <n v="1335934800"/>
    <n v="1335934800"/>
    <x v="444"/>
    <d v="2012-05-02T05:00:00"/>
    <b v="0"/>
    <b v="1"/>
    <s v="food/food trucks"/>
    <x v="0"/>
    <s v="food trucks"/>
  </r>
  <r>
    <n v="472"/>
    <x v="466"/>
    <s v="Self-enabling clear-thinking framework"/>
    <n v="153800"/>
    <n v="60342"/>
    <n v="39.234070221066318"/>
    <x v="0"/>
    <n v="575"/>
    <n v="104.94260869565217"/>
    <s v="US"/>
    <s v="USD"/>
    <n v="1552280400"/>
    <n v="1556946000"/>
    <x v="445"/>
    <d v="2019-05-04T05:00:00"/>
    <b v="0"/>
    <b v="0"/>
    <s v="music/rock"/>
    <x v="1"/>
    <s v="rock"/>
  </r>
  <r>
    <n v="473"/>
    <x v="467"/>
    <s v="Assimilated fault-tolerant capacity"/>
    <n v="5000"/>
    <n v="8907"/>
    <n v="178.14000000000001"/>
    <x v="1"/>
    <n v="106"/>
    <n v="84.028301886792448"/>
    <s v="US"/>
    <s v="USD"/>
    <n v="1529989200"/>
    <n v="1530075600"/>
    <x v="446"/>
    <d v="2018-06-27T05:00:00"/>
    <b v="0"/>
    <b v="0"/>
    <s v="music/electric music"/>
    <x v="1"/>
    <s v="electric music"/>
  </r>
  <r>
    <n v="474"/>
    <x v="468"/>
    <s v="Enhanced neutral ability"/>
    <n v="4000"/>
    <n v="14606"/>
    <n v="365.15"/>
    <x v="1"/>
    <n v="142"/>
    <n v="102.85915492957747"/>
    <s v="US"/>
    <s v="USD"/>
    <n v="1418709600"/>
    <n v="1418796000"/>
    <x v="447"/>
    <d v="2014-12-17T06:00:00"/>
    <b v="0"/>
    <b v="0"/>
    <s v="film &amp; video/television"/>
    <x v="4"/>
    <s v="television"/>
  </r>
  <r>
    <n v="475"/>
    <x v="469"/>
    <s v="Function-based attitude-oriented groupware"/>
    <n v="7400"/>
    <n v="8432"/>
    <n v="113.94594594594594"/>
    <x v="1"/>
    <n v="211"/>
    <n v="39.962085308056871"/>
    <s v="US"/>
    <s v="USD"/>
    <n v="1372136400"/>
    <n v="1372482000"/>
    <x v="448"/>
    <d v="2013-06-29T05:00:00"/>
    <b v="0"/>
    <b v="1"/>
    <s v="publishing/translations"/>
    <x v="5"/>
    <s v="translations"/>
  </r>
  <r>
    <n v="476"/>
    <x v="470"/>
    <s v="Optional solution-oriented instruction set"/>
    <n v="191500"/>
    <n v="57122"/>
    <n v="29.828720626631856"/>
    <x v="0"/>
    <n v="1120"/>
    <n v="51.001785714285717"/>
    <s v="US"/>
    <s v="USD"/>
    <n v="1533877200"/>
    <n v="1534395600"/>
    <x v="342"/>
    <d v="2018-08-16T05:00:00"/>
    <b v="0"/>
    <b v="0"/>
    <s v="publishing/fiction"/>
    <x v="5"/>
    <s v="fiction"/>
  </r>
  <r>
    <n v="477"/>
    <x v="471"/>
    <s v="Organic object-oriented core"/>
    <n v="8500"/>
    <n v="4613"/>
    <n v="54.270588235294113"/>
    <x v="0"/>
    <n v="113"/>
    <n v="40.823008849557525"/>
    <s v="US"/>
    <s v="USD"/>
    <n v="1309064400"/>
    <n v="1311397200"/>
    <x v="449"/>
    <d v="2011-07-23T05:00:00"/>
    <b v="0"/>
    <b v="0"/>
    <s v="film &amp; video/science fiction"/>
    <x v="4"/>
    <s v="science fiction"/>
  </r>
  <r>
    <n v="478"/>
    <x v="472"/>
    <s v="Balanced impactful circuit"/>
    <n v="68800"/>
    <n v="162603"/>
    <n v="236.34156976744185"/>
    <x v="1"/>
    <n v="2756"/>
    <n v="58.999637155297535"/>
    <s v="US"/>
    <s v="USD"/>
    <n v="1425877200"/>
    <n v="1426914000"/>
    <x v="450"/>
    <d v="2015-03-21T05:00:00"/>
    <b v="0"/>
    <b v="0"/>
    <s v="technology/wearables"/>
    <x v="2"/>
    <s v="wearables"/>
  </r>
  <r>
    <n v="479"/>
    <x v="473"/>
    <s v="Future-proofed heuristic encryption"/>
    <n v="2400"/>
    <n v="12310"/>
    <n v="512.91666666666663"/>
    <x v="1"/>
    <n v="173"/>
    <n v="71.156069364161851"/>
    <s v="GB"/>
    <s v="GBP"/>
    <n v="1501304400"/>
    <n v="1501477200"/>
    <x v="451"/>
    <d v="2017-07-31T05:00:00"/>
    <b v="0"/>
    <b v="0"/>
    <s v="food/food trucks"/>
    <x v="0"/>
    <s v="food trucks"/>
  </r>
  <r>
    <n v="480"/>
    <x v="474"/>
    <s v="Balanced bifurcated leverage"/>
    <n v="8600"/>
    <n v="8656"/>
    <n v="100.65116279069768"/>
    <x v="1"/>
    <n v="87"/>
    <n v="99.494252873563212"/>
    <s v="US"/>
    <s v="USD"/>
    <n v="1268287200"/>
    <n v="1269061200"/>
    <x v="452"/>
    <d v="2010-03-20T05:00:00"/>
    <b v="0"/>
    <b v="1"/>
    <s v="photography/photography books"/>
    <x v="7"/>
    <s v="photography books"/>
  </r>
  <r>
    <n v="481"/>
    <x v="475"/>
    <s v="Sharable discrete budgetary management"/>
    <n v="196600"/>
    <n v="159931"/>
    <n v="81.348423194303152"/>
    <x v="0"/>
    <n v="1538"/>
    <n v="103.98634590377114"/>
    <s v="US"/>
    <s v="USD"/>
    <n v="1412139600"/>
    <n v="1415772000"/>
    <x v="453"/>
    <d v="2014-11-12T06:00:00"/>
    <b v="0"/>
    <b v="1"/>
    <s v="theater/plays"/>
    <x v="3"/>
    <s v="plays"/>
  </r>
  <r>
    <n v="482"/>
    <x v="476"/>
    <s v="Focused solution-oriented instruction set"/>
    <n v="4200"/>
    <n v="689"/>
    <n v="16.404761904761905"/>
    <x v="0"/>
    <n v="9"/>
    <n v="76.555555555555557"/>
    <s v="US"/>
    <s v="USD"/>
    <n v="1330063200"/>
    <n v="1331013600"/>
    <x v="454"/>
    <d v="2012-03-06T06:00:00"/>
    <b v="0"/>
    <b v="1"/>
    <s v="publishing/fiction"/>
    <x v="5"/>
    <s v="fiction"/>
  </r>
  <r>
    <n v="483"/>
    <x v="477"/>
    <s v="Down-sized actuating infrastructure"/>
    <n v="91400"/>
    <n v="48236"/>
    <n v="52.774617067833695"/>
    <x v="0"/>
    <n v="554"/>
    <n v="87.068592057761734"/>
    <s v="US"/>
    <s v="USD"/>
    <n v="1576130400"/>
    <n v="1576735200"/>
    <x v="455"/>
    <d v="2019-12-19T06:00:00"/>
    <b v="0"/>
    <b v="0"/>
    <s v="theater/plays"/>
    <x v="3"/>
    <s v="plays"/>
  </r>
  <r>
    <n v="484"/>
    <x v="478"/>
    <s v="Synergistic cohesive adapter"/>
    <n v="29600"/>
    <n v="77021"/>
    <n v="260.20608108108109"/>
    <x v="1"/>
    <n v="1572"/>
    <n v="48.99554707379135"/>
    <s v="GB"/>
    <s v="GBP"/>
    <n v="1407128400"/>
    <n v="1411362000"/>
    <x v="456"/>
    <d v="2014-09-22T05:00:00"/>
    <b v="0"/>
    <b v="1"/>
    <s v="food/food trucks"/>
    <x v="0"/>
    <s v="food trucks"/>
  </r>
  <r>
    <n v="485"/>
    <x v="479"/>
    <s v="Quality-focused mission-critical structure"/>
    <n v="90600"/>
    <n v="27844"/>
    <n v="30.73289183222958"/>
    <x v="0"/>
    <n v="648"/>
    <n v="42.969135802469133"/>
    <s v="GB"/>
    <s v="GBP"/>
    <n v="1560142800"/>
    <n v="1563685200"/>
    <x v="457"/>
    <d v="2019-07-21T05:00:00"/>
    <b v="0"/>
    <b v="0"/>
    <s v="theater/plays"/>
    <x v="3"/>
    <s v="plays"/>
  </r>
  <r>
    <n v="486"/>
    <x v="480"/>
    <s v="Compatible exuding Graphical User Interface"/>
    <n v="5200"/>
    <n v="702"/>
    <n v="13.5"/>
    <x v="0"/>
    <n v="21"/>
    <n v="33.428571428571431"/>
    <s v="GB"/>
    <s v="GBP"/>
    <n v="1520575200"/>
    <n v="1521867600"/>
    <x v="458"/>
    <d v="2018-03-24T05:00:00"/>
    <b v="0"/>
    <b v="1"/>
    <s v="publishing/translations"/>
    <x v="5"/>
    <s v="translations"/>
  </r>
  <r>
    <n v="487"/>
    <x v="481"/>
    <s v="Monitored 24/7 time-frame"/>
    <n v="110300"/>
    <n v="197024"/>
    <n v="178.62556663644605"/>
    <x v="1"/>
    <n v="2346"/>
    <n v="83.982949701619773"/>
    <s v="US"/>
    <s v="USD"/>
    <n v="1492664400"/>
    <n v="1495515600"/>
    <x v="459"/>
    <d v="2017-05-23T05:00:00"/>
    <b v="0"/>
    <b v="0"/>
    <s v="theater/plays"/>
    <x v="3"/>
    <s v="plays"/>
  </r>
  <r>
    <n v="488"/>
    <x v="482"/>
    <s v="Virtual secondary open architecture"/>
    <n v="5300"/>
    <n v="11663"/>
    <n v="220.0566037735849"/>
    <x v="1"/>
    <n v="115"/>
    <n v="101.41739130434783"/>
    <s v="US"/>
    <s v="USD"/>
    <n v="1454479200"/>
    <n v="1455948000"/>
    <x v="460"/>
    <d v="2016-02-20T06:00:00"/>
    <b v="0"/>
    <b v="0"/>
    <s v="theater/plays"/>
    <x v="3"/>
    <s v="plays"/>
  </r>
  <r>
    <n v="489"/>
    <x v="483"/>
    <s v="Down-sized mobile time-frame"/>
    <n v="9200"/>
    <n v="9339"/>
    <n v="101.5108695652174"/>
    <x v="1"/>
    <n v="85"/>
    <n v="109.87058823529412"/>
    <s v="IT"/>
    <s v="EUR"/>
    <n v="1281934800"/>
    <n v="1282366800"/>
    <x v="461"/>
    <d v="2010-08-21T05:00:00"/>
    <b v="0"/>
    <b v="0"/>
    <s v="technology/wearables"/>
    <x v="2"/>
    <s v="wearables"/>
  </r>
  <r>
    <n v="490"/>
    <x v="484"/>
    <s v="Innovative disintermediate encryption"/>
    <n v="2400"/>
    <n v="4596"/>
    <n v="191.5"/>
    <x v="1"/>
    <n v="144"/>
    <n v="31.916666666666668"/>
    <s v="US"/>
    <s v="USD"/>
    <n v="1573970400"/>
    <n v="1574575200"/>
    <x v="462"/>
    <d v="2019-11-24T06:00:00"/>
    <b v="0"/>
    <b v="0"/>
    <s v="journalism/audio"/>
    <x v="8"/>
    <s v="audio"/>
  </r>
  <r>
    <n v="491"/>
    <x v="485"/>
    <s v="Universal contextually-based knowledgebase"/>
    <n v="56800"/>
    <n v="173437"/>
    <n v="305.34683098591546"/>
    <x v="1"/>
    <n v="2443"/>
    <n v="70.993450675399103"/>
    <s v="US"/>
    <s v="USD"/>
    <n v="1372654800"/>
    <n v="1374901200"/>
    <x v="463"/>
    <d v="2013-07-27T05:00:00"/>
    <b v="0"/>
    <b v="1"/>
    <s v="food/food trucks"/>
    <x v="0"/>
    <s v="food trucks"/>
  </r>
  <r>
    <n v="492"/>
    <x v="486"/>
    <s v="Persevering interactive matrix"/>
    <n v="191000"/>
    <n v="45831"/>
    <n v="23.995287958115181"/>
    <x v="3"/>
    <n v="595"/>
    <n v="77.026890756302521"/>
    <s v="US"/>
    <s v="USD"/>
    <n v="1275886800"/>
    <n v="1278910800"/>
    <x v="464"/>
    <d v="2010-07-12T05:00:00"/>
    <b v="1"/>
    <b v="1"/>
    <s v="film &amp; video/shorts"/>
    <x v="4"/>
    <s v="shorts"/>
  </r>
  <r>
    <n v="493"/>
    <x v="487"/>
    <s v="Seamless background framework"/>
    <n v="900"/>
    <n v="6514"/>
    <n v="723.77777777777771"/>
    <x v="1"/>
    <n v="64"/>
    <n v="101.78125"/>
    <s v="US"/>
    <s v="USD"/>
    <n v="1561784400"/>
    <n v="1562907600"/>
    <x v="465"/>
    <d v="2019-07-12T05:00:00"/>
    <b v="0"/>
    <b v="0"/>
    <s v="photography/photography books"/>
    <x v="7"/>
    <s v="photography books"/>
  </r>
  <r>
    <n v="494"/>
    <x v="488"/>
    <s v="Balanced upward-trending productivity"/>
    <n v="2500"/>
    <n v="13684"/>
    <n v="547.36"/>
    <x v="1"/>
    <n v="268"/>
    <n v="51.059701492537314"/>
    <s v="US"/>
    <s v="USD"/>
    <n v="1332392400"/>
    <n v="1332478800"/>
    <x v="466"/>
    <d v="2012-03-23T05:00:00"/>
    <b v="0"/>
    <b v="0"/>
    <s v="technology/wearables"/>
    <x v="2"/>
    <s v="wearables"/>
  </r>
  <r>
    <n v="495"/>
    <x v="489"/>
    <s v="Centralized clear-thinking solution"/>
    <n v="3200"/>
    <n v="13264"/>
    <n v="414.49999999999994"/>
    <x v="1"/>
    <n v="195"/>
    <n v="68.02051282051282"/>
    <s v="DK"/>
    <s v="DKK"/>
    <n v="1402376400"/>
    <n v="1402722000"/>
    <x v="467"/>
    <d v="2014-06-14T05:00:00"/>
    <b v="0"/>
    <b v="0"/>
    <s v="theater/plays"/>
    <x v="3"/>
    <s v="plays"/>
  </r>
  <r>
    <n v="496"/>
    <x v="490"/>
    <s v="Optimized bi-directional extranet"/>
    <n v="183800"/>
    <n v="1667"/>
    <n v="0.90696409140369971"/>
    <x v="0"/>
    <n v="54"/>
    <n v="30.87037037037037"/>
    <s v="US"/>
    <s v="USD"/>
    <n v="1495342800"/>
    <n v="1496811600"/>
    <x v="468"/>
    <d v="2017-06-07T05:00:00"/>
    <b v="0"/>
    <b v="0"/>
    <s v="film &amp; video/animation"/>
    <x v="4"/>
    <s v="animation"/>
  </r>
  <r>
    <n v="497"/>
    <x v="491"/>
    <s v="Intuitive actuating benchmark"/>
    <n v="9800"/>
    <n v="3349"/>
    <n v="34.173469387755098"/>
    <x v="0"/>
    <n v="120"/>
    <n v="27.908333333333335"/>
    <s v="US"/>
    <s v="USD"/>
    <n v="1482213600"/>
    <n v="1482213600"/>
    <x v="469"/>
    <d v="2016-12-20T06:00:00"/>
    <b v="0"/>
    <b v="1"/>
    <s v="technology/wearables"/>
    <x v="2"/>
    <s v="wearables"/>
  </r>
  <r>
    <n v="498"/>
    <x v="492"/>
    <s v="Devolved background project"/>
    <n v="193400"/>
    <n v="46317"/>
    <n v="23.948810754912099"/>
    <x v="0"/>
    <n v="579"/>
    <n v="79.994818652849744"/>
    <s v="DK"/>
    <s v="DKK"/>
    <n v="1420092000"/>
    <n v="1420264800"/>
    <x v="470"/>
    <d v="2015-01-03T06:00:00"/>
    <b v="0"/>
    <b v="0"/>
    <s v="technology/web"/>
    <x v="2"/>
    <s v="web"/>
  </r>
  <r>
    <n v="499"/>
    <x v="493"/>
    <s v="Reverse-engineered executive emulation"/>
    <n v="163800"/>
    <n v="78743"/>
    <n v="48.072649572649574"/>
    <x v="0"/>
    <n v="2072"/>
    <n v="38.003378378378379"/>
    <s v="US"/>
    <s v="USD"/>
    <n v="1458018000"/>
    <n v="1458450000"/>
    <x v="471"/>
    <d v="2016-03-20T05:00:00"/>
    <b v="0"/>
    <b v="1"/>
    <s v="film &amp; video/documentary"/>
    <x v="4"/>
    <s v="documentary"/>
  </r>
  <r>
    <n v="500"/>
    <x v="494"/>
    <s v="Team-oriented clear-thinking matrix"/>
    <n v="100"/>
    <n v="0"/>
    <n v="0"/>
    <x v="0"/>
    <n v="0"/>
    <e v="#DIV/0!"/>
    <s v="US"/>
    <s v="USD"/>
    <n v="1367384400"/>
    <n v="1369803600"/>
    <x v="472"/>
    <d v="2013-05-29T05:00:00"/>
    <b v="0"/>
    <b v="1"/>
    <s v="theater/plays"/>
    <x v="3"/>
    <s v="plays"/>
  </r>
  <r>
    <n v="501"/>
    <x v="495"/>
    <s v="Focused coherent methodology"/>
    <n v="153600"/>
    <n v="107743"/>
    <n v="70.145182291666657"/>
    <x v="0"/>
    <n v="1796"/>
    <n v="59.990534521158132"/>
    <s v="US"/>
    <s v="USD"/>
    <n v="1363064400"/>
    <n v="1363237200"/>
    <x v="473"/>
    <d v="2013-03-14T05:00:00"/>
    <b v="0"/>
    <b v="0"/>
    <s v="film &amp; video/documentary"/>
    <x v="4"/>
    <s v="documentary"/>
  </r>
  <r>
    <n v="502"/>
    <x v="212"/>
    <s v="Reduced context-sensitive complexity"/>
    <n v="1300"/>
    <n v="6889"/>
    <n v="529.92307692307691"/>
    <x v="1"/>
    <n v="186"/>
    <n v="37.037634408602152"/>
    <s v="AU"/>
    <s v="AUD"/>
    <n v="1343365200"/>
    <n v="1345870800"/>
    <x v="474"/>
    <d v="2012-08-25T05:00:00"/>
    <b v="0"/>
    <b v="1"/>
    <s v="games/video games"/>
    <x v="6"/>
    <s v="video games"/>
  </r>
  <r>
    <n v="503"/>
    <x v="496"/>
    <s v="Decentralized 4thgeneration time-frame"/>
    <n v="25500"/>
    <n v="45983"/>
    <n v="180.32549019607845"/>
    <x v="1"/>
    <n v="460"/>
    <n v="99.963043478260872"/>
    <s v="US"/>
    <s v="USD"/>
    <n v="1435726800"/>
    <n v="1437454800"/>
    <x v="72"/>
    <d v="2015-07-21T05:00:00"/>
    <b v="0"/>
    <b v="0"/>
    <s v="film &amp; video/drama"/>
    <x v="4"/>
    <s v="drama"/>
  </r>
  <r>
    <n v="504"/>
    <x v="497"/>
    <s v="De-engineered cohesive moderator"/>
    <n v="7500"/>
    <n v="6924"/>
    <n v="92.320000000000007"/>
    <x v="0"/>
    <n v="62"/>
    <n v="111.6774193548387"/>
    <s v="IT"/>
    <s v="EUR"/>
    <n v="1431925200"/>
    <n v="1432011600"/>
    <x v="443"/>
    <d v="2015-05-19T05:00:00"/>
    <b v="0"/>
    <b v="0"/>
    <s v="music/rock"/>
    <x v="1"/>
    <s v="rock"/>
  </r>
  <r>
    <n v="505"/>
    <x v="498"/>
    <s v="Ameliorated explicit parallelism"/>
    <n v="89900"/>
    <n v="12497"/>
    <n v="13.901001112347053"/>
    <x v="0"/>
    <n v="347"/>
    <n v="36.014409221902014"/>
    <s v="US"/>
    <s v="USD"/>
    <n v="1362722400"/>
    <n v="1366347600"/>
    <x v="475"/>
    <d v="2013-04-19T05:00:00"/>
    <b v="0"/>
    <b v="1"/>
    <s v="publishing/radio &amp; podcasts"/>
    <x v="5"/>
    <s v="radio &amp; podcasts"/>
  </r>
  <r>
    <n v="506"/>
    <x v="499"/>
    <s v="Customizable background monitoring"/>
    <n v="18000"/>
    <n v="166874"/>
    <n v="927.07777777777767"/>
    <x v="1"/>
    <n v="2528"/>
    <n v="66.010284810126578"/>
    <s v="US"/>
    <s v="USD"/>
    <n v="1511416800"/>
    <n v="1512885600"/>
    <x v="81"/>
    <d v="2017-12-10T06:00:00"/>
    <b v="0"/>
    <b v="1"/>
    <s v="theater/plays"/>
    <x v="3"/>
    <s v="plays"/>
  </r>
  <r>
    <n v="507"/>
    <x v="500"/>
    <s v="Compatible well-modulated budgetary management"/>
    <n v="2100"/>
    <n v="837"/>
    <n v="39.857142857142861"/>
    <x v="0"/>
    <n v="19"/>
    <n v="44.05263157894737"/>
    <s v="US"/>
    <s v="USD"/>
    <n v="1365483600"/>
    <n v="1369717200"/>
    <x v="476"/>
    <d v="2013-05-28T05:00:00"/>
    <b v="0"/>
    <b v="1"/>
    <s v="technology/web"/>
    <x v="2"/>
    <s v="web"/>
  </r>
  <r>
    <n v="508"/>
    <x v="501"/>
    <s v="Up-sized radical pricing structure"/>
    <n v="172700"/>
    <n v="193820"/>
    <n v="112.22929936305732"/>
    <x v="1"/>
    <n v="3657"/>
    <n v="52.999726551818434"/>
    <s v="US"/>
    <s v="USD"/>
    <n v="1532840400"/>
    <n v="1534654800"/>
    <x v="192"/>
    <d v="2018-08-19T05:00:00"/>
    <b v="0"/>
    <b v="0"/>
    <s v="theater/plays"/>
    <x v="3"/>
    <s v="plays"/>
  </r>
  <r>
    <n v="509"/>
    <x v="173"/>
    <s v="Robust zero-defect project"/>
    <n v="168500"/>
    <n v="119510"/>
    <n v="70.925816023738875"/>
    <x v="0"/>
    <n v="1258"/>
    <n v="95"/>
    <s v="US"/>
    <s v="USD"/>
    <n v="1336194000"/>
    <n v="1337058000"/>
    <x v="477"/>
    <d v="2012-05-15T05:00:00"/>
    <b v="0"/>
    <b v="0"/>
    <s v="theater/plays"/>
    <x v="3"/>
    <s v="plays"/>
  </r>
  <r>
    <n v="510"/>
    <x v="502"/>
    <s v="Re-engineered mobile task-force"/>
    <n v="7800"/>
    <n v="9289"/>
    <n v="119.08974358974358"/>
    <x v="1"/>
    <n v="131"/>
    <n v="70.908396946564892"/>
    <s v="AU"/>
    <s v="AUD"/>
    <n v="1527742800"/>
    <n v="1529816400"/>
    <x v="478"/>
    <d v="2018-06-24T05:00:00"/>
    <b v="0"/>
    <b v="0"/>
    <s v="film &amp; video/drama"/>
    <x v="4"/>
    <s v="drama"/>
  </r>
  <r>
    <n v="511"/>
    <x v="503"/>
    <s v="User-centric intangible neural-net"/>
    <n v="147800"/>
    <n v="35498"/>
    <n v="24.017591339648174"/>
    <x v="0"/>
    <n v="362"/>
    <n v="98.060773480662988"/>
    <s v="US"/>
    <s v="USD"/>
    <n v="1564030800"/>
    <n v="1564894800"/>
    <x v="479"/>
    <d v="2019-08-04T05:00:00"/>
    <b v="0"/>
    <b v="0"/>
    <s v="theater/plays"/>
    <x v="3"/>
    <s v="plays"/>
  </r>
  <r>
    <n v="512"/>
    <x v="504"/>
    <s v="Organized explicit core"/>
    <n v="9100"/>
    <n v="12678"/>
    <n v="139.31868131868131"/>
    <x v="1"/>
    <n v="239"/>
    <n v="53.046025104602514"/>
    <s v="US"/>
    <s v="USD"/>
    <n v="1404536400"/>
    <n v="1404622800"/>
    <x v="480"/>
    <d v="2014-07-06T05:00:00"/>
    <b v="0"/>
    <b v="1"/>
    <s v="games/video games"/>
    <x v="6"/>
    <s v="video games"/>
  </r>
  <r>
    <n v="513"/>
    <x v="505"/>
    <s v="Synchronized 6thgeneration adapter"/>
    <n v="8300"/>
    <n v="3260"/>
    <n v="39.277108433734945"/>
    <x v="3"/>
    <n v="35"/>
    <n v="93.142857142857139"/>
    <s v="US"/>
    <s v="USD"/>
    <n v="1284008400"/>
    <n v="1284181200"/>
    <x v="180"/>
    <d v="2010-09-11T05:00:00"/>
    <b v="0"/>
    <b v="0"/>
    <s v="film &amp; video/television"/>
    <x v="4"/>
    <s v="television"/>
  </r>
  <r>
    <n v="514"/>
    <x v="506"/>
    <s v="Centralized motivating capacity"/>
    <n v="138700"/>
    <n v="31123"/>
    <n v="22.439077144917089"/>
    <x v="3"/>
    <n v="528"/>
    <n v="58.945075757575758"/>
    <s v="CH"/>
    <s v="CHF"/>
    <n v="1386309600"/>
    <n v="1386741600"/>
    <x v="481"/>
    <d v="2013-12-11T06:00:00"/>
    <b v="0"/>
    <b v="1"/>
    <s v="music/rock"/>
    <x v="1"/>
    <s v="rock"/>
  </r>
  <r>
    <n v="515"/>
    <x v="507"/>
    <s v="Phased 24hour flexibility"/>
    <n v="8600"/>
    <n v="4797"/>
    <n v="55.779069767441861"/>
    <x v="0"/>
    <n v="133"/>
    <n v="36.067669172932334"/>
    <s v="CA"/>
    <s v="CAD"/>
    <n v="1324620000"/>
    <n v="1324792800"/>
    <x v="482"/>
    <d v="2011-12-25T06:00:00"/>
    <b v="0"/>
    <b v="1"/>
    <s v="theater/plays"/>
    <x v="3"/>
    <s v="plays"/>
  </r>
  <r>
    <n v="516"/>
    <x v="508"/>
    <s v="Exclusive 5thgeneration structure"/>
    <n v="125400"/>
    <n v="53324"/>
    <n v="42.523125996810208"/>
    <x v="0"/>
    <n v="846"/>
    <n v="63.030732860520096"/>
    <s v="US"/>
    <s v="USD"/>
    <n v="1281070800"/>
    <n v="1284354000"/>
    <x v="194"/>
    <d v="2010-09-13T05:00:00"/>
    <b v="0"/>
    <b v="0"/>
    <s v="publishing/nonfiction"/>
    <x v="5"/>
    <s v="nonfiction"/>
  </r>
  <r>
    <n v="517"/>
    <x v="509"/>
    <s v="Multi-tiered maximized orchestration"/>
    <n v="5900"/>
    <n v="6608"/>
    <n v="112.00000000000001"/>
    <x v="1"/>
    <n v="78"/>
    <n v="84.717948717948715"/>
    <s v="US"/>
    <s v="USD"/>
    <n v="1493960400"/>
    <n v="1494392400"/>
    <x v="483"/>
    <d v="2017-05-10T05:00:00"/>
    <b v="0"/>
    <b v="0"/>
    <s v="food/food trucks"/>
    <x v="0"/>
    <s v="food trucks"/>
  </r>
  <r>
    <n v="518"/>
    <x v="510"/>
    <s v="Open-architected uniform instruction set"/>
    <n v="8800"/>
    <n v="622"/>
    <n v="7.0681818181818183"/>
    <x v="0"/>
    <n v="10"/>
    <n v="62.2"/>
    <s v="US"/>
    <s v="USD"/>
    <n v="1519365600"/>
    <n v="1519538400"/>
    <x v="484"/>
    <d v="2018-02-25T06:00:00"/>
    <b v="0"/>
    <b v="1"/>
    <s v="film &amp; video/animation"/>
    <x v="4"/>
    <s v="animation"/>
  </r>
  <r>
    <n v="519"/>
    <x v="511"/>
    <s v="Exclusive asymmetric analyzer"/>
    <n v="177700"/>
    <n v="180802"/>
    <n v="101.74563871693867"/>
    <x v="1"/>
    <n v="1773"/>
    <n v="101.97518330513255"/>
    <s v="US"/>
    <s v="USD"/>
    <n v="1420696800"/>
    <n v="1421906400"/>
    <x v="355"/>
    <d v="2015-01-22T06:00:00"/>
    <b v="0"/>
    <b v="1"/>
    <s v="music/rock"/>
    <x v="1"/>
    <s v="rock"/>
  </r>
  <r>
    <n v="520"/>
    <x v="512"/>
    <s v="Organic radical collaboration"/>
    <n v="800"/>
    <n v="3406"/>
    <n v="425.75"/>
    <x v="1"/>
    <n v="32"/>
    <n v="106.4375"/>
    <s v="US"/>
    <s v="USD"/>
    <n v="1555650000"/>
    <n v="1555909200"/>
    <x v="485"/>
    <d v="2019-04-22T05:00:00"/>
    <b v="0"/>
    <b v="0"/>
    <s v="theater/plays"/>
    <x v="3"/>
    <s v="plays"/>
  </r>
  <r>
    <n v="521"/>
    <x v="513"/>
    <s v="Function-based multi-state software"/>
    <n v="7600"/>
    <n v="11061"/>
    <n v="145.53947368421052"/>
    <x v="1"/>
    <n v="369"/>
    <n v="29.975609756097562"/>
    <s v="US"/>
    <s v="USD"/>
    <n v="1471928400"/>
    <n v="1472446800"/>
    <x v="486"/>
    <d v="2016-08-29T05:00:00"/>
    <b v="0"/>
    <b v="1"/>
    <s v="film &amp; video/drama"/>
    <x v="4"/>
    <s v="drama"/>
  </r>
  <r>
    <n v="522"/>
    <x v="514"/>
    <s v="Innovative static budgetary management"/>
    <n v="50500"/>
    <n v="16389"/>
    <n v="32.453465346534657"/>
    <x v="0"/>
    <n v="191"/>
    <n v="85.806282722513089"/>
    <s v="US"/>
    <s v="USD"/>
    <n v="1341291600"/>
    <n v="1342328400"/>
    <x v="487"/>
    <d v="2012-07-15T05:00:00"/>
    <b v="0"/>
    <b v="0"/>
    <s v="film &amp; video/shorts"/>
    <x v="4"/>
    <s v="shorts"/>
  </r>
  <r>
    <n v="523"/>
    <x v="515"/>
    <s v="Triple-buffered holistic ability"/>
    <n v="900"/>
    <n v="6303"/>
    <n v="700.33333333333326"/>
    <x v="1"/>
    <n v="89"/>
    <n v="70.82022471910112"/>
    <s v="US"/>
    <s v="USD"/>
    <n v="1267682400"/>
    <n v="1268114400"/>
    <x v="488"/>
    <d v="2010-03-09T06:00:00"/>
    <b v="0"/>
    <b v="0"/>
    <s v="film &amp; video/shorts"/>
    <x v="4"/>
    <s v="shorts"/>
  </r>
  <r>
    <n v="524"/>
    <x v="516"/>
    <s v="Diverse scalable superstructure"/>
    <n v="96700"/>
    <n v="81136"/>
    <n v="83.904860392967933"/>
    <x v="0"/>
    <n v="1979"/>
    <n v="40.998484082870135"/>
    <s v="US"/>
    <s v="USD"/>
    <n v="1272258000"/>
    <n v="1273381200"/>
    <x v="489"/>
    <d v="2010-05-09T05:00:00"/>
    <b v="0"/>
    <b v="0"/>
    <s v="theater/plays"/>
    <x v="3"/>
    <s v="plays"/>
  </r>
  <r>
    <n v="525"/>
    <x v="517"/>
    <s v="Balanced leadingedge data-warehouse"/>
    <n v="2100"/>
    <n v="1768"/>
    <n v="84.19047619047619"/>
    <x v="0"/>
    <n v="63"/>
    <n v="28.063492063492063"/>
    <s v="US"/>
    <s v="USD"/>
    <n v="1290492000"/>
    <n v="1290837600"/>
    <x v="490"/>
    <d v="2010-11-27T06:00:00"/>
    <b v="0"/>
    <b v="0"/>
    <s v="technology/wearables"/>
    <x v="2"/>
    <s v="wearables"/>
  </r>
  <r>
    <n v="526"/>
    <x v="518"/>
    <s v="Digitized bandwidth-monitored open architecture"/>
    <n v="8300"/>
    <n v="12944"/>
    <n v="155.95180722891567"/>
    <x v="1"/>
    <n v="147"/>
    <n v="88.054421768707485"/>
    <s v="US"/>
    <s v="USD"/>
    <n v="1451109600"/>
    <n v="1454306400"/>
    <x v="312"/>
    <d v="2016-02-01T06:00:00"/>
    <b v="0"/>
    <b v="1"/>
    <s v="theater/plays"/>
    <x v="3"/>
    <s v="plays"/>
  </r>
  <r>
    <n v="527"/>
    <x v="519"/>
    <s v="Enterprise-wide intermediate portal"/>
    <n v="189200"/>
    <n v="188480"/>
    <n v="99.619450317124731"/>
    <x v="0"/>
    <n v="6080"/>
    <n v="31"/>
    <s v="CA"/>
    <s v="CAD"/>
    <n v="1454652000"/>
    <n v="1457762400"/>
    <x v="491"/>
    <d v="2016-03-12T06:00:00"/>
    <b v="0"/>
    <b v="0"/>
    <s v="film &amp; video/animation"/>
    <x v="4"/>
    <s v="animation"/>
  </r>
  <r>
    <n v="528"/>
    <x v="520"/>
    <s v="Focused leadingedge matrix"/>
    <n v="9000"/>
    <n v="7227"/>
    <n v="80.300000000000011"/>
    <x v="0"/>
    <n v="80"/>
    <n v="90.337500000000006"/>
    <s v="GB"/>
    <s v="GBP"/>
    <n v="1385186400"/>
    <n v="1389074400"/>
    <x v="492"/>
    <d v="2014-01-07T06:00:00"/>
    <b v="0"/>
    <b v="0"/>
    <s v="music/indie rock"/>
    <x v="1"/>
    <s v="indie rock"/>
  </r>
  <r>
    <n v="529"/>
    <x v="521"/>
    <s v="Seamless logistical encryption"/>
    <n v="5100"/>
    <n v="574"/>
    <n v="11.254901960784313"/>
    <x v="0"/>
    <n v="9"/>
    <n v="63.777777777777779"/>
    <s v="US"/>
    <s v="USD"/>
    <n v="1399698000"/>
    <n v="1402117200"/>
    <x v="493"/>
    <d v="2014-06-07T05:00:00"/>
    <b v="0"/>
    <b v="0"/>
    <s v="games/video games"/>
    <x v="6"/>
    <s v="video games"/>
  </r>
  <r>
    <n v="530"/>
    <x v="522"/>
    <s v="Stand-alone human-resource workforce"/>
    <n v="105000"/>
    <n v="96328"/>
    <n v="91.740952380952379"/>
    <x v="0"/>
    <n v="1784"/>
    <n v="53.995515695067262"/>
    <s v="US"/>
    <s v="USD"/>
    <n v="1283230800"/>
    <n v="1284440400"/>
    <x v="494"/>
    <d v="2010-09-14T05:00:00"/>
    <b v="0"/>
    <b v="1"/>
    <s v="publishing/fiction"/>
    <x v="5"/>
    <s v="fiction"/>
  </r>
  <r>
    <n v="531"/>
    <x v="523"/>
    <s v="Automated zero tolerance implementation"/>
    <n v="186700"/>
    <n v="178338"/>
    <n v="95.521156936261391"/>
    <x v="2"/>
    <n v="3640"/>
    <n v="48.993956043956047"/>
    <s v="CH"/>
    <s v="CHF"/>
    <n v="1384149600"/>
    <n v="1388988000"/>
    <x v="495"/>
    <d v="2014-01-06T06:00:00"/>
    <b v="0"/>
    <b v="0"/>
    <s v="games/video games"/>
    <x v="6"/>
    <s v="video games"/>
  </r>
  <r>
    <n v="532"/>
    <x v="524"/>
    <s v="Pre-emptive grid-enabled contingency"/>
    <n v="1600"/>
    <n v="8046"/>
    <n v="502.87499999999994"/>
    <x v="1"/>
    <n v="126"/>
    <n v="63.857142857142854"/>
    <s v="CA"/>
    <s v="CAD"/>
    <n v="1516860000"/>
    <n v="1516946400"/>
    <x v="496"/>
    <d v="2018-01-26T06:00:00"/>
    <b v="0"/>
    <b v="0"/>
    <s v="theater/plays"/>
    <x v="3"/>
    <s v="plays"/>
  </r>
  <r>
    <n v="533"/>
    <x v="525"/>
    <s v="Multi-lateral didactic encoding"/>
    <n v="115600"/>
    <n v="184086"/>
    <n v="159.24394463667818"/>
    <x v="1"/>
    <n v="2218"/>
    <n v="82.996393146979258"/>
    <s v="GB"/>
    <s v="GBP"/>
    <n v="1374642000"/>
    <n v="1377752400"/>
    <x v="497"/>
    <d v="2013-08-29T05:00:00"/>
    <b v="0"/>
    <b v="0"/>
    <s v="music/indie rock"/>
    <x v="1"/>
    <s v="indie rock"/>
  </r>
  <r>
    <n v="534"/>
    <x v="526"/>
    <s v="Self-enabling didactic orchestration"/>
    <n v="89100"/>
    <n v="13385"/>
    <n v="15.022446689113355"/>
    <x v="0"/>
    <n v="243"/>
    <n v="55.08230452674897"/>
    <s v="US"/>
    <s v="USD"/>
    <n v="1534482000"/>
    <n v="1534568400"/>
    <x v="498"/>
    <d v="2018-08-18T05:00:00"/>
    <b v="0"/>
    <b v="1"/>
    <s v="film &amp; video/drama"/>
    <x v="4"/>
    <s v="drama"/>
  </r>
  <r>
    <n v="535"/>
    <x v="527"/>
    <s v="Profit-focused 24/7 data-warehouse"/>
    <n v="2600"/>
    <n v="12533"/>
    <n v="482.03846153846149"/>
    <x v="1"/>
    <n v="202"/>
    <n v="62.044554455445542"/>
    <s v="IT"/>
    <s v="EUR"/>
    <n v="1528434000"/>
    <n v="1528606800"/>
    <x v="499"/>
    <d v="2018-06-10T05:00:00"/>
    <b v="0"/>
    <b v="1"/>
    <s v="theater/plays"/>
    <x v="3"/>
    <s v="plays"/>
  </r>
  <r>
    <n v="536"/>
    <x v="528"/>
    <s v="Enhanced methodical middleware"/>
    <n v="9800"/>
    <n v="14697"/>
    <n v="149.96938775510205"/>
    <x v="1"/>
    <n v="140"/>
    <n v="104.97857142857143"/>
    <s v="IT"/>
    <s v="EUR"/>
    <n v="1282626000"/>
    <n v="1284872400"/>
    <x v="500"/>
    <d v="2010-09-19T05:00:00"/>
    <b v="0"/>
    <b v="0"/>
    <s v="publishing/fiction"/>
    <x v="5"/>
    <s v="fiction"/>
  </r>
  <r>
    <n v="537"/>
    <x v="529"/>
    <s v="Synchronized client-driven projection"/>
    <n v="84400"/>
    <n v="98935"/>
    <n v="117.22156398104266"/>
    <x v="1"/>
    <n v="1052"/>
    <n v="94.044676806083643"/>
    <s v="DK"/>
    <s v="DKK"/>
    <n v="1535605200"/>
    <n v="1537592400"/>
    <x v="501"/>
    <d v="2018-09-22T05:00:00"/>
    <b v="1"/>
    <b v="1"/>
    <s v="film &amp; video/documentary"/>
    <x v="4"/>
    <s v="documentary"/>
  </r>
  <r>
    <n v="538"/>
    <x v="530"/>
    <s v="Networked didactic time-frame"/>
    <n v="151300"/>
    <n v="57034"/>
    <n v="37.695968274950431"/>
    <x v="0"/>
    <n v="1296"/>
    <n v="44.007716049382715"/>
    <s v="US"/>
    <s v="USD"/>
    <n v="1379826000"/>
    <n v="1381208400"/>
    <x v="502"/>
    <d v="2013-10-08T05:00:00"/>
    <b v="0"/>
    <b v="0"/>
    <s v="games/mobile games"/>
    <x v="6"/>
    <s v="mobile games"/>
  </r>
  <r>
    <n v="539"/>
    <x v="531"/>
    <s v="Assimilated exuding toolset"/>
    <n v="9800"/>
    <n v="7120"/>
    <n v="72.653061224489804"/>
    <x v="0"/>
    <n v="77"/>
    <n v="92.467532467532465"/>
    <s v="US"/>
    <s v="USD"/>
    <n v="1561957200"/>
    <n v="1562475600"/>
    <x v="503"/>
    <d v="2019-07-07T05:00:00"/>
    <b v="0"/>
    <b v="1"/>
    <s v="food/food trucks"/>
    <x v="0"/>
    <s v="food trucks"/>
  </r>
  <r>
    <n v="540"/>
    <x v="532"/>
    <s v="Front-line client-server secured line"/>
    <n v="5300"/>
    <n v="14097"/>
    <n v="265.98113207547169"/>
    <x v="1"/>
    <n v="247"/>
    <n v="57.072874493927124"/>
    <s v="US"/>
    <s v="USD"/>
    <n v="1525496400"/>
    <n v="1527397200"/>
    <x v="504"/>
    <d v="2018-05-27T05:00:00"/>
    <b v="0"/>
    <b v="0"/>
    <s v="photography/photography books"/>
    <x v="7"/>
    <s v="photography books"/>
  </r>
  <r>
    <n v="541"/>
    <x v="533"/>
    <s v="Polarized systemic Internet solution"/>
    <n v="178000"/>
    <n v="43086"/>
    <n v="24.205617977528089"/>
    <x v="0"/>
    <n v="395"/>
    <n v="109.07848101265823"/>
    <s v="IT"/>
    <s v="EUR"/>
    <n v="1433912400"/>
    <n v="1436158800"/>
    <x v="505"/>
    <d v="2015-07-06T05:00:00"/>
    <b v="0"/>
    <b v="0"/>
    <s v="games/mobile games"/>
    <x v="6"/>
    <s v="mobile games"/>
  </r>
  <r>
    <n v="542"/>
    <x v="534"/>
    <s v="Profit-focused exuding moderator"/>
    <n v="77000"/>
    <n v="1930"/>
    <n v="2.5064935064935066"/>
    <x v="0"/>
    <n v="49"/>
    <n v="39.387755102040813"/>
    <s v="GB"/>
    <s v="GBP"/>
    <n v="1453442400"/>
    <n v="1456034400"/>
    <x v="506"/>
    <d v="2016-02-21T06:00:00"/>
    <b v="0"/>
    <b v="0"/>
    <s v="music/indie rock"/>
    <x v="1"/>
    <s v="indie rock"/>
  </r>
  <r>
    <n v="543"/>
    <x v="535"/>
    <s v="Cross-group high-level moderator"/>
    <n v="84900"/>
    <n v="13864"/>
    <n v="16.329799764428738"/>
    <x v="0"/>
    <n v="180"/>
    <n v="77.022222222222226"/>
    <s v="US"/>
    <s v="USD"/>
    <n v="1378875600"/>
    <n v="1380171600"/>
    <x v="507"/>
    <d v="2013-09-26T05:00:00"/>
    <b v="0"/>
    <b v="0"/>
    <s v="games/video games"/>
    <x v="6"/>
    <s v="video games"/>
  </r>
  <r>
    <n v="544"/>
    <x v="536"/>
    <s v="Public-key 3rdgeneration system engine"/>
    <n v="2800"/>
    <n v="7742"/>
    <n v="276.5"/>
    <x v="1"/>
    <n v="84"/>
    <n v="92.166666666666671"/>
    <s v="US"/>
    <s v="USD"/>
    <n v="1452232800"/>
    <n v="1453356000"/>
    <x v="508"/>
    <d v="2016-01-21T06:00:00"/>
    <b v="0"/>
    <b v="0"/>
    <s v="music/rock"/>
    <x v="1"/>
    <s v="rock"/>
  </r>
  <r>
    <n v="545"/>
    <x v="537"/>
    <s v="Organized value-added access"/>
    <n v="184800"/>
    <n v="164109"/>
    <n v="88.803571428571431"/>
    <x v="0"/>
    <n v="2690"/>
    <n v="61.007063197026021"/>
    <s v="US"/>
    <s v="USD"/>
    <n v="1577253600"/>
    <n v="1578981600"/>
    <x v="509"/>
    <d v="2020-01-14T06:00:00"/>
    <b v="0"/>
    <b v="0"/>
    <s v="theater/plays"/>
    <x v="3"/>
    <s v="plays"/>
  </r>
  <r>
    <n v="546"/>
    <x v="538"/>
    <s v="Cloned global Graphical User Interface"/>
    <n v="4200"/>
    <n v="6870"/>
    <n v="163.57142857142856"/>
    <x v="1"/>
    <n v="88"/>
    <n v="78.068181818181813"/>
    <s v="US"/>
    <s v="USD"/>
    <n v="1537160400"/>
    <n v="1537419600"/>
    <x v="510"/>
    <d v="2018-09-20T05:00:00"/>
    <b v="0"/>
    <b v="1"/>
    <s v="theater/plays"/>
    <x v="3"/>
    <s v="plays"/>
  </r>
  <r>
    <n v="547"/>
    <x v="539"/>
    <s v="Focused solution-oriented matrix"/>
    <n v="1300"/>
    <n v="12597"/>
    <n v="969"/>
    <x v="1"/>
    <n v="156"/>
    <n v="80.75"/>
    <s v="US"/>
    <s v="USD"/>
    <n v="1422165600"/>
    <n v="1423202400"/>
    <x v="511"/>
    <d v="2015-02-06T06:00:00"/>
    <b v="0"/>
    <b v="0"/>
    <s v="film &amp; video/drama"/>
    <x v="4"/>
    <s v="drama"/>
  </r>
  <r>
    <n v="548"/>
    <x v="540"/>
    <s v="Monitored discrete toolset"/>
    <n v="66100"/>
    <n v="179074"/>
    <n v="270.91376701966715"/>
    <x v="1"/>
    <n v="2985"/>
    <n v="59.991289782244557"/>
    <s v="US"/>
    <s v="USD"/>
    <n v="1459486800"/>
    <n v="1460610000"/>
    <x v="512"/>
    <d v="2016-04-14T05:00:00"/>
    <b v="0"/>
    <b v="0"/>
    <s v="theater/plays"/>
    <x v="3"/>
    <s v="plays"/>
  </r>
  <r>
    <n v="549"/>
    <x v="541"/>
    <s v="Business-focused intermediate system engine"/>
    <n v="29500"/>
    <n v="83843"/>
    <n v="284.21355932203392"/>
    <x v="1"/>
    <n v="762"/>
    <n v="110.03018372703411"/>
    <s v="US"/>
    <s v="USD"/>
    <n v="1369717200"/>
    <n v="1370494800"/>
    <x v="513"/>
    <d v="2013-06-06T05:00:00"/>
    <b v="0"/>
    <b v="0"/>
    <s v="technology/wearables"/>
    <x v="2"/>
    <s v="wearables"/>
  </r>
  <r>
    <n v="550"/>
    <x v="542"/>
    <s v="De-engineered disintermediate encoding"/>
    <n v="100"/>
    <n v="4"/>
    <n v="4"/>
    <x v="3"/>
    <n v="1"/>
    <n v="4"/>
    <s v="CH"/>
    <s v="CHF"/>
    <n v="1330495200"/>
    <n v="1332306000"/>
    <x v="514"/>
    <d v="2012-03-21T05:00:00"/>
    <b v="0"/>
    <b v="0"/>
    <s v="music/indie rock"/>
    <x v="1"/>
    <s v="indie rock"/>
  </r>
  <r>
    <n v="551"/>
    <x v="543"/>
    <s v="Streamlined upward-trending analyzer"/>
    <n v="180100"/>
    <n v="105598"/>
    <n v="58.6329816768462"/>
    <x v="0"/>
    <n v="2779"/>
    <n v="37.99856063332134"/>
    <s v="AU"/>
    <s v="AUD"/>
    <n v="1419055200"/>
    <n v="1422511200"/>
    <x v="515"/>
    <d v="2015-01-29T06:00:00"/>
    <b v="0"/>
    <b v="1"/>
    <s v="technology/web"/>
    <x v="2"/>
    <s v="web"/>
  </r>
  <r>
    <n v="552"/>
    <x v="544"/>
    <s v="Distributed human-resource policy"/>
    <n v="9000"/>
    <n v="8866"/>
    <n v="98.51111111111112"/>
    <x v="0"/>
    <n v="92"/>
    <n v="96.369565217391298"/>
    <s v="US"/>
    <s v="USD"/>
    <n v="1480140000"/>
    <n v="1480312800"/>
    <x v="516"/>
    <d v="2016-11-28T06:00:00"/>
    <b v="0"/>
    <b v="0"/>
    <s v="theater/plays"/>
    <x v="3"/>
    <s v="plays"/>
  </r>
  <r>
    <n v="553"/>
    <x v="545"/>
    <s v="De-engineered 5thgeneration contingency"/>
    <n v="170600"/>
    <n v="75022"/>
    <n v="43.975381008206334"/>
    <x v="0"/>
    <n v="1028"/>
    <n v="72.978599221789878"/>
    <s v="US"/>
    <s v="USD"/>
    <n v="1293948000"/>
    <n v="1294034400"/>
    <x v="517"/>
    <d v="2011-01-03T06:00:00"/>
    <b v="0"/>
    <b v="0"/>
    <s v="music/rock"/>
    <x v="1"/>
    <s v="rock"/>
  </r>
  <r>
    <n v="554"/>
    <x v="546"/>
    <s v="Multi-channeled upward-trending application"/>
    <n v="9500"/>
    <n v="14408"/>
    <n v="151.66315789473683"/>
    <x v="1"/>
    <n v="554"/>
    <n v="26.007220216606498"/>
    <s v="CA"/>
    <s v="CAD"/>
    <n v="1482127200"/>
    <n v="1482645600"/>
    <x v="518"/>
    <d v="2016-12-25T06:00:00"/>
    <b v="0"/>
    <b v="0"/>
    <s v="music/indie rock"/>
    <x v="1"/>
    <s v="indie rock"/>
  </r>
  <r>
    <n v="555"/>
    <x v="547"/>
    <s v="Organic maximized database"/>
    <n v="6300"/>
    <n v="14089"/>
    <n v="223.63492063492063"/>
    <x v="1"/>
    <n v="135"/>
    <n v="104.36296296296297"/>
    <s v="DK"/>
    <s v="DKK"/>
    <n v="1396414800"/>
    <n v="1399093200"/>
    <x v="519"/>
    <d v="2014-05-03T05:00:00"/>
    <b v="0"/>
    <b v="0"/>
    <s v="music/rock"/>
    <x v="1"/>
    <s v="rock"/>
  </r>
  <r>
    <n v="556"/>
    <x v="195"/>
    <s v="Grass-roots 24/7 attitude"/>
    <n v="5200"/>
    <n v="12467"/>
    <n v="239.75"/>
    <x v="1"/>
    <n v="122"/>
    <n v="102.18852459016394"/>
    <s v="US"/>
    <s v="USD"/>
    <n v="1315285200"/>
    <n v="1315890000"/>
    <x v="520"/>
    <d v="2011-09-13T05:00:00"/>
    <b v="0"/>
    <b v="1"/>
    <s v="publishing/translations"/>
    <x v="5"/>
    <s v="translations"/>
  </r>
  <r>
    <n v="557"/>
    <x v="548"/>
    <s v="Team-oriented global strategy"/>
    <n v="6000"/>
    <n v="11960"/>
    <n v="199.33333333333334"/>
    <x v="1"/>
    <n v="221"/>
    <n v="54.117647058823529"/>
    <s v="US"/>
    <s v="USD"/>
    <n v="1443762000"/>
    <n v="1444021200"/>
    <x v="521"/>
    <d v="2015-10-05T05:00:00"/>
    <b v="0"/>
    <b v="1"/>
    <s v="film &amp; video/science fiction"/>
    <x v="4"/>
    <s v="science fiction"/>
  </r>
  <r>
    <n v="558"/>
    <x v="549"/>
    <s v="Enhanced client-driven capacity"/>
    <n v="5800"/>
    <n v="7966"/>
    <n v="137.34482758620689"/>
    <x v="1"/>
    <n v="126"/>
    <n v="63.222222222222221"/>
    <s v="US"/>
    <s v="USD"/>
    <n v="1456293600"/>
    <n v="1460005200"/>
    <x v="522"/>
    <d v="2016-04-07T05:00:00"/>
    <b v="0"/>
    <b v="0"/>
    <s v="theater/plays"/>
    <x v="3"/>
    <s v="plays"/>
  </r>
  <r>
    <n v="559"/>
    <x v="550"/>
    <s v="Exclusive systematic productivity"/>
    <n v="105300"/>
    <n v="106321"/>
    <n v="100.9696106362773"/>
    <x v="1"/>
    <n v="1022"/>
    <n v="104.03228962818004"/>
    <s v="US"/>
    <s v="USD"/>
    <n v="1470114000"/>
    <n v="1470718800"/>
    <x v="523"/>
    <d v="2016-08-09T05:00:00"/>
    <b v="0"/>
    <b v="0"/>
    <s v="theater/plays"/>
    <x v="3"/>
    <s v="plays"/>
  </r>
  <r>
    <n v="560"/>
    <x v="551"/>
    <s v="Re-engineered radical policy"/>
    <n v="20000"/>
    <n v="158832"/>
    <n v="794.16"/>
    <x v="1"/>
    <n v="3177"/>
    <n v="49.994334277620396"/>
    <s v="US"/>
    <s v="USD"/>
    <n v="1321596000"/>
    <n v="1325052000"/>
    <x v="524"/>
    <d v="2011-12-28T06:00:00"/>
    <b v="0"/>
    <b v="0"/>
    <s v="film &amp; video/animation"/>
    <x v="4"/>
    <s v="animation"/>
  </r>
  <r>
    <n v="561"/>
    <x v="552"/>
    <s v="Down-sized logistical adapter"/>
    <n v="3000"/>
    <n v="11091"/>
    <n v="369.7"/>
    <x v="1"/>
    <n v="198"/>
    <n v="56.015151515151516"/>
    <s v="CH"/>
    <s v="CHF"/>
    <n v="1318827600"/>
    <n v="1319000400"/>
    <x v="525"/>
    <d v="2011-10-19T05:00:00"/>
    <b v="0"/>
    <b v="0"/>
    <s v="theater/plays"/>
    <x v="3"/>
    <s v="plays"/>
  </r>
  <r>
    <n v="562"/>
    <x v="553"/>
    <s v="Configurable bandwidth-monitored throughput"/>
    <n v="9900"/>
    <n v="1269"/>
    <n v="12.818181818181817"/>
    <x v="0"/>
    <n v="26"/>
    <n v="48.807692307692307"/>
    <s v="CH"/>
    <s v="CHF"/>
    <n v="1552366800"/>
    <n v="1552539600"/>
    <x v="188"/>
    <d v="2019-03-14T05:00:00"/>
    <b v="0"/>
    <b v="0"/>
    <s v="music/rock"/>
    <x v="1"/>
    <s v="rock"/>
  </r>
  <r>
    <n v="563"/>
    <x v="554"/>
    <s v="Optional tangible pricing structure"/>
    <n v="3700"/>
    <n v="5107"/>
    <n v="138.02702702702703"/>
    <x v="1"/>
    <n v="85"/>
    <n v="60.082352941176474"/>
    <s v="AU"/>
    <s v="AUD"/>
    <n v="1542088800"/>
    <n v="1543816800"/>
    <x v="526"/>
    <d v="2018-12-03T06:00:00"/>
    <b v="0"/>
    <b v="0"/>
    <s v="film &amp; video/documentary"/>
    <x v="4"/>
    <s v="documentary"/>
  </r>
  <r>
    <n v="564"/>
    <x v="555"/>
    <s v="Organic high-level implementation"/>
    <n v="168700"/>
    <n v="141393"/>
    <n v="83.813278008298752"/>
    <x v="0"/>
    <n v="1790"/>
    <n v="78.990502793296088"/>
    <s v="US"/>
    <s v="USD"/>
    <n v="1426395600"/>
    <n v="1427086800"/>
    <x v="527"/>
    <d v="2015-03-23T05:00:00"/>
    <b v="0"/>
    <b v="0"/>
    <s v="theater/plays"/>
    <x v="3"/>
    <s v="plays"/>
  </r>
  <r>
    <n v="565"/>
    <x v="556"/>
    <s v="Decentralized logistical collaboration"/>
    <n v="94900"/>
    <n v="194166"/>
    <n v="204.60063224446787"/>
    <x v="1"/>
    <n v="3596"/>
    <n v="53.99499443826474"/>
    <s v="US"/>
    <s v="USD"/>
    <n v="1321336800"/>
    <n v="1323064800"/>
    <x v="528"/>
    <d v="2011-12-05T06:00:00"/>
    <b v="0"/>
    <b v="0"/>
    <s v="theater/plays"/>
    <x v="3"/>
    <s v="plays"/>
  </r>
  <r>
    <n v="566"/>
    <x v="557"/>
    <s v="Advanced content-based installation"/>
    <n v="9300"/>
    <n v="4124"/>
    <n v="44.344086021505376"/>
    <x v="0"/>
    <n v="37"/>
    <n v="111.45945945945945"/>
    <s v="US"/>
    <s v="USD"/>
    <n v="1456293600"/>
    <n v="1458277200"/>
    <x v="522"/>
    <d v="2016-03-18T05:00:00"/>
    <b v="0"/>
    <b v="1"/>
    <s v="music/electric music"/>
    <x v="1"/>
    <s v="electric music"/>
  </r>
  <r>
    <n v="567"/>
    <x v="558"/>
    <s v="Distributed high-level open architecture"/>
    <n v="6800"/>
    <n v="14865"/>
    <n v="218.60294117647058"/>
    <x v="1"/>
    <n v="244"/>
    <n v="60.922131147540981"/>
    <s v="US"/>
    <s v="USD"/>
    <n v="1404968400"/>
    <n v="1405141200"/>
    <x v="529"/>
    <d v="2014-07-12T05:00:00"/>
    <b v="0"/>
    <b v="0"/>
    <s v="music/rock"/>
    <x v="1"/>
    <s v="rock"/>
  </r>
  <r>
    <n v="568"/>
    <x v="559"/>
    <s v="Synergized zero tolerance help-desk"/>
    <n v="72400"/>
    <n v="134688"/>
    <n v="186.03314917127071"/>
    <x v="1"/>
    <n v="5180"/>
    <n v="26.0015444015444"/>
    <s v="US"/>
    <s v="USD"/>
    <n v="1279170000"/>
    <n v="1283058000"/>
    <x v="530"/>
    <d v="2010-08-29T05:00:00"/>
    <b v="0"/>
    <b v="0"/>
    <s v="theater/plays"/>
    <x v="3"/>
    <s v="plays"/>
  </r>
  <r>
    <n v="569"/>
    <x v="560"/>
    <s v="Extended multi-tasking definition"/>
    <n v="20100"/>
    <n v="47705"/>
    <n v="237.33830845771143"/>
    <x v="1"/>
    <n v="589"/>
    <n v="80.993208828522924"/>
    <s v="IT"/>
    <s v="EUR"/>
    <n v="1294725600"/>
    <n v="1295762400"/>
    <x v="531"/>
    <d v="2011-01-23T06:00:00"/>
    <b v="0"/>
    <b v="0"/>
    <s v="film &amp; video/animation"/>
    <x v="4"/>
    <s v="animation"/>
  </r>
  <r>
    <n v="570"/>
    <x v="561"/>
    <s v="Realigned uniform knowledge user"/>
    <n v="31200"/>
    <n v="95364"/>
    <n v="305.65384615384613"/>
    <x v="1"/>
    <n v="2725"/>
    <n v="34.995963302752294"/>
    <s v="US"/>
    <s v="USD"/>
    <n v="1419055200"/>
    <n v="1419573600"/>
    <x v="515"/>
    <d v="2014-12-26T06:00:00"/>
    <b v="0"/>
    <b v="1"/>
    <s v="music/rock"/>
    <x v="1"/>
    <s v="rock"/>
  </r>
  <r>
    <n v="571"/>
    <x v="562"/>
    <s v="Monitored grid-enabled model"/>
    <n v="3500"/>
    <n v="3295"/>
    <n v="94.142857142857139"/>
    <x v="0"/>
    <n v="35"/>
    <n v="94.142857142857139"/>
    <s v="IT"/>
    <s v="EUR"/>
    <n v="1434690000"/>
    <n v="1438750800"/>
    <x v="532"/>
    <d v="2015-08-05T05:00:00"/>
    <b v="0"/>
    <b v="0"/>
    <s v="film &amp; video/shorts"/>
    <x v="4"/>
    <s v="shorts"/>
  </r>
  <r>
    <n v="572"/>
    <x v="563"/>
    <s v="Assimilated actuating policy"/>
    <n v="9000"/>
    <n v="4896"/>
    <n v="54.400000000000006"/>
    <x v="3"/>
    <n v="94"/>
    <n v="52.085106382978722"/>
    <s v="US"/>
    <s v="USD"/>
    <n v="1443416400"/>
    <n v="1444798800"/>
    <x v="533"/>
    <d v="2015-10-14T05:00:00"/>
    <b v="0"/>
    <b v="1"/>
    <s v="music/rock"/>
    <x v="1"/>
    <s v="rock"/>
  </r>
  <r>
    <n v="573"/>
    <x v="564"/>
    <s v="Total incremental productivity"/>
    <n v="6700"/>
    <n v="7496"/>
    <n v="111.88059701492537"/>
    <x v="1"/>
    <n v="300"/>
    <n v="24.986666666666668"/>
    <s v="US"/>
    <s v="USD"/>
    <n v="1399006800"/>
    <n v="1399179600"/>
    <x v="409"/>
    <d v="2014-05-04T05:00:00"/>
    <b v="0"/>
    <b v="0"/>
    <s v="journalism/audio"/>
    <x v="8"/>
    <s v="audio"/>
  </r>
  <r>
    <n v="574"/>
    <x v="565"/>
    <s v="Adaptive local task-force"/>
    <n v="2700"/>
    <n v="9967"/>
    <n v="369.14814814814815"/>
    <x v="1"/>
    <n v="144"/>
    <n v="69.215277777777771"/>
    <s v="US"/>
    <s v="USD"/>
    <n v="1575698400"/>
    <n v="1576562400"/>
    <x v="534"/>
    <d v="2019-12-17T06:00:00"/>
    <b v="0"/>
    <b v="1"/>
    <s v="food/food trucks"/>
    <x v="0"/>
    <s v="food trucks"/>
  </r>
  <r>
    <n v="575"/>
    <x v="566"/>
    <s v="Universal zero-defect concept"/>
    <n v="83300"/>
    <n v="52421"/>
    <n v="62.930372148859547"/>
    <x v="0"/>
    <n v="558"/>
    <n v="93.944444444444443"/>
    <s v="US"/>
    <s v="USD"/>
    <n v="1400562000"/>
    <n v="1400821200"/>
    <x v="53"/>
    <d v="2014-05-23T05:00:00"/>
    <b v="0"/>
    <b v="1"/>
    <s v="theater/plays"/>
    <x v="3"/>
    <s v="plays"/>
  </r>
  <r>
    <n v="576"/>
    <x v="567"/>
    <s v="Object-based bottom-line superstructure"/>
    <n v="9700"/>
    <n v="6298"/>
    <n v="64.927835051546396"/>
    <x v="0"/>
    <n v="64"/>
    <n v="98.40625"/>
    <s v="US"/>
    <s v="USD"/>
    <n v="1509512400"/>
    <n v="1510984800"/>
    <x v="535"/>
    <d v="2017-11-18T06:00:00"/>
    <b v="0"/>
    <b v="0"/>
    <s v="theater/plays"/>
    <x v="3"/>
    <s v="plays"/>
  </r>
  <r>
    <n v="577"/>
    <x v="568"/>
    <s v="Adaptive 24hour projection"/>
    <n v="8200"/>
    <n v="1546"/>
    <n v="18.853658536585368"/>
    <x v="3"/>
    <n v="37"/>
    <n v="41.783783783783782"/>
    <s v="US"/>
    <s v="USD"/>
    <n v="1299823200"/>
    <n v="1302066000"/>
    <x v="536"/>
    <d v="2011-04-06T05:00:00"/>
    <b v="0"/>
    <b v="0"/>
    <s v="music/jazz"/>
    <x v="1"/>
    <s v="jazz"/>
  </r>
  <r>
    <n v="578"/>
    <x v="569"/>
    <s v="Sharable radical toolset"/>
    <n v="96500"/>
    <n v="16168"/>
    <n v="16.754404145077721"/>
    <x v="0"/>
    <n v="245"/>
    <n v="65.991836734693877"/>
    <s v="US"/>
    <s v="USD"/>
    <n v="1322719200"/>
    <n v="1322978400"/>
    <x v="537"/>
    <d v="2011-12-04T06:00:00"/>
    <b v="0"/>
    <b v="0"/>
    <s v="film &amp; video/science fiction"/>
    <x v="4"/>
    <s v="science fiction"/>
  </r>
  <r>
    <n v="579"/>
    <x v="570"/>
    <s v="Focused multimedia knowledgebase"/>
    <n v="6200"/>
    <n v="6269"/>
    <n v="101.11290322580646"/>
    <x v="1"/>
    <n v="87"/>
    <n v="72.05747126436782"/>
    <s v="US"/>
    <s v="USD"/>
    <n v="1312693200"/>
    <n v="1313730000"/>
    <x v="538"/>
    <d v="2011-08-19T05:00:00"/>
    <b v="0"/>
    <b v="0"/>
    <s v="music/jazz"/>
    <x v="1"/>
    <s v="jazz"/>
  </r>
  <r>
    <n v="580"/>
    <x v="251"/>
    <s v="Seamless 6thgeneration extranet"/>
    <n v="43800"/>
    <n v="149578"/>
    <n v="341.5022831050228"/>
    <x v="1"/>
    <n v="3116"/>
    <n v="48.003209242618745"/>
    <s v="US"/>
    <s v="USD"/>
    <n v="1393394400"/>
    <n v="1394085600"/>
    <x v="539"/>
    <d v="2014-03-06T06:00:00"/>
    <b v="0"/>
    <b v="0"/>
    <s v="theater/plays"/>
    <x v="3"/>
    <s v="plays"/>
  </r>
  <r>
    <n v="581"/>
    <x v="571"/>
    <s v="Sharable mobile knowledgebase"/>
    <n v="6000"/>
    <n v="3841"/>
    <n v="64.016666666666666"/>
    <x v="0"/>
    <n v="71"/>
    <n v="54.098591549295776"/>
    <s v="US"/>
    <s v="USD"/>
    <n v="1304053200"/>
    <n v="1305349200"/>
    <x v="540"/>
    <d v="2011-05-14T05:00:00"/>
    <b v="0"/>
    <b v="0"/>
    <s v="technology/web"/>
    <x v="2"/>
    <s v="web"/>
  </r>
  <r>
    <n v="582"/>
    <x v="572"/>
    <s v="Cross-group global system engine"/>
    <n v="8700"/>
    <n v="4531"/>
    <n v="52.080459770114942"/>
    <x v="0"/>
    <n v="42"/>
    <n v="107.88095238095238"/>
    <s v="US"/>
    <s v="USD"/>
    <n v="1433912400"/>
    <n v="1434344400"/>
    <x v="505"/>
    <d v="2015-06-15T05:00:00"/>
    <b v="0"/>
    <b v="1"/>
    <s v="games/video games"/>
    <x v="6"/>
    <s v="video games"/>
  </r>
  <r>
    <n v="583"/>
    <x v="573"/>
    <s v="Centralized clear-thinking conglomeration"/>
    <n v="18900"/>
    <n v="60934"/>
    <n v="322.40211640211641"/>
    <x v="1"/>
    <n v="909"/>
    <n v="67.034103410341032"/>
    <s v="US"/>
    <s v="USD"/>
    <n v="1329717600"/>
    <n v="1331186400"/>
    <x v="541"/>
    <d v="2012-03-08T06:00:00"/>
    <b v="0"/>
    <b v="0"/>
    <s v="film &amp; video/documentary"/>
    <x v="4"/>
    <s v="documentary"/>
  </r>
  <r>
    <n v="584"/>
    <x v="8"/>
    <s v="De-engineered cohesive system engine"/>
    <n v="86400"/>
    <n v="103255"/>
    <n v="119.50810185185186"/>
    <x v="1"/>
    <n v="1613"/>
    <n v="64.01425914445133"/>
    <s v="US"/>
    <s v="USD"/>
    <n v="1335330000"/>
    <n v="1336539600"/>
    <x v="542"/>
    <d v="2012-05-09T05:00:00"/>
    <b v="0"/>
    <b v="0"/>
    <s v="technology/web"/>
    <x v="2"/>
    <s v="web"/>
  </r>
  <r>
    <n v="585"/>
    <x v="574"/>
    <s v="Reactive analyzing function"/>
    <n v="8900"/>
    <n v="13065"/>
    <n v="146.79775280898878"/>
    <x v="1"/>
    <n v="136"/>
    <n v="96.066176470588232"/>
    <s v="US"/>
    <s v="USD"/>
    <n v="1268888400"/>
    <n v="1269752400"/>
    <x v="543"/>
    <d v="2010-03-28T05:00:00"/>
    <b v="0"/>
    <b v="0"/>
    <s v="publishing/translations"/>
    <x v="5"/>
    <s v="translations"/>
  </r>
  <r>
    <n v="586"/>
    <x v="575"/>
    <s v="Robust hybrid budgetary management"/>
    <n v="700"/>
    <n v="6654"/>
    <n v="950.57142857142856"/>
    <x v="1"/>
    <n v="130"/>
    <n v="51.184615384615384"/>
    <s v="US"/>
    <s v="USD"/>
    <n v="1289973600"/>
    <n v="1291615200"/>
    <x v="544"/>
    <d v="2010-12-06T06:00:00"/>
    <b v="0"/>
    <b v="0"/>
    <s v="music/rock"/>
    <x v="1"/>
    <s v="rock"/>
  </r>
  <r>
    <n v="587"/>
    <x v="576"/>
    <s v="Open-source analyzing monitoring"/>
    <n v="9400"/>
    <n v="6852"/>
    <n v="72.893617021276597"/>
    <x v="0"/>
    <n v="156"/>
    <n v="43.92307692307692"/>
    <s v="CA"/>
    <s v="CAD"/>
    <n v="1547877600"/>
    <n v="1552366800"/>
    <x v="35"/>
    <d v="2019-03-12T05:00:00"/>
    <b v="0"/>
    <b v="1"/>
    <s v="food/food trucks"/>
    <x v="0"/>
    <s v="food trucks"/>
  </r>
  <r>
    <n v="588"/>
    <x v="577"/>
    <s v="Up-sized discrete firmware"/>
    <n v="157600"/>
    <n v="124517"/>
    <n v="79.008248730964468"/>
    <x v="0"/>
    <n v="1368"/>
    <n v="91.021198830409361"/>
    <s v="GB"/>
    <s v="GBP"/>
    <n v="1269493200"/>
    <n v="1272171600"/>
    <x v="152"/>
    <d v="2010-04-25T05:00:00"/>
    <b v="0"/>
    <b v="0"/>
    <s v="theater/plays"/>
    <x v="3"/>
    <s v="plays"/>
  </r>
  <r>
    <n v="589"/>
    <x v="578"/>
    <s v="Exclusive intangible extranet"/>
    <n v="7900"/>
    <n v="5113"/>
    <n v="64.721518987341781"/>
    <x v="0"/>
    <n v="102"/>
    <n v="50.127450980392155"/>
    <s v="US"/>
    <s v="USD"/>
    <n v="1436072400"/>
    <n v="1436677200"/>
    <x v="545"/>
    <d v="2015-07-12T05:00:00"/>
    <b v="0"/>
    <b v="0"/>
    <s v="film &amp; video/documentary"/>
    <x v="4"/>
    <s v="documentary"/>
  </r>
  <r>
    <n v="590"/>
    <x v="579"/>
    <s v="Synergized analyzing process improvement"/>
    <n v="7100"/>
    <n v="5824"/>
    <n v="82.028169014084511"/>
    <x v="0"/>
    <n v="86"/>
    <n v="67.720930232558146"/>
    <s v="AU"/>
    <s v="AUD"/>
    <n v="1419141600"/>
    <n v="1420092000"/>
    <x v="546"/>
    <d v="2015-01-01T06:00:00"/>
    <b v="0"/>
    <b v="0"/>
    <s v="publishing/radio &amp; podcasts"/>
    <x v="5"/>
    <s v="radio &amp; podcasts"/>
  </r>
  <r>
    <n v="591"/>
    <x v="580"/>
    <s v="Realigned dedicated system engine"/>
    <n v="600"/>
    <n v="6226"/>
    <n v="1037.6666666666667"/>
    <x v="1"/>
    <n v="102"/>
    <n v="61.03921568627451"/>
    <s v="US"/>
    <s v="USD"/>
    <n v="1279083600"/>
    <n v="1279947600"/>
    <x v="547"/>
    <d v="2010-07-24T05:00:00"/>
    <b v="0"/>
    <b v="0"/>
    <s v="games/video games"/>
    <x v="6"/>
    <s v="video games"/>
  </r>
  <r>
    <n v="592"/>
    <x v="581"/>
    <s v="Object-based bandwidth-monitored concept"/>
    <n v="156800"/>
    <n v="20243"/>
    <n v="12.910076530612244"/>
    <x v="0"/>
    <n v="253"/>
    <n v="80.011857707509876"/>
    <s v="US"/>
    <s v="USD"/>
    <n v="1401426000"/>
    <n v="1402203600"/>
    <x v="548"/>
    <d v="2014-06-08T05:00:00"/>
    <b v="0"/>
    <b v="0"/>
    <s v="theater/plays"/>
    <x v="3"/>
    <s v="plays"/>
  </r>
  <r>
    <n v="593"/>
    <x v="582"/>
    <s v="Ameliorated client-driven open system"/>
    <n v="121600"/>
    <n v="188288"/>
    <n v="154.84210526315789"/>
    <x v="1"/>
    <n v="4006"/>
    <n v="47.001497753369947"/>
    <s v="US"/>
    <s v="USD"/>
    <n v="1395810000"/>
    <n v="1396933200"/>
    <x v="549"/>
    <d v="2014-04-08T05:00:00"/>
    <b v="0"/>
    <b v="0"/>
    <s v="film &amp; video/animation"/>
    <x v="4"/>
    <s v="animation"/>
  </r>
  <r>
    <n v="594"/>
    <x v="583"/>
    <s v="Upgradable leadingedge Local Area Network"/>
    <n v="157300"/>
    <n v="11167"/>
    <n v="7.0991735537190088"/>
    <x v="0"/>
    <n v="157"/>
    <n v="71.127388535031841"/>
    <s v="US"/>
    <s v="USD"/>
    <n v="1467003600"/>
    <n v="1467262800"/>
    <x v="550"/>
    <d v="2016-06-30T05:00:00"/>
    <b v="0"/>
    <b v="1"/>
    <s v="theater/plays"/>
    <x v="3"/>
    <s v="plays"/>
  </r>
  <r>
    <n v="595"/>
    <x v="584"/>
    <s v="Customizable intermediate data-warehouse"/>
    <n v="70300"/>
    <n v="146595"/>
    <n v="208.52773826458036"/>
    <x v="1"/>
    <n v="1629"/>
    <n v="89.99079189686924"/>
    <s v="US"/>
    <s v="USD"/>
    <n v="1268715600"/>
    <n v="1270530000"/>
    <x v="551"/>
    <d v="2010-04-06T05:00:00"/>
    <b v="0"/>
    <b v="1"/>
    <s v="theater/plays"/>
    <x v="3"/>
    <s v="plays"/>
  </r>
  <r>
    <n v="596"/>
    <x v="585"/>
    <s v="Managed optimizing archive"/>
    <n v="7900"/>
    <n v="7875"/>
    <n v="99.683544303797461"/>
    <x v="0"/>
    <n v="183"/>
    <n v="43.032786885245905"/>
    <s v="US"/>
    <s v="USD"/>
    <n v="1457157600"/>
    <n v="1457762400"/>
    <x v="552"/>
    <d v="2016-03-12T06:00:00"/>
    <b v="0"/>
    <b v="1"/>
    <s v="film &amp; video/drama"/>
    <x v="4"/>
    <s v="drama"/>
  </r>
  <r>
    <n v="597"/>
    <x v="586"/>
    <s v="Diverse systematic projection"/>
    <n v="73800"/>
    <n v="148779"/>
    <n v="201.59756097560978"/>
    <x v="1"/>
    <n v="2188"/>
    <n v="67.997714808043881"/>
    <s v="US"/>
    <s v="USD"/>
    <n v="1573970400"/>
    <n v="1575525600"/>
    <x v="462"/>
    <d v="2019-12-05T06:00:00"/>
    <b v="0"/>
    <b v="0"/>
    <s v="theater/plays"/>
    <x v="3"/>
    <s v="plays"/>
  </r>
  <r>
    <n v="598"/>
    <x v="587"/>
    <s v="Up-sized web-enabled info-mediaries"/>
    <n v="108500"/>
    <n v="175868"/>
    <n v="162.09032258064516"/>
    <x v="1"/>
    <n v="2409"/>
    <n v="73.004566210045667"/>
    <s v="IT"/>
    <s v="EUR"/>
    <n v="1276578000"/>
    <n v="1279083600"/>
    <x v="553"/>
    <d v="2010-07-14T05:00:00"/>
    <b v="0"/>
    <b v="0"/>
    <s v="music/rock"/>
    <x v="1"/>
    <s v="rock"/>
  </r>
  <r>
    <n v="599"/>
    <x v="588"/>
    <s v="Persevering optimizing Graphical User Interface"/>
    <n v="140300"/>
    <n v="5112"/>
    <n v="3.6436208125445471"/>
    <x v="0"/>
    <n v="82"/>
    <n v="62.341463414634148"/>
    <s v="DK"/>
    <s v="DKK"/>
    <n v="1423720800"/>
    <n v="1424412000"/>
    <x v="554"/>
    <d v="2015-02-20T06:00:00"/>
    <b v="0"/>
    <b v="0"/>
    <s v="film &amp; video/documentary"/>
    <x v="4"/>
    <s v="documentary"/>
  </r>
  <r>
    <n v="600"/>
    <x v="589"/>
    <s v="Cross-platform tertiary array"/>
    <n v="100"/>
    <n v="5"/>
    <n v="5"/>
    <x v="0"/>
    <n v="1"/>
    <n v="5"/>
    <s v="GB"/>
    <s v="GBP"/>
    <n v="1375160400"/>
    <n v="1376197200"/>
    <x v="555"/>
    <d v="2013-08-11T05:00:00"/>
    <b v="0"/>
    <b v="0"/>
    <s v="food/food trucks"/>
    <x v="0"/>
    <s v="food trucks"/>
  </r>
  <r>
    <n v="601"/>
    <x v="590"/>
    <s v="Inverse neutral structure"/>
    <n v="6300"/>
    <n v="13018"/>
    <n v="206.63492063492063"/>
    <x v="1"/>
    <n v="194"/>
    <n v="67.103092783505161"/>
    <s v="US"/>
    <s v="USD"/>
    <n v="1401426000"/>
    <n v="1402894800"/>
    <x v="548"/>
    <d v="2014-06-16T05:00:00"/>
    <b v="1"/>
    <b v="0"/>
    <s v="technology/wearables"/>
    <x v="2"/>
    <s v="wearables"/>
  </r>
  <r>
    <n v="602"/>
    <x v="591"/>
    <s v="Quality-focused system-worthy support"/>
    <n v="71100"/>
    <n v="91176"/>
    <n v="128.23628691983123"/>
    <x v="1"/>
    <n v="1140"/>
    <n v="79.978947368421046"/>
    <s v="US"/>
    <s v="USD"/>
    <n v="1433480400"/>
    <n v="1434430800"/>
    <x v="62"/>
    <d v="2015-06-16T05:00:00"/>
    <b v="0"/>
    <b v="0"/>
    <s v="theater/plays"/>
    <x v="3"/>
    <s v="plays"/>
  </r>
  <r>
    <n v="603"/>
    <x v="592"/>
    <s v="Vision-oriented 5thgeneration array"/>
    <n v="5300"/>
    <n v="6342"/>
    <n v="119.66037735849055"/>
    <x v="1"/>
    <n v="102"/>
    <n v="62.176470588235297"/>
    <s v="US"/>
    <s v="USD"/>
    <n v="1555563600"/>
    <n v="1557896400"/>
    <x v="556"/>
    <d v="2019-05-15T05:00:00"/>
    <b v="0"/>
    <b v="0"/>
    <s v="theater/plays"/>
    <x v="3"/>
    <s v="plays"/>
  </r>
  <r>
    <n v="604"/>
    <x v="593"/>
    <s v="Cross-platform logistical circuit"/>
    <n v="88700"/>
    <n v="151438"/>
    <n v="170.73055242390078"/>
    <x v="1"/>
    <n v="2857"/>
    <n v="53.005950297514879"/>
    <s v="US"/>
    <s v="USD"/>
    <n v="1295676000"/>
    <n v="1297490400"/>
    <x v="557"/>
    <d v="2011-02-12T06:00:00"/>
    <b v="0"/>
    <b v="0"/>
    <s v="theater/plays"/>
    <x v="3"/>
    <s v="plays"/>
  </r>
  <r>
    <n v="605"/>
    <x v="594"/>
    <s v="Profound solution-oriented matrix"/>
    <n v="3300"/>
    <n v="6178"/>
    <n v="187.21212121212122"/>
    <x v="1"/>
    <n v="107"/>
    <n v="57.738317757009348"/>
    <s v="US"/>
    <s v="USD"/>
    <n v="1443848400"/>
    <n v="1447394400"/>
    <x v="27"/>
    <d v="2015-11-13T06:00:00"/>
    <b v="0"/>
    <b v="0"/>
    <s v="publishing/nonfiction"/>
    <x v="5"/>
    <s v="nonfiction"/>
  </r>
  <r>
    <n v="606"/>
    <x v="595"/>
    <s v="Extended asynchronous initiative"/>
    <n v="3400"/>
    <n v="6405"/>
    <n v="188.38235294117646"/>
    <x v="1"/>
    <n v="160"/>
    <n v="40.03125"/>
    <s v="GB"/>
    <s v="GBP"/>
    <n v="1457330400"/>
    <n v="1458277200"/>
    <x v="558"/>
    <d v="2016-03-18T05:00:00"/>
    <b v="0"/>
    <b v="0"/>
    <s v="music/rock"/>
    <x v="1"/>
    <s v="rock"/>
  </r>
  <r>
    <n v="607"/>
    <x v="596"/>
    <s v="Fundamental needs-based frame"/>
    <n v="137600"/>
    <n v="180667"/>
    <n v="131.29869186046511"/>
    <x v="1"/>
    <n v="2230"/>
    <n v="81.016591928251117"/>
    <s v="US"/>
    <s v="USD"/>
    <n v="1395550800"/>
    <n v="1395723600"/>
    <x v="559"/>
    <d v="2014-03-25T05:00:00"/>
    <b v="0"/>
    <b v="0"/>
    <s v="food/food trucks"/>
    <x v="0"/>
    <s v="food trucks"/>
  </r>
  <r>
    <n v="608"/>
    <x v="597"/>
    <s v="Compatible full-range leverage"/>
    <n v="3900"/>
    <n v="11075"/>
    <n v="283.97435897435901"/>
    <x v="1"/>
    <n v="316"/>
    <n v="35.047468354430379"/>
    <s v="US"/>
    <s v="USD"/>
    <n v="1551852000"/>
    <n v="1552197600"/>
    <x v="426"/>
    <d v="2019-03-10T06:00:00"/>
    <b v="0"/>
    <b v="1"/>
    <s v="music/jazz"/>
    <x v="1"/>
    <s v="jazz"/>
  </r>
  <r>
    <n v="609"/>
    <x v="598"/>
    <s v="Upgradable holistic system engine"/>
    <n v="10000"/>
    <n v="12042"/>
    <n v="120.41999999999999"/>
    <x v="1"/>
    <n v="117"/>
    <n v="102.92307692307692"/>
    <s v="US"/>
    <s v="USD"/>
    <n v="1547618400"/>
    <n v="1549087200"/>
    <x v="560"/>
    <d v="2019-02-02T06:00:00"/>
    <b v="0"/>
    <b v="0"/>
    <s v="film &amp; video/science fiction"/>
    <x v="4"/>
    <s v="science fiction"/>
  </r>
  <r>
    <n v="610"/>
    <x v="599"/>
    <s v="Stand-alone multi-state data-warehouse"/>
    <n v="42800"/>
    <n v="179356"/>
    <n v="419.0560747663551"/>
    <x v="1"/>
    <n v="6406"/>
    <n v="27.998126756166094"/>
    <s v="US"/>
    <s v="USD"/>
    <n v="1355637600"/>
    <n v="1356847200"/>
    <x v="561"/>
    <d v="2012-12-30T06:00:00"/>
    <b v="0"/>
    <b v="0"/>
    <s v="theater/plays"/>
    <x v="3"/>
    <s v="plays"/>
  </r>
  <r>
    <n v="611"/>
    <x v="600"/>
    <s v="Multi-lateral maximized core"/>
    <n v="8200"/>
    <n v="1136"/>
    <n v="13.853658536585368"/>
    <x v="3"/>
    <n v="15"/>
    <n v="75.733333333333334"/>
    <s v="US"/>
    <s v="USD"/>
    <n v="1374728400"/>
    <n v="1375765200"/>
    <x v="562"/>
    <d v="2013-08-06T05:00:00"/>
    <b v="0"/>
    <b v="0"/>
    <s v="theater/plays"/>
    <x v="3"/>
    <s v="plays"/>
  </r>
  <r>
    <n v="612"/>
    <x v="601"/>
    <s v="Innovative holistic hub"/>
    <n v="6200"/>
    <n v="8645"/>
    <n v="139.43548387096774"/>
    <x v="1"/>
    <n v="192"/>
    <n v="45.026041666666664"/>
    <s v="US"/>
    <s v="USD"/>
    <n v="1287810000"/>
    <n v="1289800800"/>
    <x v="563"/>
    <d v="2010-11-15T06:00:00"/>
    <b v="0"/>
    <b v="0"/>
    <s v="music/electric music"/>
    <x v="1"/>
    <s v="electric music"/>
  </r>
  <r>
    <n v="613"/>
    <x v="602"/>
    <s v="Reverse-engineered 24/7 methodology"/>
    <n v="1100"/>
    <n v="1914"/>
    <n v="174"/>
    <x v="1"/>
    <n v="26"/>
    <n v="73.615384615384613"/>
    <s v="CA"/>
    <s v="CAD"/>
    <n v="1503723600"/>
    <n v="1504501200"/>
    <x v="564"/>
    <d v="2017-09-04T05:00:00"/>
    <b v="0"/>
    <b v="0"/>
    <s v="theater/plays"/>
    <x v="3"/>
    <s v="plays"/>
  </r>
  <r>
    <n v="614"/>
    <x v="603"/>
    <s v="Business-focused dynamic info-mediaries"/>
    <n v="26500"/>
    <n v="41205"/>
    <n v="155.49056603773585"/>
    <x v="1"/>
    <n v="723"/>
    <n v="56.991701244813278"/>
    <s v="US"/>
    <s v="USD"/>
    <n v="1484114400"/>
    <n v="1485669600"/>
    <x v="565"/>
    <d v="2017-01-29T06:00:00"/>
    <b v="0"/>
    <b v="0"/>
    <s v="theater/plays"/>
    <x v="3"/>
    <s v="plays"/>
  </r>
  <r>
    <n v="615"/>
    <x v="604"/>
    <s v="Digitized clear-thinking installation"/>
    <n v="8500"/>
    <n v="14488"/>
    <n v="170.44705882352943"/>
    <x v="1"/>
    <n v="170"/>
    <n v="85.223529411764702"/>
    <s v="IT"/>
    <s v="EUR"/>
    <n v="1461906000"/>
    <n v="1462770000"/>
    <x v="566"/>
    <d v="2016-05-09T05:00:00"/>
    <b v="0"/>
    <b v="0"/>
    <s v="theater/plays"/>
    <x v="3"/>
    <s v="plays"/>
  </r>
  <r>
    <n v="616"/>
    <x v="605"/>
    <s v="Quality-focused 24/7 superstructure"/>
    <n v="6400"/>
    <n v="12129"/>
    <n v="189.515625"/>
    <x v="1"/>
    <n v="238"/>
    <n v="50.962184873949582"/>
    <s v="GB"/>
    <s v="GBP"/>
    <n v="1379653200"/>
    <n v="1379739600"/>
    <x v="567"/>
    <d v="2013-09-21T05:00:00"/>
    <b v="0"/>
    <b v="1"/>
    <s v="music/indie rock"/>
    <x v="1"/>
    <s v="indie rock"/>
  </r>
  <r>
    <n v="617"/>
    <x v="606"/>
    <s v="Multi-channeled local intranet"/>
    <n v="1400"/>
    <n v="3496"/>
    <n v="249.71428571428572"/>
    <x v="1"/>
    <n v="55"/>
    <n v="63.563636363636363"/>
    <s v="US"/>
    <s v="USD"/>
    <n v="1401858000"/>
    <n v="1402722000"/>
    <x v="568"/>
    <d v="2014-06-14T05:00:00"/>
    <b v="0"/>
    <b v="0"/>
    <s v="theater/plays"/>
    <x v="3"/>
    <s v="plays"/>
  </r>
  <r>
    <n v="618"/>
    <x v="607"/>
    <s v="Open-architected mobile emulation"/>
    <n v="198600"/>
    <n v="97037"/>
    <n v="48.860523665659613"/>
    <x v="0"/>
    <n v="1198"/>
    <n v="80.999165275459092"/>
    <s v="US"/>
    <s v="USD"/>
    <n v="1367470800"/>
    <n v="1369285200"/>
    <x v="569"/>
    <d v="2013-05-23T05:00:00"/>
    <b v="0"/>
    <b v="0"/>
    <s v="publishing/nonfiction"/>
    <x v="5"/>
    <s v="nonfiction"/>
  </r>
  <r>
    <n v="619"/>
    <x v="608"/>
    <s v="Ameliorated foreground methodology"/>
    <n v="195900"/>
    <n v="55757"/>
    <n v="28.461970393057683"/>
    <x v="0"/>
    <n v="648"/>
    <n v="86.044753086419746"/>
    <s v="US"/>
    <s v="USD"/>
    <n v="1304658000"/>
    <n v="1304744400"/>
    <x v="570"/>
    <d v="2011-05-07T05:00:00"/>
    <b v="1"/>
    <b v="1"/>
    <s v="theater/plays"/>
    <x v="3"/>
    <s v="plays"/>
  </r>
  <r>
    <n v="620"/>
    <x v="609"/>
    <s v="Synergized well-modulated project"/>
    <n v="4300"/>
    <n v="11525"/>
    <n v="268.02325581395348"/>
    <x v="1"/>
    <n v="128"/>
    <n v="90.0390625"/>
    <s v="AU"/>
    <s v="AUD"/>
    <n v="1467954000"/>
    <n v="1468299600"/>
    <x v="571"/>
    <d v="2016-07-12T05:00:00"/>
    <b v="0"/>
    <b v="0"/>
    <s v="photography/photography books"/>
    <x v="7"/>
    <s v="photography books"/>
  </r>
  <r>
    <n v="621"/>
    <x v="610"/>
    <s v="Extended context-sensitive forecast"/>
    <n v="25600"/>
    <n v="158669"/>
    <n v="619.80078125"/>
    <x v="1"/>
    <n v="2144"/>
    <n v="74.006063432835816"/>
    <s v="US"/>
    <s v="USD"/>
    <n v="1473742800"/>
    <n v="1474174800"/>
    <x v="572"/>
    <d v="2016-09-18T05:00:00"/>
    <b v="0"/>
    <b v="0"/>
    <s v="theater/plays"/>
    <x v="3"/>
    <s v="plays"/>
  </r>
  <r>
    <n v="622"/>
    <x v="611"/>
    <s v="Total leadingedge neural-net"/>
    <n v="189000"/>
    <n v="5916"/>
    <n v="3.1301587301587301"/>
    <x v="0"/>
    <n v="64"/>
    <n v="92.4375"/>
    <s v="US"/>
    <s v="USD"/>
    <n v="1523768400"/>
    <n v="1526014800"/>
    <x v="573"/>
    <d v="2018-05-11T05:00:00"/>
    <b v="0"/>
    <b v="0"/>
    <s v="music/indie rock"/>
    <x v="1"/>
    <s v="indie rock"/>
  </r>
  <r>
    <n v="623"/>
    <x v="612"/>
    <s v="Organic actuating protocol"/>
    <n v="94300"/>
    <n v="150806"/>
    <n v="159.92152704135739"/>
    <x v="1"/>
    <n v="2693"/>
    <n v="55.999257333828446"/>
    <s v="GB"/>
    <s v="GBP"/>
    <n v="1437022800"/>
    <n v="1437454800"/>
    <x v="574"/>
    <d v="2015-07-21T05:00:00"/>
    <b v="0"/>
    <b v="0"/>
    <s v="theater/plays"/>
    <x v="3"/>
    <s v="plays"/>
  </r>
  <r>
    <n v="624"/>
    <x v="613"/>
    <s v="Down-sized national software"/>
    <n v="5100"/>
    <n v="14249"/>
    <n v="279.39215686274508"/>
    <x v="1"/>
    <n v="432"/>
    <n v="32.983796296296298"/>
    <s v="US"/>
    <s v="USD"/>
    <n v="1422165600"/>
    <n v="1422684000"/>
    <x v="511"/>
    <d v="2015-01-31T06:00:00"/>
    <b v="0"/>
    <b v="0"/>
    <s v="photography/photography books"/>
    <x v="7"/>
    <s v="photography books"/>
  </r>
  <r>
    <n v="625"/>
    <x v="614"/>
    <s v="Organic upward-trending Graphical User Interface"/>
    <n v="7500"/>
    <n v="5803"/>
    <n v="77.373333333333335"/>
    <x v="0"/>
    <n v="62"/>
    <n v="93.596774193548384"/>
    <s v="US"/>
    <s v="USD"/>
    <n v="1580104800"/>
    <n v="1581314400"/>
    <x v="575"/>
    <d v="2020-02-10T06:00:00"/>
    <b v="0"/>
    <b v="0"/>
    <s v="theater/plays"/>
    <x v="3"/>
    <s v="plays"/>
  </r>
  <r>
    <n v="626"/>
    <x v="615"/>
    <s v="Synergistic tertiary budgetary management"/>
    <n v="6400"/>
    <n v="13205"/>
    <n v="206.32812500000003"/>
    <x v="1"/>
    <n v="189"/>
    <n v="69.867724867724874"/>
    <s v="US"/>
    <s v="USD"/>
    <n v="1285650000"/>
    <n v="1286427600"/>
    <x v="576"/>
    <d v="2010-10-07T05:00:00"/>
    <b v="0"/>
    <b v="1"/>
    <s v="theater/plays"/>
    <x v="3"/>
    <s v="plays"/>
  </r>
  <r>
    <n v="627"/>
    <x v="616"/>
    <s v="Open-architected incremental ability"/>
    <n v="1600"/>
    <n v="11108"/>
    <n v="694.25"/>
    <x v="1"/>
    <n v="154"/>
    <n v="72.129870129870127"/>
    <s v="GB"/>
    <s v="GBP"/>
    <n v="1276664400"/>
    <n v="1278738000"/>
    <x v="577"/>
    <d v="2010-07-10T05:00:00"/>
    <b v="1"/>
    <b v="0"/>
    <s v="food/food trucks"/>
    <x v="0"/>
    <s v="food trucks"/>
  </r>
  <r>
    <n v="628"/>
    <x v="617"/>
    <s v="Intuitive object-oriented task-force"/>
    <n v="1900"/>
    <n v="2884"/>
    <n v="151.78947368421052"/>
    <x v="1"/>
    <n v="96"/>
    <n v="30.041666666666668"/>
    <s v="US"/>
    <s v="USD"/>
    <n v="1286168400"/>
    <n v="1286427600"/>
    <x v="578"/>
    <d v="2010-10-07T05:00:00"/>
    <b v="0"/>
    <b v="0"/>
    <s v="music/indie rock"/>
    <x v="1"/>
    <s v="indie rock"/>
  </r>
  <r>
    <n v="629"/>
    <x v="618"/>
    <s v="Multi-tiered executive toolset"/>
    <n v="85900"/>
    <n v="55476"/>
    <n v="64.58207217694995"/>
    <x v="0"/>
    <n v="750"/>
    <n v="73.968000000000004"/>
    <s v="US"/>
    <s v="USD"/>
    <n v="1467781200"/>
    <n v="1467954000"/>
    <x v="579"/>
    <d v="2016-07-08T05:00:00"/>
    <b v="0"/>
    <b v="1"/>
    <s v="theater/plays"/>
    <x v="3"/>
    <s v="plays"/>
  </r>
  <r>
    <n v="630"/>
    <x v="619"/>
    <s v="Grass-roots directional workforce"/>
    <n v="9500"/>
    <n v="5973"/>
    <n v="62.873684210526314"/>
    <x v="3"/>
    <n v="87"/>
    <n v="68.65517241379311"/>
    <s v="US"/>
    <s v="USD"/>
    <n v="1556686800"/>
    <n v="1557637200"/>
    <x v="580"/>
    <d v="2019-05-12T05:00:00"/>
    <b v="0"/>
    <b v="1"/>
    <s v="theater/plays"/>
    <x v="3"/>
    <s v="plays"/>
  </r>
  <r>
    <n v="631"/>
    <x v="620"/>
    <s v="Quality-focused real-time solution"/>
    <n v="59200"/>
    <n v="183756"/>
    <n v="310.39864864864865"/>
    <x v="1"/>
    <n v="3063"/>
    <n v="59.992164544564154"/>
    <s v="US"/>
    <s v="USD"/>
    <n v="1553576400"/>
    <n v="1553922000"/>
    <x v="581"/>
    <d v="2019-03-30T05:00:00"/>
    <b v="0"/>
    <b v="0"/>
    <s v="theater/plays"/>
    <x v="3"/>
    <s v="plays"/>
  </r>
  <r>
    <n v="632"/>
    <x v="621"/>
    <s v="Reduced interactive matrix"/>
    <n v="72100"/>
    <n v="30902"/>
    <n v="42.859916782246884"/>
    <x v="2"/>
    <n v="278"/>
    <n v="111.15827338129496"/>
    <s v="US"/>
    <s v="USD"/>
    <n v="1414904400"/>
    <n v="1416463200"/>
    <x v="582"/>
    <d v="2014-11-20T06:00:00"/>
    <b v="0"/>
    <b v="0"/>
    <s v="theater/plays"/>
    <x v="3"/>
    <s v="plays"/>
  </r>
  <r>
    <n v="633"/>
    <x v="622"/>
    <s v="Adaptive context-sensitive architecture"/>
    <n v="6700"/>
    <n v="5569"/>
    <n v="83.119402985074629"/>
    <x v="0"/>
    <n v="105"/>
    <n v="53.038095238095238"/>
    <s v="US"/>
    <s v="USD"/>
    <n v="1446876000"/>
    <n v="1447221600"/>
    <x v="336"/>
    <d v="2015-11-11T06:00:00"/>
    <b v="0"/>
    <b v="0"/>
    <s v="film &amp; video/animation"/>
    <x v="4"/>
    <s v="animation"/>
  </r>
  <r>
    <n v="634"/>
    <x v="623"/>
    <s v="Polarized incremental portal"/>
    <n v="118200"/>
    <n v="92824"/>
    <n v="78.531302876480552"/>
    <x v="3"/>
    <n v="1658"/>
    <n v="55.985524728588658"/>
    <s v="US"/>
    <s v="USD"/>
    <n v="1490418000"/>
    <n v="1491627600"/>
    <x v="583"/>
    <d v="2017-04-08T05:00:00"/>
    <b v="0"/>
    <b v="0"/>
    <s v="film &amp; video/television"/>
    <x v="4"/>
    <s v="television"/>
  </r>
  <r>
    <n v="635"/>
    <x v="624"/>
    <s v="Reactive regional access"/>
    <n v="139000"/>
    <n v="158590"/>
    <n v="114.09352517985612"/>
    <x v="1"/>
    <n v="2266"/>
    <n v="69.986760812003524"/>
    <s v="US"/>
    <s v="USD"/>
    <n v="1360389600"/>
    <n v="1363150800"/>
    <x v="584"/>
    <d v="2013-03-13T05:00:00"/>
    <b v="0"/>
    <b v="0"/>
    <s v="film &amp; video/television"/>
    <x v="4"/>
    <s v="television"/>
  </r>
  <r>
    <n v="636"/>
    <x v="625"/>
    <s v="Stand-alone reciprocal frame"/>
    <n v="197700"/>
    <n v="127591"/>
    <n v="64.537683358624179"/>
    <x v="0"/>
    <n v="2604"/>
    <n v="48.998079877112133"/>
    <s v="DK"/>
    <s v="DKK"/>
    <n v="1326866400"/>
    <n v="1330754400"/>
    <x v="585"/>
    <d v="2012-03-03T06:00:00"/>
    <b v="0"/>
    <b v="1"/>
    <s v="film &amp; video/animation"/>
    <x v="4"/>
    <s v="animation"/>
  </r>
  <r>
    <n v="637"/>
    <x v="626"/>
    <s v="Open-architected 24/7 throughput"/>
    <n v="8500"/>
    <n v="6750"/>
    <n v="79.411764705882348"/>
    <x v="0"/>
    <n v="65"/>
    <n v="103.84615384615384"/>
    <s v="US"/>
    <s v="USD"/>
    <n v="1479103200"/>
    <n v="1479794400"/>
    <x v="586"/>
    <d v="2016-11-22T06:00:00"/>
    <b v="0"/>
    <b v="0"/>
    <s v="theater/plays"/>
    <x v="3"/>
    <s v="plays"/>
  </r>
  <r>
    <n v="638"/>
    <x v="627"/>
    <s v="Monitored 24/7 approach"/>
    <n v="81600"/>
    <n v="9318"/>
    <n v="11.419117647058824"/>
    <x v="0"/>
    <n v="94"/>
    <n v="99.127659574468083"/>
    <s v="US"/>
    <s v="USD"/>
    <n v="1280206800"/>
    <n v="1281243600"/>
    <x v="587"/>
    <d v="2010-08-08T05:00:00"/>
    <b v="0"/>
    <b v="1"/>
    <s v="theater/plays"/>
    <x v="3"/>
    <s v="plays"/>
  </r>
  <r>
    <n v="639"/>
    <x v="628"/>
    <s v="Upgradable explicit forecast"/>
    <n v="8600"/>
    <n v="4832"/>
    <n v="56.186046511627907"/>
    <x v="2"/>
    <n v="45"/>
    <n v="107.37777777777778"/>
    <s v="US"/>
    <s v="USD"/>
    <n v="1532754000"/>
    <n v="1532754000"/>
    <x v="588"/>
    <d v="2018-07-28T05:00:00"/>
    <b v="0"/>
    <b v="1"/>
    <s v="film &amp; video/drama"/>
    <x v="4"/>
    <s v="drama"/>
  </r>
  <r>
    <n v="640"/>
    <x v="629"/>
    <s v="Pre-emptive context-sensitive support"/>
    <n v="119800"/>
    <n v="19769"/>
    <n v="16.501669449081803"/>
    <x v="0"/>
    <n v="257"/>
    <n v="76.922178988326849"/>
    <s v="US"/>
    <s v="USD"/>
    <n v="1453096800"/>
    <n v="1453356000"/>
    <x v="589"/>
    <d v="2016-01-21T06:00:00"/>
    <b v="0"/>
    <b v="0"/>
    <s v="theater/plays"/>
    <x v="3"/>
    <s v="plays"/>
  </r>
  <r>
    <n v="641"/>
    <x v="630"/>
    <s v="Business-focused leadingedge instruction set"/>
    <n v="9400"/>
    <n v="11277"/>
    <n v="119.96808510638297"/>
    <x v="1"/>
    <n v="194"/>
    <n v="58.128865979381445"/>
    <s v="CH"/>
    <s v="CHF"/>
    <n v="1487570400"/>
    <n v="1489986000"/>
    <x v="590"/>
    <d v="2017-03-20T05:00:00"/>
    <b v="0"/>
    <b v="0"/>
    <s v="theater/plays"/>
    <x v="3"/>
    <s v="plays"/>
  </r>
  <r>
    <n v="642"/>
    <x v="631"/>
    <s v="Extended multi-state knowledge user"/>
    <n v="9200"/>
    <n v="13382"/>
    <n v="145.45652173913044"/>
    <x v="1"/>
    <n v="129"/>
    <n v="103.73643410852713"/>
    <s v="CA"/>
    <s v="CAD"/>
    <n v="1545026400"/>
    <n v="1545804000"/>
    <x v="591"/>
    <d v="2018-12-26T06:00:00"/>
    <b v="0"/>
    <b v="0"/>
    <s v="technology/wearables"/>
    <x v="2"/>
    <s v="wearables"/>
  </r>
  <r>
    <n v="643"/>
    <x v="632"/>
    <s v="Future-proofed modular groupware"/>
    <n v="14900"/>
    <n v="32986"/>
    <n v="221.38255033557047"/>
    <x v="1"/>
    <n v="375"/>
    <n v="87.962666666666664"/>
    <s v="US"/>
    <s v="USD"/>
    <n v="1488348000"/>
    <n v="1489899600"/>
    <x v="592"/>
    <d v="2017-03-19T05:00:00"/>
    <b v="0"/>
    <b v="0"/>
    <s v="theater/plays"/>
    <x v="3"/>
    <s v="plays"/>
  </r>
  <r>
    <n v="644"/>
    <x v="633"/>
    <s v="Distributed real-time algorithm"/>
    <n v="169400"/>
    <n v="81984"/>
    <n v="48.396694214876035"/>
    <x v="0"/>
    <n v="2928"/>
    <n v="28"/>
    <s v="CA"/>
    <s v="CAD"/>
    <n v="1545112800"/>
    <n v="1546495200"/>
    <x v="593"/>
    <d v="2019-01-03T06:00:00"/>
    <b v="0"/>
    <b v="0"/>
    <s v="theater/plays"/>
    <x v="3"/>
    <s v="plays"/>
  </r>
  <r>
    <n v="645"/>
    <x v="634"/>
    <s v="Multi-lateral heuristic throughput"/>
    <n v="192100"/>
    <n v="178483"/>
    <n v="92.911504424778755"/>
    <x v="0"/>
    <n v="4697"/>
    <n v="37.999361294443261"/>
    <s v="US"/>
    <s v="USD"/>
    <n v="1537938000"/>
    <n v="1539752400"/>
    <x v="594"/>
    <d v="2018-10-17T05:00:00"/>
    <b v="0"/>
    <b v="1"/>
    <s v="music/rock"/>
    <x v="1"/>
    <s v="rock"/>
  </r>
  <r>
    <n v="646"/>
    <x v="635"/>
    <s v="Switchable reciprocal middleware"/>
    <n v="98700"/>
    <n v="87448"/>
    <n v="88.599797365754824"/>
    <x v="0"/>
    <n v="2915"/>
    <n v="29.999313893653515"/>
    <s v="US"/>
    <s v="USD"/>
    <n v="1363150800"/>
    <n v="1364101200"/>
    <x v="595"/>
    <d v="2013-03-24T05:00:00"/>
    <b v="0"/>
    <b v="0"/>
    <s v="games/video games"/>
    <x v="6"/>
    <s v="video games"/>
  </r>
  <r>
    <n v="647"/>
    <x v="636"/>
    <s v="Inverse multimedia Graphic Interface"/>
    <n v="4500"/>
    <n v="1863"/>
    <n v="41.4"/>
    <x v="0"/>
    <n v="18"/>
    <n v="103.5"/>
    <s v="US"/>
    <s v="USD"/>
    <n v="1523250000"/>
    <n v="1525323600"/>
    <x v="596"/>
    <d v="2018-05-03T05:00:00"/>
    <b v="0"/>
    <b v="0"/>
    <s v="publishing/translations"/>
    <x v="5"/>
    <s v="translations"/>
  </r>
  <r>
    <n v="648"/>
    <x v="637"/>
    <s v="Vision-oriented local contingency"/>
    <n v="98600"/>
    <n v="62174"/>
    <n v="63.056795131845846"/>
    <x v="3"/>
    <n v="723"/>
    <n v="85.994467496542185"/>
    <s v="US"/>
    <s v="USD"/>
    <n v="1499317200"/>
    <n v="1500872400"/>
    <x v="597"/>
    <d v="2017-07-24T05:00:00"/>
    <b v="1"/>
    <b v="0"/>
    <s v="food/food trucks"/>
    <x v="0"/>
    <s v="food trucks"/>
  </r>
  <r>
    <n v="649"/>
    <x v="638"/>
    <s v="Reactive 6thgeneration hub"/>
    <n v="121700"/>
    <n v="59003"/>
    <n v="48.482333607230892"/>
    <x v="0"/>
    <n v="602"/>
    <n v="98.011627906976742"/>
    <s v="CH"/>
    <s v="CHF"/>
    <n v="1287550800"/>
    <n v="1288501200"/>
    <x v="598"/>
    <d v="2010-10-31T05:00:00"/>
    <b v="1"/>
    <b v="1"/>
    <s v="theater/plays"/>
    <x v="3"/>
    <s v="plays"/>
  </r>
  <r>
    <n v="650"/>
    <x v="639"/>
    <s v="Optional asymmetric success"/>
    <n v="100"/>
    <n v="2"/>
    <n v="2"/>
    <x v="0"/>
    <n v="1"/>
    <n v="2"/>
    <s v="US"/>
    <s v="USD"/>
    <n v="1404795600"/>
    <n v="1407128400"/>
    <x v="599"/>
    <d v="2014-08-04T05:00:00"/>
    <b v="0"/>
    <b v="0"/>
    <s v="music/jazz"/>
    <x v="1"/>
    <s v="jazz"/>
  </r>
  <r>
    <n v="651"/>
    <x v="640"/>
    <s v="Digitized analyzing capacity"/>
    <n v="196700"/>
    <n v="174039"/>
    <n v="88.47941026944585"/>
    <x v="0"/>
    <n v="3868"/>
    <n v="44.994570837642193"/>
    <s v="IT"/>
    <s v="EUR"/>
    <n v="1393048800"/>
    <n v="1394344800"/>
    <x v="600"/>
    <d v="2014-03-09T06:00:00"/>
    <b v="0"/>
    <b v="0"/>
    <s v="film &amp; video/shorts"/>
    <x v="4"/>
    <s v="shorts"/>
  </r>
  <r>
    <n v="652"/>
    <x v="641"/>
    <s v="Vision-oriented regional hub"/>
    <n v="10000"/>
    <n v="12684"/>
    <n v="126.84"/>
    <x v="1"/>
    <n v="409"/>
    <n v="31.012224938875306"/>
    <s v="US"/>
    <s v="USD"/>
    <n v="1470373200"/>
    <n v="1474088400"/>
    <x v="601"/>
    <d v="2016-09-17T05:00:00"/>
    <b v="0"/>
    <b v="0"/>
    <s v="technology/web"/>
    <x v="2"/>
    <s v="web"/>
  </r>
  <r>
    <n v="653"/>
    <x v="642"/>
    <s v="Monitored incremental info-mediaries"/>
    <n v="600"/>
    <n v="14033"/>
    <n v="2338.833333333333"/>
    <x v="1"/>
    <n v="234"/>
    <n v="59.970085470085472"/>
    <s v="US"/>
    <s v="USD"/>
    <n v="1460091600"/>
    <n v="1460264400"/>
    <x v="602"/>
    <d v="2016-04-10T05:00:00"/>
    <b v="0"/>
    <b v="0"/>
    <s v="technology/web"/>
    <x v="2"/>
    <s v="web"/>
  </r>
  <r>
    <n v="654"/>
    <x v="643"/>
    <s v="Programmable static middleware"/>
    <n v="35000"/>
    <n v="177936"/>
    <n v="508.38857142857148"/>
    <x v="1"/>
    <n v="3016"/>
    <n v="58.9973474801061"/>
    <s v="US"/>
    <s v="USD"/>
    <n v="1440392400"/>
    <n v="1440824400"/>
    <x v="335"/>
    <d v="2015-08-29T05:00:00"/>
    <b v="0"/>
    <b v="0"/>
    <s v="music/metal"/>
    <x v="1"/>
    <s v="metal"/>
  </r>
  <r>
    <n v="655"/>
    <x v="644"/>
    <s v="Multi-layered bottom-line encryption"/>
    <n v="6900"/>
    <n v="13212"/>
    <n v="191.47826086956522"/>
    <x v="1"/>
    <n v="264"/>
    <n v="50.045454545454547"/>
    <s v="US"/>
    <s v="USD"/>
    <n v="1488434400"/>
    <n v="1489554000"/>
    <x v="603"/>
    <d v="2017-03-15T05:00:00"/>
    <b v="1"/>
    <b v="0"/>
    <s v="photography/photography books"/>
    <x v="7"/>
    <s v="photography books"/>
  </r>
  <r>
    <n v="656"/>
    <x v="645"/>
    <s v="Vision-oriented systematic Graphical User Interface"/>
    <n v="118400"/>
    <n v="49879"/>
    <n v="42.127533783783782"/>
    <x v="0"/>
    <n v="504"/>
    <n v="98.966269841269835"/>
    <s v="AU"/>
    <s v="AUD"/>
    <n v="1514440800"/>
    <n v="1514872800"/>
    <x v="604"/>
    <d v="2018-01-02T06:00:00"/>
    <b v="0"/>
    <b v="0"/>
    <s v="food/food trucks"/>
    <x v="0"/>
    <s v="food trucks"/>
  </r>
  <r>
    <n v="657"/>
    <x v="646"/>
    <s v="Balanced optimal hardware"/>
    <n v="10000"/>
    <n v="824"/>
    <n v="8.24"/>
    <x v="0"/>
    <n v="14"/>
    <n v="58.857142857142854"/>
    <s v="US"/>
    <s v="USD"/>
    <n v="1514354400"/>
    <n v="1515736800"/>
    <x v="605"/>
    <d v="2018-01-12T06:00:00"/>
    <b v="0"/>
    <b v="0"/>
    <s v="film &amp; video/science fiction"/>
    <x v="4"/>
    <s v="science fiction"/>
  </r>
  <r>
    <n v="658"/>
    <x v="647"/>
    <s v="Self-enabling mission-critical success"/>
    <n v="52600"/>
    <n v="31594"/>
    <n v="60.064638783269963"/>
    <x v="3"/>
    <n v="390"/>
    <n v="81.010256410256417"/>
    <s v="US"/>
    <s v="USD"/>
    <n v="1440910800"/>
    <n v="1442898000"/>
    <x v="606"/>
    <d v="2015-09-22T05:00:00"/>
    <b v="0"/>
    <b v="0"/>
    <s v="music/rock"/>
    <x v="1"/>
    <s v="rock"/>
  </r>
  <r>
    <n v="659"/>
    <x v="648"/>
    <s v="Grass-roots dynamic emulation"/>
    <n v="120700"/>
    <n v="57010"/>
    <n v="47.232808616404313"/>
    <x v="0"/>
    <n v="750"/>
    <n v="76.013333333333335"/>
    <s v="GB"/>
    <s v="GBP"/>
    <n v="1296108000"/>
    <n v="1296194400"/>
    <x v="65"/>
    <d v="2011-01-28T06:00:00"/>
    <b v="0"/>
    <b v="0"/>
    <s v="film &amp; video/documentary"/>
    <x v="4"/>
    <s v="documentary"/>
  </r>
  <r>
    <n v="660"/>
    <x v="649"/>
    <s v="Fundamental disintermediate matrix"/>
    <n v="9100"/>
    <n v="7438"/>
    <n v="81.736263736263737"/>
    <x v="0"/>
    <n v="77"/>
    <n v="96.597402597402592"/>
    <s v="US"/>
    <s v="USD"/>
    <n v="1440133200"/>
    <n v="1440910800"/>
    <x v="607"/>
    <d v="2015-08-30T05:00:00"/>
    <b v="1"/>
    <b v="0"/>
    <s v="theater/plays"/>
    <x v="3"/>
    <s v="plays"/>
  </r>
  <r>
    <n v="661"/>
    <x v="650"/>
    <s v="Right-sized secondary challenge"/>
    <n v="106800"/>
    <n v="57872"/>
    <n v="54.187265917603"/>
    <x v="0"/>
    <n v="752"/>
    <n v="76.957446808510639"/>
    <s v="DK"/>
    <s v="DKK"/>
    <n v="1332910800"/>
    <n v="1335502800"/>
    <x v="608"/>
    <d v="2012-04-27T05:00:00"/>
    <b v="0"/>
    <b v="0"/>
    <s v="music/jazz"/>
    <x v="1"/>
    <s v="jazz"/>
  </r>
  <r>
    <n v="662"/>
    <x v="651"/>
    <s v="Implemented exuding software"/>
    <n v="9100"/>
    <n v="8906"/>
    <n v="97.868131868131869"/>
    <x v="0"/>
    <n v="131"/>
    <n v="67.984732824427482"/>
    <s v="US"/>
    <s v="USD"/>
    <n v="1544335200"/>
    <n v="1544680800"/>
    <x v="609"/>
    <d v="2018-12-13T06:00:00"/>
    <b v="0"/>
    <b v="0"/>
    <s v="theater/plays"/>
    <x v="3"/>
    <s v="plays"/>
  </r>
  <r>
    <n v="663"/>
    <x v="652"/>
    <s v="Total optimizing software"/>
    <n v="10000"/>
    <n v="7724"/>
    <n v="77.239999999999995"/>
    <x v="0"/>
    <n v="87"/>
    <n v="88.781609195402297"/>
    <s v="US"/>
    <s v="USD"/>
    <n v="1286427600"/>
    <n v="1288414800"/>
    <x v="610"/>
    <d v="2010-10-30T05:00:00"/>
    <b v="0"/>
    <b v="0"/>
    <s v="theater/plays"/>
    <x v="3"/>
    <s v="plays"/>
  </r>
  <r>
    <n v="664"/>
    <x v="327"/>
    <s v="Optional maximized attitude"/>
    <n v="79400"/>
    <n v="26571"/>
    <n v="33.464735516372798"/>
    <x v="0"/>
    <n v="1063"/>
    <n v="24.99623706491063"/>
    <s v="US"/>
    <s v="USD"/>
    <n v="1329717600"/>
    <n v="1330581600"/>
    <x v="541"/>
    <d v="2012-03-01T06:00:00"/>
    <b v="0"/>
    <b v="0"/>
    <s v="music/jazz"/>
    <x v="1"/>
    <s v="jazz"/>
  </r>
  <r>
    <n v="665"/>
    <x v="653"/>
    <s v="Customer-focused impactful extranet"/>
    <n v="5100"/>
    <n v="12219"/>
    <n v="239.58823529411765"/>
    <x v="1"/>
    <n v="272"/>
    <n v="44.922794117647058"/>
    <s v="US"/>
    <s v="USD"/>
    <n v="1310187600"/>
    <n v="1311397200"/>
    <x v="611"/>
    <d v="2011-07-23T05:00:00"/>
    <b v="0"/>
    <b v="1"/>
    <s v="film &amp; video/documentary"/>
    <x v="4"/>
    <s v="documentary"/>
  </r>
  <r>
    <n v="666"/>
    <x v="654"/>
    <s v="Cloned bottom-line success"/>
    <n v="3100"/>
    <n v="1985"/>
    <n v="64.032258064516128"/>
    <x v="3"/>
    <n v="25"/>
    <n v="79.400000000000006"/>
    <s v="US"/>
    <s v="USD"/>
    <n v="1377838800"/>
    <n v="1378357200"/>
    <x v="612"/>
    <d v="2013-09-05T05:00:00"/>
    <b v="0"/>
    <b v="1"/>
    <s v="theater/plays"/>
    <x v="3"/>
    <s v="plays"/>
  </r>
  <r>
    <n v="667"/>
    <x v="655"/>
    <s v="Decentralized bandwidth-monitored ability"/>
    <n v="6900"/>
    <n v="12155"/>
    <n v="176.15942028985506"/>
    <x v="1"/>
    <n v="419"/>
    <n v="29.009546539379475"/>
    <s v="US"/>
    <s v="USD"/>
    <n v="1410325200"/>
    <n v="1411102800"/>
    <x v="613"/>
    <d v="2014-09-19T05:00:00"/>
    <b v="0"/>
    <b v="0"/>
    <s v="journalism/audio"/>
    <x v="8"/>
    <s v="audio"/>
  </r>
  <r>
    <n v="668"/>
    <x v="656"/>
    <s v="Programmable leadingedge budgetary management"/>
    <n v="27500"/>
    <n v="5593"/>
    <n v="20.33818181818182"/>
    <x v="0"/>
    <n v="76"/>
    <n v="73.59210526315789"/>
    <s v="US"/>
    <s v="USD"/>
    <n v="1343797200"/>
    <n v="1344834000"/>
    <x v="614"/>
    <d v="2012-08-13T05:00:00"/>
    <b v="0"/>
    <b v="0"/>
    <s v="theater/plays"/>
    <x v="3"/>
    <s v="plays"/>
  </r>
  <r>
    <n v="669"/>
    <x v="657"/>
    <s v="Upgradable bi-directional concept"/>
    <n v="48800"/>
    <n v="175020"/>
    <n v="358.64754098360658"/>
    <x v="1"/>
    <n v="1621"/>
    <n v="107.97038864898211"/>
    <s v="IT"/>
    <s v="EUR"/>
    <n v="1498453200"/>
    <n v="1499230800"/>
    <x v="615"/>
    <d v="2017-07-05T05:00:00"/>
    <b v="0"/>
    <b v="0"/>
    <s v="theater/plays"/>
    <x v="3"/>
    <s v="plays"/>
  </r>
  <r>
    <n v="670"/>
    <x v="635"/>
    <s v="Re-contextualized homogeneous flexibility"/>
    <n v="16200"/>
    <n v="75955"/>
    <n v="468.85802469135803"/>
    <x v="1"/>
    <n v="1101"/>
    <n v="68.987284287011803"/>
    <s v="US"/>
    <s v="USD"/>
    <n v="1456380000"/>
    <n v="1457416800"/>
    <x v="90"/>
    <d v="2016-03-08T06:00:00"/>
    <b v="0"/>
    <b v="0"/>
    <s v="music/indie rock"/>
    <x v="1"/>
    <s v="indie rock"/>
  </r>
  <r>
    <n v="671"/>
    <x v="658"/>
    <s v="Monitored bi-directional standardization"/>
    <n v="97600"/>
    <n v="119127"/>
    <n v="122.05635245901641"/>
    <x v="1"/>
    <n v="1073"/>
    <n v="111.02236719478098"/>
    <s v="US"/>
    <s v="USD"/>
    <n v="1280552400"/>
    <n v="1280898000"/>
    <x v="616"/>
    <d v="2010-08-04T05:00:00"/>
    <b v="0"/>
    <b v="1"/>
    <s v="theater/plays"/>
    <x v="3"/>
    <s v="plays"/>
  </r>
  <r>
    <n v="672"/>
    <x v="659"/>
    <s v="Stand-alone grid-enabled leverage"/>
    <n v="197900"/>
    <n v="110689"/>
    <n v="55.931783729156137"/>
    <x v="0"/>
    <n v="4428"/>
    <n v="24.997515808491418"/>
    <s v="AU"/>
    <s v="AUD"/>
    <n v="1521608400"/>
    <n v="1522472400"/>
    <x v="617"/>
    <d v="2018-03-31T05:00:00"/>
    <b v="0"/>
    <b v="0"/>
    <s v="theater/plays"/>
    <x v="3"/>
    <s v="plays"/>
  </r>
  <r>
    <n v="673"/>
    <x v="660"/>
    <s v="Assimilated regional groupware"/>
    <n v="5600"/>
    <n v="2445"/>
    <n v="43.660714285714285"/>
    <x v="0"/>
    <n v="58"/>
    <n v="42.155172413793103"/>
    <s v="IT"/>
    <s v="EUR"/>
    <n v="1460696400"/>
    <n v="1462510800"/>
    <x v="618"/>
    <d v="2016-05-06T05:00:00"/>
    <b v="0"/>
    <b v="0"/>
    <s v="music/indie rock"/>
    <x v="1"/>
    <s v="indie rock"/>
  </r>
  <r>
    <n v="674"/>
    <x v="661"/>
    <s v="Up-sized 24hour instruction set"/>
    <n v="170700"/>
    <n v="57250"/>
    <n v="33.53837141183363"/>
    <x v="3"/>
    <n v="1218"/>
    <n v="47.003284072249592"/>
    <s v="US"/>
    <s v="USD"/>
    <n v="1313730000"/>
    <n v="1317790800"/>
    <x v="619"/>
    <d v="2011-10-05T05:00:00"/>
    <b v="0"/>
    <b v="0"/>
    <s v="photography/photography books"/>
    <x v="7"/>
    <s v="photography books"/>
  </r>
  <r>
    <n v="675"/>
    <x v="662"/>
    <s v="Right-sized web-enabled intranet"/>
    <n v="9700"/>
    <n v="11929"/>
    <n v="122.97938144329896"/>
    <x v="1"/>
    <n v="331"/>
    <n v="36.0392749244713"/>
    <s v="US"/>
    <s v="USD"/>
    <n v="1568178000"/>
    <n v="1568782800"/>
    <x v="620"/>
    <d v="2019-09-18T05:00:00"/>
    <b v="0"/>
    <b v="0"/>
    <s v="journalism/audio"/>
    <x v="8"/>
    <s v="audio"/>
  </r>
  <r>
    <n v="676"/>
    <x v="663"/>
    <s v="Expanded needs-based orchestration"/>
    <n v="62300"/>
    <n v="118214"/>
    <n v="189.74959871589084"/>
    <x v="1"/>
    <n v="1170"/>
    <n v="101.03760683760684"/>
    <s v="US"/>
    <s v="USD"/>
    <n v="1348635600"/>
    <n v="1349413200"/>
    <x v="621"/>
    <d v="2012-10-05T05:00:00"/>
    <b v="0"/>
    <b v="0"/>
    <s v="photography/photography books"/>
    <x v="7"/>
    <s v="photography books"/>
  </r>
  <r>
    <n v="677"/>
    <x v="664"/>
    <s v="Organic system-worthy orchestration"/>
    <n v="5300"/>
    <n v="4432"/>
    <n v="83.622641509433961"/>
    <x v="0"/>
    <n v="111"/>
    <n v="39.927927927927925"/>
    <s v="US"/>
    <s v="USD"/>
    <n v="1468126800"/>
    <n v="1472446800"/>
    <x v="622"/>
    <d v="2016-08-29T05:00:00"/>
    <b v="0"/>
    <b v="0"/>
    <s v="publishing/fiction"/>
    <x v="5"/>
    <s v="fiction"/>
  </r>
  <r>
    <n v="678"/>
    <x v="665"/>
    <s v="Inverse static standardization"/>
    <n v="99500"/>
    <n v="17879"/>
    <n v="17.968844221105527"/>
    <x v="3"/>
    <n v="215"/>
    <n v="83.158139534883716"/>
    <s v="US"/>
    <s v="USD"/>
    <n v="1547877600"/>
    <n v="1548050400"/>
    <x v="35"/>
    <d v="2019-01-21T06:00:00"/>
    <b v="0"/>
    <b v="0"/>
    <s v="film &amp; video/drama"/>
    <x v="4"/>
    <s v="drama"/>
  </r>
  <r>
    <n v="679"/>
    <x v="307"/>
    <s v="Synchronized motivating solution"/>
    <n v="1400"/>
    <n v="14511"/>
    <n v="1036.5"/>
    <x v="1"/>
    <n v="363"/>
    <n v="39.97520661157025"/>
    <s v="US"/>
    <s v="USD"/>
    <n v="1571374800"/>
    <n v="1571806800"/>
    <x v="623"/>
    <d v="2019-10-23T05:00:00"/>
    <b v="0"/>
    <b v="1"/>
    <s v="food/food trucks"/>
    <x v="0"/>
    <s v="food trucks"/>
  </r>
  <r>
    <n v="680"/>
    <x v="666"/>
    <s v="Open-source 4thgeneration open system"/>
    <n v="145600"/>
    <n v="141822"/>
    <n v="97.405219780219781"/>
    <x v="0"/>
    <n v="2955"/>
    <n v="47.993908629441627"/>
    <s v="US"/>
    <s v="USD"/>
    <n v="1576303200"/>
    <n v="1576476000"/>
    <x v="624"/>
    <d v="2019-12-16T06:00:00"/>
    <b v="0"/>
    <b v="1"/>
    <s v="games/mobile games"/>
    <x v="6"/>
    <s v="mobile games"/>
  </r>
  <r>
    <n v="681"/>
    <x v="667"/>
    <s v="Decentralized context-sensitive superstructure"/>
    <n v="184100"/>
    <n v="159037"/>
    <n v="86.386203150461711"/>
    <x v="0"/>
    <n v="1657"/>
    <n v="95.978877489438744"/>
    <s v="US"/>
    <s v="USD"/>
    <n v="1324447200"/>
    <n v="1324965600"/>
    <x v="625"/>
    <d v="2011-12-27T06:00:00"/>
    <b v="0"/>
    <b v="0"/>
    <s v="theater/plays"/>
    <x v="3"/>
    <s v="plays"/>
  </r>
  <r>
    <n v="682"/>
    <x v="668"/>
    <s v="Compatible 5thgeneration concept"/>
    <n v="5400"/>
    <n v="8109"/>
    <n v="150.16666666666666"/>
    <x v="1"/>
    <n v="103"/>
    <n v="78.728155339805824"/>
    <s v="US"/>
    <s v="USD"/>
    <n v="1386741600"/>
    <n v="1387519200"/>
    <x v="626"/>
    <d v="2013-12-20T06:00:00"/>
    <b v="0"/>
    <b v="0"/>
    <s v="theater/plays"/>
    <x v="3"/>
    <s v="plays"/>
  </r>
  <r>
    <n v="683"/>
    <x v="669"/>
    <s v="Virtual systemic intranet"/>
    <n v="2300"/>
    <n v="8244"/>
    <n v="358.43478260869563"/>
    <x v="1"/>
    <n v="147"/>
    <n v="56.081632653061227"/>
    <s v="US"/>
    <s v="USD"/>
    <n v="1537074000"/>
    <n v="1537246800"/>
    <x v="627"/>
    <d v="2018-09-18T05:00:00"/>
    <b v="0"/>
    <b v="0"/>
    <s v="theater/plays"/>
    <x v="3"/>
    <s v="plays"/>
  </r>
  <r>
    <n v="684"/>
    <x v="670"/>
    <s v="Optimized systemic algorithm"/>
    <n v="1400"/>
    <n v="7600"/>
    <n v="542.85714285714289"/>
    <x v="1"/>
    <n v="110"/>
    <n v="69.090909090909093"/>
    <s v="CA"/>
    <s v="CAD"/>
    <n v="1277787600"/>
    <n v="1279515600"/>
    <x v="628"/>
    <d v="2010-07-19T05:00:00"/>
    <b v="0"/>
    <b v="0"/>
    <s v="publishing/nonfiction"/>
    <x v="5"/>
    <s v="nonfiction"/>
  </r>
  <r>
    <n v="685"/>
    <x v="671"/>
    <s v="Customizable homogeneous firmware"/>
    <n v="140000"/>
    <n v="94501"/>
    <n v="67.500714285714281"/>
    <x v="0"/>
    <n v="926"/>
    <n v="102.05291576673866"/>
    <s v="CA"/>
    <s v="CAD"/>
    <n v="1440306000"/>
    <n v="1442379600"/>
    <x v="629"/>
    <d v="2015-09-16T05:00:00"/>
    <b v="0"/>
    <b v="0"/>
    <s v="theater/plays"/>
    <x v="3"/>
    <s v="plays"/>
  </r>
  <r>
    <n v="686"/>
    <x v="672"/>
    <s v="Front-line cohesive extranet"/>
    <n v="7500"/>
    <n v="14381"/>
    <n v="191.74666666666667"/>
    <x v="1"/>
    <n v="134"/>
    <n v="107.32089552238806"/>
    <s v="US"/>
    <s v="USD"/>
    <n v="1522126800"/>
    <n v="1523077200"/>
    <x v="630"/>
    <d v="2018-04-07T05:00:00"/>
    <b v="0"/>
    <b v="0"/>
    <s v="technology/wearables"/>
    <x v="2"/>
    <s v="wearables"/>
  </r>
  <r>
    <n v="687"/>
    <x v="673"/>
    <s v="Distributed holistic neural-net"/>
    <n v="1500"/>
    <n v="13980"/>
    <n v="932"/>
    <x v="1"/>
    <n v="269"/>
    <n v="51.970260223048328"/>
    <s v="US"/>
    <s v="USD"/>
    <n v="1489298400"/>
    <n v="1489554000"/>
    <x v="631"/>
    <d v="2017-03-15T05:00:00"/>
    <b v="0"/>
    <b v="0"/>
    <s v="theater/plays"/>
    <x v="3"/>
    <s v="plays"/>
  </r>
  <r>
    <n v="688"/>
    <x v="674"/>
    <s v="Devolved client-server monitoring"/>
    <n v="2900"/>
    <n v="12449"/>
    <n v="429.27586206896552"/>
    <x v="1"/>
    <n v="175"/>
    <n v="71.137142857142862"/>
    <s v="US"/>
    <s v="USD"/>
    <n v="1547100000"/>
    <n v="1548482400"/>
    <x v="632"/>
    <d v="2019-01-26T06:00:00"/>
    <b v="0"/>
    <b v="1"/>
    <s v="film &amp; video/television"/>
    <x v="4"/>
    <s v="television"/>
  </r>
  <r>
    <n v="689"/>
    <x v="675"/>
    <s v="Seamless directional capacity"/>
    <n v="7300"/>
    <n v="7348"/>
    <n v="100.65753424657535"/>
    <x v="1"/>
    <n v="69"/>
    <n v="106.49275362318841"/>
    <s v="US"/>
    <s v="USD"/>
    <n v="1383022800"/>
    <n v="1384063200"/>
    <x v="633"/>
    <d v="2013-11-10T06:00:00"/>
    <b v="0"/>
    <b v="0"/>
    <s v="technology/web"/>
    <x v="2"/>
    <s v="web"/>
  </r>
  <r>
    <n v="690"/>
    <x v="676"/>
    <s v="Polarized actuating implementation"/>
    <n v="3600"/>
    <n v="8158"/>
    <n v="226.61111111111109"/>
    <x v="1"/>
    <n v="190"/>
    <n v="42.93684210526316"/>
    <s v="US"/>
    <s v="USD"/>
    <n v="1322373600"/>
    <n v="1322892000"/>
    <x v="634"/>
    <d v="2011-12-03T06:00:00"/>
    <b v="0"/>
    <b v="1"/>
    <s v="film &amp; video/documentary"/>
    <x v="4"/>
    <s v="documentary"/>
  </r>
  <r>
    <n v="691"/>
    <x v="677"/>
    <s v="Front-line disintermediate hub"/>
    <n v="5000"/>
    <n v="7119"/>
    <n v="142.38"/>
    <x v="1"/>
    <n v="237"/>
    <n v="30.037974683544302"/>
    <s v="US"/>
    <s v="USD"/>
    <n v="1349240400"/>
    <n v="1350709200"/>
    <x v="635"/>
    <d v="2012-10-20T05:00:00"/>
    <b v="1"/>
    <b v="1"/>
    <s v="film &amp; video/documentary"/>
    <x v="4"/>
    <s v="documentary"/>
  </r>
  <r>
    <n v="692"/>
    <x v="678"/>
    <s v="Decentralized 4thgeneration challenge"/>
    <n v="6000"/>
    <n v="5438"/>
    <n v="90.633333333333326"/>
    <x v="0"/>
    <n v="77"/>
    <n v="70.623376623376629"/>
    <s v="GB"/>
    <s v="GBP"/>
    <n v="1562648400"/>
    <n v="1564203600"/>
    <x v="636"/>
    <d v="2019-07-27T05:00:00"/>
    <b v="0"/>
    <b v="0"/>
    <s v="music/rock"/>
    <x v="1"/>
    <s v="rock"/>
  </r>
  <r>
    <n v="693"/>
    <x v="679"/>
    <s v="Reverse-engineered composite hierarchy"/>
    <n v="180400"/>
    <n v="115396"/>
    <n v="63.966740576496676"/>
    <x v="0"/>
    <n v="1748"/>
    <n v="66.016018306636155"/>
    <s v="US"/>
    <s v="USD"/>
    <n v="1508216400"/>
    <n v="1509685200"/>
    <x v="637"/>
    <d v="2017-11-03T05:00:00"/>
    <b v="0"/>
    <b v="0"/>
    <s v="theater/plays"/>
    <x v="3"/>
    <s v="plays"/>
  </r>
  <r>
    <n v="694"/>
    <x v="680"/>
    <s v="Programmable tangible ability"/>
    <n v="9100"/>
    <n v="7656"/>
    <n v="84.131868131868131"/>
    <x v="0"/>
    <n v="79"/>
    <n v="96.911392405063296"/>
    <s v="US"/>
    <s v="USD"/>
    <n v="1511762400"/>
    <n v="1514959200"/>
    <x v="638"/>
    <d v="2018-01-03T06:00:00"/>
    <b v="0"/>
    <b v="0"/>
    <s v="theater/plays"/>
    <x v="3"/>
    <s v="plays"/>
  </r>
  <r>
    <n v="695"/>
    <x v="681"/>
    <s v="Configurable full-range emulation"/>
    <n v="9200"/>
    <n v="12322"/>
    <n v="133.93478260869566"/>
    <x v="1"/>
    <n v="196"/>
    <n v="62.867346938775512"/>
    <s v="IT"/>
    <s v="EUR"/>
    <n v="1447480800"/>
    <n v="1448863200"/>
    <x v="639"/>
    <d v="2015-11-30T06:00:00"/>
    <b v="1"/>
    <b v="0"/>
    <s v="music/rock"/>
    <x v="1"/>
    <s v="rock"/>
  </r>
  <r>
    <n v="696"/>
    <x v="682"/>
    <s v="Total real-time hardware"/>
    <n v="164100"/>
    <n v="96888"/>
    <n v="59.042047531992694"/>
    <x v="0"/>
    <n v="889"/>
    <n v="108.98537682789652"/>
    <s v="US"/>
    <s v="USD"/>
    <n v="1429506000"/>
    <n v="1429592400"/>
    <x v="640"/>
    <d v="2015-04-21T05:00:00"/>
    <b v="0"/>
    <b v="1"/>
    <s v="theater/plays"/>
    <x v="3"/>
    <s v="plays"/>
  </r>
  <r>
    <n v="697"/>
    <x v="683"/>
    <s v="Profound system-worthy functionalities"/>
    <n v="128900"/>
    <n v="196960"/>
    <n v="152.80062063615205"/>
    <x v="1"/>
    <n v="7295"/>
    <n v="26.999314599040439"/>
    <s v="US"/>
    <s v="USD"/>
    <n v="1522472400"/>
    <n v="1522645200"/>
    <x v="641"/>
    <d v="2018-04-02T05:00:00"/>
    <b v="0"/>
    <b v="0"/>
    <s v="music/electric music"/>
    <x v="1"/>
    <s v="electric music"/>
  </r>
  <r>
    <n v="698"/>
    <x v="684"/>
    <s v="Cloned hybrid focus group"/>
    <n v="42100"/>
    <n v="188057"/>
    <n v="446.69121140142522"/>
    <x v="1"/>
    <n v="2893"/>
    <n v="65.004147943311438"/>
    <s v="CA"/>
    <s v="CAD"/>
    <n v="1322114400"/>
    <n v="1323324000"/>
    <x v="642"/>
    <d v="2011-12-08T06:00:00"/>
    <b v="0"/>
    <b v="0"/>
    <s v="technology/wearables"/>
    <x v="2"/>
    <s v="wearables"/>
  </r>
  <r>
    <n v="699"/>
    <x v="196"/>
    <s v="Ergonomic dedicated focus group"/>
    <n v="7400"/>
    <n v="6245"/>
    <n v="84.391891891891888"/>
    <x v="0"/>
    <n v="56"/>
    <n v="111.51785714285714"/>
    <s v="US"/>
    <s v="USD"/>
    <n v="1561438800"/>
    <n v="1561525200"/>
    <x v="230"/>
    <d v="2019-06-26T05:00:00"/>
    <b v="0"/>
    <b v="0"/>
    <s v="film &amp; video/drama"/>
    <x v="4"/>
    <s v="drama"/>
  </r>
  <r>
    <n v="700"/>
    <x v="685"/>
    <s v="Realigned zero administration paradigm"/>
    <n v="100"/>
    <n v="3"/>
    <n v="3"/>
    <x v="0"/>
    <n v="1"/>
    <n v="3"/>
    <s v="US"/>
    <s v="USD"/>
    <n v="1264399200"/>
    <n v="1265695200"/>
    <x v="67"/>
    <d v="2010-02-09T06:00:00"/>
    <b v="0"/>
    <b v="0"/>
    <s v="technology/wearables"/>
    <x v="2"/>
    <s v="wearables"/>
  </r>
  <r>
    <n v="701"/>
    <x v="686"/>
    <s v="Open-source multi-tasking methodology"/>
    <n v="52000"/>
    <n v="91014"/>
    <n v="175.02692307692308"/>
    <x v="1"/>
    <n v="820"/>
    <n v="110.99268292682927"/>
    <s v="US"/>
    <s v="USD"/>
    <n v="1301202000"/>
    <n v="1301806800"/>
    <x v="643"/>
    <d v="2011-04-03T05:00:00"/>
    <b v="1"/>
    <b v="0"/>
    <s v="theater/plays"/>
    <x v="3"/>
    <s v="plays"/>
  </r>
  <r>
    <n v="702"/>
    <x v="687"/>
    <s v="Object-based attitude-oriented analyzer"/>
    <n v="8700"/>
    <n v="4710"/>
    <n v="54.137931034482754"/>
    <x v="0"/>
    <n v="83"/>
    <n v="56.746987951807228"/>
    <s v="US"/>
    <s v="USD"/>
    <n v="1374469200"/>
    <n v="1374901200"/>
    <x v="644"/>
    <d v="2013-07-27T05:00:00"/>
    <b v="0"/>
    <b v="0"/>
    <s v="technology/wearables"/>
    <x v="2"/>
    <s v="wearables"/>
  </r>
  <r>
    <n v="703"/>
    <x v="688"/>
    <s v="Cross-platform tertiary hub"/>
    <n v="63400"/>
    <n v="197728"/>
    <n v="311.87381703470032"/>
    <x v="1"/>
    <n v="2038"/>
    <n v="97.020608439646708"/>
    <s v="US"/>
    <s v="USD"/>
    <n v="1334984400"/>
    <n v="1336453200"/>
    <x v="645"/>
    <d v="2012-05-08T05:00:00"/>
    <b v="1"/>
    <b v="1"/>
    <s v="publishing/translations"/>
    <x v="5"/>
    <s v="translations"/>
  </r>
  <r>
    <n v="704"/>
    <x v="689"/>
    <s v="Seamless clear-thinking artificial intelligence"/>
    <n v="8700"/>
    <n v="10682"/>
    <n v="122.78160919540231"/>
    <x v="1"/>
    <n v="116"/>
    <n v="92.08620689655173"/>
    <s v="US"/>
    <s v="USD"/>
    <n v="1467608400"/>
    <n v="1468904400"/>
    <x v="646"/>
    <d v="2016-07-19T05:00:00"/>
    <b v="0"/>
    <b v="0"/>
    <s v="film &amp; video/animation"/>
    <x v="4"/>
    <s v="animation"/>
  </r>
  <r>
    <n v="705"/>
    <x v="690"/>
    <s v="Centralized tangible success"/>
    <n v="169700"/>
    <n v="168048"/>
    <n v="99.026517383618156"/>
    <x v="0"/>
    <n v="2025"/>
    <n v="82.986666666666665"/>
    <s v="GB"/>
    <s v="GBP"/>
    <n v="1386741600"/>
    <n v="1387087200"/>
    <x v="626"/>
    <d v="2013-12-15T06:00:00"/>
    <b v="0"/>
    <b v="0"/>
    <s v="publishing/nonfiction"/>
    <x v="5"/>
    <s v="nonfiction"/>
  </r>
  <r>
    <n v="706"/>
    <x v="691"/>
    <s v="Customer-focused multimedia methodology"/>
    <n v="108400"/>
    <n v="138586"/>
    <n v="127.84686346863469"/>
    <x v="1"/>
    <n v="1345"/>
    <n v="103.03791821561339"/>
    <s v="AU"/>
    <s v="AUD"/>
    <n v="1546754400"/>
    <n v="1547445600"/>
    <x v="647"/>
    <d v="2019-01-14T06:00:00"/>
    <b v="0"/>
    <b v="1"/>
    <s v="technology/web"/>
    <x v="2"/>
    <s v="web"/>
  </r>
  <r>
    <n v="707"/>
    <x v="692"/>
    <s v="Visionary maximized Local Area Network"/>
    <n v="7300"/>
    <n v="11579"/>
    <n v="158.61643835616439"/>
    <x v="1"/>
    <n v="168"/>
    <n v="68.922619047619051"/>
    <s v="US"/>
    <s v="USD"/>
    <n v="1544248800"/>
    <n v="1547359200"/>
    <x v="159"/>
    <d v="2019-01-13T06:00:00"/>
    <b v="0"/>
    <b v="0"/>
    <s v="film &amp; video/drama"/>
    <x v="4"/>
    <s v="drama"/>
  </r>
  <r>
    <n v="708"/>
    <x v="693"/>
    <s v="Secured bifurcated intranet"/>
    <n v="1700"/>
    <n v="12020"/>
    <n v="707.05882352941171"/>
    <x v="1"/>
    <n v="137"/>
    <n v="87.737226277372258"/>
    <s v="CH"/>
    <s v="CHF"/>
    <n v="1495429200"/>
    <n v="1496293200"/>
    <x v="648"/>
    <d v="2017-06-01T05:00:00"/>
    <b v="0"/>
    <b v="0"/>
    <s v="theater/plays"/>
    <x v="3"/>
    <s v="plays"/>
  </r>
  <r>
    <n v="709"/>
    <x v="694"/>
    <s v="Grass-roots 4thgeneration product"/>
    <n v="9800"/>
    <n v="13954"/>
    <n v="142.38775510204081"/>
    <x v="1"/>
    <n v="186"/>
    <n v="75.021505376344081"/>
    <s v="IT"/>
    <s v="EUR"/>
    <n v="1334811600"/>
    <n v="1335416400"/>
    <x v="267"/>
    <d v="2012-04-26T05:00:00"/>
    <b v="0"/>
    <b v="0"/>
    <s v="theater/plays"/>
    <x v="3"/>
    <s v="plays"/>
  </r>
  <r>
    <n v="710"/>
    <x v="695"/>
    <s v="Reduced next generation info-mediaries"/>
    <n v="4300"/>
    <n v="6358"/>
    <n v="147.86046511627907"/>
    <x v="1"/>
    <n v="125"/>
    <n v="50.863999999999997"/>
    <s v="US"/>
    <s v="USD"/>
    <n v="1531544400"/>
    <n v="1532149200"/>
    <x v="649"/>
    <d v="2018-07-21T05:00:00"/>
    <b v="0"/>
    <b v="1"/>
    <s v="theater/plays"/>
    <x v="3"/>
    <s v="plays"/>
  </r>
  <r>
    <n v="711"/>
    <x v="696"/>
    <s v="Customizable full-range artificial intelligence"/>
    <n v="6200"/>
    <n v="1260"/>
    <n v="20.322580645161288"/>
    <x v="0"/>
    <n v="14"/>
    <n v="90"/>
    <s v="IT"/>
    <s v="EUR"/>
    <n v="1453615200"/>
    <n v="1453788000"/>
    <x v="248"/>
    <d v="2016-01-26T06:00:00"/>
    <b v="1"/>
    <b v="1"/>
    <s v="theater/plays"/>
    <x v="3"/>
    <s v="plays"/>
  </r>
  <r>
    <n v="712"/>
    <x v="697"/>
    <s v="Programmable leadingedge contingency"/>
    <n v="800"/>
    <n v="14725"/>
    <n v="1840.625"/>
    <x v="1"/>
    <n v="202"/>
    <n v="72.896039603960389"/>
    <s v="US"/>
    <s v="USD"/>
    <n v="1467954000"/>
    <n v="1471496400"/>
    <x v="571"/>
    <d v="2016-08-18T05:00:00"/>
    <b v="0"/>
    <b v="0"/>
    <s v="theater/plays"/>
    <x v="3"/>
    <s v="plays"/>
  </r>
  <r>
    <n v="713"/>
    <x v="698"/>
    <s v="Multi-layered global groupware"/>
    <n v="6900"/>
    <n v="11174"/>
    <n v="161.94202898550725"/>
    <x v="1"/>
    <n v="103"/>
    <n v="108.48543689320388"/>
    <s v="US"/>
    <s v="USD"/>
    <n v="1471842000"/>
    <n v="1472878800"/>
    <x v="650"/>
    <d v="2016-09-03T05:00:00"/>
    <b v="0"/>
    <b v="0"/>
    <s v="publishing/radio &amp; podcasts"/>
    <x v="5"/>
    <s v="radio &amp; podcasts"/>
  </r>
  <r>
    <n v="714"/>
    <x v="699"/>
    <s v="Switchable methodical superstructure"/>
    <n v="38500"/>
    <n v="182036"/>
    <n v="472.82077922077923"/>
    <x v="1"/>
    <n v="1785"/>
    <n v="101.98095238095237"/>
    <s v="US"/>
    <s v="USD"/>
    <n v="1408424400"/>
    <n v="1408510800"/>
    <x v="1"/>
    <d v="2014-08-20T05:00:00"/>
    <b v="0"/>
    <b v="0"/>
    <s v="music/rock"/>
    <x v="1"/>
    <s v="rock"/>
  </r>
  <r>
    <n v="715"/>
    <x v="700"/>
    <s v="Expanded even-keeled portal"/>
    <n v="118000"/>
    <n v="28870"/>
    <n v="24.466101694915253"/>
    <x v="0"/>
    <n v="656"/>
    <n v="44.009146341463413"/>
    <s v="US"/>
    <s v="USD"/>
    <n v="1281157200"/>
    <n v="1281589200"/>
    <x v="651"/>
    <d v="2010-08-12T05:00:00"/>
    <b v="0"/>
    <b v="0"/>
    <s v="games/mobile games"/>
    <x v="6"/>
    <s v="mobile games"/>
  </r>
  <r>
    <n v="716"/>
    <x v="701"/>
    <s v="Advanced modular moderator"/>
    <n v="2000"/>
    <n v="10353"/>
    <n v="517.65"/>
    <x v="1"/>
    <n v="157"/>
    <n v="65.942675159235662"/>
    <s v="US"/>
    <s v="USD"/>
    <n v="1373432400"/>
    <n v="1375851600"/>
    <x v="652"/>
    <d v="2013-08-07T05:00:00"/>
    <b v="0"/>
    <b v="1"/>
    <s v="theater/plays"/>
    <x v="3"/>
    <s v="plays"/>
  </r>
  <r>
    <n v="717"/>
    <x v="702"/>
    <s v="Reverse-engineered well-modulated ability"/>
    <n v="5600"/>
    <n v="13868"/>
    <n v="247.64285714285714"/>
    <x v="1"/>
    <n v="555"/>
    <n v="24.987387387387386"/>
    <s v="US"/>
    <s v="USD"/>
    <n v="1313989200"/>
    <n v="1315803600"/>
    <x v="653"/>
    <d v="2011-09-12T05:00:00"/>
    <b v="0"/>
    <b v="0"/>
    <s v="film &amp; video/documentary"/>
    <x v="4"/>
    <s v="documentary"/>
  </r>
  <r>
    <n v="718"/>
    <x v="703"/>
    <s v="Expanded optimal pricing structure"/>
    <n v="8300"/>
    <n v="8317"/>
    <n v="100.20481927710843"/>
    <x v="1"/>
    <n v="297"/>
    <n v="28.003367003367003"/>
    <s v="US"/>
    <s v="USD"/>
    <n v="1371445200"/>
    <n v="1373691600"/>
    <x v="654"/>
    <d v="2013-07-13T05:00:00"/>
    <b v="0"/>
    <b v="0"/>
    <s v="technology/wearables"/>
    <x v="2"/>
    <s v="wearables"/>
  </r>
  <r>
    <n v="719"/>
    <x v="704"/>
    <s v="Down-sized uniform ability"/>
    <n v="6900"/>
    <n v="10557"/>
    <n v="153"/>
    <x v="1"/>
    <n v="123"/>
    <n v="85.829268292682926"/>
    <s v="US"/>
    <s v="USD"/>
    <n v="1338267600"/>
    <n v="1339218000"/>
    <x v="655"/>
    <d v="2012-06-09T05:00:00"/>
    <b v="0"/>
    <b v="0"/>
    <s v="publishing/fiction"/>
    <x v="5"/>
    <s v="fiction"/>
  </r>
  <r>
    <n v="720"/>
    <x v="705"/>
    <s v="Multi-layered upward-trending conglomeration"/>
    <n v="8700"/>
    <n v="3227"/>
    <n v="37.091954022988503"/>
    <x v="3"/>
    <n v="38"/>
    <n v="84.921052631578945"/>
    <s v="DK"/>
    <s v="DKK"/>
    <n v="1519192800"/>
    <n v="1520402400"/>
    <x v="656"/>
    <d v="2018-03-07T06:00:00"/>
    <b v="0"/>
    <b v="1"/>
    <s v="theater/plays"/>
    <x v="3"/>
    <s v="plays"/>
  </r>
  <r>
    <n v="721"/>
    <x v="706"/>
    <s v="Open-architected systematic intranet"/>
    <n v="123600"/>
    <n v="5429"/>
    <n v="4.392394822006473"/>
    <x v="3"/>
    <n v="60"/>
    <n v="90.483333333333334"/>
    <s v="US"/>
    <s v="USD"/>
    <n v="1522818000"/>
    <n v="1523336400"/>
    <x v="657"/>
    <d v="2018-04-10T05:00:00"/>
    <b v="0"/>
    <b v="0"/>
    <s v="music/rock"/>
    <x v="1"/>
    <s v="rock"/>
  </r>
  <r>
    <n v="722"/>
    <x v="707"/>
    <s v="Proactive 24hour frame"/>
    <n v="48500"/>
    <n v="75906"/>
    <n v="156.50721649484535"/>
    <x v="1"/>
    <n v="3036"/>
    <n v="25.00197628458498"/>
    <s v="US"/>
    <s v="USD"/>
    <n v="1509948000"/>
    <n v="1512280800"/>
    <x v="265"/>
    <d v="2017-12-03T06:00:00"/>
    <b v="0"/>
    <b v="0"/>
    <s v="film &amp; video/documentary"/>
    <x v="4"/>
    <s v="documentary"/>
  </r>
  <r>
    <n v="723"/>
    <x v="708"/>
    <s v="Exclusive fresh-thinking model"/>
    <n v="4900"/>
    <n v="13250"/>
    <n v="270.40816326530609"/>
    <x v="1"/>
    <n v="144"/>
    <n v="92.013888888888886"/>
    <s v="AU"/>
    <s v="AUD"/>
    <n v="1456898400"/>
    <n v="1458709200"/>
    <x v="658"/>
    <d v="2016-03-23T05:00:00"/>
    <b v="0"/>
    <b v="0"/>
    <s v="theater/plays"/>
    <x v="3"/>
    <s v="plays"/>
  </r>
  <r>
    <n v="724"/>
    <x v="709"/>
    <s v="Business-focused encompassing intranet"/>
    <n v="8400"/>
    <n v="11261"/>
    <n v="134.05952380952382"/>
    <x v="1"/>
    <n v="121"/>
    <n v="93.066115702479337"/>
    <s v="GB"/>
    <s v="GBP"/>
    <n v="1413954000"/>
    <n v="1414126800"/>
    <x v="659"/>
    <d v="2014-10-24T05:00:00"/>
    <b v="0"/>
    <b v="1"/>
    <s v="theater/plays"/>
    <x v="3"/>
    <s v="plays"/>
  </r>
  <r>
    <n v="725"/>
    <x v="710"/>
    <s v="Optional 6thgeneration access"/>
    <n v="193200"/>
    <n v="97369"/>
    <n v="50.398033126293996"/>
    <x v="0"/>
    <n v="1596"/>
    <n v="61.008145363408524"/>
    <s v="US"/>
    <s v="USD"/>
    <n v="1416031200"/>
    <n v="1416204000"/>
    <x v="660"/>
    <d v="2014-11-17T06:00:00"/>
    <b v="0"/>
    <b v="0"/>
    <s v="games/mobile games"/>
    <x v="6"/>
    <s v="mobile games"/>
  </r>
  <r>
    <n v="726"/>
    <x v="711"/>
    <s v="Realigned web-enabled functionalities"/>
    <n v="54300"/>
    <n v="48227"/>
    <n v="88.815837937384899"/>
    <x v="3"/>
    <n v="524"/>
    <n v="92.036259541984734"/>
    <s v="US"/>
    <s v="USD"/>
    <n v="1287982800"/>
    <n v="1288501200"/>
    <x v="661"/>
    <d v="2010-10-31T05:00:00"/>
    <b v="0"/>
    <b v="1"/>
    <s v="theater/plays"/>
    <x v="3"/>
    <s v="plays"/>
  </r>
  <r>
    <n v="727"/>
    <x v="712"/>
    <s v="Enterprise-wide multimedia software"/>
    <n v="8900"/>
    <n v="14685"/>
    <n v="165"/>
    <x v="1"/>
    <n v="181"/>
    <n v="81.132596685082873"/>
    <s v="US"/>
    <s v="USD"/>
    <n v="1547964000"/>
    <n v="1552971600"/>
    <x v="4"/>
    <d v="2019-03-19T05:00:00"/>
    <b v="0"/>
    <b v="0"/>
    <s v="technology/web"/>
    <x v="2"/>
    <s v="web"/>
  </r>
  <r>
    <n v="728"/>
    <x v="713"/>
    <s v="Versatile mission-critical knowledgebase"/>
    <n v="4200"/>
    <n v="735"/>
    <n v="17.5"/>
    <x v="0"/>
    <n v="10"/>
    <n v="73.5"/>
    <s v="US"/>
    <s v="USD"/>
    <n v="1464152400"/>
    <n v="1465102800"/>
    <x v="662"/>
    <d v="2016-06-05T05:00:00"/>
    <b v="0"/>
    <b v="0"/>
    <s v="theater/plays"/>
    <x v="3"/>
    <s v="plays"/>
  </r>
  <r>
    <n v="729"/>
    <x v="714"/>
    <s v="Multi-lateral object-oriented open system"/>
    <n v="5600"/>
    <n v="10397"/>
    <n v="185.66071428571428"/>
    <x v="1"/>
    <n v="122"/>
    <n v="85.221311475409834"/>
    <s v="US"/>
    <s v="USD"/>
    <n v="1359957600"/>
    <n v="1360130400"/>
    <x v="663"/>
    <d v="2013-02-06T06:00:00"/>
    <b v="0"/>
    <b v="0"/>
    <s v="film &amp; video/drama"/>
    <x v="4"/>
    <s v="drama"/>
  </r>
  <r>
    <n v="730"/>
    <x v="715"/>
    <s v="Visionary system-worthy attitude"/>
    <n v="28800"/>
    <n v="118847"/>
    <n v="412.6631944444444"/>
    <x v="1"/>
    <n v="1071"/>
    <n v="110.96825396825396"/>
    <s v="CA"/>
    <s v="CAD"/>
    <n v="1432357200"/>
    <n v="1432875600"/>
    <x v="664"/>
    <d v="2015-05-29T05:00:00"/>
    <b v="0"/>
    <b v="0"/>
    <s v="technology/wearables"/>
    <x v="2"/>
    <s v="wearables"/>
  </r>
  <r>
    <n v="731"/>
    <x v="716"/>
    <s v="Synergized content-based hierarchy"/>
    <n v="8000"/>
    <n v="7220"/>
    <n v="90.25"/>
    <x v="3"/>
    <n v="219"/>
    <n v="32.968036529680369"/>
    <s v="US"/>
    <s v="USD"/>
    <n v="1500786000"/>
    <n v="1500872400"/>
    <x v="665"/>
    <d v="2017-07-24T05:00:00"/>
    <b v="0"/>
    <b v="0"/>
    <s v="technology/web"/>
    <x v="2"/>
    <s v="web"/>
  </r>
  <r>
    <n v="732"/>
    <x v="717"/>
    <s v="Business-focused 24hour access"/>
    <n v="117000"/>
    <n v="107622"/>
    <n v="91.984615384615381"/>
    <x v="0"/>
    <n v="1121"/>
    <n v="96.005352363960753"/>
    <s v="US"/>
    <s v="USD"/>
    <n v="1490158800"/>
    <n v="1492146000"/>
    <x v="666"/>
    <d v="2017-04-14T05:00:00"/>
    <b v="0"/>
    <b v="1"/>
    <s v="music/rock"/>
    <x v="1"/>
    <s v="rock"/>
  </r>
  <r>
    <n v="733"/>
    <x v="718"/>
    <s v="Automated hybrid orchestration"/>
    <n v="15800"/>
    <n v="83267"/>
    <n v="527.00632911392404"/>
    <x v="1"/>
    <n v="980"/>
    <n v="84.96632653061225"/>
    <s v="US"/>
    <s v="USD"/>
    <n v="1406178000"/>
    <n v="1407301200"/>
    <x v="43"/>
    <d v="2014-08-06T05:00:00"/>
    <b v="0"/>
    <b v="0"/>
    <s v="music/metal"/>
    <x v="1"/>
    <s v="metal"/>
  </r>
  <r>
    <n v="734"/>
    <x v="719"/>
    <s v="Exclusive 5thgeneration leverage"/>
    <n v="4200"/>
    <n v="13404"/>
    <n v="319.14285714285711"/>
    <x v="1"/>
    <n v="536"/>
    <n v="25.007462686567163"/>
    <s v="US"/>
    <s v="USD"/>
    <n v="1485583200"/>
    <n v="1486620000"/>
    <x v="667"/>
    <d v="2017-02-09T06:00:00"/>
    <b v="0"/>
    <b v="1"/>
    <s v="theater/plays"/>
    <x v="3"/>
    <s v="plays"/>
  </r>
  <r>
    <n v="735"/>
    <x v="720"/>
    <s v="Grass-roots zero administration alliance"/>
    <n v="37100"/>
    <n v="131404"/>
    <n v="354.18867924528303"/>
    <x v="1"/>
    <n v="1991"/>
    <n v="65.998995479658461"/>
    <s v="US"/>
    <s v="USD"/>
    <n v="1459314000"/>
    <n v="1459918800"/>
    <x v="668"/>
    <d v="2016-04-06T05:00:00"/>
    <b v="0"/>
    <b v="0"/>
    <s v="photography/photography books"/>
    <x v="7"/>
    <s v="photography books"/>
  </r>
  <r>
    <n v="736"/>
    <x v="721"/>
    <s v="Proactive heuristic orchestration"/>
    <n v="7700"/>
    <n v="2533"/>
    <n v="32.896103896103895"/>
    <x v="3"/>
    <n v="29"/>
    <n v="87.34482758620689"/>
    <s v="US"/>
    <s v="USD"/>
    <n v="1424412000"/>
    <n v="1424757600"/>
    <x v="669"/>
    <d v="2015-02-24T06:00:00"/>
    <b v="0"/>
    <b v="0"/>
    <s v="publishing/nonfiction"/>
    <x v="5"/>
    <s v="nonfiction"/>
  </r>
  <r>
    <n v="737"/>
    <x v="722"/>
    <s v="Function-based systematic Graphical User Interface"/>
    <n v="3700"/>
    <n v="5028"/>
    <n v="135.8918918918919"/>
    <x v="1"/>
    <n v="180"/>
    <n v="27.933333333333334"/>
    <s v="US"/>
    <s v="USD"/>
    <n v="1478844000"/>
    <n v="1479880800"/>
    <x v="670"/>
    <d v="2016-11-23T06:00:00"/>
    <b v="0"/>
    <b v="0"/>
    <s v="music/indie rock"/>
    <x v="1"/>
    <s v="indie rock"/>
  </r>
  <r>
    <n v="738"/>
    <x v="486"/>
    <s v="Extended zero administration software"/>
    <n v="74700"/>
    <n v="1557"/>
    <n v="2.0843373493975905"/>
    <x v="0"/>
    <n v="15"/>
    <n v="103.8"/>
    <s v="US"/>
    <s v="USD"/>
    <n v="1416117600"/>
    <n v="1418018400"/>
    <x v="671"/>
    <d v="2014-12-08T06:00:00"/>
    <b v="0"/>
    <b v="1"/>
    <s v="theater/plays"/>
    <x v="3"/>
    <s v="plays"/>
  </r>
  <r>
    <n v="739"/>
    <x v="723"/>
    <s v="Multi-tiered discrete support"/>
    <n v="10000"/>
    <n v="6100"/>
    <n v="61"/>
    <x v="0"/>
    <n v="191"/>
    <n v="31.937172774869111"/>
    <s v="US"/>
    <s v="USD"/>
    <n v="1340946000"/>
    <n v="1341032400"/>
    <x v="672"/>
    <d v="2012-06-30T05:00:00"/>
    <b v="0"/>
    <b v="0"/>
    <s v="music/indie rock"/>
    <x v="1"/>
    <s v="indie rock"/>
  </r>
  <r>
    <n v="740"/>
    <x v="724"/>
    <s v="Phased system-worthy conglomeration"/>
    <n v="5300"/>
    <n v="1592"/>
    <n v="30.037735849056602"/>
    <x v="0"/>
    <n v="16"/>
    <n v="99.5"/>
    <s v="US"/>
    <s v="USD"/>
    <n v="1486101600"/>
    <n v="1486360800"/>
    <x v="673"/>
    <d v="2017-02-06T06:00:00"/>
    <b v="0"/>
    <b v="0"/>
    <s v="theater/plays"/>
    <x v="3"/>
    <s v="plays"/>
  </r>
  <r>
    <n v="741"/>
    <x v="287"/>
    <s v="Balanced mobile alliance"/>
    <n v="1200"/>
    <n v="14150"/>
    <n v="1179.1666666666665"/>
    <x v="1"/>
    <n v="130"/>
    <n v="108.84615384615384"/>
    <s v="US"/>
    <s v="USD"/>
    <n v="1274590800"/>
    <n v="1274677200"/>
    <x v="674"/>
    <d v="2010-05-24T05:00:00"/>
    <b v="0"/>
    <b v="0"/>
    <s v="theater/plays"/>
    <x v="3"/>
    <s v="plays"/>
  </r>
  <r>
    <n v="742"/>
    <x v="725"/>
    <s v="Reactive solution-oriented groupware"/>
    <n v="1200"/>
    <n v="13513"/>
    <n v="1126.0833333333335"/>
    <x v="1"/>
    <n v="122"/>
    <n v="110.76229508196721"/>
    <s v="US"/>
    <s v="USD"/>
    <n v="1263880800"/>
    <n v="1267509600"/>
    <x v="675"/>
    <d v="2010-03-02T06:00:00"/>
    <b v="0"/>
    <b v="0"/>
    <s v="music/electric music"/>
    <x v="1"/>
    <s v="electric music"/>
  </r>
  <r>
    <n v="743"/>
    <x v="726"/>
    <s v="Exclusive bandwidth-monitored orchestration"/>
    <n v="3900"/>
    <n v="504"/>
    <n v="12.923076923076923"/>
    <x v="0"/>
    <n v="17"/>
    <n v="29.647058823529413"/>
    <s v="US"/>
    <s v="USD"/>
    <n v="1445403600"/>
    <n v="1445922000"/>
    <x v="676"/>
    <d v="2015-10-27T05:00:00"/>
    <b v="0"/>
    <b v="1"/>
    <s v="theater/plays"/>
    <x v="3"/>
    <s v="plays"/>
  </r>
  <r>
    <n v="744"/>
    <x v="727"/>
    <s v="Intuitive exuding initiative"/>
    <n v="2000"/>
    <n v="14240"/>
    <n v="712"/>
    <x v="1"/>
    <n v="140"/>
    <n v="101.71428571428571"/>
    <s v="US"/>
    <s v="USD"/>
    <n v="1533877200"/>
    <n v="1534050000"/>
    <x v="342"/>
    <d v="2018-08-12T05:00:00"/>
    <b v="0"/>
    <b v="1"/>
    <s v="theater/plays"/>
    <x v="3"/>
    <s v="plays"/>
  </r>
  <r>
    <n v="745"/>
    <x v="728"/>
    <s v="Streamlined needs-based knowledge user"/>
    <n v="6900"/>
    <n v="2091"/>
    <n v="30.304347826086957"/>
    <x v="0"/>
    <n v="34"/>
    <n v="61.5"/>
    <s v="US"/>
    <s v="USD"/>
    <n v="1275195600"/>
    <n v="1277528400"/>
    <x v="677"/>
    <d v="2010-06-26T05:00:00"/>
    <b v="0"/>
    <b v="0"/>
    <s v="technology/wearables"/>
    <x v="2"/>
    <s v="wearables"/>
  </r>
  <r>
    <n v="746"/>
    <x v="729"/>
    <s v="Automated system-worthy structure"/>
    <n v="55800"/>
    <n v="118580"/>
    <n v="212.50896057347671"/>
    <x v="1"/>
    <n v="3388"/>
    <n v="35"/>
    <s v="US"/>
    <s v="USD"/>
    <n v="1318136400"/>
    <n v="1318568400"/>
    <x v="678"/>
    <d v="2011-10-14T05:00:00"/>
    <b v="0"/>
    <b v="0"/>
    <s v="technology/web"/>
    <x v="2"/>
    <s v="web"/>
  </r>
  <r>
    <n v="747"/>
    <x v="730"/>
    <s v="Secured clear-thinking intranet"/>
    <n v="4900"/>
    <n v="11214"/>
    <n v="228.85714285714286"/>
    <x v="1"/>
    <n v="280"/>
    <n v="40.049999999999997"/>
    <s v="US"/>
    <s v="USD"/>
    <n v="1283403600"/>
    <n v="1284354000"/>
    <x v="679"/>
    <d v="2010-09-13T05:00:00"/>
    <b v="0"/>
    <b v="0"/>
    <s v="theater/plays"/>
    <x v="3"/>
    <s v="plays"/>
  </r>
  <r>
    <n v="748"/>
    <x v="731"/>
    <s v="Cloned actuating architecture"/>
    <n v="194900"/>
    <n v="68137"/>
    <n v="34.959979476654695"/>
    <x v="3"/>
    <n v="614"/>
    <n v="110.97231270358306"/>
    <s v="US"/>
    <s v="USD"/>
    <n v="1267423200"/>
    <n v="1269579600"/>
    <x v="680"/>
    <d v="2010-03-26T05:00:00"/>
    <b v="0"/>
    <b v="1"/>
    <s v="film &amp; video/animation"/>
    <x v="4"/>
    <s v="animation"/>
  </r>
  <r>
    <n v="749"/>
    <x v="732"/>
    <s v="Down-sized needs-based task-force"/>
    <n v="8600"/>
    <n v="13527"/>
    <n v="157.29069767441862"/>
    <x v="1"/>
    <n v="366"/>
    <n v="36.959016393442624"/>
    <s v="IT"/>
    <s v="EUR"/>
    <n v="1412744400"/>
    <n v="1413781200"/>
    <x v="681"/>
    <d v="2014-10-20T05:00:00"/>
    <b v="0"/>
    <b v="1"/>
    <s v="technology/wearables"/>
    <x v="2"/>
    <s v="wearables"/>
  </r>
  <r>
    <n v="750"/>
    <x v="733"/>
    <s v="Extended responsive Internet solution"/>
    <n v="100"/>
    <n v="1"/>
    <n v="1"/>
    <x v="0"/>
    <n v="1"/>
    <n v="1"/>
    <s v="GB"/>
    <s v="GBP"/>
    <n v="1277960400"/>
    <n v="1280120400"/>
    <x v="682"/>
    <d v="2010-07-26T05:00:00"/>
    <b v="0"/>
    <b v="0"/>
    <s v="music/electric music"/>
    <x v="1"/>
    <s v="electric music"/>
  </r>
  <r>
    <n v="751"/>
    <x v="734"/>
    <s v="Universal value-added moderator"/>
    <n v="3600"/>
    <n v="8363"/>
    <n v="232.30555555555554"/>
    <x v="1"/>
    <n v="270"/>
    <n v="30.974074074074075"/>
    <s v="US"/>
    <s v="USD"/>
    <n v="1458190800"/>
    <n v="1459486800"/>
    <x v="683"/>
    <d v="2016-04-01T05:00:00"/>
    <b v="1"/>
    <b v="1"/>
    <s v="publishing/nonfiction"/>
    <x v="5"/>
    <s v="nonfiction"/>
  </r>
  <r>
    <n v="752"/>
    <x v="735"/>
    <s v="Sharable motivating emulation"/>
    <n v="5800"/>
    <n v="5362"/>
    <n v="92.448275862068968"/>
    <x v="3"/>
    <n v="114"/>
    <n v="47.035087719298247"/>
    <s v="US"/>
    <s v="USD"/>
    <n v="1280984400"/>
    <n v="1282539600"/>
    <x v="684"/>
    <d v="2010-08-23T05:00:00"/>
    <b v="0"/>
    <b v="1"/>
    <s v="theater/plays"/>
    <x v="3"/>
    <s v="plays"/>
  </r>
  <r>
    <n v="753"/>
    <x v="736"/>
    <s v="Networked web-enabled product"/>
    <n v="4700"/>
    <n v="12065"/>
    <n v="256.70212765957444"/>
    <x v="1"/>
    <n v="137"/>
    <n v="88.065693430656935"/>
    <s v="US"/>
    <s v="USD"/>
    <n v="1274590800"/>
    <n v="1275886800"/>
    <x v="674"/>
    <d v="2010-06-07T05:00:00"/>
    <b v="0"/>
    <b v="0"/>
    <s v="photography/photography books"/>
    <x v="7"/>
    <s v="photography books"/>
  </r>
  <r>
    <n v="754"/>
    <x v="737"/>
    <s v="Advanced dedicated encoding"/>
    <n v="70400"/>
    <n v="118603"/>
    <n v="168.47017045454547"/>
    <x v="1"/>
    <n v="3205"/>
    <n v="37.005616224648989"/>
    <s v="US"/>
    <s v="USD"/>
    <n v="1351400400"/>
    <n v="1355983200"/>
    <x v="685"/>
    <d v="2012-12-20T06:00:00"/>
    <b v="0"/>
    <b v="0"/>
    <s v="theater/plays"/>
    <x v="3"/>
    <s v="plays"/>
  </r>
  <r>
    <n v="755"/>
    <x v="738"/>
    <s v="Stand-alone multi-state project"/>
    <n v="4500"/>
    <n v="7496"/>
    <n v="166.57777777777778"/>
    <x v="1"/>
    <n v="288"/>
    <n v="26.027777777777779"/>
    <s v="DK"/>
    <s v="DKK"/>
    <n v="1514354400"/>
    <n v="1515391200"/>
    <x v="605"/>
    <d v="2018-01-08T06:00:00"/>
    <b v="0"/>
    <b v="1"/>
    <s v="theater/plays"/>
    <x v="3"/>
    <s v="plays"/>
  </r>
  <r>
    <n v="756"/>
    <x v="739"/>
    <s v="Customizable bi-directional monitoring"/>
    <n v="1300"/>
    <n v="10037"/>
    <n v="772.07692307692309"/>
    <x v="1"/>
    <n v="148"/>
    <n v="67.817567567567565"/>
    <s v="US"/>
    <s v="USD"/>
    <n v="1421733600"/>
    <n v="1422252000"/>
    <x v="686"/>
    <d v="2015-01-26T06:00:00"/>
    <b v="0"/>
    <b v="0"/>
    <s v="theater/plays"/>
    <x v="3"/>
    <s v="plays"/>
  </r>
  <r>
    <n v="757"/>
    <x v="740"/>
    <s v="Profit-focused motivating function"/>
    <n v="1400"/>
    <n v="5696"/>
    <n v="406.85714285714283"/>
    <x v="1"/>
    <n v="114"/>
    <n v="49.964912280701753"/>
    <s v="US"/>
    <s v="USD"/>
    <n v="1305176400"/>
    <n v="1305522000"/>
    <x v="687"/>
    <d v="2011-05-16T05:00:00"/>
    <b v="0"/>
    <b v="0"/>
    <s v="film &amp; video/drama"/>
    <x v="4"/>
    <s v="drama"/>
  </r>
  <r>
    <n v="758"/>
    <x v="741"/>
    <s v="Proactive systemic firmware"/>
    <n v="29600"/>
    <n v="167005"/>
    <n v="564.20608108108115"/>
    <x v="1"/>
    <n v="1518"/>
    <n v="110.01646903820817"/>
    <s v="CA"/>
    <s v="CAD"/>
    <n v="1414126800"/>
    <n v="1414904400"/>
    <x v="688"/>
    <d v="2014-11-02T05:00:00"/>
    <b v="0"/>
    <b v="0"/>
    <s v="music/rock"/>
    <x v="1"/>
    <s v="rock"/>
  </r>
  <r>
    <n v="759"/>
    <x v="742"/>
    <s v="Grass-roots upward-trending installation"/>
    <n v="167500"/>
    <n v="114615"/>
    <n v="68.426865671641792"/>
    <x v="0"/>
    <n v="1274"/>
    <n v="89.964678178963894"/>
    <s v="US"/>
    <s v="USD"/>
    <n v="1517810400"/>
    <n v="1520402400"/>
    <x v="689"/>
    <d v="2018-03-07T06:00:00"/>
    <b v="0"/>
    <b v="0"/>
    <s v="music/electric music"/>
    <x v="1"/>
    <s v="electric music"/>
  </r>
  <r>
    <n v="760"/>
    <x v="743"/>
    <s v="Virtual heuristic hub"/>
    <n v="48300"/>
    <n v="16592"/>
    <n v="34.351966873706004"/>
    <x v="0"/>
    <n v="210"/>
    <n v="79.009523809523813"/>
    <s v="IT"/>
    <s v="EUR"/>
    <n v="1564635600"/>
    <n v="1567141200"/>
    <x v="690"/>
    <d v="2019-08-30T05:00:00"/>
    <b v="0"/>
    <b v="1"/>
    <s v="games/video games"/>
    <x v="6"/>
    <s v="video games"/>
  </r>
  <r>
    <n v="761"/>
    <x v="744"/>
    <s v="Customizable leadingedge model"/>
    <n v="2200"/>
    <n v="14420"/>
    <n v="655.4545454545455"/>
    <x v="1"/>
    <n v="166"/>
    <n v="86.867469879518069"/>
    <s v="US"/>
    <s v="USD"/>
    <n v="1500699600"/>
    <n v="1501131600"/>
    <x v="691"/>
    <d v="2017-07-27T05:00:00"/>
    <b v="0"/>
    <b v="0"/>
    <s v="music/rock"/>
    <x v="1"/>
    <s v="rock"/>
  </r>
  <r>
    <n v="762"/>
    <x v="307"/>
    <s v="Upgradable uniform service-desk"/>
    <n v="3500"/>
    <n v="6204"/>
    <n v="177.25714285714284"/>
    <x v="1"/>
    <n v="100"/>
    <n v="62.04"/>
    <s v="AU"/>
    <s v="AUD"/>
    <n v="1354082400"/>
    <n v="1355032800"/>
    <x v="692"/>
    <d v="2012-12-09T06:00:00"/>
    <b v="0"/>
    <b v="0"/>
    <s v="music/jazz"/>
    <x v="1"/>
    <s v="jazz"/>
  </r>
  <r>
    <n v="763"/>
    <x v="745"/>
    <s v="Inverse client-driven product"/>
    <n v="5600"/>
    <n v="6338"/>
    <n v="113.17857142857144"/>
    <x v="1"/>
    <n v="235"/>
    <n v="26.970212765957445"/>
    <s v="US"/>
    <s v="USD"/>
    <n v="1336453200"/>
    <n v="1339477200"/>
    <x v="693"/>
    <d v="2012-06-12T05:00:00"/>
    <b v="0"/>
    <b v="1"/>
    <s v="theater/plays"/>
    <x v="3"/>
    <s v="plays"/>
  </r>
  <r>
    <n v="764"/>
    <x v="746"/>
    <s v="Managed bandwidth-monitored system engine"/>
    <n v="1100"/>
    <n v="8010"/>
    <n v="728.18181818181824"/>
    <x v="1"/>
    <n v="148"/>
    <n v="54.121621621621621"/>
    <s v="US"/>
    <s v="USD"/>
    <n v="1305262800"/>
    <n v="1305954000"/>
    <x v="694"/>
    <d v="2011-05-21T05:00:00"/>
    <b v="0"/>
    <b v="0"/>
    <s v="music/rock"/>
    <x v="1"/>
    <s v="rock"/>
  </r>
  <r>
    <n v="765"/>
    <x v="747"/>
    <s v="Advanced transitional help-desk"/>
    <n v="3900"/>
    <n v="8125"/>
    <n v="208.33333333333334"/>
    <x v="1"/>
    <n v="198"/>
    <n v="41.035353535353536"/>
    <s v="US"/>
    <s v="USD"/>
    <n v="1492232400"/>
    <n v="1494392400"/>
    <x v="695"/>
    <d v="2017-05-10T05:00:00"/>
    <b v="1"/>
    <b v="1"/>
    <s v="music/indie rock"/>
    <x v="1"/>
    <s v="indie rock"/>
  </r>
  <r>
    <n v="766"/>
    <x v="748"/>
    <s v="De-engineered disintermediate encryption"/>
    <n v="43800"/>
    <n v="13653"/>
    <n v="31.171232876712331"/>
    <x v="0"/>
    <n v="248"/>
    <n v="55.052419354838712"/>
    <s v="AU"/>
    <s v="AUD"/>
    <n v="1537333200"/>
    <n v="1537419600"/>
    <x v="123"/>
    <d v="2018-09-20T05:00:00"/>
    <b v="0"/>
    <b v="0"/>
    <s v="film &amp; video/science fiction"/>
    <x v="4"/>
    <s v="science fiction"/>
  </r>
  <r>
    <n v="767"/>
    <x v="749"/>
    <s v="Upgradable attitude-oriented project"/>
    <n v="97200"/>
    <n v="55372"/>
    <n v="56.967078189300416"/>
    <x v="0"/>
    <n v="513"/>
    <n v="107.93762183235867"/>
    <s v="US"/>
    <s v="USD"/>
    <n v="1444107600"/>
    <n v="1447999200"/>
    <x v="696"/>
    <d v="2015-11-20T06:00:00"/>
    <b v="0"/>
    <b v="0"/>
    <s v="publishing/translations"/>
    <x v="5"/>
    <s v="translations"/>
  </r>
  <r>
    <n v="768"/>
    <x v="750"/>
    <s v="Fundamental zero tolerance alliance"/>
    <n v="4800"/>
    <n v="11088"/>
    <n v="231"/>
    <x v="1"/>
    <n v="150"/>
    <n v="73.92"/>
    <s v="US"/>
    <s v="USD"/>
    <n v="1386741600"/>
    <n v="1388037600"/>
    <x v="626"/>
    <d v="2013-12-26T06:00:00"/>
    <b v="0"/>
    <b v="0"/>
    <s v="theater/plays"/>
    <x v="3"/>
    <s v="plays"/>
  </r>
  <r>
    <n v="769"/>
    <x v="751"/>
    <s v="Devolved 24hour forecast"/>
    <n v="125600"/>
    <n v="109106"/>
    <n v="86.867834394904463"/>
    <x v="0"/>
    <n v="3410"/>
    <n v="31.995894428152493"/>
    <s v="US"/>
    <s v="USD"/>
    <n v="1376542800"/>
    <n v="1378789200"/>
    <x v="697"/>
    <d v="2013-09-10T05:00:00"/>
    <b v="0"/>
    <b v="0"/>
    <s v="games/video games"/>
    <x v="6"/>
    <s v="video games"/>
  </r>
  <r>
    <n v="770"/>
    <x v="752"/>
    <s v="User-centric attitude-oriented intranet"/>
    <n v="4300"/>
    <n v="11642"/>
    <n v="270.74418604651163"/>
    <x v="1"/>
    <n v="216"/>
    <n v="53.898148148148145"/>
    <s v="IT"/>
    <s v="EUR"/>
    <n v="1397451600"/>
    <n v="1398056400"/>
    <x v="698"/>
    <d v="2014-04-21T05:00:00"/>
    <b v="0"/>
    <b v="1"/>
    <s v="theater/plays"/>
    <x v="3"/>
    <s v="plays"/>
  </r>
  <r>
    <n v="771"/>
    <x v="753"/>
    <s v="Self-enabling 5thgeneration paradigm"/>
    <n v="5600"/>
    <n v="2769"/>
    <n v="49.446428571428569"/>
    <x v="3"/>
    <n v="26"/>
    <n v="106.5"/>
    <s v="US"/>
    <s v="USD"/>
    <n v="1548482400"/>
    <n v="1550815200"/>
    <x v="699"/>
    <d v="2019-02-22T06:00:00"/>
    <b v="0"/>
    <b v="0"/>
    <s v="theater/plays"/>
    <x v="3"/>
    <s v="plays"/>
  </r>
  <r>
    <n v="772"/>
    <x v="754"/>
    <s v="Persistent 3rdgeneration moratorium"/>
    <n v="149600"/>
    <n v="169586"/>
    <n v="113.3596256684492"/>
    <x v="1"/>
    <n v="5139"/>
    <n v="32.999805409612762"/>
    <s v="US"/>
    <s v="USD"/>
    <n v="1549692000"/>
    <n v="1550037600"/>
    <x v="700"/>
    <d v="2019-02-13T06:00:00"/>
    <b v="0"/>
    <b v="0"/>
    <s v="music/indie rock"/>
    <x v="1"/>
    <s v="indie rock"/>
  </r>
  <r>
    <n v="773"/>
    <x v="755"/>
    <s v="Cross-platform empowering project"/>
    <n v="53100"/>
    <n v="101185"/>
    <n v="190.55555555555554"/>
    <x v="1"/>
    <n v="2353"/>
    <n v="43.00254993625159"/>
    <s v="US"/>
    <s v="USD"/>
    <n v="1492059600"/>
    <n v="1492923600"/>
    <x v="701"/>
    <d v="2017-04-23T05:00:00"/>
    <b v="0"/>
    <b v="0"/>
    <s v="theater/plays"/>
    <x v="3"/>
    <s v="plays"/>
  </r>
  <r>
    <n v="774"/>
    <x v="756"/>
    <s v="Polarized user-facing interface"/>
    <n v="5000"/>
    <n v="6775"/>
    <n v="135.5"/>
    <x v="1"/>
    <n v="78"/>
    <n v="86.858974358974365"/>
    <s v="IT"/>
    <s v="EUR"/>
    <n v="1463979600"/>
    <n v="1467522000"/>
    <x v="702"/>
    <d v="2016-07-03T05:00:00"/>
    <b v="0"/>
    <b v="0"/>
    <s v="technology/web"/>
    <x v="2"/>
    <s v="web"/>
  </r>
  <r>
    <n v="775"/>
    <x v="757"/>
    <s v="Customer-focused non-volatile framework"/>
    <n v="9400"/>
    <n v="968"/>
    <n v="10.297872340425531"/>
    <x v="0"/>
    <n v="10"/>
    <n v="96.8"/>
    <s v="US"/>
    <s v="USD"/>
    <n v="1415253600"/>
    <n v="1416117600"/>
    <x v="703"/>
    <d v="2014-11-16T06:00:00"/>
    <b v="0"/>
    <b v="0"/>
    <s v="music/rock"/>
    <x v="1"/>
    <s v="rock"/>
  </r>
  <r>
    <n v="776"/>
    <x v="758"/>
    <s v="Synchronized multimedia frame"/>
    <n v="110800"/>
    <n v="72623"/>
    <n v="65.544223826714799"/>
    <x v="0"/>
    <n v="2201"/>
    <n v="32.995456610631528"/>
    <s v="US"/>
    <s v="USD"/>
    <n v="1562216400"/>
    <n v="1563771600"/>
    <x v="704"/>
    <d v="2019-07-22T05:00:00"/>
    <b v="0"/>
    <b v="0"/>
    <s v="theater/plays"/>
    <x v="3"/>
    <s v="plays"/>
  </r>
  <r>
    <n v="777"/>
    <x v="759"/>
    <s v="Open-architected stable algorithm"/>
    <n v="93800"/>
    <n v="45987"/>
    <n v="49.026652452025587"/>
    <x v="0"/>
    <n v="676"/>
    <n v="68.028106508875737"/>
    <s v="US"/>
    <s v="USD"/>
    <n v="1316754000"/>
    <n v="1319259600"/>
    <x v="431"/>
    <d v="2011-10-22T05:00:00"/>
    <b v="0"/>
    <b v="0"/>
    <s v="theater/plays"/>
    <x v="3"/>
    <s v="plays"/>
  </r>
  <r>
    <n v="778"/>
    <x v="760"/>
    <s v="Cross-platform optimizing website"/>
    <n v="1300"/>
    <n v="10243"/>
    <n v="787.92307692307691"/>
    <x v="1"/>
    <n v="174"/>
    <n v="58.867816091954026"/>
    <s v="CH"/>
    <s v="CHF"/>
    <n v="1313211600"/>
    <n v="1313643600"/>
    <x v="705"/>
    <d v="2011-08-18T05:00:00"/>
    <b v="0"/>
    <b v="0"/>
    <s v="film &amp; video/animation"/>
    <x v="4"/>
    <s v="animation"/>
  </r>
  <r>
    <n v="779"/>
    <x v="761"/>
    <s v="Public-key actuating projection"/>
    <n v="108700"/>
    <n v="87293"/>
    <n v="80.306347746090154"/>
    <x v="0"/>
    <n v="831"/>
    <n v="105.04572803850782"/>
    <s v="US"/>
    <s v="USD"/>
    <n v="1439528400"/>
    <n v="1440306000"/>
    <x v="706"/>
    <d v="2015-08-23T05:00:00"/>
    <b v="0"/>
    <b v="1"/>
    <s v="theater/plays"/>
    <x v="3"/>
    <s v="plays"/>
  </r>
  <r>
    <n v="780"/>
    <x v="762"/>
    <s v="Implemented intangible instruction set"/>
    <n v="5100"/>
    <n v="5421"/>
    <n v="106.29411764705883"/>
    <x v="1"/>
    <n v="164"/>
    <n v="33.054878048780488"/>
    <s v="US"/>
    <s v="USD"/>
    <n v="1469163600"/>
    <n v="1470805200"/>
    <x v="707"/>
    <d v="2016-08-10T05:00:00"/>
    <b v="0"/>
    <b v="1"/>
    <s v="film &amp; video/drama"/>
    <x v="4"/>
    <s v="drama"/>
  </r>
  <r>
    <n v="781"/>
    <x v="763"/>
    <s v="Cross-group interactive architecture"/>
    <n v="8700"/>
    <n v="4414"/>
    <n v="50.735632183908038"/>
    <x v="3"/>
    <n v="56"/>
    <n v="78.821428571428569"/>
    <s v="CH"/>
    <s v="CHF"/>
    <n v="1288501200"/>
    <n v="1292911200"/>
    <x v="708"/>
    <d v="2010-12-21T06:00:00"/>
    <b v="0"/>
    <b v="0"/>
    <s v="theater/plays"/>
    <x v="3"/>
    <s v="plays"/>
  </r>
  <r>
    <n v="782"/>
    <x v="764"/>
    <s v="Centralized asymmetric framework"/>
    <n v="5100"/>
    <n v="10981"/>
    <n v="215.31372549019611"/>
    <x v="1"/>
    <n v="161"/>
    <n v="68.204968944099377"/>
    <s v="US"/>
    <s v="USD"/>
    <n v="1298959200"/>
    <n v="1301374800"/>
    <x v="709"/>
    <d v="2011-03-29T05:00:00"/>
    <b v="0"/>
    <b v="1"/>
    <s v="film &amp; video/animation"/>
    <x v="4"/>
    <s v="animation"/>
  </r>
  <r>
    <n v="783"/>
    <x v="765"/>
    <s v="Down-sized systematic utilization"/>
    <n v="7400"/>
    <n v="10451"/>
    <n v="141.22972972972974"/>
    <x v="1"/>
    <n v="138"/>
    <n v="75.731884057971016"/>
    <s v="US"/>
    <s v="USD"/>
    <n v="1387260000"/>
    <n v="1387864800"/>
    <x v="710"/>
    <d v="2013-12-24T06:00:00"/>
    <b v="0"/>
    <b v="0"/>
    <s v="music/rock"/>
    <x v="1"/>
    <s v="rock"/>
  </r>
  <r>
    <n v="784"/>
    <x v="766"/>
    <s v="Profound fault-tolerant model"/>
    <n v="88900"/>
    <n v="102535"/>
    <n v="115.33745781777279"/>
    <x v="1"/>
    <n v="3308"/>
    <n v="30.996070133010882"/>
    <s v="US"/>
    <s v="USD"/>
    <n v="1457244000"/>
    <n v="1458190800"/>
    <x v="711"/>
    <d v="2016-03-17T05:00:00"/>
    <b v="0"/>
    <b v="0"/>
    <s v="technology/web"/>
    <x v="2"/>
    <s v="web"/>
  </r>
  <r>
    <n v="785"/>
    <x v="767"/>
    <s v="Multi-channeled bi-directional moratorium"/>
    <n v="6700"/>
    <n v="12939"/>
    <n v="193.11940298507463"/>
    <x v="1"/>
    <n v="127"/>
    <n v="101.88188976377953"/>
    <s v="AU"/>
    <s v="AUD"/>
    <n v="1556341200"/>
    <n v="1559278800"/>
    <x v="157"/>
    <d v="2019-05-31T05:00:00"/>
    <b v="0"/>
    <b v="1"/>
    <s v="film &amp; video/animation"/>
    <x v="4"/>
    <s v="animation"/>
  </r>
  <r>
    <n v="786"/>
    <x v="768"/>
    <s v="Object-based content-based ability"/>
    <n v="1500"/>
    <n v="10946"/>
    <n v="729.73333333333335"/>
    <x v="1"/>
    <n v="207"/>
    <n v="52.879227053140099"/>
    <s v="IT"/>
    <s v="EUR"/>
    <n v="1522126800"/>
    <n v="1522731600"/>
    <x v="630"/>
    <d v="2018-04-03T05:00:00"/>
    <b v="0"/>
    <b v="1"/>
    <s v="music/jazz"/>
    <x v="1"/>
    <s v="jazz"/>
  </r>
  <r>
    <n v="787"/>
    <x v="769"/>
    <s v="Progressive coherent secured line"/>
    <n v="61200"/>
    <n v="60994"/>
    <n v="99.66339869281046"/>
    <x v="0"/>
    <n v="859"/>
    <n v="71.005820721769496"/>
    <s v="CA"/>
    <s v="CAD"/>
    <n v="1305954000"/>
    <n v="1306731600"/>
    <x v="712"/>
    <d v="2011-05-30T05:00:00"/>
    <b v="0"/>
    <b v="0"/>
    <s v="music/rock"/>
    <x v="1"/>
    <s v="rock"/>
  </r>
  <r>
    <n v="788"/>
    <x v="770"/>
    <s v="Synchronized directional capability"/>
    <n v="3600"/>
    <n v="3174"/>
    <n v="88.166666666666671"/>
    <x v="2"/>
    <n v="31"/>
    <n v="102.38709677419355"/>
    <s v="US"/>
    <s v="USD"/>
    <n v="1350709200"/>
    <n v="1352527200"/>
    <x v="93"/>
    <d v="2012-11-10T06:00:00"/>
    <b v="0"/>
    <b v="0"/>
    <s v="film &amp; video/animation"/>
    <x v="4"/>
    <s v="animation"/>
  </r>
  <r>
    <n v="789"/>
    <x v="771"/>
    <s v="Cross-platform composite migration"/>
    <n v="9000"/>
    <n v="3351"/>
    <n v="37.233333333333334"/>
    <x v="0"/>
    <n v="45"/>
    <n v="74.466666666666669"/>
    <s v="US"/>
    <s v="USD"/>
    <n v="1401166800"/>
    <n v="1404363600"/>
    <x v="713"/>
    <d v="2014-07-03T05:00:00"/>
    <b v="0"/>
    <b v="0"/>
    <s v="theater/plays"/>
    <x v="3"/>
    <s v="plays"/>
  </r>
  <r>
    <n v="790"/>
    <x v="772"/>
    <s v="Operative local pricing structure"/>
    <n v="185900"/>
    <n v="56774"/>
    <n v="30.540075309306079"/>
    <x v="3"/>
    <n v="1113"/>
    <n v="51.009883198562441"/>
    <s v="US"/>
    <s v="USD"/>
    <n v="1266127200"/>
    <n v="1266645600"/>
    <x v="714"/>
    <d v="2010-02-20T06:00:00"/>
    <b v="0"/>
    <b v="0"/>
    <s v="theater/plays"/>
    <x v="3"/>
    <s v="plays"/>
  </r>
  <r>
    <n v="791"/>
    <x v="773"/>
    <s v="Optional web-enabled extranet"/>
    <n v="2100"/>
    <n v="540"/>
    <n v="25.714285714285712"/>
    <x v="0"/>
    <n v="6"/>
    <n v="90"/>
    <s v="US"/>
    <s v="USD"/>
    <n v="1481436000"/>
    <n v="1482818400"/>
    <x v="715"/>
    <d v="2016-12-27T06:00:00"/>
    <b v="0"/>
    <b v="0"/>
    <s v="food/food trucks"/>
    <x v="0"/>
    <s v="food trucks"/>
  </r>
  <r>
    <n v="792"/>
    <x v="774"/>
    <s v="Reduced 6thgeneration intranet"/>
    <n v="2000"/>
    <n v="680"/>
    <n v="34"/>
    <x v="0"/>
    <n v="7"/>
    <n v="97.142857142857139"/>
    <s v="US"/>
    <s v="USD"/>
    <n v="1372222800"/>
    <n v="1374642000"/>
    <x v="716"/>
    <d v="2013-07-24T05:00:00"/>
    <b v="0"/>
    <b v="1"/>
    <s v="theater/plays"/>
    <x v="3"/>
    <s v="plays"/>
  </r>
  <r>
    <n v="793"/>
    <x v="775"/>
    <s v="Networked disintermediate leverage"/>
    <n v="1100"/>
    <n v="13045"/>
    <n v="1185.909090909091"/>
    <x v="1"/>
    <n v="181"/>
    <n v="72.071823204419886"/>
    <s v="CH"/>
    <s v="CHF"/>
    <n v="1372136400"/>
    <n v="1372482000"/>
    <x v="448"/>
    <d v="2013-06-29T05:00:00"/>
    <b v="0"/>
    <b v="0"/>
    <s v="publishing/nonfiction"/>
    <x v="5"/>
    <s v="nonfiction"/>
  </r>
  <r>
    <n v="794"/>
    <x v="776"/>
    <s v="Optional optimal website"/>
    <n v="6600"/>
    <n v="8276"/>
    <n v="125.39393939393939"/>
    <x v="1"/>
    <n v="110"/>
    <n v="75.236363636363635"/>
    <s v="US"/>
    <s v="USD"/>
    <n v="1513922400"/>
    <n v="1514959200"/>
    <x v="717"/>
    <d v="2018-01-03T06:00:00"/>
    <b v="0"/>
    <b v="0"/>
    <s v="music/rock"/>
    <x v="1"/>
    <s v="rock"/>
  </r>
  <r>
    <n v="795"/>
    <x v="777"/>
    <s v="Stand-alone asynchronous functionalities"/>
    <n v="7100"/>
    <n v="1022"/>
    <n v="14.394366197183098"/>
    <x v="0"/>
    <n v="31"/>
    <n v="32.967741935483872"/>
    <s v="US"/>
    <s v="USD"/>
    <n v="1477976400"/>
    <n v="1478235600"/>
    <x v="718"/>
    <d v="2016-11-04T05:00:00"/>
    <b v="0"/>
    <b v="0"/>
    <s v="film &amp; video/drama"/>
    <x v="4"/>
    <s v="drama"/>
  </r>
  <r>
    <n v="796"/>
    <x v="778"/>
    <s v="Profound full-range open system"/>
    <n v="7800"/>
    <n v="4275"/>
    <n v="54.807692307692314"/>
    <x v="0"/>
    <n v="78"/>
    <n v="54.807692307692307"/>
    <s v="US"/>
    <s v="USD"/>
    <n v="1407474000"/>
    <n v="1408078800"/>
    <x v="719"/>
    <d v="2014-08-15T05:00:00"/>
    <b v="0"/>
    <b v="1"/>
    <s v="games/mobile games"/>
    <x v="6"/>
    <s v="mobile games"/>
  </r>
  <r>
    <n v="797"/>
    <x v="779"/>
    <s v="Optional tangible utilization"/>
    <n v="7600"/>
    <n v="8332"/>
    <n v="109.63157894736841"/>
    <x v="1"/>
    <n v="185"/>
    <n v="45.037837837837834"/>
    <s v="US"/>
    <s v="USD"/>
    <n v="1546149600"/>
    <n v="1548136800"/>
    <x v="720"/>
    <d v="2019-01-22T06:00:00"/>
    <b v="0"/>
    <b v="0"/>
    <s v="technology/web"/>
    <x v="2"/>
    <s v="web"/>
  </r>
  <r>
    <n v="798"/>
    <x v="780"/>
    <s v="Seamless maximized product"/>
    <n v="3400"/>
    <n v="6408"/>
    <n v="188.47058823529412"/>
    <x v="1"/>
    <n v="121"/>
    <n v="52.958677685950413"/>
    <s v="US"/>
    <s v="USD"/>
    <n v="1338440400"/>
    <n v="1340859600"/>
    <x v="721"/>
    <d v="2012-06-28T05:00:00"/>
    <b v="0"/>
    <b v="1"/>
    <s v="theater/plays"/>
    <x v="3"/>
    <s v="plays"/>
  </r>
  <r>
    <n v="799"/>
    <x v="781"/>
    <s v="Devolved tertiary time-frame"/>
    <n v="84500"/>
    <n v="73522"/>
    <n v="87.008284023668637"/>
    <x v="0"/>
    <n v="1225"/>
    <n v="60.017959183673469"/>
    <s v="GB"/>
    <s v="GBP"/>
    <n v="1454133600"/>
    <n v="1454479200"/>
    <x v="722"/>
    <d v="2016-02-03T06:00:00"/>
    <b v="0"/>
    <b v="0"/>
    <s v="theater/plays"/>
    <x v="3"/>
    <s v="plays"/>
  </r>
  <r>
    <n v="800"/>
    <x v="782"/>
    <s v="Centralized regional function"/>
    <n v="100"/>
    <n v="1"/>
    <n v="1"/>
    <x v="0"/>
    <n v="1"/>
    <n v="1"/>
    <s v="CH"/>
    <s v="CHF"/>
    <n v="1434085200"/>
    <n v="1434430800"/>
    <x v="139"/>
    <d v="2015-06-16T05:00:00"/>
    <b v="0"/>
    <b v="0"/>
    <s v="music/rock"/>
    <x v="1"/>
    <s v="rock"/>
  </r>
  <r>
    <n v="801"/>
    <x v="783"/>
    <s v="User-friendly high-level initiative"/>
    <n v="2300"/>
    <n v="4667"/>
    <n v="202.9130434782609"/>
    <x v="1"/>
    <n v="106"/>
    <n v="44.028301886792455"/>
    <s v="US"/>
    <s v="USD"/>
    <n v="1577772000"/>
    <n v="1579672800"/>
    <x v="723"/>
    <d v="2020-01-22T06:00:00"/>
    <b v="0"/>
    <b v="1"/>
    <s v="photography/photography books"/>
    <x v="7"/>
    <s v="photography books"/>
  </r>
  <r>
    <n v="802"/>
    <x v="784"/>
    <s v="Reverse-engineered zero-defect infrastructure"/>
    <n v="6200"/>
    <n v="12216"/>
    <n v="197.03225806451613"/>
    <x v="1"/>
    <n v="142"/>
    <n v="86.028169014084511"/>
    <s v="US"/>
    <s v="USD"/>
    <n v="1562216400"/>
    <n v="1562389200"/>
    <x v="704"/>
    <d v="2019-07-06T05:00:00"/>
    <b v="0"/>
    <b v="0"/>
    <s v="photography/photography books"/>
    <x v="7"/>
    <s v="photography books"/>
  </r>
  <r>
    <n v="803"/>
    <x v="785"/>
    <s v="Stand-alone background customer loyalty"/>
    <n v="6100"/>
    <n v="6527"/>
    <n v="107"/>
    <x v="1"/>
    <n v="233"/>
    <n v="28.012875536480685"/>
    <s v="US"/>
    <s v="USD"/>
    <n v="1548568800"/>
    <n v="1551506400"/>
    <x v="724"/>
    <d v="2019-03-02T06:00:00"/>
    <b v="0"/>
    <b v="0"/>
    <s v="theater/plays"/>
    <x v="3"/>
    <s v="plays"/>
  </r>
  <r>
    <n v="804"/>
    <x v="786"/>
    <s v="Business-focused discrete software"/>
    <n v="2600"/>
    <n v="6987"/>
    <n v="268.73076923076923"/>
    <x v="1"/>
    <n v="218"/>
    <n v="32.050458715596328"/>
    <s v="US"/>
    <s v="USD"/>
    <n v="1514872800"/>
    <n v="1516600800"/>
    <x v="725"/>
    <d v="2018-01-22T06:00:00"/>
    <b v="0"/>
    <b v="0"/>
    <s v="music/rock"/>
    <x v="1"/>
    <s v="rock"/>
  </r>
  <r>
    <n v="805"/>
    <x v="787"/>
    <s v="Advanced intermediate Graphic Interface"/>
    <n v="9700"/>
    <n v="4932"/>
    <n v="50.845360824742272"/>
    <x v="0"/>
    <n v="67"/>
    <n v="73.611940298507463"/>
    <s v="AU"/>
    <s v="AUD"/>
    <n v="1416031200"/>
    <n v="1420437600"/>
    <x v="660"/>
    <d v="2015-01-05T06:00:00"/>
    <b v="0"/>
    <b v="0"/>
    <s v="film &amp; video/documentary"/>
    <x v="4"/>
    <s v="documentary"/>
  </r>
  <r>
    <n v="806"/>
    <x v="788"/>
    <s v="Adaptive holistic hub"/>
    <n v="700"/>
    <n v="8262"/>
    <n v="1180.2857142857142"/>
    <x v="1"/>
    <n v="76"/>
    <n v="108.71052631578948"/>
    <s v="US"/>
    <s v="USD"/>
    <n v="1330927200"/>
    <n v="1332997200"/>
    <x v="726"/>
    <d v="2012-03-29T05:00:00"/>
    <b v="0"/>
    <b v="1"/>
    <s v="film &amp; video/drama"/>
    <x v="4"/>
    <s v="drama"/>
  </r>
  <r>
    <n v="807"/>
    <x v="789"/>
    <s v="Automated uniform concept"/>
    <n v="700"/>
    <n v="1848"/>
    <n v="264"/>
    <x v="1"/>
    <n v="43"/>
    <n v="42.97674418604651"/>
    <s v="US"/>
    <s v="USD"/>
    <n v="1571115600"/>
    <n v="1574920800"/>
    <x v="727"/>
    <d v="2019-11-28T06:00:00"/>
    <b v="0"/>
    <b v="1"/>
    <s v="theater/plays"/>
    <x v="3"/>
    <s v="plays"/>
  </r>
  <r>
    <n v="808"/>
    <x v="790"/>
    <s v="Enhanced regional flexibility"/>
    <n v="5200"/>
    <n v="1583"/>
    <n v="30.44230769230769"/>
    <x v="0"/>
    <n v="19"/>
    <n v="83.315789473684205"/>
    <s v="US"/>
    <s v="USD"/>
    <n v="1463461200"/>
    <n v="1464930000"/>
    <x v="728"/>
    <d v="2016-06-03T05:00:00"/>
    <b v="0"/>
    <b v="0"/>
    <s v="food/food trucks"/>
    <x v="0"/>
    <s v="food trucks"/>
  </r>
  <r>
    <n v="809"/>
    <x v="764"/>
    <s v="Public-key bottom-line algorithm"/>
    <n v="140800"/>
    <n v="88536"/>
    <n v="62.880681818181813"/>
    <x v="0"/>
    <n v="2108"/>
    <n v="42"/>
    <s v="CH"/>
    <s v="CHF"/>
    <n v="1344920400"/>
    <n v="1345006800"/>
    <x v="729"/>
    <d v="2012-08-15T05:00:00"/>
    <b v="0"/>
    <b v="0"/>
    <s v="film &amp; video/documentary"/>
    <x v="4"/>
    <s v="documentary"/>
  </r>
  <r>
    <n v="810"/>
    <x v="791"/>
    <s v="Multi-layered intangible instruction set"/>
    <n v="6400"/>
    <n v="12360"/>
    <n v="193.125"/>
    <x v="1"/>
    <n v="221"/>
    <n v="55.927601809954751"/>
    <s v="US"/>
    <s v="USD"/>
    <n v="1511848800"/>
    <n v="1512712800"/>
    <x v="730"/>
    <d v="2017-12-08T06:00:00"/>
    <b v="0"/>
    <b v="1"/>
    <s v="theater/plays"/>
    <x v="3"/>
    <s v="plays"/>
  </r>
  <r>
    <n v="811"/>
    <x v="792"/>
    <s v="Fundamental methodical emulation"/>
    <n v="92500"/>
    <n v="71320"/>
    <n v="77.102702702702715"/>
    <x v="0"/>
    <n v="679"/>
    <n v="105.03681885125184"/>
    <s v="US"/>
    <s v="USD"/>
    <n v="1452319200"/>
    <n v="1452492000"/>
    <x v="731"/>
    <d v="2016-01-11T06:00:00"/>
    <b v="0"/>
    <b v="1"/>
    <s v="games/video games"/>
    <x v="6"/>
    <s v="video games"/>
  </r>
  <r>
    <n v="812"/>
    <x v="793"/>
    <s v="Expanded value-added hardware"/>
    <n v="59700"/>
    <n v="134640"/>
    <n v="225.52763819095478"/>
    <x v="1"/>
    <n v="2805"/>
    <n v="48"/>
    <s v="CA"/>
    <s v="CAD"/>
    <n v="1523854800"/>
    <n v="1524286800"/>
    <x v="78"/>
    <d v="2018-04-21T05:00:00"/>
    <b v="0"/>
    <b v="0"/>
    <s v="publishing/nonfiction"/>
    <x v="5"/>
    <s v="nonfiction"/>
  </r>
  <r>
    <n v="813"/>
    <x v="794"/>
    <s v="Diverse high-level attitude"/>
    <n v="3200"/>
    <n v="7661"/>
    <n v="239.40625"/>
    <x v="1"/>
    <n v="68"/>
    <n v="112.66176470588235"/>
    <s v="US"/>
    <s v="USD"/>
    <n v="1346043600"/>
    <n v="1346907600"/>
    <x v="732"/>
    <d v="2012-09-06T05:00:00"/>
    <b v="0"/>
    <b v="0"/>
    <s v="games/video games"/>
    <x v="6"/>
    <s v="video games"/>
  </r>
  <r>
    <n v="814"/>
    <x v="795"/>
    <s v="Visionary 24hour analyzer"/>
    <n v="3200"/>
    <n v="2950"/>
    <n v="92.1875"/>
    <x v="0"/>
    <n v="36"/>
    <n v="81.944444444444443"/>
    <s v="DK"/>
    <s v="DKK"/>
    <n v="1464325200"/>
    <n v="1464498000"/>
    <x v="733"/>
    <d v="2016-05-29T05:00:00"/>
    <b v="0"/>
    <b v="1"/>
    <s v="music/rock"/>
    <x v="1"/>
    <s v="rock"/>
  </r>
  <r>
    <n v="815"/>
    <x v="796"/>
    <s v="Centralized bandwidth-monitored leverage"/>
    <n v="9000"/>
    <n v="11721"/>
    <n v="130.23333333333335"/>
    <x v="1"/>
    <n v="183"/>
    <n v="64.049180327868854"/>
    <s v="CA"/>
    <s v="CAD"/>
    <n v="1511935200"/>
    <n v="1514181600"/>
    <x v="734"/>
    <d v="2017-12-25T06:00:00"/>
    <b v="0"/>
    <b v="0"/>
    <s v="music/rock"/>
    <x v="1"/>
    <s v="rock"/>
  </r>
  <r>
    <n v="816"/>
    <x v="797"/>
    <s v="Ergonomic mission-critical moratorium"/>
    <n v="2300"/>
    <n v="14150"/>
    <n v="615.21739130434787"/>
    <x v="1"/>
    <n v="133"/>
    <n v="106.39097744360902"/>
    <s v="US"/>
    <s v="USD"/>
    <n v="1392012000"/>
    <n v="1392184800"/>
    <x v="406"/>
    <d v="2014-02-12T06:00:00"/>
    <b v="1"/>
    <b v="1"/>
    <s v="theater/plays"/>
    <x v="3"/>
    <s v="plays"/>
  </r>
  <r>
    <n v="817"/>
    <x v="798"/>
    <s v="Front-line intermediate moderator"/>
    <n v="51300"/>
    <n v="189192"/>
    <n v="368.79532163742692"/>
    <x v="1"/>
    <n v="2489"/>
    <n v="76.011249497790274"/>
    <s v="IT"/>
    <s v="EUR"/>
    <n v="1556946000"/>
    <n v="1559365200"/>
    <x v="735"/>
    <d v="2019-06-01T05:00:00"/>
    <b v="0"/>
    <b v="1"/>
    <s v="publishing/nonfiction"/>
    <x v="5"/>
    <s v="nonfiction"/>
  </r>
  <r>
    <n v="818"/>
    <x v="311"/>
    <s v="Automated local secured line"/>
    <n v="700"/>
    <n v="7664"/>
    <n v="1094.8571428571429"/>
    <x v="1"/>
    <n v="69"/>
    <n v="111.07246376811594"/>
    <s v="US"/>
    <s v="USD"/>
    <n v="1548050400"/>
    <n v="1549173600"/>
    <x v="736"/>
    <d v="2019-02-03T06:00:00"/>
    <b v="0"/>
    <b v="1"/>
    <s v="theater/plays"/>
    <x v="3"/>
    <s v="plays"/>
  </r>
  <r>
    <n v="819"/>
    <x v="799"/>
    <s v="Integrated bandwidth-monitored alliance"/>
    <n v="8900"/>
    <n v="4509"/>
    <n v="50.662921348314605"/>
    <x v="0"/>
    <n v="47"/>
    <n v="95.936170212765958"/>
    <s v="US"/>
    <s v="USD"/>
    <n v="1353736800"/>
    <n v="1355032800"/>
    <x v="737"/>
    <d v="2012-12-09T06:00:00"/>
    <b v="1"/>
    <b v="0"/>
    <s v="games/video games"/>
    <x v="6"/>
    <s v="video games"/>
  </r>
  <r>
    <n v="820"/>
    <x v="800"/>
    <s v="Cross-group heuristic forecast"/>
    <n v="1500"/>
    <n v="12009"/>
    <n v="800.6"/>
    <x v="1"/>
    <n v="279"/>
    <n v="43.043010752688176"/>
    <s v="GB"/>
    <s v="GBP"/>
    <n v="1532840400"/>
    <n v="1533963600"/>
    <x v="192"/>
    <d v="2018-08-11T05:00:00"/>
    <b v="0"/>
    <b v="1"/>
    <s v="music/rock"/>
    <x v="1"/>
    <s v="rock"/>
  </r>
  <r>
    <n v="821"/>
    <x v="801"/>
    <s v="Extended impactful secured line"/>
    <n v="4900"/>
    <n v="14273"/>
    <n v="291.28571428571428"/>
    <x v="1"/>
    <n v="210"/>
    <n v="67.966666666666669"/>
    <s v="US"/>
    <s v="USD"/>
    <n v="1488261600"/>
    <n v="1489381200"/>
    <x v="738"/>
    <d v="2017-03-13T05:00:00"/>
    <b v="0"/>
    <b v="0"/>
    <s v="film &amp; video/documentary"/>
    <x v="4"/>
    <s v="documentary"/>
  </r>
  <r>
    <n v="822"/>
    <x v="802"/>
    <s v="Distributed optimizing protocol"/>
    <n v="54000"/>
    <n v="188982"/>
    <n v="349.9666666666667"/>
    <x v="1"/>
    <n v="2100"/>
    <n v="89.991428571428571"/>
    <s v="US"/>
    <s v="USD"/>
    <n v="1393567200"/>
    <n v="1395032400"/>
    <x v="739"/>
    <d v="2014-03-17T05:00:00"/>
    <b v="0"/>
    <b v="0"/>
    <s v="music/rock"/>
    <x v="1"/>
    <s v="rock"/>
  </r>
  <r>
    <n v="823"/>
    <x v="803"/>
    <s v="Secured well-modulated system engine"/>
    <n v="4100"/>
    <n v="14640"/>
    <n v="357.07317073170731"/>
    <x v="1"/>
    <n v="252"/>
    <n v="58.095238095238095"/>
    <s v="US"/>
    <s v="USD"/>
    <n v="1410325200"/>
    <n v="1412485200"/>
    <x v="613"/>
    <d v="2014-10-05T05:00:00"/>
    <b v="1"/>
    <b v="1"/>
    <s v="music/rock"/>
    <x v="1"/>
    <s v="rock"/>
  </r>
  <r>
    <n v="824"/>
    <x v="804"/>
    <s v="Streamlined national benchmark"/>
    <n v="85000"/>
    <n v="107516"/>
    <n v="126.48941176470588"/>
    <x v="1"/>
    <n v="1280"/>
    <n v="83.996875000000003"/>
    <s v="US"/>
    <s v="USD"/>
    <n v="1276923600"/>
    <n v="1279688400"/>
    <x v="740"/>
    <d v="2010-07-21T05:00:00"/>
    <b v="0"/>
    <b v="1"/>
    <s v="publishing/nonfiction"/>
    <x v="5"/>
    <s v="nonfiction"/>
  </r>
  <r>
    <n v="825"/>
    <x v="805"/>
    <s v="Open-architected 24/7 infrastructure"/>
    <n v="3600"/>
    <n v="13950"/>
    <n v="387.5"/>
    <x v="1"/>
    <n v="157"/>
    <n v="88.853503184713375"/>
    <s v="GB"/>
    <s v="GBP"/>
    <n v="1500958800"/>
    <n v="1501995600"/>
    <x v="145"/>
    <d v="2017-08-06T05:00:00"/>
    <b v="0"/>
    <b v="0"/>
    <s v="film &amp; video/shorts"/>
    <x v="4"/>
    <s v="shorts"/>
  </r>
  <r>
    <n v="826"/>
    <x v="806"/>
    <s v="Digitized 6thgeneration Local Area Network"/>
    <n v="2800"/>
    <n v="12797"/>
    <n v="457.03571428571428"/>
    <x v="1"/>
    <n v="194"/>
    <n v="65.963917525773198"/>
    <s v="US"/>
    <s v="USD"/>
    <n v="1292220000"/>
    <n v="1294639200"/>
    <x v="741"/>
    <d v="2011-01-10T06:00:00"/>
    <b v="0"/>
    <b v="1"/>
    <s v="theater/plays"/>
    <x v="3"/>
    <s v="plays"/>
  </r>
  <r>
    <n v="827"/>
    <x v="807"/>
    <s v="Innovative actuating artificial intelligence"/>
    <n v="2300"/>
    <n v="6134"/>
    <n v="266.69565217391306"/>
    <x v="1"/>
    <n v="82"/>
    <n v="74.804878048780495"/>
    <s v="AU"/>
    <s v="AUD"/>
    <n v="1304398800"/>
    <n v="1305435600"/>
    <x v="742"/>
    <d v="2011-05-15T05:00:00"/>
    <b v="0"/>
    <b v="1"/>
    <s v="film &amp; video/drama"/>
    <x v="4"/>
    <s v="drama"/>
  </r>
  <r>
    <n v="828"/>
    <x v="808"/>
    <s v="Cross-platform reciprocal budgetary management"/>
    <n v="7100"/>
    <n v="4899"/>
    <n v="69"/>
    <x v="0"/>
    <n v="70"/>
    <n v="69.98571428571428"/>
    <s v="US"/>
    <s v="USD"/>
    <n v="1535432400"/>
    <n v="1537592400"/>
    <x v="202"/>
    <d v="2018-09-22T05:00:00"/>
    <b v="0"/>
    <b v="0"/>
    <s v="theater/plays"/>
    <x v="3"/>
    <s v="plays"/>
  </r>
  <r>
    <n v="829"/>
    <x v="809"/>
    <s v="Vision-oriented scalable portal"/>
    <n v="9600"/>
    <n v="4929"/>
    <n v="51.34375"/>
    <x v="0"/>
    <n v="154"/>
    <n v="32.006493506493506"/>
    <s v="US"/>
    <s v="USD"/>
    <n v="1433826000"/>
    <n v="1435122000"/>
    <x v="743"/>
    <d v="2015-06-24T05:00:00"/>
    <b v="0"/>
    <b v="0"/>
    <s v="theater/plays"/>
    <x v="3"/>
    <s v="plays"/>
  </r>
  <r>
    <n v="830"/>
    <x v="810"/>
    <s v="Persevering zero administration knowledge user"/>
    <n v="121600"/>
    <n v="1424"/>
    <n v="1.1710526315789473"/>
    <x v="0"/>
    <n v="22"/>
    <n v="64.727272727272734"/>
    <s v="US"/>
    <s v="USD"/>
    <n v="1514959200"/>
    <n v="1520056800"/>
    <x v="744"/>
    <d v="2018-03-03T06:00:00"/>
    <b v="0"/>
    <b v="0"/>
    <s v="theater/plays"/>
    <x v="3"/>
    <s v="plays"/>
  </r>
  <r>
    <n v="831"/>
    <x v="811"/>
    <s v="Front-line bottom-line Graphic Interface"/>
    <n v="97100"/>
    <n v="105817"/>
    <n v="108.97734294541709"/>
    <x v="1"/>
    <n v="4233"/>
    <n v="24.998110087408456"/>
    <s v="US"/>
    <s v="USD"/>
    <n v="1332738000"/>
    <n v="1335675600"/>
    <x v="745"/>
    <d v="2012-04-29T05:00:00"/>
    <b v="0"/>
    <b v="0"/>
    <s v="photography/photography books"/>
    <x v="7"/>
    <s v="photography books"/>
  </r>
  <r>
    <n v="832"/>
    <x v="812"/>
    <s v="Synergized fault-tolerant hierarchy"/>
    <n v="43200"/>
    <n v="136156"/>
    <n v="315.17592592592592"/>
    <x v="1"/>
    <n v="1297"/>
    <n v="104.97764070932922"/>
    <s v="DK"/>
    <s v="DKK"/>
    <n v="1445490000"/>
    <n v="1448431200"/>
    <x v="746"/>
    <d v="2015-11-25T06:00:00"/>
    <b v="1"/>
    <b v="0"/>
    <s v="publishing/translations"/>
    <x v="5"/>
    <s v="translations"/>
  </r>
  <r>
    <n v="833"/>
    <x v="813"/>
    <s v="Expanded asynchronous groupware"/>
    <n v="6800"/>
    <n v="10723"/>
    <n v="157.69117647058823"/>
    <x v="1"/>
    <n v="165"/>
    <n v="64.987878787878785"/>
    <s v="DK"/>
    <s v="DKK"/>
    <n v="1297663200"/>
    <n v="1298613600"/>
    <x v="747"/>
    <d v="2011-02-25T06:00:00"/>
    <b v="0"/>
    <b v="0"/>
    <s v="publishing/translations"/>
    <x v="5"/>
    <s v="translations"/>
  </r>
  <r>
    <n v="834"/>
    <x v="814"/>
    <s v="Expanded fault-tolerant emulation"/>
    <n v="7300"/>
    <n v="11228"/>
    <n v="153.8082191780822"/>
    <x v="1"/>
    <n v="119"/>
    <n v="94.352941176470594"/>
    <s v="US"/>
    <s v="USD"/>
    <n v="1371963600"/>
    <n v="1372482000"/>
    <x v="362"/>
    <d v="2013-06-29T05:00:00"/>
    <b v="0"/>
    <b v="0"/>
    <s v="theater/plays"/>
    <x v="3"/>
    <s v="plays"/>
  </r>
  <r>
    <n v="835"/>
    <x v="815"/>
    <s v="Future-proofed 24hour model"/>
    <n v="86200"/>
    <n v="77355"/>
    <n v="89.738979118329468"/>
    <x v="0"/>
    <n v="1758"/>
    <n v="44.001706484641637"/>
    <s v="US"/>
    <s v="USD"/>
    <n v="1425103200"/>
    <n v="1425621600"/>
    <x v="748"/>
    <d v="2015-03-06T06:00:00"/>
    <b v="0"/>
    <b v="0"/>
    <s v="technology/web"/>
    <x v="2"/>
    <s v="web"/>
  </r>
  <r>
    <n v="836"/>
    <x v="816"/>
    <s v="Optimized didactic intranet"/>
    <n v="8100"/>
    <n v="6086"/>
    <n v="75.135802469135797"/>
    <x v="0"/>
    <n v="94"/>
    <n v="64.744680851063833"/>
    <s v="US"/>
    <s v="USD"/>
    <n v="1265349600"/>
    <n v="1266300000"/>
    <x v="749"/>
    <d v="2010-02-16T06:00:00"/>
    <b v="0"/>
    <b v="0"/>
    <s v="music/indie rock"/>
    <x v="1"/>
    <s v="indie rock"/>
  </r>
  <r>
    <n v="837"/>
    <x v="817"/>
    <s v="Right-sized dedicated standardization"/>
    <n v="17700"/>
    <n v="150960"/>
    <n v="852.88135593220341"/>
    <x v="1"/>
    <n v="1797"/>
    <n v="84.00667779632721"/>
    <s v="US"/>
    <s v="USD"/>
    <n v="1301202000"/>
    <n v="1305867600"/>
    <x v="643"/>
    <d v="2011-05-20T05:00:00"/>
    <b v="0"/>
    <b v="0"/>
    <s v="music/jazz"/>
    <x v="1"/>
    <s v="jazz"/>
  </r>
  <r>
    <n v="838"/>
    <x v="818"/>
    <s v="Vision-oriented high-level extranet"/>
    <n v="6400"/>
    <n v="8890"/>
    <n v="138.90625"/>
    <x v="1"/>
    <n v="261"/>
    <n v="34.061302681992338"/>
    <s v="US"/>
    <s v="USD"/>
    <n v="1538024400"/>
    <n v="1538802000"/>
    <x v="750"/>
    <d v="2018-10-06T05:00:00"/>
    <b v="0"/>
    <b v="0"/>
    <s v="theater/plays"/>
    <x v="3"/>
    <s v="plays"/>
  </r>
  <r>
    <n v="839"/>
    <x v="819"/>
    <s v="Organized scalable initiative"/>
    <n v="7700"/>
    <n v="14644"/>
    <n v="190.18181818181819"/>
    <x v="1"/>
    <n v="157"/>
    <n v="93.273885350318466"/>
    <s v="US"/>
    <s v="USD"/>
    <n v="1395032400"/>
    <n v="1398920400"/>
    <x v="751"/>
    <d v="2014-05-01T05:00:00"/>
    <b v="0"/>
    <b v="1"/>
    <s v="film &amp; video/documentary"/>
    <x v="4"/>
    <s v="documentary"/>
  </r>
  <r>
    <n v="840"/>
    <x v="820"/>
    <s v="Enhanced regional moderator"/>
    <n v="116300"/>
    <n v="116583"/>
    <n v="100.24333619948409"/>
    <x v="1"/>
    <n v="3533"/>
    <n v="32.998301726577978"/>
    <s v="US"/>
    <s v="USD"/>
    <n v="1405486800"/>
    <n v="1405659600"/>
    <x v="752"/>
    <d v="2014-07-18T05:00:00"/>
    <b v="0"/>
    <b v="1"/>
    <s v="theater/plays"/>
    <x v="3"/>
    <s v="plays"/>
  </r>
  <r>
    <n v="841"/>
    <x v="821"/>
    <s v="Automated even-keeled emulation"/>
    <n v="9100"/>
    <n v="12991"/>
    <n v="142.75824175824175"/>
    <x v="1"/>
    <n v="155"/>
    <n v="83.812903225806451"/>
    <s v="US"/>
    <s v="USD"/>
    <n v="1455861600"/>
    <n v="1457244000"/>
    <x v="753"/>
    <d v="2016-03-06T06:00:00"/>
    <b v="0"/>
    <b v="0"/>
    <s v="technology/web"/>
    <x v="2"/>
    <s v="web"/>
  </r>
  <r>
    <n v="842"/>
    <x v="822"/>
    <s v="Reverse-engineered multi-tasking product"/>
    <n v="1500"/>
    <n v="8447"/>
    <n v="563.13333333333333"/>
    <x v="1"/>
    <n v="132"/>
    <n v="63.992424242424242"/>
    <s v="IT"/>
    <s v="EUR"/>
    <n v="1529038800"/>
    <n v="1529298000"/>
    <x v="754"/>
    <d v="2018-06-18T05:00:00"/>
    <b v="0"/>
    <b v="0"/>
    <s v="technology/wearables"/>
    <x v="2"/>
    <s v="wearables"/>
  </r>
  <r>
    <n v="843"/>
    <x v="823"/>
    <s v="De-engineered next generation parallelism"/>
    <n v="8800"/>
    <n v="2703"/>
    <n v="30.715909090909086"/>
    <x v="0"/>
    <n v="33"/>
    <n v="81.909090909090907"/>
    <s v="US"/>
    <s v="USD"/>
    <n v="1535259600"/>
    <n v="1535778000"/>
    <x v="755"/>
    <d v="2018-09-01T05:00:00"/>
    <b v="0"/>
    <b v="0"/>
    <s v="photography/photography books"/>
    <x v="7"/>
    <s v="photography books"/>
  </r>
  <r>
    <n v="844"/>
    <x v="824"/>
    <s v="Intuitive cohesive groupware"/>
    <n v="8800"/>
    <n v="8747"/>
    <n v="99.39772727272728"/>
    <x v="3"/>
    <n v="94"/>
    <n v="93.053191489361708"/>
    <s v="US"/>
    <s v="USD"/>
    <n v="1327212000"/>
    <n v="1327471200"/>
    <x v="756"/>
    <d v="2012-01-25T06:00:00"/>
    <b v="0"/>
    <b v="0"/>
    <s v="film &amp; video/documentary"/>
    <x v="4"/>
    <s v="documentary"/>
  </r>
  <r>
    <n v="845"/>
    <x v="825"/>
    <s v="Up-sized high-level access"/>
    <n v="69900"/>
    <n v="138087"/>
    <n v="197.54935622317598"/>
    <x v="1"/>
    <n v="1354"/>
    <n v="101.98449039881831"/>
    <s v="GB"/>
    <s v="GBP"/>
    <n v="1526360400"/>
    <n v="1529557200"/>
    <x v="757"/>
    <d v="2018-06-21T05:00:00"/>
    <b v="0"/>
    <b v="0"/>
    <s v="technology/web"/>
    <x v="2"/>
    <s v="web"/>
  </r>
  <r>
    <n v="846"/>
    <x v="826"/>
    <s v="Phased empowering success"/>
    <n v="1000"/>
    <n v="5085"/>
    <n v="508.5"/>
    <x v="1"/>
    <n v="48"/>
    <n v="105.9375"/>
    <s v="US"/>
    <s v="USD"/>
    <n v="1532149200"/>
    <n v="1535259600"/>
    <x v="758"/>
    <d v="2018-08-26T05:00:00"/>
    <b v="1"/>
    <b v="1"/>
    <s v="technology/web"/>
    <x v="2"/>
    <s v="web"/>
  </r>
  <r>
    <n v="847"/>
    <x v="827"/>
    <s v="Distributed actuating project"/>
    <n v="4700"/>
    <n v="11174"/>
    <n v="237.74468085106383"/>
    <x v="1"/>
    <n v="110"/>
    <n v="101.58181818181818"/>
    <s v="US"/>
    <s v="USD"/>
    <n v="1515304800"/>
    <n v="1515564000"/>
    <x v="759"/>
    <d v="2018-01-10T06:00:00"/>
    <b v="0"/>
    <b v="0"/>
    <s v="food/food trucks"/>
    <x v="0"/>
    <s v="food trucks"/>
  </r>
  <r>
    <n v="848"/>
    <x v="828"/>
    <s v="Robust motivating orchestration"/>
    <n v="3200"/>
    <n v="10831"/>
    <n v="338.46875"/>
    <x v="1"/>
    <n v="172"/>
    <n v="62.970930232558139"/>
    <s v="US"/>
    <s v="USD"/>
    <n v="1276318800"/>
    <n v="1277096400"/>
    <x v="760"/>
    <d v="2010-06-21T05:00:00"/>
    <b v="0"/>
    <b v="0"/>
    <s v="film &amp; video/drama"/>
    <x v="4"/>
    <s v="drama"/>
  </r>
  <r>
    <n v="849"/>
    <x v="829"/>
    <s v="Vision-oriented uniform instruction set"/>
    <n v="6700"/>
    <n v="8917"/>
    <n v="133.08955223880596"/>
    <x v="1"/>
    <n v="307"/>
    <n v="29.045602605863191"/>
    <s v="US"/>
    <s v="USD"/>
    <n v="1328767200"/>
    <n v="1329026400"/>
    <x v="761"/>
    <d v="2012-02-12T06:00:00"/>
    <b v="0"/>
    <b v="1"/>
    <s v="music/indie rock"/>
    <x v="1"/>
    <s v="indie rock"/>
  </r>
  <r>
    <n v="850"/>
    <x v="830"/>
    <s v="Cross-group upward-trending hierarchy"/>
    <n v="100"/>
    <n v="1"/>
    <n v="1"/>
    <x v="0"/>
    <n v="1"/>
    <n v="1"/>
    <s v="US"/>
    <s v="USD"/>
    <n v="1321682400"/>
    <n v="1322978400"/>
    <x v="762"/>
    <d v="2011-12-04T06:00:00"/>
    <b v="1"/>
    <b v="0"/>
    <s v="music/rock"/>
    <x v="1"/>
    <s v="rock"/>
  </r>
  <r>
    <n v="851"/>
    <x v="831"/>
    <s v="Object-based needs-based info-mediaries"/>
    <n v="6000"/>
    <n v="12468"/>
    <n v="207.79999999999998"/>
    <x v="1"/>
    <n v="160"/>
    <n v="77.924999999999997"/>
    <s v="US"/>
    <s v="USD"/>
    <n v="1335934800"/>
    <n v="1338786000"/>
    <x v="444"/>
    <d v="2012-06-04T05:00:00"/>
    <b v="0"/>
    <b v="0"/>
    <s v="music/electric music"/>
    <x v="1"/>
    <s v="electric music"/>
  </r>
  <r>
    <n v="852"/>
    <x v="832"/>
    <s v="Open-source reciprocal standardization"/>
    <n v="4900"/>
    <n v="2505"/>
    <n v="51.122448979591837"/>
    <x v="0"/>
    <n v="31"/>
    <n v="80.806451612903231"/>
    <s v="US"/>
    <s v="USD"/>
    <n v="1310792400"/>
    <n v="1311656400"/>
    <x v="763"/>
    <d v="2011-07-26T05:00:00"/>
    <b v="0"/>
    <b v="1"/>
    <s v="games/video games"/>
    <x v="6"/>
    <s v="video games"/>
  </r>
  <r>
    <n v="853"/>
    <x v="833"/>
    <s v="Secured well-modulated projection"/>
    <n v="17100"/>
    <n v="111502"/>
    <n v="652.05847953216369"/>
    <x v="1"/>
    <n v="1467"/>
    <n v="76.006816632583508"/>
    <s v="CA"/>
    <s v="CAD"/>
    <n v="1308546000"/>
    <n v="1308978000"/>
    <x v="764"/>
    <d v="2011-06-25T05:00:00"/>
    <b v="0"/>
    <b v="1"/>
    <s v="music/indie rock"/>
    <x v="1"/>
    <s v="indie rock"/>
  </r>
  <r>
    <n v="854"/>
    <x v="834"/>
    <s v="Multi-channeled secondary middleware"/>
    <n v="171000"/>
    <n v="194309"/>
    <n v="113.63099415204678"/>
    <x v="1"/>
    <n v="2662"/>
    <n v="72.993613824192337"/>
    <s v="CA"/>
    <s v="CAD"/>
    <n v="1574056800"/>
    <n v="1576389600"/>
    <x v="765"/>
    <d v="2019-12-15T06:00:00"/>
    <b v="0"/>
    <b v="0"/>
    <s v="publishing/fiction"/>
    <x v="5"/>
    <s v="fiction"/>
  </r>
  <r>
    <n v="855"/>
    <x v="835"/>
    <s v="Horizontal clear-thinking framework"/>
    <n v="23400"/>
    <n v="23956"/>
    <n v="102.37606837606839"/>
    <x v="1"/>
    <n v="452"/>
    <n v="53"/>
    <s v="AU"/>
    <s v="AUD"/>
    <n v="1308373200"/>
    <n v="1311051600"/>
    <x v="766"/>
    <d v="2011-07-19T05:00:00"/>
    <b v="0"/>
    <b v="0"/>
    <s v="theater/plays"/>
    <x v="3"/>
    <s v="plays"/>
  </r>
  <r>
    <n v="856"/>
    <x v="764"/>
    <s v="Profound composite core"/>
    <n v="2400"/>
    <n v="8558"/>
    <n v="356.58333333333331"/>
    <x v="1"/>
    <n v="158"/>
    <n v="54.164556962025316"/>
    <s v="US"/>
    <s v="USD"/>
    <n v="1335243600"/>
    <n v="1336712400"/>
    <x v="767"/>
    <d v="2012-05-11T05:00:00"/>
    <b v="0"/>
    <b v="0"/>
    <s v="food/food trucks"/>
    <x v="0"/>
    <s v="food trucks"/>
  </r>
  <r>
    <n v="857"/>
    <x v="836"/>
    <s v="Programmable disintermediate matrices"/>
    <n v="5300"/>
    <n v="7413"/>
    <n v="139.86792452830187"/>
    <x v="1"/>
    <n v="225"/>
    <n v="32.946666666666665"/>
    <s v="CH"/>
    <s v="CHF"/>
    <n v="1328421600"/>
    <n v="1330408800"/>
    <x v="768"/>
    <d v="2012-02-28T06:00:00"/>
    <b v="1"/>
    <b v="0"/>
    <s v="film &amp; video/shorts"/>
    <x v="4"/>
    <s v="shorts"/>
  </r>
  <r>
    <n v="858"/>
    <x v="837"/>
    <s v="Realigned 5thgeneration knowledge user"/>
    <n v="4000"/>
    <n v="2778"/>
    <n v="69.45"/>
    <x v="0"/>
    <n v="35"/>
    <n v="79.371428571428567"/>
    <s v="US"/>
    <s v="USD"/>
    <n v="1524286800"/>
    <n v="1524891600"/>
    <x v="769"/>
    <d v="2018-04-28T05:00:00"/>
    <b v="1"/>
    <b v="0"/>
    <s v="food/food trucks"/>
    <x v="0"/>
    <s v="food trucks"/>
  </r>
  <r>
    <n v="859"/>
    <x v="838"/>
    <s v="Multi-layered upward-trending groupware"/>
    <n v="7300"/>
    <n v="2594"/>
    <n v="35.534246575342465"/>
    <x v="0"/>
    <n v="63"/>
    <n v="41.174603174603178"/>
    <s v="US"/>
    <s v="USD"/>
    <n v="1362117600"/>
    <n v="1363669200"/>
    <x v="770"/>
    <d v="2013-03-19T05:00:00"/>
    <b v="0"/>
    <b v="1"/>
    <s v="theater/plays"/>
    <x v="3"/>
    <s v="plays"/>
  </r>
  <r>
    <n v="860"/>
    <x v="839"/>
    <s v="Re-contextualized leadingedge firmware"/>
    <n v="2000"/>
    <n v="5033"/>
    <n v="251.65"/>
    <x v="1"/>
    <n v="65"/>
    <n v="77.430769230769229"/>
    <s v="US"/>
    <s v="USD"/>
    <n v="1550556000"/>
    <n v="1551420000"/>
    <x v="771"/>
    <d v="2019-03-01T06:00:00"/>
    <b v="0"/>
    <b v="1"/>
    <s v="technology/wearables"/>
    <x v="2"/>
    <s v="wearables"/>
  </r>
  <r>
    <n v="861"/>
    <x v="840"/>
    <s v="Devolved disintermediate analyzer"/>
    <n v="8800"/>
    <n v="9317"/>
    <n v="105.87500000000001"/>
    <x v="1"/>
    <n v="163"/>
    <n v="57.159509202453989"/>
    <s v="US"/>
    <s v="USD"/>
    <n v="1269147600"/>
    <n v="1269838800"/>
    <x v="772"/>
    <d v="2010-03-29T05:00:00"/>
    <b v="0"/>
    <b v="0"/>
    <s v="theater/plays"/>
    <x v="3"/>
    <s v="plays"/>
  </r>
  <r>
    <n v="862"/>
    <x v="841"/>
    <s v="Profound disintermediate open system"/>
    <n v="3500"/>
    <n v="6560"/>
    <n v="187.42857142857144"/>
    <x v="1"/>
    <n v="85"/>
    <n v="77.17647058823529"/>
    <s v="US"/>
    <s v="USD"/>
    <n v="1312174800"/>
    <n v="1312520400"/>
    <x v="773"/>
    <d v="2011-08-05T05:00:00"/>
    <b v="0"/>
    <b v="0"/>
    <s v="theater/plays"/>
    <x v="3"/>
    <s v="plays"/>
  </r>
  <r>
    <n v="863"/>
    <x v="842"/>
    <s v="Automated reciprocal protocol"/>
    <n v="1400"/>
    <n v="5415"/>
    <n v="386.78571428571428"/>
    <x v="1"/>
    <n v="217"/>
    <n v="24.953917050691246"/>
    <s v="US"/>
    <s v="USD"/>
    <n v="1434517200"/>
    <n v="1436504400"/>
    <x v="774"/>
    <d v="2015-07-10T05:00:00"/>
    <b v="0"/>
    <b v="1"/>
    <s v="film &amp; video/television"/>
    <x v="4"/>
    <s v="television"/>
  </r>
  <r>
    <n v="864"/>
    <x v="843"/>
    <s v="Automated static workforce"/>
    <n v="4200"/>
    <n v="14577"/>
    <n v="347.07142857142856"/>
    <x v="1"/>
    <n v="150"/>
    <n v="97.18"/>
    <s v="US"/>
    <s v="USD"/>
    <n v="1471582800"/>
    <n v="1472014800"/>
    <x v="775"/>
    <d v="2016-08-24T05:00:00"/>
    <b v="0"/>
    <b v="0"/>
    <s v="film &amp; video/shorts"/>
    <x v="4"/>
    <s v="shorts"/>
  </r>
  <r>
    <n v="865"/>
    <x v="844"/>
    <s v="Horizontal attitude-oriented help-desk"/>
    <n v="81000"/>
    <n v="150515"/>
    <n v="185.82098765432099"/>
    <x v="1"/>
    <n v="3272"/>
    <n v="46.000916870415651"/>
    <s v="US"/>
    <s v="USD"/>
    <n v="1410757200"/>
    <n v="1411534800"/>
    <x v="776"/>
    <d v="2014-09-24T05:00:00"/>
    <b v="0"/>
    <b v="0"/>
    <s v="theater/plays"/>
    <x v="3"/>
    <s v="plays"/>
  </r>
  <r>
    <n v="866"/>
    <x v="845"/>
    <s v="Versatile 5thgeneration matrices"/>
    <n v="182800"/>
    <n v="79045"/>
    <n v="43.241247264770237"/>
    <x v="3"/>
    <n v="898"/>
    <n v="88.023385300668153"/>
    <s v="US"/>
    <s v="USD"/>
    <n v="1304830800"/>
    <n v="1304917200"/>
    <x v="777"/>
    <d v="2011-05-09T05:00:00"/>
    <b v="0"/>
    <b v="0"/>
    <s v="photography/photography books"/>
    <x v="7"/>
    <s v="photography books"/>
  </r>
  <r>
    <n v="867"/>
    <x v="846"/>
    <s v="Cross-platform next generation service-desk"/>
    <n v="4800"/>
    <n v="7797"/>
    <n v="162.4375"/>
    <x v="1"/>
    <n v="300"/>
    <n v="25.99"/>
    <s v="US"/>
    <s v="USD"/>
    <n v="1539061200"/>
    <n v="1539579600"/>
    <x v="778"/>
    <d v="2018-10-15T05:00:00"/>
    <b v="0"/>
    <b v="0"/>
    <s v="food/food trucks"/>
    <x v="0"/>
    <s v="food trucks"/>
  </r>
  <r>
    <n v="868"/>
    <x v="847"/>
    <s v="Front-line web-enabled installation"/>
    <n v="7000"/>
    <n v="12939"/>
    <n v="184.84285714285716"/>
    <x v="1"/>
    <n v="126"/>
    <n v="102.69047619047619"/>
    <s v="US"/>
    <s v="USD"/>
    <n v="1381554000"/>
    <n v="1382504400"/>
    <x v="779"/>
    <d v="2013-10-23T05:00:00"/>
    <b v="0"/>
    <b v="0"/>
    <s v="theater/plays"/>
    <x v="3"/>
    <s v="plays"/>
  </r>
  <r>
    <n v="869"/>
    <x v="848"/>
    <s v="Multi-channeled responsive product"/>
    <n v="161900"/>
    <n v="38376"/>
    <n v="23.703520691785052"/>
    <x v="0"/>
    <n v="526"/>
    <n v="72.958174904942965"/>
    <s v="US"/>
    <s v="USD"/>
    <n v="1277096400"/>
    <n v="1278306000"/>
    <x v="780"/>
    <d v="2010-07-05T05:00:00"/>
    <b v="0"/>
    <b v="0"/>
    <s v="film &amp; video/drama"/>
    <x v="4"/>
    <s v="drama"/>
  </r>
  <r>
    <n v="870"/>
    <x v="849"/>
    <s v="Adaptive demand-driven encryption"/>
    <n v="7700"/>
    <n v="6920"/>
    <n v="89.870129870129873"/>
    <x v="0"/>
    <n v="121"/>
    <n v="57.190082644628099"/>
    <s v="US"/>
    <s v="USD"/>
    <n v="1440392400"/>
    <n v="1442552400"/>
    <x v="335"/>
    <d v="2015-09-18T05:00:00"/>
    <b v="0"/>
    <b v="0"/>
    <s v="theater/plays"/>
    <x v="3"/>
    <s v="plays"/>
  </r>
  <r>
    <n v="871"/>
    <x v="850"/>
    <s v="Re-engineered client-driven knowledge user"/>
    <n v="71500"/>
    <n v="194912"/>
    <n v="272.6041958041958"/>
    <x v="1"/>
    <n v="2320"/>
    <n v="84.013793103448279"/>
    <s v="US"/>
    <s v="USD"/>
    <n v="1509512400"/>
    <n v="1511071200"/>
    <x v="535"/>
    <d v="2017-11-19T06:00:00"/>
    <b v="0"/>
    <b v="1"/>
    <s v="theater/plays"/>
    <x v="3"/>
    <s v="plays"/>
  </r>
  <r>
    <n v="872"/>
    <x v="851"/>
    <s v="Compatible logistical paradigm"/>
    <n v="4700"/>
    <n v="7992"/>
    <n v="170.04255319148936"/>
    <x v="1"/>
    <n v="81"/>
    <n v="98.666666666666671"/>
    <s v="AU"/>
    <s v="AUD"/>
    <n v="1535950800"/>
    <n v="1536382800"/>
    <x v="270"/>
    <d v="2018-09-08T05:00:00"/>
    <b v="0"/>
    <b v="0"/>
    <s v="film &amp; video/science fiction"/>
    <x v="4"/>
    <s v="science fiction"/>
  </r>
  <r>
    <n v="873"/>
    <x v="852"/>
    <s v="Intuitive value-added installation"/>
    <n v="42100"/>
    <n v="79268"/>
    <n v="188.28503562945369"/>
    <x v="1"/>
    <n v="1887"/>
    <n v="42.007419183889773"/>
    <s v="US"/>
    <s v="USD"/>
    <n v="1389160800"/>
    <n v="1389592800"/>
    <x v="781"/>
    <d v="2014-01-13T06:00:00"/>
    <b v="0"/>
    <b v="0"/>
    <s v="photography/photography books"/>
    <x v="7"/>
    <s v="photography books"/>
  </r>
  <r>
    <n v="874"/>
    <x v="853"/>
    <s v="Managed discrete parallelism"/>
    <n v="40200"/>
    <n v="139468"/>
    <n v="346.93532338308455"/>
    <x v="1"/>
    <n v="4358"/>
    <n v="32.002753556677376"/>
    <s v="US"/>
    <s v="USD"/>
    <n v="1271998800"/>
    <n v="1275282000"/>
    <x v="782"/>
    <d v="2010-05-31T05:00:00"/>
    <b v="0"/>
    <b v="1"/>
    <s v="photography/photography books"/>
    <x v="7"/>
    <s v="photography books"/>
  </r>
  <r>
    <n v="875"/>
    <x v="854"/>
    <s v="Implemented tangible approach"/>
    <n v="7900"/>
    <n v="5465"/>
    <n v="69.177215189873422"/>
    <x v="0"/>
    <n v="67"/>
    <n v="81.567164179104481"/>
    <s v="US"/>
    <s v="USD"/>
    <n v="1294898400"/>
    <n v="1294984800"/>
    <x v="783"/>
    <d v="2011-01-14T06:00:00"/>
    <b v="0"/>
    <b v="0"/>
    <s v="music/rock"/>
    <x v="1"/>
    <s v="rock"/>
  </r>
  <r>
    <n v="876"/>
    <x v="855"/>
    <s v="Re-engineered encompassing definition"/>
    <n v="8300"/>
    <n v="2111"/>
    <n v="25.433734939759034"/>
    <x v="0"/>
    <n v="57"/>
    <n v="37.035087719298247"/>
    <s v="CA"/>
    <s v="CAD"/>
    <n v="1559970000"/>
    <n v="1562043600"/>
    <x v="784"/>
    <d v="2019-07-02T05:00:00"/>
    <b v="0"/>
    <b v="0"/>
    <s v="photography/photography books"/>
    <x v="7"/>
    <s v="photography books"/>
  </r>
  <r>
    <n v="877"/>
    <x v="856"/>
    <s v="Multi-lateral uniform collaboration"/>
    <n v="163600"/>
    <n v="126628"/>
    <n v="77.400977995110026"/>
    <x v="0"/>
    <n v="1229"/>
    <n v="103.033360455655"/>
    <s v="US"/>
    <s v="USD"/>
    <n v="1469509200"/>
    <n v="1469595600"/>
    <x v="785"/>
    <d v="2016-07-27T05:00:00"/>
    <b v="0"/>
    <b v="0"/>
    <s v="food/food trucks"/>
    <x v="0"/>
    <s v="food trucks"/>
  </r>
  <r>
    <n v="878"/>
    <x v="857"/>
    <s v="Enterprise-wide foreground paradigm"/>
    <n v="2700"/>
    <n v="1012"/>
    <n v="37.481481481481481"/>
    <x v="0"/>
    <n v="12"/>
    <n v="84.333333333333329"/>
    <s v="IT"/>
    <s v="EUR"/>
    <n v="1579068000"/>
    <n v="1581141600"/>
    <x v="786"/>
    <d v="2020-02-08T06:00:00"/>
    <b v="0"/>
    <b v="0"/>
    <s v="music/metal"/>
    <x v="1"/>
    <s v="metal"/>
  </r>
  <r>
    <n v="879"/>
    <x v="858"/>
    <s v="Stand-alone incremental parallelism"/>
    <n v="1000"/>
    <n v="5438"/>
    <n v="543.79999999999995"/>
    <x v="1"/>
    <n v="53"/>
    <n v="102.60377358490567"/>
    <s v="US"/>
    <s v="USD"/>
    <n v="1487743200"/>
    <n v="1488520800"/>
    <x v="787"/>
    <d v="2017-03-03T06:00:00"/>
    <b v="0"/>
    <b v="0"/>
    <s v="publishing/nonfiction"/>
    <x v="5"/>
    <s v="nonfiction"/>
  </r>
  <r>
    <n v="880"/>
    <x v="859"/>
    <s v="Persevering 5thgeneration throughput"/>
    <n v="84500"/>
    <n v="193101"/>
    <n v="228.52189349112427"/>
    <x v="1"/>
    <n v="2414"/>
    <n v="79.992129246064621"/>
    <s v="US"/>
    <s v="USD"/>
    <n v="1563685200"/>
    <n v="1563858000"/>
    <x v="788"/>
    <d v="2019-07-23T05:00:00"/>
    <b v="0"/>
    <b v="0"/>
    <s v="music/electric music"/>
    <x v="1"/>
    <s v="electric music"/>
  </r>
  <r>
    <n v="881"/>
    <x v="860"/>
    <s v="Implemented object-oriented synergy"/>
    <n v="81300"/>
    <n v="31665"/>
    <n v="38.948339483394832"/>
    <x v="0"/>
    <n v="452"/>
    <n v="70.055309734513273"/>
    <s v="US"/>
    <s v="USD"/>
    <n v="1436418000"/>
    <n v="1438923600"/>
    <x v="330"/>
    <d v="2015-08-07T05:00:00"/>
    <b v="0"/>
    <b v="1"/>
    <s v="theater/plays"/>
    <x v="3"/>
    <s v="plays"/>
  </r>
  <r>
    <n v="882"/>
    <x v="861"/>
    <s v="Balanced demand-driven definition"/>
    <n v="800"/>
    <n v="2960"/>
    <n v="370"/>
    <x v="1"/>
    <n v="80"/>
    <n v="37"/>
    <s v="US"/>
    <s v="USD"/>
    <n v="1421820000"/>
    <n v="1422165600"/>
    <x v="789"/>
    <d v="2015-01-25T06:00:00"/>
    <b v="0"/>
    <b v="0"/>
    <s v="theater/plays"/>
    <x v="3"/>
    <s v="plays"/>
  </r>
  <r>
    <n v="883"/>
    <x v="862"/>
    <s v="Customer-focused mobile Graphic Interface"/>
    <n v="3400"/>
    <n v="8089"/>
    <n v="237.91176470588232"/>
    <x v="1"/>
    <n v="193"/>
    <n v="41.911917098445599"/>
    <s v="US"/>
    <s v="USD"/>
    <n v="1274763600"/>
    <n v="1277874000"/>
    <x v="790"/>
    <d v="2010-06-30T05:00:00"/>
    <b v="0"/>
    <b v="0"/>
    <s v="film &amp; video/shorts"/>
    <x v="4"/>
    <s v="shorts"/>
  </r>
  <r>
    <n v="884"/>
    <x v="863"/>
    <s v="Horizontal secondary interface"/>
    <n v="170800"/>
    <n v="109374"/>
    <n v="64.036299765807954"/>
    <x v="0"/>
    <n v="1886"/>
    <n v="57.992576882290564"/>
    <s v="US"/>
    <s v="USD"/>
    <n v="1399179600"/>
    <n v="1399352400"/>
    <x v="791"/>
    <d v="2014-05-06T05:00:00"/>
    <b v="0"/>
    <b v="1"/>
    <s v="theater/plays"/>
    <x v="3"/>
    <s v="plays"/>
  </r>
  <r>
    <n v="885"/>
    <x v="864"/>
    <s v="Virtual analyzing collaboration"/>
    <n v="1800"/>
    <n v="2129"/>
    <n v="118.27777777777777"/>
    <x v="1"/>
    <n v="52"/>
    <n v="40.942307692307693"/>
    <s v="US"/>
    <s v="USD"/>
    <n v="1275800400"/>
    <n v="1279083600"/>
    <x v="792"/>
    <d v="2010-07-14T05:00:00"/>
    <b v="0"/>
    <b v="0"/>
    <s v="theater/plays"/>
    <x v="3"/>
    <s v="plays"/>
  </r>
  <r>
    <n v="886"/>
    <x v="865"/>
    <s v="Multi-tiered explicit focus group"/>
    <n v="150600"/>
    <n v="127745"/>
    <n v="84.824037184594957"/>
    <x v="0"/>
    <n v="1825"/>
    <n v="69.9972602739726"/>
    <s v="US"/>
    <s v="USD"/>
    <n v="1282798800"/>
    <n v="1284354000"/>
    <x v="793"/>
    <d v="2010-09-13T05:00:00"/>
    <b v="0"/>
    <b v="0"/>
    <s v="music/indie rock"/>
    <x v="1"/>
    <s v="indie rock"/>
  </r>
  <r>
    <n v="887"/>
    <x v="866"/>
    <s v="Multi-layered systematic knowledgebase"/>
    <n v="7800"/>
    <n v="2289"/>
    <n v="29.346153846153843"/>
    <x v="0"/>
    <n v="31"/>
    <n v="73.838709677419359"/>
    <s v="US"/>
    <s v="USD"/>
    <n v="1437109200"/>
    <n v="1441170000"/>
    <x v="794"/>
    <d v="2015-09-02T05:00:00"/>
    <b v="0"/>
    <b v="1"/>
    <s v="theater/plays"/>
    <x v="3"/>
    <s v="plays"/>
  </r>
  <r>
    <n v="888"/>
    <x v="867"/>
    <s v="Reverse-engineered uniform knowledge user"/>
    <n v="5800"/>
    <n v="12174"/>
    <n v="209.89655172413794"/>
    <x v="1"/>
    <n v="290"/>
    <n v="41.979310344827589"/>
    <s v="US"/>
    <s v="USD"/>
    <n v="1491886800"/>
    <n v="1493528400"/>
    <x v="795"/>
    <d v="2017-04-30T05:00:00"/>
    <b v="0"/>
    <b v="0"/>
    <s v="theater/plays"/>
    <x v="3"/>
    <s v="plays"/>
  </r>
  <r>
    <n v="889"/>
    <x v="868"/>
    <s v="Secured dynamic capacity"/>
    <n v="5600"/>
    <n v="9508"/>
    <n v="169.78571428571431"/>
    <x v="1"/>
    <n v="122"/>
    <n v="77.93442622950819"/>
    <s v="US"/>
    <s v="USD"/>
    <n v="1394600400"/>
    <n v="1395205200"/>
    <x v="796"/>
    <d v="2014-03-19T05:00:00"/>
    <b v="0"/>
    <b v="1"/>
    <s v="music/electric music"/>
    <x v="1"/>
    <s v="electric music"/>
  </r>
  <r>
    <n v="890"/>
    <x v="869"/>
    <s v="Devolved foreground throughput"/>
    <n v="134400"/>
    <n v="155849"/>
    <n v="115.95907738095239"/>
    <x v="1"/>
    <n v="1470"/>
    <n v="106.01972789115646"/>
    <s v="US"/>
    <s v="USD"/>
    <n v="1561352400"/>
    <n v="1561438800"/>
    <x v="797"/>
    <d v="2019-06-25T05:00:00"/>
    <b v="0"/>
    <b v="0"/>
    <s v="music/indie rock"/>
    <x v="1"/>
    <s v="indie rock"/>
  </r>
  <r>
    <n v="891"/>
    <x v="870"/>
    <s v="Synchronized demand-driven infrastructure"/>
    <n v="3000"/>
    <n v="7758"/>
    <n v="258.59999999999997"/>
    <x v="1"/>
    <n v="165"/>
    <n v="47.018181818181816"/>
    <s v="CA"/>
    <s v="CAD"/>
    <n v="1322892000"/>
    <n v="1326693600"/>
    <x v="798"/>
    <d v="2012-01-16T06:00:00"/>
    <b v="0"/>
    <b v="0"/>
    <s v="film &amp; video/documentary"/>
    <x v="4"/>
    <s v="documentary"/>
  </r>
  <r>
    <n v="892"/>
    <x v="871"/>
    <s v="Realigned discrete structure"/>
    <n v="6000"/>
    <n v="13835"/>
    <n v="230.58333333333331"/>
    <x v="1"/>
    <n v="182"/>
    <n v="76.016483516483518"/>
    <s v="US"/>
    <s v="USD"/>
    <n v="1274418000"/>
    <n v="1277960400"/>
    <x v="799"/>
    <d v="2010-07-01T05:00:00"/>
    <b v="0"/>
    <b v="0"/>
    <s v="publishing/translations"/>
    <x v="5"/>
    <s v="translations"/>
  </r>
  <r>
    <n v="893"/>
    <x v="872"/>
    <s v="Progressive grid-enabled website"/>
    <n v="8400"/>
    <n v="10770"/>
    <n v="128.21428571428572"/>
    <x v="1"/>
    <n v="199"/>
    <n v="54.120603015075375"/>
    <s v="IT"/>
    <s v="EUR"/>
    <n v="1434344400"/>
    <n v="1434690000"/>
    <x v="800"/>
    <d v="2015-06-19T05:00:00"/>
    <b v="0"/>
    <b v="1"/>
    <s v="film &amp; video/documentary"/>
    <x v="4"/>
    <s v="documentary"/>
  </r>
  <r>
    <n v="894"/>
    <x v="873"/>
    <s v="Organic cohesive neural-net"/>
    <n v="1700"/>
    <n v="3208"/>
    <n v="188.70588235294116"/>
    <x v="1"/>
    <n v="56"/>
    <n v="57.285714285714285"/>
    <s v="GB"/>
    <s v="GBP"/>
    <n v="1373518800"/>
    <n v="1376110800"/>
    <x v="801"/>
    <d v="2013-08-10T05:00:00"/>
    <b v="0"/>
    <b v="1"/>
    <s v="film &amp; video/television"/>
    <x v="4"/>
    <s v="television"/>
  </r>
  <r>
    <n v="895"/>
    <x v="874"/>
    <s v="Integrated demand-driven info-mediaries"/>
    <n v="159800"/>
    <n v="11108"/>
    <n v="6.9511889862327907"/>
    <x v="0"/>
    <n v="107"/>
    <n v="103.81308411214954"/>
    <s v="US"/>
    <s v="USD"/>
    <n v="1517637600"/>
    <n v="1518415200"/>
    <x v="802"/>
    <d v="2018-02-12T06:00:00"/>
    <b v="0"/>
    <b v="0"/>
    <s v="theater/plays"/>
    <x v="3"/>
    <s v="plays"/>
  </r>
  <r>
    <n v="896"/>
    <x v="875"/>
    <s v="Reverse-engineered client-server extranet"/>
    <n v="19800"/>
    <n v="153338"/>
    <n v="774.43434343434342"/>
    <x v="1"/>
    <n v="1460"/>
    <n v="105.02602739726028"/>
    <s v="AU"/>
    <s v="AUD"/>
    <n v="1310619600"/>
    <n v="1310878800"/>
    <x v="803"/>
    <d v="2011-07-17T05:00:00"/>
    <b v="0"/>
    <b v="1"/>
    <s v="food/food trucks"/>
    <x v="0"/>
    <s v="food trucks"/>
  </r>
  <r>
    <n v="897"/>
    <x v="876"/>
    <s v="Organized discrete encoding"/>
    <n v="8800"/>
    <n v="2437"/>
    <n v="27.693181818181817"/>
    <x v="0"/>
    <n v="27"/>
    <n v="90.259259259259252"/>
    <s v="US"/>
    <s v="USD"/>
    <n v="1556427600"/>
    <n v="1556600400"/>
    <x v="212"/>
    <d v="2019-04-30T05:00:00"/>
    <b v="0"/>
    <b v="0"/>
    <s v="theater/plays"/>
    <x v="3"/>
    <s v="plays"/>
  </r>
  <r>
    <n v="898"/>
    <x v="877"/>
    <s v="Balanced regional flexibility"/>
    <n v="179100"/>
    <n v="93991"/>
    <n v="52.479620323841424"/>
    <x v="0"/>
    <n v="1221"/>
    <n v="76.978705978705975"/>
    <s v="US"/>
    <s v="USD"/>
    <n v="1576476000"/>
    <n v="1576994400"/>
    <x v="804"/>
    <d v="2019-12-22T06:00:00"/>
    <b v="0"/>
    <b v="0"/>
    <s v="film &amp; video/documentary"/>
    <x v="4"/>
    <s v="documentary"/>
  </r>
  <r>
    <n v="899"/>
    <x v="878"/>
    <s v="Implemented multimedia time-frame"/>
    <n v="3100"/>
    <n v="12620"/>
    <n v="407.09677419354841"/>
    <x v="1"/>
    <n v="123"/>
    <n v="102.60162601626017"/>
    <s v="CH"/>
    <s v="CHF"/>
    <n v="1381122000"/>
    <n v="1382677200"/>
    <x v="805"/>
    <d v="2013-10-25T05:00:00"/>
    <b v="0"/>
    <b v="0"/>
    <s v="music/jazz"/>
    <x v="1"/>
    <s v="jazz"/>
  </r>
  <r>
    <n v="900"/>
    <x v="879"/>
    <s v="Enhanced uniform service-desk"/>
    <n v="100"/>
    <n v="2"/>
    <n v="2"/>
    <x v="0"/>
    <n v="1"/>
    <n v="2"/>
    <s v="US"/>
    <s v="USD"/>
    <n v="1411102800"/>
    <n v="1411189200"/>
    <x v="806"/>
    <d v="2014-09-20T05:00:00"/>
    <b v="0"/>
    <b v="1"/>
    <s v="technology/web"/>
    <x v="2"/>
    <s v="web"/>
  </r>
  <r>
    <n v="901"/>
    <x v="880"/>
    <s v="Versatile bottom-line definition"/>
    <n v="5600"/>
    <n v="8746"/>
    <n v="156.17857142857144"/>
    <x v="1"/>
    <n v="159"/>
    <n v="55.0062893081761"/>
    <s v="US"/>
    <s v="USD"/>
    <n v="1531803600"/>
    <n v="1534654800"/>
    <x v="807"/>
    <d v="2018-08-19T05:00:00"/>
    <b v="0"/>
    <b v="1"/>
    <s v="music/rock"/>
    <x v="1"/>
    <s v="rock"/>
  </r>
  <r>
    <n v="902"/>
    <x v="881"/>
    <s v="Integrated bifurcated software"/>
    <n v="1400"/>
    <n v="3534"/>
    <n v="252.42857142857144"/>
    <x v="1"/>
    <n v="110"/>
    <n v="32.127272727272725"/>
    <s v="US"/>
    <s v="USD"/>
    <n v="1454133600"/>
    <n v="1457762400"/>
    <x v="722"/>
    <d v="2016-03-12T06:00:00"/>
    <b v="0"/>
    <b v="0"/>
    <s v="technology/web"/>
    <x v="2"/>
    <s v="web"/>
  </r>
  <r>
    <n v="903"/>
    <x v="882"/>
    <s v="Assimilated next generation instruction set"/>
    <n v="41000"/>
    <n v="709"/>
    <n v="1.729268292682927"/>
    <x v="2"/>
    <n v="14"/>
    <n v="50.642857142857146"/>
    <s v="US"/>
    <s v="USD"/>
    <n v="1336194000"/>
    <n v="1337490000"/>
    <x v="477"/>
    <d v="2012-05-20T05:00:00"/>
    <b v="0"/>
    <b v="1"/>
    <s v="publishing/nonfiction"/>
    <x v="5"/>
    <s v="nonfiction"/>
  </r>
  <r>
    <n v="904"/>
    <x v="883"/>
    <s v="Digitized foreground array"/>
    <n v="6500"/>
    <n v="795"/>
    <n v="12.230769230769232"/>
    <x v="0"/>
    <n v="16"/>
    <n v="49.6875"/>
    <s v="US"/>
    <s v="USD"/>
    <n v="1349326800"/>
    <n v="1349672400"/>
    <x v="259"/>
    <d v="2012-10-08T05:00:00"/>
    <b v="0"/>
    <b v="0"/>
    <s v="publishing/radio &amp; podcasts"/>
    <x v="5"/>
    <s v="radio &amp; podcasts"/>
  </r>
  <r>
    <n v="905"/>
    <x v="884"/>
    <s v="Re-engineered clear-thinking project"/>
    <n v="7900"/>
    <n v="12955"/>
    <n v="163.98734177215189"/>
    <x v="1"/>
    <n v="236"/>
    <n v="54.894067796610166"/>
    <s v="US"/>
    <s v="USD"/>
    <n v="1379566800"/>
    <n v="1379826000"/>
    <x v="9"/>
    <d v="2013-09-22T05:00:00"/>
    <b v="0"/>
    <b v="0"/>
    <s v="theater/plays"/>
    <x v="3"/>
    <s v="plays"/>
  </r>
  <r>
    <n v="906"/>
    <x v="885"/>
    <s v="Implemented even-keeled standardization"/>
    <n v="5500"/>
    <n v="8964"/>
    <n v="162.98181818181817"/>
    <x v="1"/>
    <n v="191"/>
    <n v="46.931937172774866"/>
    <s v="US"/>
    <s v="USD"/>
    <n v="1494651600"/>
    <n v="1497762000"/>
    <x v="808"/>
    <d v="2017-06-18T05:00:00"/>
    <b v="1"/>
    <b v="1"/>
    <s v="film &amp; video/documentary"/>
    <x v="4"/>
    <s v="documentary"/>
  </r>
  <r>
    <n v="907"/>
    <x v="886"/>
    <s v="Quality-focused asymmetric adapter"/>
    <n v="9100"/>
    <n v="1843"/>
    <n v="20.252747252747252"/>
    <x v="0"/>
    <n v="41"/>
    <n v="44.951219512195124"/>
    <s v="US"/>
    <s v="USD"/>
    <n v="1303880400"/>
    <n v="1304485200"/>
    <x v="809"/>
    <d v="2011-05-04T05:00:00"/>
    <b v="0"/>
    <b v="0"/>
    <s v="theater/plays"/>
    <x v="3"/>
    <s v="plays"/>
  </r>
  <r>
    <n v="908"/>
    <x v="887"/>
    <s v="Networked intangible help-desk"/>
    <n v="38200"/>
    <n v="121950"/>
    <n v="319.24083769633506"/>
    <x v="1"/>
    <n v="3934"/>
    <n v="30.99898322318251"/>
    <s v="US"/>
    <s v="USD"/>
    <n v="1335934800"/>
    <n v="1336885200"/>
    <x v="444"/>
    <d v="2012-05-13T05:00:00"/>
    <b v="0"/>
    <b v="0"/>
    <s v="games/video games"/>
    <x v="6"/>
    <s v="video games"/>
  </r>
  <r>
    <n v="909"/>
    <x v="888"/>
    <s v="Synchronized attitude-oriented frame"/>
    <n v="1800"/>
    <n v="8621"/>
    <n v="478.94444444444446"/>
    <x v="1"/>
    <n v="80"/>
    <n v="107.7625"/>
    <s v="CA"/>
    <s v="CAD"/>
    <n v="1528088400"/>
    <n v="1530421200"/>
    <x v="384"/>
    <d v="2018-07-01T05:00:00"/>
    <b v="0"/>
    <b v="1"/>
    <s v="theater/plays"/>
    <x v="3"/>
    <s v="plays"/>
  </r>
  <r>
    <n v="910"/>
    <x v="889"/>
    <s v="Proactive incremental architecture"/>
    <n v="154500"/>
    <n v="30215"/>
    <n v="19.556634304207122"/>
    <x v="3"/>
    <n v="296"/>
    <n v="102.07770270270271"/>
    <s v="US"/>
    <s v="USD"/>
    <n v="1421906400"/>
    <n v="1421992800"/>
    <x v="810"/>
    <d v="2015-01-23T06:00:00"/>
    <b v="0"/>
    <b v="0"/>
    <s v="theater/plays"/>
    <x v="3"/>
    <s v="plays"/>
  </r>
  <r>
    <n v="911"/>
    <x v="890"/>
    <s v="Cloned responsive standardization"/>
    <n v="5800"/>
    <n v="11539"/>
    <n v="198.94827586206895"/>
    <x v="1"/>
    <n v="462"/>
    <n v="24.976190476190474"/>
    <s v="US"/>
    <s v="USD"/>
    <n v="1568005200"/>
    <n v="1568178000"/>
    <x v="811"/>
    <d v="2019-09-11T05:00:00"/>
    <b v="1"/>
    <b v="0"/>
    <s v="technology/web"/>
    <x v="2"/>
    <s v="web"/>
  </r>
  <r>
    <n v="912"/>
    <x v="891"/>
    <s v="Reduced bifurcated pricing structure"/>
    <n v="1800"/>
    <n v="14310"/>
    <n v="795"/>
    <x v="1"/>
    <n v="179"/>
    <n v="79.944134078212286"/>
    <s v="US"/>
    <s v="USD"/>
    <n v="1346821200"/>
    <n v="1347944400"/>
    <x v="812"/>
    <d v="2012-09-18T05:00:00"/>
    <b v="1"/>
    <b v="0"/>
    <s v="film &amp; video/drama"/>
    <x v="4"/>
    <s v="drama"/>
  </r>
  <r>
    <n v="913"/>
    <x v="892"/>
    <s v="Re-engineered asymmetric challenge"/>
    <n v="70200"/>
    <n v="35536"/>
    <n v="50.621082621082621"/>
    <x v="0"/>
    <n v="523"/>
    <n v="67.946462715105156"/>
    <s v="AU"/>
    <s v="AUD"/>
    <n v="1557637200"/>
    <n v="1558760400"/>
    <x v="813"/>
    <d v="2019-05-25T05:00:00"/>
    <b v="0"/>
    <b v="0"/>
    <s v="film &amp; video/drama"/>
    <x v="4"/>
    <s v="drama"/>
  </r>
  <r>
    <n v="914"/>
    <x v="893"/>
    <s v="Diverse client-driven conglomeration"/>
    <n v="6400"/>
    <n v="3676"/>
    <n v="57.4375"/>
    <x v="0"/>
    <n v="141"/>
    <n v="26.070921985815602"/>
    <s v="GB"/>
    <s v="GBP"/>
    <n v="1375592400"/>
    <n v="1376629200"/>
    <x v="814"/>
    <d v="2013-08-16T05:00:00"/>
    <b v="0"/>
    <b v="0"/>
    <s v="theater/plays"/>
    <x v="3"/>
    <s v="plays"/>
  </r>
  <r>
    <n v="915"/>
    <x v="894"/>
    <s v="Configurable upward-trending solution"/>
    <n v="125900"/>
    <n v="195936"/>
    <n v="155.62827640984909"/>
    <x v="1"/>
    <n v="1866"/>
    <n v="105.0032154340836"/>
    <s v="GB"/>
    <s v="GBP"/>
    <n v="1503982800"/>
    <n v="1504760400"/>
    <x v="80"/>
    <d v="2017-09-07T05:00:00"/>
    <b v="0"/>
    <b v="0"/>
    <s v="film &amp; video/television"/>
    <x v="4"/>
    <s v="television"/>
  </r>
  <r>
    <n v="916"/>
    <x v="895"/>
    <s v="Persistent bandwidth-monitored framework"/>
    <n v="3700"/>
    <n v="1343"/>
    <n v="36.297297297297298"/>
    <x v="0"/>
    <n v="52"/>
    <n v="25.826923076923077"/>
    <s v="US"/>
    <s v="USD"/>
    <n v="1418882400"/>
    <n v="1419660000"/>
    <x v="815"/>
    <d v="2014-12-27T06:00:00"/>
    <b v="0"/>
    <b v="0"/>
    <s v="photography/photography books"/>
    <x v="7"/>
    <s v="photography books"/>
  </r>
  <r>
    <n v="917"/>
    <x v="896"/>
    <s v="Polarized discrete product"/>
    <n v="3600"/>
    <n v="2097"/>
    <n v="58.25"/>
    <x v="2"/>
    <n v="27"/>
    <n v="77.666666666666671"/>
    <s v="GB"/>
    <s v="GBP"/>
    <n v="1309237200"/>
    <n v="1311310800"/>
    <x v="816"/>
    <d v="2011-07-22T05:00:00"/>
    <b v="0"/>
    <b v="1"/>
    <s v="film &amp; video/shorts"/>
    <x v="4"/>
    <s v="shorts"/>
  </r>
  <r>
    <n v="918"/>
    <x v="897"/>
    <s v="Seamless dynamic website"/>
    <n v="3800"/>
    <n v="9021"/>
    <n v="237.39473684210526"/>
    <x v="1"/>
    <n v="156"/>
    <n v="57.82692307692308"/>
    <s v="CH"/>
    <s v="CHF"/>
    <n v="1343365200"/>
    <n v="1344315600"/>
    <x v="474"/>
    <d v="2012-08-07T05:00:00"/>
    <b v="0"/>
    <b v="0"/>
    <s v="publishing/radio &amp; podcasts"/>
    <x v="5"/>
    <s v="radio &amp; podcasts"/>
  </r>
  <r>
    <n v="919"/>
    <x v="898"/>
    <s v="Extended multimedia firmware"/>
    <n v="35600"/>
    <n v="20915"/>
    <n v="58.75"/>
    <x v="0"/>
    <n v="225"/>
    <n v="92.955555555555549"/>
    <s v="AU"/>
    <s v="AUD"/>
    <n v="1507957200"/>
    <n v="1510725600"/>
    <x v="817"/>
    <d v="2017-11-15T06:00:00"/>
    <b v="0"/>
    <b v="1"/>
    <s v="theater/plays"/>
    <x v="3"/>
    <s v="plays"/>
  </r>
  <r>
    <n v="920"/>
    <x v="899"/>
    <s v="Versatile directional project"/>
    <n v="5300"/>
    <n v="9676"/>
    <n v="182.56603773584905"/>
    <x v="1"/>
    <n v="255"/>
    <n v="37.945098039215686"/>
    <s v="US"/>
    <s v="USD"/>
    <n v="1549519200"/>
    <n v="1551247200"/>
    <x v="818"/>
    <d v="2019-02-27T06:00:00"/>
    <b v="1"/>
    <b v="0"/>
    <s v="film &amp; video/animation"/>
    <x v="4"/>
    <s v="animation"/>
  </r>
  <r>
    <n v="921"/>
    <x v="900"/>
    <s v="Profound directional knowledge user"/>
    <n v="160400"/>
    <n v="1210"/>
    <n v="0.75436408977556113"/>
    <x v="0"/>
    <n v="38"/>
    <n v="31.842105263157894"/>
    <s v="US"/>
    <s v="USD"/>
    <n v="1329026400"/>
    <n v="1330236000"/>
    <x v="819"/>
    <d v="2012-02-26T06:00:00"/>
    <b v="0"/>
    <b v="0"/>
    <s v="technology/web"/>
    <x v="2"/>
    <s v="web"/>
  </r>
  <r>
    <n v="922"/>
    <x v="901"/>
    <s v="Ameliorated logistical capability"/>
    <n v="51400"/>
    <n v="90440"/>
    <n v="175.95330739299609"/>
    <x v="1"/>
    <n v="2261"/>
    <n v="40"/>
    <s v="US"/>
    <s v="USD"/>
    <n v="1544335200"/>
    <n v="1545112800"/>
    <x v="609"/>
    <d v="2018-12-18T06:00:00"/>
    <b v="0"/>
    <b v="1"/>
    <s v="music/world music"/>
    <x v="1"/>
    <s v="world music"/>
  </r>
  <r>
    <n v="923"/>
    <x v="902"/>
    <s v="Sharable discrete definition"/>
    <n v="1700"/>
    <n v="4044"/>
    <n v="237.88235294117646"/>
    <x v="1"/>
    <n v="40"/>
    <n v="101.1"/>
    <s v="US"/>
    <s v="USD"/>
    <n v="1279083600"/>
    <n v="1279170000"/>
    <x v="547"/>
    <d v="2010-07-15T05:00:00"/>
    <b v="0"/>
    <b v="0"/>
    <s v="theater/plays"/>
    <x v="3"/>
    <s v="plays"/>
  </r>
  <r>
    <n v="924"/>
    <x v="903"/>
    <s v="User-friendly next generation core"/>
    <n v="39400"/>
    <n v="192292"/>
    <n v="488.05076142131981"/>
    <x v="1"/>
    <n v="2289"/>
    <n v="84.006989951944078"/>
    <s v="IT"/>
    <s v="EUR"/>
    <n v="1572498000"/>
    <n v="1573452000"/>
    <x v="820"/>
    <d v="2019-11-11T06:00:00"/>
    <b v="0"/>
    <b v="0"/>
    <s v="theater/plays"/>
    <x v="3"/>
    <s v="plays"/>
  </r>
  <r>
    <n v="925"/>
    <x v="904"/>
    <s v="Profit-focused empowering system engine"/>
    <n v="3000"/>
    <n v="6722"/>
    <n v="224.06666666666669"/>
    <x v="1"/>
    <n v="65"/>
    <n v="103.41538461538461"/>
    <s v="US"/>
    <s v="USD"/>
    <n v="1506056400"/>
    <n v="1507093200"/>
    <x v="821"/>
    <d v="2017-10-04T05:00:00"/>
    <b v="0"/>
    <b v="0"/>
    <s v="theater/plays"/>
    <x v="3"/>
    <s v="plays"/>
  </r>
  <r>
    <n v="926"/>
    <x v="905"/>
    <s v="Synchronized cohesive encoding"/>
    <n v="8700"/>
    <n v="1577"/>
    <n v="18.126436781609197"/>
    <x v="0"/>
    <n v="15"/>
    <n v="105.13333333333334"/>
    <s v="US"/>
    <s v="USD"/>
    <n v="1463029200"/>
    <n v="1463374800"/>
    <x v="151"/>
    <d v="2016-05-16T05:00:00"/>
    <b v="0"/>
    <b v="0"/>
    <s v="food/food trucks"/>
    <x v="0"/>
    <s v="food trucks"/>
  </r>
  <r>
    <n v="927"/>
    <x v="906"/>
    <s v="Synergistic dynamic utilization"/>
    <n v="7200"/>
    <n v="3301"/>
    <n v="45.847222222222221"/>
    <x v="0"/>
    <n v="37"/>
    <n v="89.21621621621621"/>
    <s v="US"/>
    <s v="USD"/>
    <n v="1342069200"/>
    <n v="1344574800"/>
    <x v="822"/>
    <d v="2012-08-10T05:00:00"/>
    <b v="0"/>
    <b v="0"/>
    <s v="theater/plays"/>
    <x v="3"/>
    <s v="plays"/>
  </r>
  <r>
    <n v="928"/>
    <x v="907"/>
    <s v="Triple-buffered bi-directional model"/>
    <n v="167400"/>
    <n v="196386"/>
    <n v="117.31541218637993"/>
    <x v="1"/>
    <n v="3777"/>
    <n v="51.995234312946785"/>
    <s v="IT"/>
    <s v="EUR"/>
    <n v="1388296800"/>
    <n v="1389074400"/>
    <x v="823"/>
    <d v="2014-01-07T06:00:00"/>
    <b v="0"/>
    <b v="0"/>
    <s v="technology/web"/>
    <x v="2"/>
    <s v="web"/>
  </r>
  <r>
    <n v="929"/>
    <x v="908"/>
    <s v="Polarized tertiary function"/>
    <n v="5500"/>
    <n v="11952"/>
    <n v="217.30909090909088"/>
    <x v="1"/>
    <n v="184"/>
    <n v="64.956521739130437"/>
    <s v="GB"/>
    <s v="GBP"/>
    <n v="1493787600"/>
    <n v="1494997200"/>
    <x v="824"/>
    <d v="2017-05-17T05:00:00"/>
    <b v="0"/>
    <b v="0"/>
    <s v="theater/plays"/>
    <x v="3"/>
    <s v="plays"/>
  </r>
  <r>
    <n v="930"/>
    <x v="909"/>
    <s v="Configurable fault-tolerant structure"/>
    <n v="3500"/>
    <n v="3930"/>
    <n v="112.28571428571428"/>
    <x v="1"/>
    <n v="85"/>
    <n v="46.235294117647058"/>
    <s v="US"/>
    <s v="USD"/>
    <n v="1424844000"/>
    <n v="1425448800"/>
    <x v="825"/>
    <d v="2015-03-04T06:00:00"/>
    <b v="0"/>
    <b v="1"/>
    <s v="theater/plays"/>
    <x v="3"/>
    <s v="plays"/>
  </r>
  <r>
    <n v="931"/>
    <x v="910"/>
    <s v="Digitized 24/7 budgetary management"/>
    <n v="7900"/>
    <n v="5729"/>
    <n v="72.51898734177216"/>
    <x v="0"/>
    <n v="112"/>
    <n v="51.151785714285715"/>
    <s v="US"/>
    <s v="USD"/>
    <n v="1403931600"/>
    <n v="1404104400"/>
    <x v="826"/>
    <d v="2014-06-30T05:00:00"/>
    <b v="0"/>
    <b v="1"/>
    <s v="theater/plays"/>
    <x v="3"/>
    <s v="plays"/>
  </r>
  <r>
    <n v="932"/>
    <x v="911"/>
    <s v="Stand-alone zero tolerance algorithm"/>
    <n v="2300"/>
    <n v="4883"/>
    <n v="212.30434782608697"/>
    <x v="1"/>
    <n v="144"/>
    <n v="33.909722222222221"/>
    <s v="US"/>
    <s v="USD"/>
    <n v="1394514000"/>
    <n v="1394773200"/>
    <x v="827"/>
    <d v="2014-03-14T05:00:00"/>
    <b v="0"/>
    <b v="0"/>
    <s v="music/rock"/>
    <x v="1"/>
    <s v="rock"/>
  </r>
  <r>
    <n v="933"/>
    <x v="912"/>
    <s v="Implemented tangible support"/>
    <n v="73000"/>
    <n v="175015"/>
    <n v="239.74657534246577"/>
    <x v="1"/>
    <n v="1902"/>
    <n v="92.016298633017882"/>
    <s v="US"/>
    <s v="USD"/>
    <n v="1365397200"/>
    <n v="1366520400"/>
    <x v="828"/>
    <d v="2013-04-21T05:00:00"/>
    <b v="0"/>
    <b v="0"/>
    <s v="theater/plays"/>
    <x v="3"/>
    <s v="plays"/>
  </r>
  <r>
    <n v="934"/>
    <x v="913"/>
    <s v="Reactive radical framework"/>
    <n v="6200"/>
    <n v="11280"/>
    <n v="181.93548387096774"/>
    <x v="1"/>
    <n v="105"/>
    <n v="107.42857142857143"/>
    <s v="US"/>
    <s v="USD"/>
    <n v="1456120800"/>
    <n v="1456639200"/>
    <x v="829"/>
    <d v="2016-02-28T06:00:00"/>
    <b v="0"/>
    <b v="0"/>
    <s v="theater/plays"/>
    <x v="3"/>
    <s v="plays"/>
  </r>
  <r>
    <n v="935"/>
    <x v="914"/>
    <s v="Object-based full-range knowledge user"/>
    <n v="6100"/>
    <n v="10012"/>
    <n v="164.13114754098362"/>
    <x v="1"/>
    <n v="132"/>
    <n v="75.848484848484844"/>
    <s v="US"/>
    <s v="USD"/>
    <n v="1437714000"/>
    <n v="1438318800"/>
    <x v="830"/>
    <d v="2015-07-31T05:00:00"/>
    <b v="0"/>
    <b v="0"/>
    <s v="theater/plays"/>
    <x v="3"/>
    <s v="plays"/>
  </r>
  <r>
    <n v="936"/>
    <x v="591"/>
    <s v="Enhanced composite contingency"/>
    <n v="103200"/>
    <n v="1690"/>
    <n v="1.6375968992248062"/>
    <x v="0"/>
    <n v="21"/>
    <n v="80.476190476190482"/>
    <s v="US"/>
    <s v="USD"/>
    <n v="1563771600"/>
    <n v="1564030800"/>
    <x v="831"/>
    <d v="2019-07-25T05:00:00"/>
    <b v="1"/>
    <b v="0"/>
    <s v="theater/plays"/>
    <x v="3"/>
    <s v="plays"/>
  </r>
  <r>
    <n v="937"/>
    <x v="915"/>
    <s v="Cloned fresh-thinking model"/>
    <n v="171000"/>
    <n v="84891"/>
    <n v="49.64385964912281"/>
    <x v="3"/>
    <n v="976"/>
    <n v="86.978483606557376"/>
    <s v="US"/>
    <s v="USD"/>
    <n v="1448517600"/>
    <n v="1449295200"/>
    <x v="832"/>
    <d v="2015-12-05T06:00:00"/>
    <b v="0"/>
    <b v="0"/>
    <s v="film &amp; video/documentary"/>
    <x v="4"/>
    <s v="documentary"/>
  </r>
  <r>
    <n v="938"/>
    <x v="916"/>
    <s v="Total dedicated benchmark"/>
    <n v="9200"/>
    <n v="10093"/>
    <n v="109.70652173913042"/>
    <x v="1"/>
    <n v="96"/>
    <n v="105.13541666666667"/>
    <s v="US"/>
    <s v="USD"/>
    <n v="1528779600"/>
    <n v="1531890000"/>
    <x v="833"/>
    <d v="2018-07-18T05:00:00"/>
    <b v="0"/>
    <b v="1"/>
    <s v="publishing/fiction"/>
    <x v="5"/>
    <s v="fiction"/>
  </r>
  <r>
    <n v="939"/>
    <x v="917"/>
    <s v="Streamlined human-resource Graphic Interface"/>
    <n v="7800"/>
    <n v="3839"/>
    <n v="49.217948717948715"/>
    <x v="0"/>
    <n v="67"/>
    <n v="57.298507462686565"/>
    <s v="US"/>
    <s v="USD"/>
    <n v="1304744400"/>
    <n v="1306213200"/>
    <x v="834"/>
    <d v="2011-05-24T05:00:00"/>
    <b v="0"/>
    <b v="1"/>
    <s v="games/video games"/>
    <x v="6"/>
    <s v="video games"/>
  </r>
  <r>
    <n v="940"/>
    <x v="918"/>
    <s v="Upgradable analyzing core"/>
    <n v="9900"/>
    <n v="6161"/>
    <n v="62.232323232323225"/>
    <x v="2"/>
    <n v="66"/>
    <n v="93.348484848484844"/>
    <s v="CA"/>
    <s v="CAD"/>
    <n v="1354341600"/>
    <n v="1356242400"/>
    <x v="835"/>
    <d v="2012-12-23T06:00:00"/>
    <b v="0"/>
    <b v="0"/>
    <s v="technology/web"/>
    <x v="2"/>
    <s v="web"/>
  </r>
  <r>
    <n v="941"/>
    <x v="919"/>
    <s v="Profound exuding pricing structure"/>
    <n v="43000"/>
    <n v="5615"/>
    <n v="13.05813953488372"/>
    <x v="0"/>
    <n v="78"/>
    <n v="71.987179487179489"/>
    <s v="US"/>
    <s v="USD"/>
    <n v="1294552800"/>
    <n v="1297576800"/>
    <x v="836"/>
    <d v="2011-02-13T06:00:00"/>
    <b v="1"/>
    <b v="0"/>
    <s v="theater/plays"/>
    <x v="3"/>
    <s v="plays"/>
  </r>
  <r>
    <n v="942"/>
    <x v="916"/>
    <s v="Horizontal optimizing model"/>
    <n v="9600"/>
    <n v="6205"/>
    <n v="64.635416666666671"/>
    <x v="0"/>
    <n v="67"/>
    <n v="92.611940298507463"/>
    <s v="AU"/>
    <s v="AUD"/>
    <n v="1295935200"/>
    <n v="1296194400"/>
    <x v="837"/>
    <d v="2011-01-28T06:00:00"/>
    <b v="0"/>
    <b v="0"/>
    <s v="theater/plays"/>
    <x v="3"/>
    <s v="plays"/>
  </r>
  <r>
    <n v="943"/>
    <x v="920"/>
    <s v="Synchronized fault-tolerant algorithm"/>
    <n v="7500"/>
    <n v="11969"/>
    <n v="159.58666666666667"/>
    <x v="1"/>
    <n v="114"/>
    <n v="104.99122807017544"/>
    <s v="US"/>
    <s v="USD"/>
    <n v="1411534800"/>
    <n v="1414558800"/>
    <x v="219"/>
    <d v="2014-10-29T05:00:00"/>
    <b v="0"/>
    <b v="0"/>
    <s v="food/food trucks"/>
    <x v="0"/>
    <s v="food trucks"/>
  </r>
  <r>
    <n v="944"/>
    <x v="921"/>
    <s v="Streamlined 5thgeneration intranet"/>
    <n v="10000"/>
    <n v="8142"/>
    <n v="81.42"/>
    <x v="0"/>
    <n v="263"/>
    <n v="30.958174904942965"/>
    <s v="AU"/>
    <s v="AUD"/>
    <n v="1486706400"/>
    <n v="1488348000"/>
    <x v="365"/>
    <d v="2017-03-01T06:00:00"/>
    <b v="0"/>
    <b v="0"/>
    <s v="photography/photography books"/>
    <x v="7"/>
    <s v="photography books"/>
  </r>
  <r>
    <n v="945"/>
    <x v="922"/>
    <s v="Cross-group clear-thinking task-force"/>
    <n v="172000"/>
    <n v="55805"/>
    <n v="32.444767441860463"/>
    <x v="0"/>
    <n v="1691"/>
    <n v="33.001182732111175"/>
    <s v="US"/>
    <s v="USD"/>
    <n v="1333602000"/>
    <n v="1334898000"/>
    <x v="838"/>
    <d v="2012-04-20T05:00:00"/>
    <b v="1"/>
    <b v="0"/>
    <s v="photography/photography books"/>
    <x v="7"/>
    <s v="photography books"/>
  </r>
  <r>
    <n v="946"/>
    <x v="923"/>
    <s v="Public-key bandwidth-monitored intranet"/>
    <n v="153700"/>
    <n v="15238"/>
    <n v="9.9141184124918666"/>
    <x v="0"/>
    <n v="181"/>
    <n v="84.187845303867405"/>
    <s v="US"/>
    <s v="USD"/>
    <n v="1308200400"/>
    <n v="1308373200"/>
    <x v="839"/>
    <d v="2011-06-18T05:00:00"/>
    <b v="0"/>
    <b v="0"/>
    <s v="theater/plays"/>
    <x v="3"/>
    <s v="plays"/>
  </r>
  <r>
    <n v="947"/>
    <x v="924"/>
    <s v="Upgradable clear-thinking hardware"/>
    <n v="3600"/>
    <n v="961"/>
    <n v="26.694444444444443"/>
    <x v="0"/>
    <n v="13"/>
    <n v="73.92307692307692"/>
    <s v="US"/>
    <s v="USD"/>
    <n v="1411707600"/>
    <n v="1412312400"/>
    <x v="840"/>
    <d v="2014-10-03T05:00:00"/>
    <b v="0"/>
    <b v="0"/>
    <s v="theater/plays"/>
    <x v="3"/>
    <s v="plays"/>
  </r>
  <r>
    <n v="948"/>
    <x v="925"/>
    <s v="Integrated holistic paradigm"/>
    <n v="9400"/>
    <n v="5918"/>
    <n v="62.957446808510639"/>
    <x v="3"/>
    <n v="160"/>
    <n v="36.987499999999997"/>
    <s v="US"/>
    <s v="USD"/>
    <n v="1418364000"/>
    <n v="1419228000"/>
    <x v="841"/>
    <d v="2014-12-22T06:00:00"/>
    <b v="1"/>
    <b v="1"/>
    <s v="film &amp; video/documentary"/>
    <x v="4"/>
    <s v="documentary"/>
  </r>
  <r>
    <n v="949"/>
    <x v="926"/>
    <s v="Seamless clear-thinking conglomeration"/>
    <n v="5900"/>
    <n v="9520"/>
    <n v="161.35593220338984"/>
    <x v="1"/>
    <n v="203"/>
    <n v="46.896551724137929"/>
    <s v="US"/>
    <s v="USD"/>
    <n v="1429333200"/>
    <n v="1430974800"/>
    <x v="842"/>
    <d v="2015-05-07T05:00:00"/>
    <b v="0"/>
    <b v="0"/>
    <s v="technology/web"/>
    <x v="2"/>
    <s v="web"/>
  </r>
  <r>
    <n v="950"/>
    <x v="927"/>
    <s v="Persistent content-based methodology"/>
    <n v="100"/>
    <n v="5"/>
    <n v="5"/>
    <x v="0"/>
    <n v="1"/>
    <n v="5"/>
    <s v="US"/>
    <s v="USD"/>
    <n v="1555390800"/>
    <n v="1555822800"/>
    <x v="843"/>
    <d v="2019-04-21T05:00:00"/>
    <b v="0"/>
    <b v="1"/>
    <s v="theater/plays"/>
    <x v="3"/>
    <s v="plays"/>
  </r>
  <r>
    <n v="951"/>
    <x v="928"/>
    <s v="Re-engineered 24hour matrix"/>
    <n v="14500"/>
    <n v="159056"/>
    <n v="1096.9379310344827"/>
    <x v="1"/>
    <n v="1559"/>
    <n v="102.02437459910199"/>
    <s v="US"/>
    <s v="USD"/>
    <n v="1482732000"/>
    <n v="1482818400"/>
    <x v="844"/>
    <d v="2016-12-27T06:00:00"/>
    <b v="0"/>
    <b v="1"/>
    <s v="music/rock"/>
    <x v="1"/>
    <s v="rock"/>
  </r>
  <r>
    <n v="952"/>
    <x v="929"/>
    <s v="Virtual multi-tasking core"/>
    <n v="145500"/>
    <n v="101987"/>
    <n v="70.094158075601371"/>
    <x v="3"/>
    <n v="2266"/>
    <n v="45.007502206531335"/>
    <s v="US"/>
    <s v="USD"/>
    <n v="1470718800"/>
    <n v="1471928400"/>
    <x v="845"/>
    <d v="2016-08-23T05:00:00"/>
    <b v="0"/>
    <b v="0"/>
    <s v="film &amp; video/documentary"/>
    <x v="4"/>
    <s v="documentary"/>
  </r>
  <r>
    <n v="953"/>
    <x v="930"/>
    <s v="Streamlined fault-tolerant conglomeration"/>
    <n v="3300"/>
    <n v="1980"/>
    <n v="60"/>
    <x v="0"/>
    <n v="21"/>
    <n v="94.285714285714292"/>
    <s v="US"/>
    <s v="USD"/>
    <n v="1450591200"/>
    <n v="1453701600"/>
    <x v="846"/>
    <d v="2016-01-25T06:00:00"/>
    <b v="0"/>
    <b v="1"/>
    <s v="film &amp; video/science fiction"/>
    <x v="4"/>
    <s v="science fiction"/>
  </r>
  <r>
    <n v="954"/>
    <x v="931"/>
    <s v="Enterprise-wide client-driven policy"/>
    <n v="42600"/>
    <n v="156384"/>
    <n v="367.0985915492958"/>
    <x v="1"/>
    <n v="1548"/>
    <n v="101.02325581395348"/>
    <s v="AU"/>
    <s v="AUD"/>
    <n v="1348290000"/>
    <n v="1350363600"/>
    <x v="110"/>
    <d v="2012-10-16T05:00:00"/>
    <b v="0"/>
    <b v="0"/>
    <s v="technology/web"/>
    <x v="2"/>
    <s v="web"/>
  </r>
  <r>
    <n v="955"/>
    <x v="932"/>
    <s v="Function-based next generation emulation"/>
    <n v="700"/>
    <n v="7763"/>
    <n v="1109"/>
    <x v="1"/>
    <n v="80"/>
    <n v="97.037499999999994"/>
    <s v="US"/>
    <s v="USD"/>
    <n v="1353823200"/>
    <n v="1353996000"/>
    <x v="847"/>
    <d v="2012-11-27T06:00:00"/>
    <b v="0"/>
    <b v="0"/>
    <s v="theater/plays"/>
    <x v="3"/>
    <s v="plays"/>
  </r>
  <r>
    <n v="956"/>
    <x v="933"/>
    <s v="Re-engineered composite focus group"/>
    <n v="187600"/>
    <n v="35698"/>
    <n v="19.028784648187631"/>
    <x v="0"/>
    <n v="830"/>
    <n v="43.00963855421687"/>
    <s v="US"/>
    <s v="USD"/>
    <n v="1450764000"/>
    <n v="1451109600"/>
    <x v="848"/>
    <d v="2015-12-26T06:00:00"/>
    <b v="0"/>
    <b v="0"/>
    <s v="film &amp; video/science fiction"/>
    <x v="4"/>
    <s v="science fiction"/>
  </r>
  <r>
    <n v="957"/>
    <x v="934"/>
    <s v="Profound mission-critical function"/>
    <n v="9800"/>
    <n v="12434"/>
    <n v="126.87755102040816"/>
    <x v="1"/>
    <n v="131"/>
    <n v="94.916030534351151"/>
    <s v="US"/>
    <s v="USD"/>
    <n v="1329372000"/>
    <n v="1329631200"/>
    <x v="849"/>
    <d v="2012-02-19T06:00:00"/>
    <b v="0"/>
    <b v="0"/>
    <s v="theater/plays"/>
    <x v="3"/>
    <s v="plays"/>
  </r>
  <r>
    <n v="958"/>
    <x v="935"/>
    <s v="De-engineered zero-defect open system"/>
    <n v="1100"/>
    <n v="8081"/>
    <n v="734.63636363636363"/>
    <x v="1"/>
    <n v="112"/>
    <n v="72.151785714285708"/>
    <s v="US"/>
    <s v="USD"/>
    <n v="1277096400"/>
    <n v="1278997200"/>
    <x v="780"/>
    <d v="2010-07-13T05:00:00"/>
    <b v="0"/>
    <b v="0"/>
    <s v="film &amp; video/animation"/>
    <x v="4"/>
    <s v="animation"/>
  </r>
  <r>
    <n v="959"/>
    <x v="936"/>
    <s v="Operative hybrid utilization"/>
    <n v="145000"/>
    <n v="6631"/>
    <n v="4.5731034482758623"/>
    <x v="0"/>
    <n v="130"/>
    <n v="51.007692307692309"/>
    <s v="US"/>
    <s v="USD"/>
    <n v="1277701200"/>
    <n v="1280120400"/>
    <x v="140"/>
    <d v="2010-07-26T05:00:00"/>
    <b v="0"/>
    <b v="0"/>
    <s v="publishing/translations"/>
    <x v="5"/>
    <s v="translations"/>
  </r>
  <r>
    <n v="960"/>
    <x v="937"/>
    <s v="Function-based interactive matrix"/>
    <n v="5500"/>
    <n v="4678"/>
    <n v="85.054545454545448"/>
    <x v="0"/>
    <n v="55"/>
    <n v="85.054545454545448"/>
    <s v="US"/>
    <s v="USD"/>
    <n v="1454911200"/>
    <n v="1458104400"/>
    <x v="850"/>
    <d v="2016-03-16T05:00:00"/>
    <b v="0"/>
    <b v="0"/>
    <s v="technology/web"/>
    <x v="2"/>
    <s v="web"/>
  </r>
  <r>
    <n v="961"/>
    <x v="938"/>
    <s v="Optimized content-based collaboration"/>
    <n v="5700"/>
    <n v="6800"/>
    <n v="119.29824561403508"/>
    <x v="1"/>
    <n v="155"/>
    <n v="43.87096774193548"/>
    <s v="US"/>
    <s v="USD"/>
    <n v="1297922400"/>
    <n v="1298268000"/>
    <x v="851"/>
    <d v="2011-02-21T06:00:00"/>
    <b v="0"/>
    <b v="0"/>
    <s v="publishing/translations"/>
    <x v="5"/>
    <s v="translations"/>
  </r>
  <r>
    <n v="962"/>
    <x v="939"/>
    <s v="User-centric cohesive policy"/>
    <n v="3600"/>
    <n v="10657"/>
    <n v="296.02777777777777"/>
    <x v="1"/>
    <n v="266"/>
    <n v="40.063909774436091"/>
    <s v="US"/>
    <s v="USD"/>
    <n v="1384408800"/>
    <n v="1386223200"/>
    <x v="852"/>
    <d v="2013-12-05T06:00:00"/>
    <b v="0"/>
    <b v="0"/>
    <s v="food/food trucks"/>
    <x v="0"/>
    <s v="food trucks"/>
  </r>
  <r>
    <n v="963"/>
    <x v="940"/>
    <s v="Ergonomic methodical hub"/>
    <n v="5900"/>
    <n v="4997"/>
    <n v="84.694915254237287"/>
    <x v="0"/>
    <n v="114"/>
    <n v="43.833333333333336"/>
    <s v="IT"/>
    <s v="EUR"/>
    <n v="1299304800"/>
    <n v="1299823200"/>
    <x v="853"/>
    <d v="2011-03-11T06:00:00"/>
    <b v="0"/>
    <b v="1"/>
    <s v="photography/photography books"/>
    <x v="7"/>
    <s v="photography books"/>
  </r>
  <r>
    <n v="964"/>
    <x v="941"/>
    <s v="Devolved disintermediate encryption"/>
    <n v="3700"/>
    <n v="13164"/>
    <n v="355.7837837837838"/>
    <x v="1"/>
    <n v="155"/>
    <n v="84.92903225806451"/>
    <s v="US"/>
    <s v="USD"/>
    <n v="1431320400"/>
    <n v="1431752400"/>
    <x v="854"/>
    <d v="2015-05-16T05:00:00"/>
    <b v="0"/>
    <b v="0"/>
    <s v="theater/plays"/>
    <x v="3"/>
    <s v="plays"/>
  </r>
  <r>
    <n v="965"/>
    <x v="942"/>
    <s v="Phased clear-thinking policy"/>
    <n v="2200"/>
    <n v="8501"/>
    <n v="386.40909090909093"/>
    <x v="1"/>
    <n v="207"/>
    <n v="41.067632850241544"/>
    <s v="GB"/>
    <s v="GBP"/>
    <n v="1264399200"/>
    <n v="1267855200"/>
    <x v="67"/>
    <d v="2010-03-06T06:00:00"/>
    <b v="0"/>
    <b v="0"/>
    <s v="music/rock"/>
    <x v="1"/>
    <s v="rock"/>
  </r>
  <r>
    <n v="966"/>
    <x v="411"/>
    <s v="Seamless solution-oriented capacity"/>
    <n v="1700"/>
    <n v="13468"/>
    <n v="792.23529411764707"/>
    <x v="1"/>
    <n v="245"/>
    <n v="54.971428571428568"/>
    <s v="US"/>
    <s v="USD"/>
    <n v="1497502800"/>
    <n v="1497675600"/>
    <x v="855"/>
    <d v="2017-06-17T05:00:00"/>
    <b v="0"/>
    <b v="0"/>
    <s v="theater/plays"/>
    <x v="3"/>
    <s v="plays"/>
  </r>
  <r>
    <n v="967"/>
    <x v="943"/>
    <s v="Organized human-resource attitude"/>
    <n v="88400"/>
    <n v="121138"/>
    <n v="137.03393665158373"/>
    <x v="1"/>
    <n v="1573"/>
    <n v="77.010807374443743"/>
    <s v="US"/>
    <s v="USD"/>
    <n v="1333688400"/>
    <n v="1336885200"/>
    <x v="107"/>
    <d v="2012-05-13T05:00:00"/>
    <b v="0"/>
    <b v="0"/>
    <s v="music/world music"/>
    <x v="1"/>
    <s v="world music"/>
  </r>
  <r>
    <n v="968"/>
    <x v="944"/>
    <s v="Open-architected disintermediate budgetary management"/>
    <n v="2400"/>
    <n v="8117"/>
    <n v="338.20833333333337"/>
    <x v="1"/>
    <n v="114"/>
    <n v="71.201754385964918"/>
    <s v="US"/>
    <s v="USD"/>
    <n v="1293861600"/>
    <n v="1295157600"/>
    <x v="344"/>
    <d v="2011-01-16T06:00:00"/>
    <b v="0"/>
    <b v="0"/>
    <s v="food/food trucks"/>
    <x v="0"/>
    <s v="food trucks"/>
  </r>
  <r>
    <n v="969"/>
    <x v="945"/>
    <s v="Multi-lateral radical solution"/>
    <n v="7900"/>
    <n v="8550"/>
    <n v="108.22784810126582"/>
    <x v="1"/>
    <n v="93"/>
    <n v="91.935483870967744"/>
    <s v="US"/>
    <s v="USD"/>
    <n v="1576994400"/>
    <n v="1577599200"/>
    <x v="856"/>
    <d v="2019-12-29T06:00:00"/>
    <b v="0"/>
    <b v="0"/>
    <s v="theater/plays"/>
    <x v="3"/>
    <s v="plays"/>
  </r>
  <r>
    <n v="970"/>
    <x v="946"/>
    <s v="Inverse context-sensitive info-mediaries"/>
    <n v="94900"/>
    <n v="57659"/>
    <n v="60.757639620653315"/>
    <x v="0"/>
    <n v="594"/>
    <n v="97.069023569023571"/>
    <s v="US"/>
    <s v="USD"/>
    <n v="1304917200"/>
    <n v="1305003600"/>
    <x v="857"/>
    <d v="2011-05-10T05:00:00"/>
    <b v="0"/>
    <b v="0"/>
    <s v="theater/plays"/>
    <x v="3"/>
    <s v="plays"/>
  </r>
  <r>
    <n v="971"/>
    <x v="947"/>
    <s v="Versatile neutral workforce"/>
    <n v="5100"/>
    <n v="1414"/>
    <n v="27.725490196078432"/>
    <x v="0"/>
    <n v="24"/>
    <n v="58.916666666666664"/>
    <s v="US"/>
    <s v="USD"/>
    <n v="1381208400"/>
    <n v="1381726800"/>
    <x v="858"/>
    <d v="2013-10-14T05:00:00"/>
    <b v="0"/>
    <b v="0"/>
    <s v="film &amp; video/television"/>
    <x v="4"/>
    <s v="television"/>
  </r>
  <r>
    <n v="972"/>
    <x v="948"/>
    <s v="Multi-tiered systematic knowledge user"/>
    <n v="42700"/>
    <n v="97524"/>
    <n v="228.3934426229508"/>
    <x v="1"/>
    <n v="1681"/>
    <n v="58.015466983938133"/>
    <s v="US"/>
    <s v="USD"/>
    <n v="1401685200"/>
    <n v="1402462800"/>
    <x v="859"/>
    <d v="2014-06-11T05:00:00"/>
    <b v="0"/>
    <b v="1"/>
    <s v="technology/web"/>
    <x v="2"/>
    <s v="web"/>
  </r>
  <r>
    <n v="973"/>
    <x v="949"/>
    <s v="Programmable multi-state algorithm"/>
    <n v="121100"/>
    <n v="26176"/>
    <n v="21.615194054500414"/>
    <x v="0"/>
    <n v="252"/>
    <n v="103.87301587301587"/>
    <s v="US"/>
    <s v="USD"/>
    <n v="1291960800"/>
    <n v="1292133600"/>
    <x v="860"/>
    <d v="2010-12-12T06:00:00"/>
    <b v="0"/>
    <b v="1"/>
    <s v="theater/plays"/>
    <x v="3"/>
    <s v="plays"/>
  </r>
  <r>
    <n v="974"/>
    <x v="950"/>
    <s v="Multi-channeled reciprocal interface"/>
    <n v="800"/>
    <n v="2991"/>
    <n v="373.875"/>
    <x v="1"/>
    <n v="32"/>
    <n v="93.46875"/>
    <s v="US"/>
    <s v="USD"/>
    <n v="1368853200"/>
    <n v="1368939600"/>
    <x v="170"/>
    <d v="2013-05-19T05:00:00"/>
    <b v="0"/>
    <b v="0"/>
    <s v="music/indie rock"/>
    <x v="1"/>
    <s v="indie rock"/>
  </r>
  <r>
    <n v="975"/>
    <x v="951"/>
    <s v="Right-sized maximized migration"/>
    <n v="5400"/>
    <n v="8366"/>
    <n v="154.92592592592592"/>
    <x v="1"/>
    <n v="135"/>
    <n v="61.970370370370368"/>
    <s v="US"/>
    <s v="USD"/>
    <n v="1448776800"/>
    <n v="1452146400"/>
    <x v="861"/>
    <d v="2016-01-07T06:00:00"/>
    <b v="0"/>
    <b v="1"/>
    <s v="theater/plays"/>
    <x v="3"/>
    <s v="plays"/>
  </r>
  <r>
    <n v="976"/>
    <x v="952"/>
    <s v="Self-enabling value-added artificial intelligence"/>
    <n v="4000"/>
    <n v="12886"/>
    <n v="322.14999999999998"/>
    <x v="1"/>
    <n v="140"/>
    <n v="92.042857142857144"/>
    <s v="US"/>
    <s v="USD"/>
    <n v="1296194400"/>
    <n v="1296712800"/>
    <x v="862"/>
    <d v="2011-02-03T06:00:00"/>
    <b v="0"/>
    <b v="1"/>
    <s v="theater/plays"/>
    <x v="3"/>
    <s v="plays"/>
  </r>
  <r>
    <n v="977"/>
    <x v="597"/>
    <s v="Vision-oriented interactive solution"/>
    <n v="7000"/>
    <n v="5177"/>
    <n v="73.957142857142856"/>
    <x v="0"/>
    <n v="67"/>
    <n v="77.268656716417908"/>
    <s v="US"/>
    <s v="USD"/>
    <n v="1517983200"/>
    <n v="1520748000"/>
    <x v="863"/>
    <d v="2018-03-11T06:00:00"/>
    <b v="0"/>
    <b v="0"/>
    <s v="food/food trucks"/>
    <x v="0"/>
    <s v="food trucks"/>
  </r>
  <r>
    <n v="978"/>
    <x v="953"/>
    <s v="Fundamental user-facing productivity"/>
    <n v="1000"/>
    <n v="8641"/>
    <n v="864.1"/>
    <x v="1"/>
    <n v="92"/>
    <n v="93.923913043478265"/>
    <s v="US"/>
    <s v="USD"/>
    <n v="1478930400"/>
    <n v="1480831200"/>
    <x v="864"/>
    <d v="2016-12-04T06:00:00"/>
    <b v="0"/>
    <b v="0"/>
    <s v="games/video games"/>
    <x v="6"/>
    <s v="video games"/>
  </r>
  <r>
    <n v="979"/>
    <x v="954"/>
    <s v="Innovative well-modulated capability"/>
    <n v="60200"/>
    <n v="86244"/>
    <n v="143.26245847176079"/>
    <x v="1"/>
    <n v="1015"/>
    <n v="84.969458128078813"/>
    <s v="GB"/>
    <s v="GBP"/>
    <n v="1426395600"/>
    <n v="1426914000"/>
    <x v="527"/>
    <d v="2015-03-21T05:00:00"/>
    <b v="0"/>
    <b v="0"/>
    <s v="theater/plays"/>
    <x v="3"/>
    <s v="plays"/>
  </r>
  <r>
    <n v="980"/>
    <x v="955"/>
    <s v="Universal fault-tolerant orchestration"/>
    <n v="195200"/>
    <n v="78630"/>
    <n v="40.281762295081968"/>
    <x v="0"/>
    <n v="742"/>
    <n v="105.97035040431267"/>
    <s v="US"/>
    <s v="USD"/>
    <n v="1446181200"/>
    <n v="1446616800"/>
    <x v="865"/>
    <d v="2015-11-04T06:00:00"/>
    <b v="1"/>
    <b v="0"/>
    <s v="publishing/nonfiction"/>
    <x v="5"/>
    <s v="nonfiction"/>
  </r>
  <r>
    <n v="981"/>
    <x v="956"/>
    <s v="Grass-roots executive synergy"/>
    <n v="6700"/>
    <n v="11941"/>
    <n v="178.22388059701493"/>
    <x v="1"/>
    <n v="323"/>
    <n v="36.969040247678016"/>
    <s v="US"/>
    <s v="USD"/>
    <n v="1514181600"/>
    <n v="1517032800"/>
    <x v="866"/>
    <d v="2018-01-27T06:00:00"/>
    <b v="0"/>
    <b v="0"/>
    <s v="technology/web"/>
    <x v="2"/>
    <s v="web"/>
  </r>
  <r>
    <n v="982"/>
    <x v="957"/>
    <s v="Multi-layered optimal application"/>
    <n v="7200"/>
    <n v="6115"/>
    <n v="84.930555555555557"/>
    <x v="0"/>
    <n v="75"/>
    <n v="81.533333333333331"/>
    <s v="US"/>
    <s v="USD"/>
    <n v="1311051600"/>
    <n v="1311224400"/>
    <x v="867"/>
    <d v="2011-07-21T05:00:00"/>
    <b v="0"/>
    <b v="1"/>
    <s v="film &amp; video/documentary"/>
    <x v="4"/>
    <s v="documentary"/>
  </r>
  <r>
    <n v="983"/>
    <x v="958"/>
    <s v="Business-focused full-range core"/>
    <n v="129100"/>
    <n v="188404"/>
    <n v="145.93648334624322"/>
    <x v="1"/>
    <n v="2326"/>
    <n v="80.999140154772135"/>
    <s v="US"/>
    <s v="USD"/>
    <n v="1564894800"/>
    <n v="1566190800"/>
    <x v="868"/>
    <d v="2019-08-19T05:00:00"/>
    <b v="0"/>
    <b v="0"/>
    <s v="film &amp; video/documentary"/>
    <x v="4"/>
    <s v="documentary"/>
  </r>
  <r>
    <n v="984"/>
    <x v="959"/>
    <s v="Exclusive system-worthy Graphic Interface"/>
    <n v="6500"/>
    <n v="9910"/>
    <n v="152.46153846153848"/>
    <x v="1"/>
    <n v="381"/>
    <n v="26.010498687664043"/>
    <s v="US"/>
    <s v="USD"/>
    <n v="1567918800"/>
    <n v="1570165200"/>
    <x v="105"/>
    <d v="2019-10-04T05:00:00"/>
    <b v="0"/>
    <b v="0"/>
    <s v="theater/plays"/>
    <x v="3"/>
    <s v="plays"/>
  </r>
  <r>
    <n v="985"/>
    <x v="960"/>
    <s v="Enhanced optimal ability"/>
    <n v="170600"/>
    <n v="114523"/>
    <n v="67.129542790152414"/>
    <x v="0"/>
    <n v="4405"/>
    <n v="25.998410896708286"/>
    <s v="US"/>
    <s v="USD"/>
    <n v="1386309600"/>
    <n v="1388556000"/>
    <x v="481"/>
    <d v="2014-01-01T06:00:00"/>
    <b v="0"/>
    <b v="1"/>
    <s v="music/rock"/>
    <x v="1"/>
    <s v="rock"/>
  </r>
  <r>
    <n v="986"/>
    <x v="961"/>
    <s v="Optional zero administration neural-net"/>
    <n v="7800"/>
    <n v="3144"/>
    <n v="40.307692307692307"/>
    <x v="0"/>
    <n v="92"/>
    <n v="34.173913043478258"/>
    <s v="US"/>
    <s v="USD"/>
    <n v="1301979600"/>
    <n v="1303189200"/>
    <x v="253"/>
    <d v="2011-04-19T05:00:00"/>
    <b v="0"/>
    <b v="0"/>
    <s v="music/rock"/>
    <x v="1"/>
    <s v="rock"/>
  </r>
  <r>
    <n v="987"/>
    <x v="962"/>
    <s v="Ameliorated foreground focus group"/>
    <n v="6200"/>
    <n v="13441"/>
    <n v="216.79032258064518"/>
    <x v="1"/>
    <n v="480"/>
    <n v="28.002083333333335"/>
    <s v="US"/>
    <s v="USD"/>
    <n v="1493269200"/>
    <n v="1494478800"/>
    <x v="869"/>
    <d v="2017-05-11T05:00:00"/>
    <b v="0"/>
    <b v="0"/>
    <s v="film &amp; video/documentary"/>
    <x v="4"/>
    <s v="documentary"/>
  </r>
  <r>
    <n v="988"/>
    <x v="963"/>
    <s v="Triple-buffered multi-tasking matrices"/>
    <n v="9400"/>
    <n v="4899"/>
    <n v="52.117021276595743"/>
    <x v="0"/>
    <n v="64"/>
    <n v="76.546875"/>
    <s v="US"/>
    <s v="USD"/>
    <n v="1478930400"/>
    <n v="1480744800"/>
    <x v="864"/>
    <d v="2016-12-03T06:00:00"/>
    <b v="0"/>
    <b v="0"/>
    <s v="publishing/radio &amp; podcasts"/>
    <x v="5"/>
    <s v="radio &amp; podcasts"/>
  </r>
  <r>
    <n v="989"/>
    <x v="964"/>
    <s v="Versatile dedicated migration"/>
    <n v="2400"/>
    <n v="11990"/>
    <n v="499.58333333333337"/>
    <x v="1"/>
    <n v="226"/>
    <n v="53.053097345132741"/>
    <s v="US"/>
    <s v="USD"/>
    <n v="1555390800"/>
    <n v="1555822800"/>
    <x v="843"/>
    <d v="2019-04-21T05:00:00"/>
    <b v="0"/>
    <b v="0"/>
    <s v="publishing/translations"/>
    <x v="5"/>
    <s v="translations"/>
  </r>
  <r>
    <n v="990"/>
    <x v="965"/>
    <s v="Devolved foreground customer loyalty"/>
    <n v="7800"/>
    <n v="6839"/>
    <n v="87.679487179487182"/>
    <x v="0"/>
    <n v="64"/>
    <n v="106.859375"/>
    <s v="US"/>
    <s v="USD"/>
    <n v="1456984800"/>
    <n v="1458882000"/>
    <x v="289"/>
    <d v="2016-03-25T05:00:00"/>
    <b v="0"/>
    <b v="1"/>
    <s v="film &amp; video/drama"/>
    <x v="4"/>
    <s v="drama"/>
  </r>
  <r>
    <n v="991"/>
    <x v="509"/>
    <s v="Reduced reciprocal focus group"/>
    <n v="9800"/>
    <n v="11091"/>
    <n v="113.17346938775511"/>
    <x v="1"/>
    <n v="241"/>
    <n v="46.020746887966808"/>
    <s v="US"/>
    <s v="USD"/>
    <n v="1411621200"/>
    <n v="1411966800"/>
    <x v="870"/>
    <d v="2014-09-29T05:00:00"/>
    <b v="0"/>
    <b v="1"/>
    <s v="music/rock"/>
    <x v="1"/>
    <s v="rock"/>
  </r>
  <r>
    <n v="992"/>
    <x v="966"/>
    <s v="Networked global migration"/>
    <n v="3100"/>
    <n v="13223"/>
    <n v="426.54838709677421"/>
    <x v="1"/>
    <n v="132"/>
    <n v="100.17424242424242"/>
    <s v="US"/>
    <s v="USD"/>
    <n v="1525669200"/>
    <n v="1526878800"/>
    <x v="871"/>
    <d v="2018-05-21T05:00:00"/>
    <b v="0"/>
    <b v="1"/>
    <s v="film &amp; video/drama"/>
    <x v="4"/>
    <s v="drama"/>
  </r>
  <r>
    <n v="993"/>
    <x v="967"/>
    <s v="De-engineered even-keeled definition"/>
    <n v="9800"/>
    <n v="7608"/>
    <n v="77.632653061224488"/>
    <x v="3"/>
    <n v="75"/>
    <n v="101.44"/>
    <s v="IT"/>
    <s v="EUR"/>
    <n v="1450936800"/>
    <n v="1452405600"/>
    <x v="872"/>
    <d v="2016-01-10T06:00:00"/>
    <b v="0"/>
    <b v="1"/>
    <s v="photography/photography books"/>
    <x v="7"/>
    <s v="photography books"/>
  </r>
  <r>
    <n v="994"/>
    <x v="968"/>
    <s v="Implemented bi-directional flexibility"/>
    <n v="141100"/>
    <n v="74073"/>
    <n v="52.496810772501767"/>
    <x v="0"/>
    <n v="842"/>
    <n v="87.972684085510693"/>
    <s v="US"/>
    <s v="USD"/>
    <n v="1413522000"/>
    <n v="1414040400"/>
    <x v="873"/>
    <d v="2014-10-23T05:00:00"/>
    <b v="0"/>
    <b v="1"/>
    <s v="publishing/translations"/>
    <x v="5"/>
    <s v="translations"/>
  </r>
  <r>
    <n v="995"/>
    <x v="969"/>
    <s v="Vision-oriented scalable definition"/>
    <n v="97300"/>
    <n v="153216"/>
    <n v="157.46762589928059"/>
    <x v="1"/>
    <n v="2043"/>
    <n v="74.995594713656388"/>
    <s v="US"/>
    <s v="USD"/>
    <n v="1541307600"/>
    <n v="1543816800"/>
    <x v="874"/>
    <d v="2018-12-03T06:00:00"/>
    <b v="0"/>
    <b v="1"/>
    <s v="food/food trucks"/>
    <x v="0"/>
    <s v="food trucks"/>
  </r>
  <r>
    <n v="996"/>
    <x v="970"/>
    <s v="Future-proofed upward-trending migration"/>
    <n v="6600"/>
    <n v="4814"/>
    <n v="72.939393939393938"/>
    <x v="0"/>
    <n v="112"/>
    <n v="42.982142857142854"/>
    <s v="US"/>
    <s v="USD"/>
    <n v="1357106400"/>
    <n v="1359698400"/>
    <x v="875"/>
    <d v="2013-02-01T06:00:00"/>
    <b v="0"/>
    <b v="0"/>
    <s v="theater/plays"/>
    <x v="3"/>
    <s v="plays"/>
  </r>
  <r>
    <n v="997"/>
    <x v="971"/>
    <s v="Right-sized full-range throughput"/>
    <n v="7600"/>
    <n v="4603"/>
    <n v="60.565789473684205"/>
    <x v="3"/>
    <n v="139"/>
    <n v="33.115107913669064"/>
    <s v="IT"/>
    <s v="EUR"/>
    <n v="1390197600"/>
    <n v="1390629600"/>
    <x v="876"/>
    <d v="2014-01-25T06:00:00"/>
    <b v="0"/>
    <b v="0"/>
    <s v="theater/plays"/>
    <x v="3"/>
    <s v="plays"/>
  </r>
  <r>
    <n v="998"/>
    <x v="972"/>
    <s v="Polarized composite customer loyalty"/>
    <n v="66600"/>
    <n v="37823"/>
    <n v="56.791291291291287"/>
    <x v="0"/>
    <n v="374"/>
    <n v="101.13101604278074"/>
    <s v="US"/>
    <s v="USD"/>
    <n v="1265868000"/>
    <n v="1267077600"/>
    <x v="877"/>
    <d v="2010-02-25T06:00:00"/>
    <b v="0"/>
    <b v="1"/>
    <s v="music/indie rock"/>
    <x v="1"/>
    <s v="indie rock"/>
  </r>
  <r>
    <n v="999"/>
    <x v="973"/>
    <s v="Expanded eco-centric policy"/>
    <n v="111100"/>
    <n v="62819"/>
    <n v="56.542754275427541"/>
    <x v="3"/>
    <n v="1122"/>
    <n v="55.98841354723708"/>
    <s v="US"/>
    <s v="USD"/>
    <n v="1467176400"/>
    <n v="1467781200"/>
    <x v="878"/>
    <d v="2016-07-06T05:00:00"/>
    <b v="0"/>
    <b v="0"/>
    <s v="food/food trucks"/>
    <x v="0"/>
    <s v="food truck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27D8C-6487-4832-9B2D-766BB1F3A328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D14CE-2E4F-41D3-B04E-768FB908F8D4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6" hier="-1"/>
  </pageFields>
  <dataFields count="1">
    <dataField name="Count of outcom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5895F-A35C-444D-99DE-5276F67A7E29}" name="PivotTable1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>
      <items count="975">
        <item x="77"/>
        <item x="266"/>
        <item x="397"/>
        <item x="182"/>
        <item x="487"/>
        <item x="351"/>
        <item x="874"/>
        <item x="178"/>
        <item x="916"/>
        <item x="128"/>
        <item x="259"/>
        <item x="801"/>
        <item x="798"/>
        <item x="360"/>
        <item x="547"/>
        <item x="696"/>
        <item x="871"/>
        <item x="804"/>
        <item x="440"/>
        <item x="58"/>
        <item x="412"/>
        <item x="189"/>
        <item x="98"/>
        <item x="206"/>
        <item x="578"/>
        <item x="520"/>
        <item x="143"/>
        <item x="248"/>
        <item x="951"/>
        <item x="837"/>
        <item x="648"/>
        <item x="185"/>
        <item x="953"/>
        <item x="402"/>
        <item x="382"/>
        <item x="383"/>
        <item x="63"/>
        <item x="809"/>
        <item x="99"/>
        <item x="0"/>
        <item x="971"/>
        <item x="791"/>
        <item x="70"/>
        <item x="702"/>
        <item x="628"/>
        <item x="603"/>
        <item x="873"/>
        <item x="115"/>
        <item x="253"/>
        <item x="140"/>
        <item x="408"/>
        <item x="200"/>
        <item x="585"/>
        <item x="708"/>
        <item x="958"/>
        <item x="398"/>
        <item x="489"/>
        <item x="290"/>
        <item x="538"/>
        <item x="47"/>
        <item x="343"/>
        <item x="65"/>
        <item x="876"/>
        <item x="523"/>
        <item x="27"/>
        <item x="502"/>
        <item x="878"/>
        <item x="37"/>
        <item x="936"/>
        <item x="171"/>
        <item x="553"/>
        <item x="33"/>
        <item x="416"/>
        <item x="237"/>
        <item x="674"/>
        <item x="152"/>
        <item x="930"/>
        <item x="679"/>
        <item x="812"/>
        <item x="51"/>
        <item x="414"/>
        <item x="832"/>
        <item x="600"/>
        <item x="106"/>
        <item x="279"/>
        <item x="57"/>
        <item x="136"/>
        <item x="831"/>
        <item x="366"/>
        <item x="762"/>
        <item x="656"/>
        <item x="353"/>
        <item x="581"/>
        <item x="591"/>
        <item x="418"/>
        <item x="550"/>
        <item x="296"/>
        <item x="150"/>
        <item x="121"/>
        <item x="589"/>
        <item x="267"/>
        <item x="905"/>
        <item x="372"/>
        <item x="532"/>
        <item x="166"/>
        <item x="848"/>
        <item x="161"/>
        <item x="887"/>
        <item x="799"/>
        <item x="794"/>
        <item x="605"/>
        <item x="354"/>
        <item x="163"/>
        <item x="970"/>
        <item x="339"/>
        <item x="903"/>
        <item x="766"/>
        <item x="438"/>
        <item x="134"/>
        <item x="720"/>
        <item x="25"/>
        <item x="193"/>
        <item x="740"/>
        <item x="28"/>
        <item x="834"/>
        <item x="681"/>
        <item x="158"/>
        <item x="332"/>
        <item x="620"/>
        <item x="207"/>
        <item x="715"/>
        <item x="890"/>
        <item x="7"/>
        <item x="608"/>
        <item x="49"/>
        <item x="110"/>
        <item x="961"/>
        <item x="117"/>
        <item x="860"/>
        <item x="105"/>
        <item x="297"/>
        <item x="223"/>
        <item x="738"/>
        <item x="869"/>
        <item x="592"/>
        <item x="853"/>
        <item x="641"/>
        <item x="84"/>
        <item x="119"/>
        <item x="88"/>
        <item x="483"/>
        <item x="526"/>
        <item x="439"/>
        <item x="726"/>
        <item x="30"/>
        <item x="159"/>
        <item x="563"/>
        <item x="895"/>
        <item x="514"/>
        <item x="426"/>
        <item x="17"/>
        <item x="265"/>
        <item x="593"/>
        <item x="685"/>
        <item x="828"/>
        <item x="322"/>
        <item x="22"/>
        <item x="833"/>
        <item x="496"/>
        <item x="73"/>
        <item x="872"/>
        <item x="190"/>
        <item x="299"/>
        <item x="817"/>
        <item x="896"/>
        <item x="866"/>
        <item x="826"/>
        <item x="165"/>
        <item x="482"/>
        <item x="524"/>
        <item x="579"/>
        <item x="507"/>
        <item x="859"/>
        <item x="60"/>
        <item x="387"/>
        <item x="716"/>
        <item x="167"/>
        <item x="444"/>
        <item x="435"/>
        <item x="929"/>
        <item x="157"/>
        <item x="204"/>
        <item x="181"/>
        <item x="116"/>
        <item x="379"/>
        <item x="411"/>
        <item x="851"/>
        <item x="307"/>
        <item x="480"/>
        <item x="913"/>
        <item x="389"/>
        <item x="906"/>
        <item x="877"/>
        <item x="842"/>
        <item x="74"/>
        <item x="231"/>
        <item x="86"/>
        <item x="907"/>
        <item x="284"/>
        <item x="710"/>
        <item x="610"/>
        <item x="108"/>
        <item x="537"/>
        <item x="445"/>
        <item x="357"/>
        <item x="956"/>
        <item x="855"/>
        <item x="706"/>
        <item x="545"/>
        <item x="101"/>
        <item x="280"/>
        <item x="257"/>
        <item x="617"/>
        <item x="803"/>
        <item x="729"/>
        <item x="422"/>
        <item x="123"/>
        <item x="844"/>
        <item x="236"/>
        <item x="786"/>
        <item x="967"/>
        <item x="912"/>
        <item x="856"/>
        <item x="160"/>
        <item x="699"/>
        <item x="652"/>
        <item x="87"/>
        <item x="286"/>
        <item x="301"/>
        <item x="634"/>
        <item x="275"/>
        <item x="145"/>
        <item x="142"/>
        <item x="560"/>
        <item x="700"/>
        <item x="727"/>
        <item x="83"/>
        <item x="131"/>
        <item x="377"/>
        <item x="310"/>
        <item x="56"/>
        <item x="386"/>
        <item x="132"/>
        <item x="430"/>
        <item x="270"/>
        <item x="690"/>
        <item x="552"/>
        <item x="187"/>
        <item x="898"/>
        <item x="225"/>
        <item x="683"/>
        <item x="570"/>
        <item x="91"/>
        <item x="512"/>
        <item x="778"/>
        <item x="957"/>
        <item x="103"/>
        <item x="566"/>
        <item x="521"/>
        <item x="814"/>
        <item x="235"/>
        <item x="486"/>
        <item x="102"/>
        <item x="287"/>
        <item x="242"/>
        <item x="821"/>
        <item x="40"/>
        <item x="385"/>
        <item x="722"/>
        <item x="963"/>
        <item x="947"/>
        <item x="527"/>
        <item x="697"/>
        <item x="133"/>
        <item x="888"/>
        <item x="341"/>
        <item x="662"/>
        <item x="670"/>
        <item x="717"/>
        <item x="355"/>
        <item x="946"/>
        <item x="459"/>
        <item x="81"/>
        <item x="644"/>
        <item x="337"/>
        <item x="240"/>
        <item x="460"/>
        <item x="756"/>
        <item x="944"/>
        <item x="263"/>
        <item x="596"/>
        <item x="362"/>
        <item x="23"/>
        <item x="10"/>
        <item x="899"/>
        <item x="935"/>
        <item x="371"/>
        <item x="517"/>
        <item x="730"/>
        <item x="465"/>
        <item x="126"/>
        <item x="302"/>
        <item x="736"/>
        <item x="340"/>
        <item x="749"/>
        <item x="582"/>
        <item x="93"/>
        <item x="909"/>
        <item x="923"/>
        <item x="155"/>
        <item x="139"/>
        <item x="72"/>
        <item x="433"/>
        <item x="849"/>
        <item x="94"/>
        <item x="539"/>
        <item x="559"/>
        <item x="788"/>
        <item x="428"/>
        <item x="114"/>
        <item x="442"/>
        <item x="5"/>
        <item x="632"/>
        <item x="323"/>
        <item x="790"/>
        <item x="939"/>
        <item x="146"/>
        <item x="584"/>
        <item x="505"/>
        <item x="534"/>
        <item x="308"/>
        <item x="111"/>
        <item x="336"/>
        <item x="203"/>
        <item x="885"/>
        <item x="884"/>
        <item x="689"/>
        <item x="321"/>
        <item x="759"/>
        <item x="931"/>
        <item x="347"/>
        <item x="485"/>
        <item x="168"/>
        <item x="964"/>
        <item x="973"/>
        <item x="52"/>
        <item x="391"/>
        <item x="555"/>
        <item x="949"/>
        <item x="405"/>
        <item x="243"/>
        <item x="423"/>
        <item x="277"/>
        <item x="85"/>
        <item x="241"/>
        <item x="728"/>
        <item x="16"/>
        <item x="549"/>
        <item x="645"/>
        <item x="815"/>
        <item x="228"/>
        <item x="880"/>
        <item x="138"/>
        <item x="471"/>
        <item x="291"/>
        <item x="533"/>
        <item x="394"/>
        <item x="525"/>
        <item x="830"/>
        <item x="488"/>
        <item x="271"/>
        <item x="779"/>
        <item x="96"/>
        <item x="184"/>
        <item x="943"/>
        <item x="820"/>
        <item x="647"/>
        <item x="219"/>
        <item x="137"/>
        <item x="952"/>
        <item x="221"/>
        <item x="955"/>
        <item x="463"/>
        <item x="599"/>
        <item x="199"/>
        <item x="493"/>
        <item x="551"/>
        <item x="630"/>
        <item x="732"/>
        <item x="695"/>
        <item x="208"/>
        <item x="141"/>
        <item x="32"/>
        <item x="618"/>
        <item x="845"/>
        <item x="36"/>
        <item x="541"/>
        <item x="580"/>
        <item x="649"/>
        <item x="498"/>
        <item x="558"/>
        <item x="597"/>
        <item x="212"/>
        <item x="222"/>
        <item x="216"/>
        <item x="535"/>
        <item x="29"/>
        <item x="246"/>
        <item x="810"/>
        <item x="516"/>
        <item x="18"/>
        <item x="226"/>
        <item x="751"/>
        <item x="754"/>
        <item x="711"/>
        <item x="669"/>
        <item x="797"/>
        <item x="175"/>
        <item x="50"/>
        <item x="672"/>
        <item x="897"/>
        <item x="395"/>
        <item x="112"/>
        <item x="419"/>
        <item x="829"/>
        <item x="69"/>
        <item x="774"/>
        <item x="334"/>
        <item x="818"/>
        <item x="636"/>
        <item x="556"/>
        <item x="770"/>
        <item x="846"/>
        <item x="162"/>
        <item x="554"/>
        <item x="667"/>
        <item x="659"/>
        <item x="771"/>
        <item x="12"/>
        <item x="39"/>
        <item x="196"/>
        <item x="606"/>
        <item x="381"/>
        <item x="889"/>
        <item x="432"/>
        <item x="376"/>
        <item x="388"/>
        <item x="90"/>
        <item x="48"/>
        <item x="625"/>
        <item x="548"/>
        <item x="793"/>
        <item x="478"/>
        <item x="454"/>
        <item x="734"/>
        <item x="359"/>
        <item x="4"/>
        <item x="361"/>
        <item x="822"/>
        <item x="135"/>
        <item x="968"/>
        <item x="374"/>
        <item x="264"/>
        <item x="403"/>
        <item x="839"/>
        <item x="234"/>
        <item x="177"/>
        <item x="671"/>
        <item x="401"/>
        <item x="224"/>
        <item x="813"/>
        <item x="841"/>
        <item x="338"/>
        <item x="959"/>
        <item x="655"/>
        <item x="345"/>
        <item x="261"/>
        <item x="960"/>
        <item x="741"/>
        <item x="192"/>
        <item x="473"/>
        <item x="164"/>
        <item x="67"/>
        <item x="314"/>
        <item x="682"/>
        <item x="945"/>
        <item x="735"/>
        <item x="910"/>
        <item x="364"/>
        <item x="282"/>
        <item x="491"/>
        <item x="130"/>
        <item x="919"/>
        <item x="857"/>
        <item x="864"/>
        <item x="404"/>
        <item x="472"/>
        <item x="816"/>
        <item x="624"/>
        <item x="406"/>
        <item x="34"/>
        <item x="38"/>
        <item x="969"/>
        <item x="179"/>
        <item x="718"/>
        <item x="373"/>
        <item x="511"/>
        <item x="76"/>
        <item x="673"/>
        <item x="616"/>
        <item x="144"/>
        <item x="441"/>
        <item x="476"/>
        <item x="614"/>
        <item x="311"/>
        <item x="838"/>
        <item x="731"/>
        <item x="587"/>
        <item x="127"/>
        <item x="569"/>
        <item x="561"/>
        <item x="543"/>
        <item x="315"/>
        <item x="938"/>
        <item x="238"/>
        <item x="260"/>
        <item x="434"/>
        <item x="752"/>
        <item x="747"/>
        <item x="424"/>
        <item x="698"/>
        <item x="583"/>
        <item x="495"/>
        <item x="686"/>
        <item x="475"/>
        <item x="709"/>
        <item x="3"/>
        <item x="333"/>
        <item x="458"/>
        <item x="202"/>
        <item x="407"/>
        <item x="2"/>
        <item x="233"/>
        <item x="544"/>
        <item x="723"/>
        <item x="755"/>
        <item x="156"/>
        <item x="380"/>
        <item x="268"/>
        <item x="607"/>
        <item x="827"/>
        <item x="806"/>
        <item x="312"/>
        <item x="390"/>
        <item x="436"/>
        <item x="318"/>
        <item x="320"/>
        <item x="352"/>
        <item x="836"/>
        <item x="229"/>
        <item x="807"/>
        <item x="35"/>
        <item x="744"/>
        <item x="78"/>
        <item x="748"/>
        <item x="714"/>
        <item x="692"/>
        <item x="217"/>
        <item x="911"/>
        <item x="680"/>
        <item x="490"/>
        <item x="508"/>
        <item x="567"/>
        <item x="691"/>
        <item x="68"/>
        <item x="273"/>
        <item x="129"/>
        <item x="213"/>
        <item x="447"/>
        <item x="542"/>
        <item x="966"/>
        <item x="522"/>
        <item x="835"/>
        <item x="64"/>
        <item x="147"/>
        <item x="760"/>
        <item x="932"/>
        <item x="854"/>
        <item x="808"/>
        <item x="529"/>
        <item x="757"/>
        <item x="470"/>
        <item x="651"/>
        <item x="664"/>
        <item x="678"/>
        <item x="396"/>
        <item x="348"/>
        <item x="724"/>
        <item x="666"/>
        <item x="668"/>
        <item x="675"/>
        <item x="469"/>
        <item x="172"/>
        <item x="393"/>
        <item x="370"/>
        <item x="335"/>
        <item x="942"/>
        <item x="8"/>
        <item x="461"/>
        <item x="285"/>
        <item x="1"/>
        <item x="180"/>
        <item x="464"/>
        <item x="783"/>
        <item x="693"/>
        <item x="858"/>
        <item x="6"/>
        <item x="594"/>
        <item x="965"/>
        <item x="201"/>
        <item x="392"/>
        <item x="220"/>
        <item x="704"/>
        <item x="331"/>
        <item x="446"/>
        <item x="792"/>
        <item x="198"/>
        <item x="867"/>
        <item x="186"/>
        <item x="151"/>
        <item x="621"/>
        <item x="565"/>
        <item x="882"/>
        <item x="653"/>
        <item x="326"/>
        <item x="619"/>
        <item x="657"/>
        <item x="149"/>
        <item x="941"/>
        <item x="688"/>
        <item x="251"/>
        <item x="785"/>
        <item x="356"/>
        <item x="11"/>
        <item x="737"/>
        <item x="19"/>
        <item x="197"/>
        <item x="375"/>
        <item x="346"/>
        <item x="604"/>
        <item x="633"/>
        <item x="928"/>
        <item x="303"/>
        <item x="767"/>
        <item x="920"/>
        <item x="325"/>
        <item x="819"/>
        <item x="227"/>
        <item x="572"/>
        <item x="239"/>
        <item x="82"/>
        <item x="823"/>
        <item x="429"/>
        <item x="573"/>
        <item x="879"/>
        <item x="125"/>
        <item x="443"/>
        <item x="218"/>
        <item x="574"/>
        <item x="712"/>
        <item x="510"/>
        <item x="509"/>
        <item x="893"/>
        <item x="750"/>
        <item x="363"/>
        <item x="733"/>
        <item x="631"/>
        <item x="276"/>
        <item x="298"/>
        <item x="9"/>
        <item x="677"/>
        <item x="20"/>
        <item x="232"/>
        <item x="781"/>
        <item x="44"/>
        <item x="378"/>
        <item x="703"/>
        <item x="477"/>
        <item x="455"/>
        <item x="914"/>
        <item x="479"/>
        <item x="467"/>
        <item x="629"/>
        <item x="894"/>
        <item x="934"/>
        <item x="546"/>
        <item x="892"/>
        <item x="249"/>
        <item x="937"/>
        <item x="247"/>
        <item x="501"/>
        <item x="643"/>
        <item x="635"/>
        <item x="118"/>
        <item x="658"/>
        <item x="425"/>
        <item x="499"/>
        <item x="474"/>
        <item x="742"/>
        <item x="784"/>
        <item x="775"/>
        <item x="883"/>
        <item x="14"/>
        <item x="154"/>
        <item x="824"/>
        <item x="665"/>
        <item x="940"/>
        <item x="409"/>
        <item x="437"/>
        <item x="183"/>
        <item x="252"/>
        <item x="109"/>
        <item x="61"/>
        <item x="427"/>
        <item x="254"/>
        <item x="519"/>
        <item x="598"/>
        <item x="330"/>
        <item x="292"/>
        <item x="281"/>
        <item x="575"/>
        <item x="745"/>
        <item x="54"/>
        <item x="400"/>
        <item x="305"/>
        <item x="410"/>
        <item x="244"/>
        <item x="646"/>
        <item x="306"/>
        <item x="358"/>
        <item x="95"/>
        <item x="661"/>
        <item x="506"/>
        <item x="571"/>
        <item x="313"/>
        <item x="891"/>
        <item x="865"/>
        <item x="922"/>
        <item x="66"/>
        <item x="194"/>
        <item x="319"/>
        <item x="850"/>
        <item x="868"/>
        <item x="92"/>
        <item x="174"/>
        <item x="602"/>
        <item x="468"/>
        <item x="324"/>
        <item x="448"/>
        <item x="269"/>
        <item x="420"/>
        <item x="43"/>
        <item x="31"/>
        <item x="210"/>
        <item x="24"/>
        <item x="948"/>
        <item x="739"/>
        <item x="746"/>
        <item x="349"/>
        <item x="528"/>
        <item x="462"/>
        <item x="452"/>
        <item x="694"/>
        <item x="721"/>
        <item x="21"/>
        <item x="862"/>
        <item x="687"/>
        <item x="250"/>
        <item x="369"/>
        <item x="780"/>
        <item x="195"/>
        <item x="650"/>
        <item x="492"/>
        <item x="294"/>
        <item x="288"/>
        <item x="753"/>
        <item x="612"/>
        <item x="104"/>
        <item x="768"/>
        <item x="368"/>
        <item x="295"/>
        <item x="925"/>
        <item x="278"/>
        <item x="53"/>
        <item x="743"/>
        <item x="497"/>
        <item x="503"/>
        <item x="787"/>
        <item x="924"/>
        <item x="588"/>
        <item x="255"/>
        <item x="399"/>
        <item x="611"/>
        <item x="518"/>
        <item x="481"/>
        <item x="805"/>
        <item x="79"/>
        <item x="901"/>
        <item x="62"/>
        <item x="431"/>
        <item x="26"/>
        <item x="342"/>
        <item x="773"/>
        <item x="124"/>
        <item x="568"/>
        <item x="900"/>
        <item x="843"/>
        <item x="802"/>
        <item x="713"/>
        <item x="97"/>
        <item x="413"/>
        <item x="719"/>
        <item x="176"/>
        <item x="863"/>
        <item x="214"/>
        <item x="421"/>
        <item x="316"/>
        <item x="170"/>
        <item x="191"/>
        <item x="80"/>
        <item x="609"/>
        <item x="701"/>
        <item x="915"/>
        <item x="71"/>
        <item x="536"/>
        <item x="122"/>
        <item x="344"/>
        <item x="623"/>
        <item x="972"/>
        <item x="684"/>
        <item x="758"/>
        <item x="456"/>
        <item x="272"/>
        <item x="763"/>
        <item x="950"/>
        <item x="531"/>
        <item x="417"/>
        <item x="707"/>
        <item x="211"/>
        <item x="329"/>
        <item x="663"/>
        <item x="586"/>
        <item x="304"/>
        <item x="283"/>
        <item x="169"/>
        <item x="100"/>
        <item x="615"/>
        <item x="107"/>
        <item x="500"/>
        <item x="660"/>
        <item x="466"/>
        <item x="293"/>
        <item x="908"/>
        <item x="515"/>
        <item x="494"/>
        <item x="800"/>
        <item x="595"/>
        <item x="705"/>
        <item x="564"/>
        <item x="769"/>
        <item x="215"/>
        <item x="637"/>
        <item x="777"/>
        <item x="46"/>
        <item x="852"/>
        <item x="120"/>
        <item x="765"/>
        <item x="309"/>
        <item x="450"/>
        <item x="795"/>
        <item x="262"/>
        <item x="188"/>
        <item x="13"/>
        <item x="789"/>
        <item x="782"/>
        <item x="676"/>
        <item x="921"/>
        <item x="245"/>
        <item x="640"/>
        <item x="601"/>
        <item x="881"/>
        <item x="457"/>
        <item x="811"/>
        <item x="274"/>
        <item x="415"/>
        <item x="209"/>
        <item x="384"/>
        <item x="590"/>
        <item x="258"/>
        <item x="796"/>
        <item x="41"/>
        <item x="627"/>
        <item x="205"/>
        <item x="761"/>
        <item x="557"/>
        <item x="577"/>
        <item x="776"/>
        <item x="42"/>
        <item x="725"/>
        <item x="367"/>
        <item x="173"/>
        <item x="148"/>
        <item x="886"/>
        <item x="613"/>
        <item x="89"/>
        <item x="75"/>
        <item x="153"/>
        <item x="772"/>
        <item x="861"/>
        <item x="918"/>
        <item x="764"/>
        <item x="256"/>
        <item x="825"/>
        <item x="230"/>
        <item x="917"/>
        <item x="954"/>
        <item x="927"/>
        <item x="365"/>
        <item x="870"/>
        <item x="642"/>
        <item x="626"/>
        <item x="576"/>
        <item x="504"/>
        <item x="328"/>
        <item x="562"/>
        <item x="962"/>
        <item x="513"/>
        <item x="451"/>
        <item x="289"/>
        <item x="904"/>
        <item x="639"/>
        <item x="902"/>
        <item x="453"/>
        <item x="300"/>
        <item x="933"/>
        <item x="847"/>
        <item x="449"/>
        <item x="45"/>
        <item x="926"/>
        <item x="55"/>
        <item x="59"/>
        <item x="113"/>
        <item x="15"/>
        <item x="875"/>
        <item x="638"/>
        <item x="654"/>
        <item x="540"/>
        <item x="484"/>
        <item x="350"/>
        <item x="327"/>
        <item x="530"/>
        <item x="317"/>
        <item x="840"/>
        <item x="622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sd="0" x="4"/>
        <item sd="0" x="0"/>
        <item sd="0" x="6"/>
        <item sd="0" x="8"/>
        <item sd="0" x="1"/>
        <item sd="0" x="7"/>
        <item sd="0" x="5"/>
        <item sd="0" x="2"/>
        <item sd="0" x="3"/>
        <item t="default" sd="0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6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39EA3D-43A2-4B6F-83B1-50CF48C12330}" name="Table3" displayName="Table3" ref="A1:XFD1048576" totalsRowShown="0" headerRowDxfId="16396" dataDxfId="16395">
  <autoFilter ref="A1:XFD1048576" xr:uid="{A539EA3D-43A2-4B6F-83B1-50CF48C12330}"/>
  <sortState xmlns:xlrd2="http://schemas.microsoft.com/office/spreadsheetml/2017/richdata2" ref="A2:XFD1003">
    <sortCondition ref="A1:A1048576"/>
  </sortState>
  <tableColumns count="16384">
    <tableColumn id="1" xr3:uid="{55225E66-09D9-4D03-861E-865DD3AA27D6}" name="id" dataDxfId="16394"/>
    <tableColumn id="2" xr3:uid="{C23B9665-8F46-4616-9229-0FA501FC90FC}" name="name" dataDxfId="16393"/>
    <tableColumn id="3" xr3:uid="{109AB88F-8BA8-4D88-81AB-D16762ABE454}" name="blurb" dataDxfId="16392"/>
    <tableColumn id="4" xr3:uid="{F7294BD3-7A8D-4AEB-AACF-02CB4605E808}" name="goal" dataDxfId="16391"/>
    <tableColumn id="5" xr3:uid="{6E89EFFA-9583-427D-99B4-7E1C06640216}" name="pledged" dataDxfId="16390"/>
    <tableColumn id="6" xr3:uid="{11F7ECA8-9A36-4CCE-AC08-B6A1CC539621}" name="Percent funded" dataDxfId="16389"/>
    <tableColumn id="7" xr3:uid="{16B8DB3D-8B2F-4DDE-861D-9E6AF17C50E9}" name="outcome" dataDxfId="16388"/>
    <tableColumn id="8" xr3:uid="{38CABB34-007E-4D9C-BC6A-C9EE94719692}" name="backers_count" dataDxfId="16387"/>
    <tableColumn id="9" xr3:uid="{3AE37CE3-5F6B-4346-B6CD-C8253258B1DA}" name="Average Donation" dataDxfId="16386"/>
    <tableColumn id="10" xr3:uid="{68BAE0E0-4C5E-4C02-AC5C-B838FC88238F}" name="country" dataDxfId="16385"/>
    <tableColumn id="11" xr3:uid="{F63B3063-A305-4922-A968-4102806F3506}" name="currency" dataDxfId="16384"/>
    <tableColumn id="12" xr3:uid="{E0FED25D-D704-47F3-A382-3175F43EA44A}" name="launched_at" dataDxfId="16383"/>
    <tableColumn id="13" xr3:uid="{A18138E6-20DE-453E-B913-F6C5588A97E8}" name="deadline" dataDxfId="16382"/>
    <tableColumn id="14" xr3:uid="{DD392AF2-4A45-45F7-B0D9-7642105A04FA}" name="Date Created Conversion" dataDxfId="16381"/>
    <tableColumn id="15" xr3:uid="{42D19C31-4E88-4588-8D88-D49558F97ADF}" name="Date Ended Conversion" dataDxfId="16380"/>
    <tableColumn id="16" xr3:uid="{CFDB9E7D-0BE9-4343-87F7-5E41F3C3F87C}" name="staff_pick" dataDxfId="16379"/>
    <tableColumn id="17" xr3:uid="{6958AE0E-96CB-4748-91E0-CF568FAA38E9}" name="spotlight" dataDxfId="16378"/>
    <tableColumn id="18" xr3:uid="{B00CC540-40B0-473B-896B-C815D4734490}" name="category &amp; sub-category" dataDxfId="16377"/>
    <tableColumn id="19" xr3:uid="{B8D6CFDB-7CEF-477D-A021-A91352B89E94}" name="Parent Category" dataDxfId="16376"/>
    <tableColumn id="20" xr3:uid="{66309E84-F393-4519-903F-E2034BF0FF9E}" name="Sub Category" dataDxfId="16375"/>
    <tableColumn id="21" xr3:uid="{726445A9-971A-42C1-A4DC-606B31A456EB}" name="Column1" dataDxfId="16374"/>
    <tableColumn id="22" xr3:uid="{9A43DD5B-6228-4BD8-A812-64B835345F82}" name="Column2" dataDxfId="16373"/>
    <tableColumn id="23" xr3:uid="{926C9A9C-598F-47B2-BCCF-952AE74F57A1}" name="Column3" dataDxfId="16372"/>
    <tableColumn id="24" xr3:uid="{19B9D3E9-C99E-47AD-9977-9469A9E12584}" name="Column4" dataDxfId="16371"/>
    <tableColumn id="25" xr3:uid="{3BBE099D-8F52-428A-AE23-579814577B14}" name="Column5" dataDxfId="16370"/>
    <tableColumn id="26" xr3:uid="{12F8D568-25F0-457B-8086-525F13577A75}" name="Column6" dataDxfId="16369"/>
    <tableColumn id="27" xr3:uid="{02D749A4-D160-401E-BB5F-97107A74AD7A}" name="Column7" dataDxfId="16368"/>
    <tableColumn id="28" xr3:uid="{2CFC4514-8298-46A8-9C18-C33CB98389D6}" name="Column8" dataDxfId="16367"/>
    <tableColumn id="29" xr3:uid="{730A6074-F5FA-44A1-9C60-C2E66B9F4653}" name="Column9" dataDxfId="16366"/>
    <tableColumn id="30" xr3:uid="{9ADA765A-DBCF-4560-9F45-1DF8BF4EC28F}" name="Column10" dataDxfId="16365"/>
    <tableColumn id="31" xr3:uid="{A1E3C152-2FCC-494A-931F-14587D130DD3}" name="Column11" dataDxfId="16364"/>
    <tableColumn id="32" xr3:uid="{0FC2CE7E-BDFB-47A8-A27B-FCC59AF40E52}" name="Column12" dataDxfId="16363"/>
    <tableColumn id="33" xr3:uid="{4CE9CAB9-EE98-4DD4-9E9B-B86651B5C264}" name="Column13" dataDxfId="16362"/>
    <tableColumn id="34" xr3:uid="{9E9017A4-59B6-4D92-9AD3-5EEF747D44C5}" name="Column14" dataDxfId="16361"/>
    <tableColumn id="35" xr3:uid="{14FEEB7B-F6B2-45FB-B85A-E67AEB202410}" name="Column15" dataDxfId="16360"/>
    <tableColumn id="36" xr3:uid="{8E3488E3-C2F9-459D-A500-FE06AD74D6E6}" name="Column16" dataDxfId="16359"/>
    <tableColumn id="37" xr3:uid="{9A582F04-0900-48C5-A540-8291ED1E930E}" name="Column17" dataDxfId="16358"/>
    <tableColumn id="38" xr3:uid="{C3CEAE53-73E1-4B68-A67E-31621F07481B}" name="Column18" dataDxfId="16357"/>
    <tableColumn id="39" xr3:uid="{E6EDF744-5698-4E23-97E3-899077567A43}" name="Column19" dataDxfId="16356"/>
    <tableColumn id="40" xr3:uid="{0A602616-90EF-46C3-A89A-09B220E99283}" name="Column20" dataDxfId="16355"/>
    <tableColumn id="41" xr3:uid="{1FAA2DFB-AF6F-4D7F-9EDE-4040FB7C9483}" name="Column21" dataDxfId="16354"/>
    <tableColumn id="42" xr3:uid="{780064FE-EB52-4112-8E41-0FF6357E0965}" name="Column22" dataDxfId="16353"/>
    <tableColumn id="43" xr3:uid="{367A977C-5231-40AA-A0D4-F3686F4D93F6}" name="Column23" dataDxfId="16352"/>
    <tableColumn id="44" xr3:uid="{74F5BAF1-5203-4FC2-925F-4D5A4504EE37}" name="Column24" dataDxfId="16351"/>
    <tableColumn id="45" xr3:uid="{31B1F4E8-3C63-4AD2-9601-901E26163835}" name="Column25" dataDxfId="16350"/>
    <tableColumn id="46" xr3:uid="{8C2EBC9C-F285-4822-A943-53940E7EAE0A}" name="Column26" dataDxfId="16349"/>
    <tableColumn id="47" xr3:uid="{CAE46AFE-2618-4783-ADCA-C0CBE1022F7C}" name="Column27" dataDxfId="16348"/>
    <tableColumn id="48" xr3:uid="{AF6F83AC-F0D9-46FD-AFFF-3437958A6FFD}" name="Column28" dataDxfId="16347"/>
    <tableColumn id="49" xr3:uid="{8BA35986-E96E-4584-9FE7-1B5020121092}" name="Column29" dataDxfId="16346"/>
    <tableColumn id="50" xr3:uid="{AEF7C22B-C7EF-4A54-9A9E-4589CB512BF9}" name="Column30" dataDxfId="16345"/>
    <tableColumn id="51" xr3:uid="{9EC1799A-57EE-4503-896E-CDB52A4B976D}" name="Column31" dataDxfId="16344"/>
    <tableColumn id="52" xr3:uid="{E30361F8-33F9-469B-9397-C159970E5633}" name="Column32" dataDxfId="16343"/>
    <tableColumn id="53" xr3:uid="{3B29E27D-1D4D-4825-A9E8-3D3D83529A4D}" name="Column33" dataDxfId="16342"/>
    <tableColumn id="54" xr3:uid="{2CB0F5F3-A2C4-49A8-A07D-C1DC7EAF8EB3}" name="Column34" dataDxfId="16341"/>
    <tableColumn id="55" xr3:uid="{095B187F-840E-44FF-B534-F34F8C5854E8}" name="Column35" dataDxfId="16340"/>
    <tableColumn id="56" xr3:uid="{5B876CE1-2866-49C8-A931-FD2101AD6CC0}" name="Column36" dataDxfId="16339"/>
    <tableColumn id="57" xr3:uid="{5F2219A9-156C-4D07-8613-080F2FEF0FDD}" name="Column37" dataDxfId="16338"/>
    <tableColumn id="58" xr3:uid="{F4C8BCCC-D1FF-4E8C-A0C5-7B6D502C348E}" name="Column38" dataDxfId="16337"/>
    <tableColumn id="59" xr3:uid="{F5E9FB99-74BC-47F2-B152-39E7FECEB31A}" name="Column39" dataDxfId="16336"/>
    <tableColumn id="60" xr3:uid="{D91E3C09-6511-4F01-8549-B227634D30BB}" name="Column40" dataDxfId="16335"/>
    <tableColumn id="61" xr3:uid="{C18804F3-971A-4AE4-840B-20CBB818A664}" name="Column41" dataDxfId="16334"/>
    <tableColumn id="62" xr3:uid="{4E3A5A01-C5FA-43F4-A777-F48D80FB1D2F}" name="Column42" dataDxfId="16333"/>
    <tableColumn id="63" xr3:uid="{717C0C05-93A7-4533-B8F1-155515C55707}" name="Column43" dataDxfId="16332"/>
    <tableColumn id="64" xr3:uid="{21D87BB4-3153-407F-91A9-10ABED0F5B19}" name="Column44" dataDxfId="16331"/>
    <tableColumn id="65" xr3:uid="{EE61DAEC-491B-4E2B-8B1C-49BD40DD9E25}" name="Column45" dataDxfId="16330"/>
    <tableColumn id="66" xr3:uid="{47250BEF-1453-4C40-91A0-57A8CF5C44C6}" name="Column46" dataDxfId="16329"/>
    <tableColumn id="67" xr3:uid="{D2B679A2-7029-4415-8480-813F0E74466D}" name="Column47" dataDxfId="16328"/>
    <tableColumn id="68" xr3:uid="{4748EDB1-5089-42D0-B18C-7CD6E45A313E}" name="Column48" dataDxfId="16327"/>
    <tableColumn id="69" xr3:uid="{02DA259F-1B6E-45F0-A21E-63859859404D}" name="Column49" dataDxfId="16326"/>
    <tableColumn id="70" xr3:uid="{E5AB3347-00FD-41E1-8D8C-BAFB4AA3347F}" name="Column50" dataDxfId="16325"/>
    <tableColumn id="71" xr3:uid="{D224A9F3-203D-422E-A22F-EE9BB5C1769C}" name="Column51" dataDxfId="16324"/>
    <tableColumn id="72" xr3:uid="{1DA98C85-AA66-4A5C-BB2E-498C0DAFCD23}" name="Column52" dataDxfId="16323"/>
    <tableColumn id="73" xr3:uid="{DB7D5E28-8450-439E-BD24-C33A1DBC78E3}" name="Column53" dataDxfId="16322"/>
    <tableColumn id="74" xr3:uid="{6A150DFE-77C7-4BB8-B89A-2FBB6B096DDD}" name="Column54" dataDxfId="16321"/>
    <tableColumn id="75" xr3:uid="{E2176139-63FD-4A1A-8C17-7066B7CAED61}" name="Column55" dataDxfId="16320"/>
    <tableColumn id="76" xr3:uid="{FBFC2A93-84D1-4ADD-8CA1-576809A026B1}" name="Column56" dataDxfId="16319"/>
    <tableColumn id="77" xr3:uid="{BE37E220-280C-472C-BB42-1582260F25FB}" name="Column57" dataDxfId="16318"/>
    <tableColumn id="78" xr3:uid="{5D9900C8-462B-4F2B-9C9C-B19F3D0DCDD6}" name="Column58" dataDxfId="16317"/>
    <tableColumn id="79" xr3:uid="{F01689DD-85E8-45B9-843C-AB5642FFB168}" name="Column59" dataDxfId="16316"/>
    <tableColumn id="80" xr3:uid="{DC50CC95-61BD-4170-953F-C73EEF74F2DC}" name="Column60" dataDxfId="16315"/>
    <tableColumn id="81" xr3:uid="{1E317D7E-CA14-432E-A59E-126C07D64B0F}" name="Column61" dataDxfId="16314"/>
    <tableColumn id="82" xr3:uid="{1B1E6BA6-4EFC-4475-8866-D95331BB0970}" name="Column62" dataDxfId="16313"/>
    <tableColumn id="83" xr3:uid="{5D01827B-56C2-455E-803F-7A208C3D1893}" name="Column63" dataDxfId="16312"/>
    <tableColumn id="84" xr3:uid="{BC0F2931-F8F0-4F74-90CF-B3996BFE6473}" name="Column64" dataDxfId="16311"/>
    <tableColumn id="85" xr3:uid="{103B7002-01AD-4E17-A9F4-BD68687B827D}" name="Column65" dataDxfId="16310"/>
    <tableColumn id="86" xr3:uid="{0874F189-00B6-4CDC-A3D2-1418310D42E7}" name="Column66" dataDxfId="16309"/>
    <tableColumn id="87" xr3:uid="{ED83278D-BBF8-4F4B-9AFC-1C69DA3AAB30}" name="Column67" dataDxfId="16308"/>
    <tableColumn id="88" xr3:uid="{9B6A55CD-EF54-4DD9-A6BA-857DBBCFC0E3}" name="Column68" dataDxfId="16307"/>
    <tableColumn id="89" xr3:uid="{226092F1-3B44-46D0-9C72-3D93B6883F69}" name="Column69" dataDxfId="16306"/>
    <tableColumn id="90" xr3:uid="{BF884B81-CAC0-45CB-B77D-B61F08D3364A}" name="Column70" dataDxfId="16305"/>
    <tableColumn id="91" xr3:uid="{54A7AD62-D79D-4919-A743-C569A3C35B00}" name="Column71" dataDxfId="16304"/>
    <tableColumn id="92" xr3:uid="{75CBE744-9C0F-4F22-81AC-98C37664773C}" name="Column72" dataDxfId="16303"/>
    <tableColumn id="93" xr3:uid="{8817BF1E-B4B9-46A5-B0BB-7FE95D066955}" name="Column73" dataDxfId="16302"/>
    <tableColumn id="94" xr3:uid="{70D00FE0-4B8C-4C51-AD80-0AA65B61CD9F}" name="Column74" dataDxfId="16301"/>
    <tableColumn id="95" xr3:uid="{78C4E336-AE92-4E08-ACC1-1B178A211B96}" name="Column75" dataDxfId="16300"/>
    <tableColumn id="96" xr3:uid="{C4D24F0F-BF4C-4B46-A215-2E2DD8F7829F}" name="Column76" dataDxfId="16299"/>
    <tableColumn id="97" xr3:uid="{BBC0BAE3-E5A0-4CD6-9F55-CDFDED5E1132}" name="Column77" dataDxfId="16298"/>
    <tableColumn id="98" xr3:uid="{21466463-1F46-4FE8-8CE9-B19025E1FC90}" name="Column78" dataDxfId="16297"/>
    <tableColumn id="99" xr3:uid="{B7933FB0-ACBC-4838-8A24-F413B1E90B94}" name="Column79" dataDxfId="16296"/>
    <tableColumn id="100" xr3:uid="{C900EA43-ACA9-485A-BF9B-B8DC41644AE7}" name="Column80" dataDxfId="16295"/>
    <tableColumn id="101" xr3:uid="{C973FA50-457C-4703-8341-59792638AFF2}" name="Column81" dataDxfId="16294"/>
    <tableColumn id="102" xr3:uid="{BC38B9EE-D3EC-422D-89B6-893E149756C6}" name="Column82" dataDxfId="16293"/>
    <tableColumn id="103" xr3:uid="{FAEACA87-6545-45D5-ACD3-49044199C9C9}" name="Column83" dataDxfId="16292"/>
    <tableColumn id="104" xr3:uid="{DD0596E7-5BE0-454B-A955-6DE753E57BF9}" name="Column84" dataDxfId="16291"/>
    <tableColumn id="105" xr3:uid="{BBCBF75D-1E93-493B-B634-40822FEE76A6}" name="Column85" dataDxfId="16290"/>
    <tableColumn id="106" xr3:uid="{0C5FE60B-8A64-48C1-9008-1774FEF10B90}" name="Column86" dataDxfId="16289"/>
    <tableColumn id="107" xr3:uid="{C8AE7D78-619D-4A62-98C8-573568DBC465}" name="Column87" dataDxfId="16288"/>
    <tableColumn id="108" xr3:uid="{5DEABD77-CCB3-4166-9B50-E43784D6CD71}" name="Column88" dataDxfId="16287"/>
    <tableColumn id="109" xr3:uid="{0163A2E3-02A5-4F53-A70D-5D6ED915AD81}" name="Column89" dataDxfId="16286"/>
    <tableColumn id="110" xr3:uid="{2120788F-3F50-4D4A-AAE1-38A0CB1DAEA9}" name="Column90" dataDxfId="16285"/>
    <tableColumn id="111" xr3:uid="{B0C24B81-C74E-4099-A46F-E11917CB68C0}" name="Column91" dataDxfId="16284"/>
    <tableColumn id="112" xr3:uid="{0618C825-CB0E-40FA-9E8C-B3A115E8649B}" name="Column92" dataDxfId="16283"/>
    <tableColumn id="113" xr3:uid="{91F0E1BB-AA29-472F-9605-AEAB20DB783C}" name="Column93" dataDxfId="16282"/>
    <tableColumn id="114" xr3:uid="{E88A2DD5-02BA-40CA-919B-1733960532DD}" name="Column94" dataDxfId="16281"/>
    <tableColumn id="115" xr3:uid="{04A83D9B-EB97-4670-A3A8-77D7ED1E2C5C}" name="Column95" dataDxfId="16280"/>
    <tableColumn id="116" xr3:uid="{D8F5EBD7-4177-4432-9F3F-74CCB1A00FA7}" name="Column96" dataDxfId="16279"/>
    <tableColumn id="117" xr3:uid="{5AC79BF4-32B5-4A23-97BC-096301CD8E1C}" name="Column97" dataDxfId="16278"/>
    <tableColumn id="118" xr3:uid="{FE73F14B-D55E-4D90-979F-E454577B0CDD}" name="Column98" dataDxfId="16277"/>
    <tableColumn id="119" xr3:uid="{31000906-3C9D-45FF-BE46-702587BD6D31}" name="Column99" dataDxfId="16276"/>
    <tableColumn id="120" xr3:uid="{2031E63A-2462-4E0B-BFC6-19842C7411F0}" name="Column100" dataDxfId="16275"/>
    <tableColumn id="121" xr3:uid="{80CBF66A-D21D-4CAF-AF7A-2258B159CB7F}" name="Column101" dataDxfId="16274"/>
    <tableColumn id="122" xr3:uid="{6183A593-D7A9-4D20-8C56-2B0539E20D12}" name="Column102" dataDxfId="16273"/>
    <tableColumn id="123" xr3:uid="{4471D983-B4BC-4C15-838B-4E72FDACEF89}" name="Column103" dataDxfId="16272"/>
    <tableColumn id="124" xr3:uid="{F7067BB3-8635-4BDF-8E8D-0860199C5922}" name="Column104" dataDxfId="16271"/>
    <tableColumn id="125" xr3:uid="{76A91F5C-04C9-4BFD-AA7E-5210BA246B6A}" name="Column105" dataDxfId="16270"/>
    <tableColumn id="126" xr3:uid="{8818FCAC-407C-4B92-ABFF-7F15734B650E}" name="Column106" dataDxfId="16269"/>
    <tableColumn id="127" xr3:uid="{30AE9486-7BBA-4776-83F4-26511CBAA044}" name="Column107" dataDxfId="16268"/>
    <tableColumn id="128" xr3:uid="{2B4E2FC2-27D3-43FC-AFF6-3A0AFC16496C}" name="Column108" dataDxfId="16267"/>
    <tableColumn id="129" xr3:uid="{059BA343-85E2-4A35-AE7A-8C324ED2ECBC}" name="Column109" dataDxfId="16266"/>
    <tableColumn id="130" xr3:uid="{015DBA56-C672-440C-936F-0C90770A7C61}" name="Column110" dataDxfId="16265"/>
    <tableColumn id="131" xr3:uid="{5135CD2E-440A-42D1-8C92-C9A80B54A5FA}" name="Column111" dataDxfId="16264"/>
    <tableColumn id="132" xr3:uid="{4B719BC1-415D-45A6-A954-A31D2DAD1142}" name="Column112" dataDxfId="16263"/>
    <tableColumn id="133" xr3:uid="{F0E85258-0351-4FB7-9799-AA8B39CAAD31}" name="Column113" dataDxfId="16262"/>
    <tableColumn id="134" xr3:uid="{59DD2DD4-2BB5-4EFD-914B-578B8D1C252F}" name="Column114" dataDxfId="16261"/>
    <tableColumn id="135" xr3:uid="{DC7A4289-CEC7-45C7-B314-AA60CD6A9823}" name="Column115" dataDxfId="16260"/>
    <tableColumn id="136" xr3:uid="{D27CF516-5FCF-4F75-B471-95DCBB6EF9B5}" name="Column116" dataDxfId="16259"/>
    <tableColumn id="137" xr3:uid="{4ED7D122-1105-4E8B-BD60-FEE908B02132}" name="Column117" dataDxfId="16258"/>
    <tableColumn id="138" xr3:uid="{A836858C-AEA0-4B4F-A74A-F58C7278AAA3}" name="Column118" dataDxfId="16257"/>
    <tableColumn id="139" xr3:uid="{A1C24E43-A6D6-4AB6-9D3D-9D93B1178340}" name="Column119" dataDxfId="16256"/>
    <tableColumn id="140" xr3:uid="{524D05AD-EF60-4020-A779-AEAD9AB34FB1}" name="Column120" dataDxfId="16255"/>
    <tableColumn id="141" xr3:uid="{DF19D56B-77DD-49C6-86BD-1CF7AA21758A}" name="Column121" dataDxfId="16254"/>
    <tableColumn id="142" xr3:uid="{66D28849-ADA3-4A08-B972-AC48E5405B10}" name="Column122" dataDxfId="16253"/>
    <tableColumn id="143" xr3:uid="{51686FC6-2100-4BB0-9A7D-E397BE839A3E}" name="Column123" dataDxfId="16252"/>
    <tableColumn id="144" xr3:uid="{C0A3EA0C-5723-4119-8821-28FE62DE6CC1}" name="Column124" dataDxfId="16251"/>
    <tableColumn id="145" xr3:uid="{E1CF87BC-DBF9-45A3-998A-E8B47CE09984}" name="Column125" dataDxfId="16250"/>
    <tableColumn id="146" xr3:uid="{4856EE7E-A2FF-4DB1-A59C-A7A477A7AF9E}" name="Column126" dataDxfId="16249"/>
    <tableColumn id="147" xr3:uid="{B0E833B5-4D91-48AC-B479-B8C195B1B544}" name="Column127" dataDxfId="16248"/>
    <tableColumn id="148" xr3:uid="{4B053A03-4DC8-4AF5-B064-DC9CE91E011B}" name="Column128" dataDxfId="16247"/>
    <tableColumn id="149" xr3:uid="{883C7333-EE42-4FAB-A9DB-0C3ED1A69913}" name="Column129" dataDxfId="16246"/>
    <tableColumn id="150" xr3:uid="{75A5A72E-6D98-49E7-AC51-615F89F121F8}" name="Column130" dataDxfId="16245"/>
    <tableColumn id="151" xr3:uid="{77241901-3DD3-4EE0-978C-551EDFE9BED3}" name="Column131" dataDxfId="16244"/>
    <tableColumn id="152" xr3:uid="{C974AC3A-0829-48E3-BA3C-2DF12C018BFE}" name="Column132" dataDxfId="16243"/>
    <tableColumn id="153" xr3:uid="{16A77107-8BFD-45A4-9F5A-C031F13B53D5}" name="Column133" dataDxfId="16242"/>
    <tableColumn id="154" xr3:uid="{0CBAB12F-192C-4DB6-A278-5A4F709B2C00}" name="Column134" dataDxfId="16241"/>
    <tableColumn id="155" xr3:uid="{AC7FF8D3-8DB5-4D49-AD75-DA7EC1766E1E}" name="Column135" dataDxfId="16240"/>
    <tableColumn id="156" xr3:uid="{AD57B55A-E6C1-4E38-AE14-8588F5237F65}" name="Column136" dataDxfId="16239"/>
    <tableColumn id="157" xr3:uid="{CB2BB676-C44F-4915-A784-52F6FDCF20BF}" name="Column137" dataDxfId="16238"/>
    <tableColumn id="158" xr3:uid="{557B81B5-E1E3-4AF8-B96B-AEE696341662}" name="Column138" dataDxfId="16237"/>
    <tableColumn id="159" xr3:uid="{8CDC3138-1E81-4929-A1D7-AAC959A9BAEE}" name="Column139" dataDxfId="16236"/>
    <tableColumn id="160" xr3:uid="{5E9DDBDC-F976-4B0B-9D70-9D1657D6639E}" name="Column140" dataDxfId="16235"/>
    <tableColumn id="161" xr3:uid="{92EEF275-27AF-410D-BE0D-B399495AB858}" name="Column141" dataDxfId="16234"/>
    <tableColumn id="162" xr3:uid="{11F3CAEC-75BB-492D-AC2B-50FD9A2F489C}" name="Column142" dataDxfId="16233"/>
    <tableColumn id="163" xr3:uid="{41A9BC9D-7431-4648-BEF7-32B751438B3E}" name="Column143" dataDxfId="16232"/>
    <tableColumn id="164" xr3:uid="{B1AC59E0-4DB2-4A60-838D-9CDAF27A9934}" name="Column144" dataDxfId="16231"/>
    <tableColumn id="165" xr3:uid="{D1D5D286-BB93-4FD8-8760-921CA64A11E4}" name="Column145" dataDxfId="16230"/>
    <tableColumn id="166" xr3:uid="{64288FB4-E0BC-401E-AF1C-6D7C75867936}" name="Column146" dataDxfId="16229"/>
    <tableColumn id="167" xr3:uid="{DEBA7AD6-A495-4688-9526-E9457202B2D2}" name="Column147" dataDxfId="16228"/>
    <tableColumn id="168" xr3:uid="{A5014423-7290-487C-8E4F-6DC11011F93E}" name="Column148" dataDxfId="16227"/>
    <tableColumn id="169" xr3:uid="{F5D1F639-E12D-41E3-A68E-398A842A85E5}" name="Column149" dataDxfId="16226"/>
    <tableColumn id="170" xr3:uid="{C527CA15-A5EB-4D07-9114-37687ABB5558}" name="Column150" dataDxfId="16225"/>
    <tableColumn id="171" xr3:uid="{0A3D111F-F819-49C0-B7CA-4DA87C461D79}" name="Column151" dataDxfId="16224"/>
    <tableColumn id="172" xr3:uid="{27C619CD-6A74-45CD-924F-5DB052E6DB81}" name="Column152" dataDxfId="16223"/>
    <tableColumn id="173" xr3:uid="{2F06335D-B350-4C65-928A-BD7FEE1B9749}" name="Column153" dataDxfId="16222"/>
    <tableColumn id="174" xr3:uid="{D0E02C08-082C-406C-BC09-CF3868F49D28}" name="Column154" dataDxfId="16221"/>
    <tableColumn id="175" xr3:uid="{38CD4F9C-6561-465D-AC9C-04F9BF8E7DC6}" name="Column155" dataDxfId="16220"/>
    <tableColumn id="176" xr3:uid="{4E782628-A4ED-4C4A-93F9-EA93A0F28B70}" name="Column156" dataDxfId="16219"/>
    <tableColumn id="177" xr3:uid="{B46C47E6-89E1-45B2-9AA7-CB28589145A5}" name="Column157" dataDxfId="16218"/>
    <tableColumn id="178" xr3:uid="{09D9BA59-7483-4C76-9CCB-EDAA632D4A3E}" name="Column158" dataDxfId="16217"/>
    <tableColumn id="179" xr3:uid="{1220B754-9C58-47C7-9527-93144A3F388D}" name="Column159" dataDxfId="16216"/>
    <tableColumn id="180" xr3:uid="{10A274A3-ECE6-486A-9DF9-381CD01C270F}" name="Column160" dataDxfId="16215"/>
    <tableColumn id="181" xr3:uid="{6AF3DD05-5EFB-4C8F-AFD4-840C63400298}" name="Column161" dataDxfId="16214"/>
    <tableColumn id="182" xr3:uid="{DAD7CB47-C392-4276-9539-F0E489E6D30A}" name="Column162" dataDxfId="16213"/>
    <tableColumn id="183" xr3:uid="{4D5CA175-32C8-4D5B-99D9-3EA4120185A2}" name="Column163" dataDxfId="16212"/>
    <tableColumn id="184" xr3:uid="{1DDA5C49-69ED-43BB-A4D2-3A3695A85808}" name="Column164" dataDxfId="16211"/>
    <tableColumn id="185" xr3:uid="{B9EC490A-BB8B-41C3-93CA-E9EB2F9625FE}" name="Column165" dataDxfId="16210"/>
    <tableColumn id="186" xr3:uid="{9C560FCD-6B71-4251-A4F3-E00973B4D5EF}" name="Column166" dataDxfId="16209"/>
    <tableColumn id="187" xr3:uid="{0FE49353-24B5-40DB-AD76-1E631266D770}" name="Column167" dataDxfId="16208"/>
    <tableColumn id="188" xr3:uid="{3C15C5B4-7A2E-410A-B711-D4CE577C27E0}" name="Column168" dataDxfId="16207"/>
    <tableColumn id="189" xr3:uid="{96A77A74-D153-4C64-BEE6-E6B11ECE954F}" name="Column169" dataDxfId="16206"/>
    <tableColumn id="190" xr3:uid="{C6C758AC-D624-46A6-BA78-6248CBC1F61D}" name="Column170" dataDxfId="16205"/>
    <tableColumn id="191" xr3:uid="{A0FE53BE-9AF6-4DB0-9F94-AB3D5C3126EB}" name="Column171" dataDxfId="16204"/>
    <tableColumn id="192" xr3:uid="{F3B2E090-F845-46F2-A486-60335854E53F}" name="Column172" dataDxfId="16203"/>
    <tableColumn id="193" xr3:uid="{91809B63-9DFB-4B2A-BC77-5F8CFFA8A13A}" name="Column173" dataDxfId="16202"/>
    <tableColumn id="194" xr3:uid="{5B265E85-627D-432F-A44B-2975EFAC9041}" name="Column174" dataDxfId="16201"/>
    <tableColumn id="195" xr3:uid="{E2F79535-FD45-4B63-9B63-BDB578DD6D9C}" name="Column175" dataDxfId="16200"/>
    <tableColumn id="196" xr3:uid="{0E9DB0D9-A7A2-4982-A45D-C79B589E46F1}" name="Column176" dataDxfId="16199"/>
    <tableColumn id="197" xr3:uid="{7A4FA24A-10BF-438E-98B1-868C950DE8B1}" name="Column177" dataDxfId="16198"/>
    <tableColumn id="198" xr3:uid="{693CE71F-7CF3-4DC1-960E-FD6A79C723CF}" name="Column178" dataDxfId="16197"/>
    <tableColumn id="199" xr3:uid="{DC2DE014-BC48-47B9-9D46-C35683CD4482}" name="Column179" dataDxfId="16196"/>
    <tableColumn id="200" xr3:uid="{D758EF2E-6DB3-44E9-A5CE-C3AE10C3D36E}" name="Column180" dataDxfId="16195"/>
    <tableColumn id="201" xr3:uid="{FE1F2543-DB6F-48CE-9894-C1912703DB42}" name="Column181" dataDxfId="16194"/>
    <tableColumn id="202" xr3:uid="{64F118CB-2EB9-491D-A15C-6D06A623ED7F}" name="Column182" dataDxfId="16193"/>
    <tableColumn id="203" xr3:uid="{82618D72-5249-4079-9B6F-101E5E402BFA}" name="Column183" dataDxfId="16192"/>
    <tableColumn id="204" xr3:uid="{D7F0A64A-8802-4DF9-AD4B-9746D4EDB62E}" name="Column184" dataDxfId="16191"/>
    <tableColumn id="205" xr3:uid="{47864808-C037-4B29-9E0D-8DC75D823531}" name="Column185" dataDxfId="16190"/>
    <tableColumn id="206" xr3:uid="{9A605A86-0186-4D7A-BAEC-235A49E5D1FA}" name="Column186" dataDxfId="16189"/>
    <tableColumn id="207" xr3:uid="{2960436E-7A73-44D3-B3EF-2920A8CEC15E}" name="Column187" dataDxfId="16188"/>
    <tableColumn id="208" xr3:uid="{F49B4AB0-C553-4E40-8C06-3E099C2F5626}" name="Column188" dataDxfId="16187"/>
    <tableColumn id="209" xr3:uid="{A6C87A54-9C07-46DB-8FBB-C84A9923D4C0}" name="Column189" dataDxfId="16186"/>
    <tableColumn id="210" xr3:uid="{8154EEC2-8DAF-4FCC-94D6-8724AEBBD845}" name="Column190" dataDxfId="16185"/>
    <tableColumn id="211" xr3:uid="{01BB7D52-F50D-4CE8-9F7C-2610D37753A4}" name="Column191" dataDxfId="16184"/>
    <tableColumn id="212" xr3:uid="{67D4D024-FBC9-4279-8C4B-78859A09E515}" name="Column192" dataDxfId="16183"/>
    <tableColumn id="213" xr3:uid="{B4A0CC98-0541-48D9-BEDD-7775E12D0922}" name="Column193" dataDxfId="16182"/>
    <tableColumn id="214" xr3:uid="{84C3B215-B7C5-4CB1-8843-3AF16D8C231A}" name="Column194" dataDxfId="16181"/>
    <tableColumn id="215" xr3:uid="{F7918255-0F29-4FA5-BEF4-359667C0BAF0}" name="Column195" dataDxfId="16180"/>
    <tableColumn id="216" xr3:uid="{D637FF7C-F7F8-412B-BD11-59F82CA3ABCF}" name="Column196" dataDxfId="16179"/>
    <tableColumn id="217" xr3:uid="{53266ACF-62DC-4F91-8B01-86C3EBDF63CC}" name="Column197" dataDxfId="16178"/>
    <tableColumn id="218" xr3:uid="{840FAC7B-751B-43F3-A798-48B4D5E47610}" name="Column198" dataDxfId="16177"/>
    <tableColumn id="219" xr3:uid="{C20D7A7C-95C9-4EAF-9C4D-FA8D4789B3D7}" name="Column199" dataDxfId="16176"/>
    <tableColumn id="220" xr3:uid="{BA8999B4-0A63-4F5E-865A-42E43BB3AB20}" name="Column200" dataDxfId="16175"/>
    <tableColumn id="221" xr3:uid="{584D5E88-1C09-4C4D-8B52-D5882F6C5439}" name="Column201" dataDxfId="16174"/>
    <tableColumn id="222" xr3:uid="{2134E949-F27E-4D95-97AC-9C221235BD44}" name="Column202" dataDxfId="16173"/>
    <tableColumn id="223" xr3:uid="{C5FBF5F6-1B13-4F1D-AD0B-4DE78F627EC5}" name="Column203" dataDxfId="16172"/>
    <tableColumn id="224" xr3:uid="{57B4E442-2634-4E9F-989A-169A188287B8}" name="Column204" dataDxfId="16171"/>
    <tableColumn id="225" xr3:uid="{0B16F971-B56B-45B0-A69C-FE1245276524}" name="Column205" dataDxfId="16170"/>
    <tableColumn id="226" xr3:uid="{14802209-2F19-4B4D-853D-D31B3DF17754}" name="Column206" dataDxfId="16169"/>
    <tableColumn id="227" xr3:uid="{B83D0ADB-8C21-4C2E-ABDE-C0D15F1C4C36}" name="Column207" dataDxfId="16168"/>
    <tableColumn id="228" xr3:uid="{A0352B1C-7E3B-4B73-9CBF-A6EF66B4E972}" name="Column208" dataDxfId="16167"/>
    <tableColumn id="229" xr3:uid="{3C84BDDF-5679-47C4-A070-342214E572B9}" name="Column209" dataDxfId="16166"/>
    <tableColumn id="230" xr3:uid="{EF342DC3-11B3-420E-BEED-694420AA0BCD}" name="Column210" dataDxfId="16165"/>
    <tableColumn id="231" xr3:uid="{C7AF0CB6-A0A2-47D0-910E-975F9AD684CC}" name="Column211" dataDxfId="16164"/>
    <tableColumn id="232" xr3:uid="{7AD37391-BDFF-4A85-A151-14905828FD39}" name="Column212" dataDxfId="16163"/>
    <tableColumn id="233" xr3:uid="{D6B68A99-BBBA-4DC2-A225-62B3D17E1009}" name="Column213" dataDxfId="16162"/>
    <tableColumn id="234" xr3:uid="{CF0EA541-6C03-43F8-9B64-D2B3A963A269}" name="Column214" dataDxfId="16161"/>
    <tableColumn id="235" xr3:uid="{C8D21743-6BD9-47E4-94B7-B3FC9AD85E4A}" name="Column215" dataDxfId="16160"/>
    <tableColumn id="236" xr3:uid="{C783EE48-BB4F-4DAC-A144-C34E55F9D421}" name="Column216" dataDxfId="16159"/>
    <tableColumn id="237" xr3:uid="{D4993DFD-4624-4C81-984E-43584BFC0C59}" name="Column217" dataDxfId="16158"/>
    <tableColumn id="238" xr3:uid="{56E4F831-1C1F-4E58-A377-7D843593EC02}" name="Column218" dataDxfId="16157"/>
    <tableColumn id="239" xr3:uid="{9C64C787-F57F-4C14-BA3E-376F471B8E98}" name="Column219" dataDxfId="16156"/>
    <tableColumn id="240" xr3:uid="{0DD6589F-BA52-4CF2-9E8E-53A7D7E62CBF}" name="Column220" dataDxfId="16155"/>
    <tableColumn id="241" xr3:uid="{B498DDA0-9AB6-4CDB-BEAF-FE508E5F6D0D}" name="Column221" dataDxfId="16154"/>
    <tableColumn id="242" xr3:uid="{40B4AD90-114B-4033-9EE6-BF5B5C31EF8E}" name="Column222" dataDxfId="16153"/>
    <tableColumn id="243" xr3:uid="{7DBD0A95-3616-4DE4-A177-19761A0BD8AE}" name="Column223" dataDxfId="16152"/>
    <tableColumn id="244" xr3:uid="{9DE311C2-6A1C-476B-A1B8-97B9E6396CED}" name="Column224" dataDxfId="16151"/>
    <tableColumn id="245" xr3:uid="{431CB3B9-EE14-42E7-A500-6A7E86AE1FBC}" name="Column225" dataDxfId="16150"/>
    <tableColumn id="246" xr3:uid="{2B966410-9496-4A44-AFE1-3F52CD2944E2}" name="Column226" dataDxfId="16149"/>
    <tableColumn id="247" xr3:uid="{CB719076-3320-4EF7-96BA-C93538839955}" name="Column227" dataDxfId="16148"/>
    <tableColumn id="248" xr3:uid="{D51ACE27-50CF-4F71-BDCC-1BA22BFE5591}" name="Column228" dataDxfId="16147"/>
    <tableColumn id="249" xr3:uid="{52A2E0FF-BE5B-4525-9A27-DF776AE87072}" name="Column229" dataDxfId="16146"/>
    <tableColumn id="250" xr3:uid="{3B52D18F-7CF5-4D6B-BA17-608B800E170A}" name="Column230" dataDxfId="16145"/>
    <tableColumn id="251" xr3:uid="{B812AA6F-3A4D-4645-97BB-EBACBF72C80A}" name="Column231" dataDxfId="16144"/>
    <tableColumn id="252" xr3:uid="{7E3394F1-2196-4034-9B69-54DAEBE566F7}" name="Column232" dataDxfId="16143"/>
    <tableColumn id="253" xr3:uid="{672ED685-23F3-4B6C-B777-836533FA5370}" name="Column233" dataDxfId="16142"/>
    <tableColumn id="254" xr3:uid="{855E60F1-83BD-48D8-8A6E-58489B0F62AE}" name="Column234" dataDxfId="16141"/>
    <tableColumn id="255" xr3:uid="{E2F5FA50-A79D-480F-8521-0FEABAF2926D}" name="Column235" dataDxfId="16140"/>
    <tableColumn id="256" xr3:uid="{4104BD46-46F1-4F7A-87B4-3FB80B302205}" name="Column236" dataDxfId="16139"/>
    <tableColumn id="257" xr3:uid="{D0D4D791-0CF8-4173-B2DF-FF69D831C46C}" name="Column237" dataDxfId="16138"/>
    <tableColumn id="258" xr3:uid="{A5B2FCE9-045F-4E6B-B202-E611D7AAC705}" name="Column238" dataDxfId="16137"/>
    <tableColumn id="259" xr3:uid="{1A71DAA6-CEC0-4D1F-ACAA-5FC46A4C7CE7}" name="Column239" dataDxfId="16136"/>
    <tableColumn id="260" xr3:uid="{F58EF1D4-0685-44E4-B1DE-34A6A8E0F0A4}" name="Column240" dataDxfId="16135"/>
    <tableColumn id="261" xr3:uid="{56EB68AC-8CE8-42B6-96BA-57DD4F1945FE}" name="Column241" dataDxfId="16134"/>
    <tableColumn id="262" xr3:uid="{5C24C3A1-CB28-4C4C-89B4-E95114F0DAAB}" name="Column242" dataDxfId="16133"/>
    <tableColumn id="263" xr3:uid="{B29406CF-3A99-4511-96A1-770158F8417A}" name="Column243" dataDxfId="16132"/>
    <tableColumn id="264" xr3:uid="{566DF236-9B0B-4D78-8020-5A04B4E3C1ED}" name="Column244" dataDxfId="16131"/>
    <tableColumn id="265" xr3:uid="{A61D320B-8B3A-42EC-9D88-E287EFC83CE9}" name="Column245" dataDxfId="16130"/>
    <tableColumn id="266" xr3:uid="{C958B2C5-8FDC-4D5B-AEB5-74FF5971D01A}" name="Column246" dataDxfId="16129"/>
    <tableColumn id="267" xr3:uid="{5755035C-D2BB-4995-9C96-5A9D07A4A63D}" name="Column247" dataDxfId="16128"/>
    <tableColumn id="268" xr3:uid="{CDE16309-9116-45CB-95AB-9F0AA3C63442}" name="Column248" dataDxfId="16127"/>
    <tableColumn id="269" xr3:uid="{B1C82731-FFE4-4631-9052-119D320BA9D8}" name="Column249" dataDxfId="16126"/>
    <tableColumn id="270" xr3:uid="{FB3C51D4-693C-43C5-939C-03F7AD8E8CC6}" name="Column250" dataDxfId="16125"/>
    <tableColumn id="271" xr3:uid="{CE63DC84-356D-427C-A446-7D5972EA5E09}" name="Column251" dataDxfId="16124"/>
    <tableColumn id="272" xr3:uid="{5FE4CD9D-730A-46D6-8F92-0260A7872007}" name="Column252" dataDxfId="16123"/>
    <tableColumn id="273" xr3:uid="{76FDAA69-406B-4A70-9AB3-8D70DC1A8F8E}" name="Column253" dataDxfId="16122"/>
    <tableColumn id="274" xr3:uid="{CEC082DD-E59F-456F-9590-B842A9CCDB46}" name="Column254" dataDxfId="16121"/>
    <tableColumn id="275" xr3:uid="{306CB185-207D-4BD0-96E4-A020A383B578}" name="Column255" dataDxfId="16120"/>
    <tableColumn id="276" xr3:uid="{EB55FA60-6E60-4DB6-883E-B385F6F9BD59}" name="Column256" dataDxfId="16119"/>
    <tableColumn id="277" xr3:uid="{DD4C66CB-8216-4006-9159-0B308BB51BEE}" name="Column257" dataDxfId="16118"/>
    <tableColumn id="278" xr3:uid="{3E072006-63DD-487E-8D89-C17B57621DC4}" name="Column258" dataDxfId="16117"/>
    <tableColumn id="279" xr3:uid="{6E0DC5F2-9E05-4D62-B5F1-D83E379CCE85}" name="Column259" dataDxfId="16116"/>
    <tableColumn id="280" xr3:uid="{68DCDE90-9E93-45BB-A1EE-2AAC9B562A86}" name="Column260" dataDxfId="16115"/>
    <tableColumn id="281" xr3:uid="{098B8D5B-D32E-45BE-A8D8-8506D8C34B05}" name="Column261" dataDxfId="16114"/>
    <tableColumn id="282" xr3:uid="{2A173417-92B6-4010-9547-FB81FBEEFF9C}" name="Column262" dataDxfId="16113"/>
    <tableColumn id="283" xr3:uid="{B2D9C8A3-A7E7-4578-9DDA-872A3A2BF94B}" name="Column263" dataDxfId="16112"/>
    <tableColumn id="284" xr3:uid="{7A01AA9F-2C5E-47C2-8D59-AD943479A5C5}" name="Column264" dataDxfId="16111"/>
    <tableColumn id="285" xr3:uid="{E174A39D-E5FD-4AF5-BBA4-77FE2577EF16}" name="Column265" dataDxfId="16110"/>
    <tableColumn id="286" xr3:uid="{16567F5C-8DAD-47F6-8268-7084A4426565}" name="Column266" dataDxfId="16109"/>
    <tableColumn id="287" xr3:uid="{FBDE584C-1EDA-4A10-85A1-23E16963E945}" name="Column267" dataDxfId="16108"/>
    <tableColumn id="288" xr3:uid="{ED0ACBD8-6085-426A-8363-EEBAAE9968AD}" name="Column268" dataDxfId="16107"/>
    <tableColumn id="289" xr3:uid="{A62FC09A-5718-4454-A199-8B908C32B6D1}" name="Column269" dataDxfId="16106"/>
    <tableColumn id="290" xr3:uid="{0605D876-E6F2-4F4A-A0CD-065D25696C35}" name="Column270" dataDxfId="16105"/>
    <tableColumn id="291" xr3:uid="{3258296E-F28C-4C63-BE38-BA6CA76A5A85}" name="Column271" dataDxfId="16104"/>
    <tableColumn id="292" xr3:uid="{B142E362-33C5-4BE4-9133-441F32B3435F}" name="Column272" dataDxfId="16103"/>
    <tableColumn id="293" xr3:uid="{55D13811-45EC-49AF-8613-0F64C81DE1A3}" name="Column273" dataDxfId="16102"/>
    <tableColumn id="294" xr3:uid="{9C59D5ED-FB7C-4915-8809-00BB1401557E}" name="Column274" dataDxfId="16101"/>
    <tableColumn id="295" xr3:uid="{FE090D10-D3C4-4322-B944-EFF095D296DD}" name="Column275" dataDxfId="16100"/>
    <tableColumn id="296" xr3:uid="{51E133EC-C1F8-47FE-9634-ABBA99D758AB}" name="Column276" dataDxfId="16099"/>
    <tableColumn id="297" xr3:uid="{D7659C45-644E-4DA0-8426-4E7609B968D0}" name="Column277" dataDxfId="16098"/>
    <tableColumn id="298" xr3:uid="{DC8FB430-099D-4C85-AC5D-A9719C19457D}" name="Column278" dataDxfId="16097"/>
    <tableColumn id="299" xr3:uid="{471DFFB7-DDF6-4A5B-A60F-59BAFBC5F2CB}" name="Column279" dataDxfId="16096"/>
    <tableColumn id="300" xr3:uid="{1A3D1D36-946C-4145-A0AB-3C30E4625295}" name="Column280" dataDxfId="16095"/>
    <tableColumn id="301" xr3:uid="{445DA9DD-9A9D-496A-8EA1-3E2AA5F39047}" name="Column281" dataDxfId="16094"/>
    <tableColumn id="302" xr3:uid="{3B04E571-A716-4639-A464-9B9F91848A87}" name="Column282" dataDxfId="16093"/>
    <tableColumn id="303" xr3:uid="{0CCF8BC4-156B-46AB-A85E-28A5FC81A6CE}" name="Column283" dataDxfId="16092"/>
    <tableColumn id="304" xr3:uid="{F5F3D397-35DC-420D-AC67-6FC0BA27BD94}" name="Column284" dataDxfId="16091"/>
    <tableColumn id="305" xr3:uid="{BF1CFC4E-F17E-46ED-816E-DCCE2409ED69}" name="Column285" dataDxfId="16090"/>
    <tableColumn id="306" xr3:uid="{B1C17E13-FC34-4F9A-89C7-6AEACD2E129C}" name="Column286" dataDxfId="16089"/>
    <tableColumn id="307" xr3:uid="{307BD6CC-9FAE-4BE4-BBD7-ECA521D598A7}" name="Column287" dataDxfId="16088"/>
    <tableColumn id="308" xr3:uid="{88F8ADCD-0558-406D-9B32-A5B76CF454EA}" name="Column288" dataDxfId="16087"/>
    <tableColumn id="309" xr3:uid="{3FDDDB2C-7850-4793-A0A0-A57B6C1174D8}" name="Column289" dataDxfId="16086"/>
    <tableColumn id="310" xr3:uid="{D9D7C0B0-B3C9-402B-B55C-75C0898B2D71}" name="Column290" dataDxfId="16085"/>
    <tableColumn id="311" xr3:uid="{1C0BB4F3-7698-4F7F-958D-6C01A5CDECFA}" name="Column291" dataDxfId="16084"/>
    <tableColumn id="312" xr3:uid="{EA4A2510-4102-4C66-BE0F-29204639B3EA}" name="Column292" dataDxfId="16083"/>
    <tableColumn id="313" xr3:uid="{C46EC317-A632-48F6-92C1-553F59EF2190}" name="Column293" dataDxfId="16082"/>
    <tableColumn id="314" xr3:uid="{4A2B931B-5CE5-47B0-AEE3-34D29CBD1F1E}" name="Column294" dataDxfId="16081"/>
    <tableColumn id="315" xr3:uid="{B2E80312-4B35-4A90-B197-73F8466B77E4}" name="Column295" dataDxfId="16080"/>
    <tableColumn id="316" xr3:uid="{ECCC4321-8C7F-41B8-B237-0FEC8E3891A2}" name="Column296" dataDxfId="16079"/>
    <tableColumn id="317" xr3:uid="{389DF2AD-96AC-4231-8D61-0486E1C6A9B1}" name="Column297" dataDxfId="16078"/>
    <tableColumn id="318" xr3:uid="{D2AE3A8D-B6E7-4037-9B30-ECE3D2463C3D}" name="Column298" dataDxfId="16077"/>
    <tableColumn id="319" xr3:uid="{F1CB4F2D-460F-4B7A-AE5B-2D01359B48EA}" name="Column299" dataDxfId="16076"/>
    <tableColumn id="320" xr3:uid="{DB10D91B-7952-4DD8-925B-1FC7ACF70F2D}" name="Column300" dataDxfId="16075"/>
    <tableColumn id="321" xr3:uid="{F4A0B6AA-31FD-4C0E-A13D-F45161AD7A02}" name="Column301" dataDxfId="16074"/>
    <tableColumn id="322" xr3:uid="{2E1A2ABE-0889-4BDB-BF5A-83A33EAA6A17}" name="Column302" dataDxfId="16073"/>
    <tableColumn id="323" xr3:uid="{1D871AC6-CC20-4ABC-B731-44352DC789DB}" name="Column303" dataDxfId="16072"/>
    <tableColumn id="324" xr3:uid="{E57AE2A3-423B-457A-97A3-D303B9A81EA0}" name="Column304" dataDxfId="16071"/>
    <tableColumn id="325" xr3:uid="{713D988B-0F6E-44B9-A0C7-07A56E1107CB}" name="Column305" dataDxfId="16070"/>
    <tableColumn id="326" xr3:uid="{6AD1C38B-09CB-455A-97B5-5D6DC904B0AA}" name="Column306" dataDxfId="16069"/>
    <tableColumn id="327" xr3:uid="{A2E5BC31-274F-4115-9059-8C93ADEF9758}" name="Column307" dataDxfId="16068"/>
    <tableColumn id="328" xr3:uid="{CD205D7D-5B48-4BA6-8D50-DAF13A4E32D9}" name="Column308" dataDxfId="16067"/>
    <tableColumn id="329" xr3:uid="{30244AAD-009F-4F96-ADBC-CD6226A77225}" name="Column309" dataDxfId="16066"/>
    <tableColumn id="330" xr3:uid="{9CD93ECE-822E-4EEB-B734-2610326D9C37}" name="Column310" dataDxfId="16065"/>
    <tableColumn id="331" xr3:uid="{7BCFD660-E554-423A-A8FC-38F308E5505F}" name="Column311" dataDxfId="16064"/>
    <tableColumn id="332" xr3:uid="{E0FFAA97-2915-4B93-9DAD-61CC2DE3345B}" name="Column312" dataDxfId="16063"/>
    <tableColumn id="333" xr3:uid="{3F6AF5D9-6833-4FE4-A769-7C82F4FD3F0A}" name="Column313" dataDxfId="16062"/>
    <tableColumn id="334" xr3:uid="{FB4BBD3F-AF56-4E5F-BA6D-4159C77BE92E}" name="Column314" dataDxfId="16061"/>
    <tableColumn id="335" xr3:uid="{1753BE78-8521-4DF2-9188-9D2B17FBD2D8}" name="Column315" dataDxfId="16060"/>
    <tableColumn id="336" xr3:uid="{0CE06656-A3CC-456D-B6D5-1C2ABC2578F3}" name="Column316" dataDxfId="16059"/>
    <tableColumn id="337" xr3:uid="{4B62B791-42BA-49EA-9F85-968E22F7202B}" name="Column317" dataDxfId="16058"/>
    <tableColumn id="338" xr3:uid="{158A486D-B478-4B4E-98C8-EE83B040CF52}" name="Column318" dataDxfId="16057"/>
    <tableColumn id="339" xr3:uid="{6466A5C6-2C9B-4A05-AF5E-50379CCF9345}" name="Column319" dataDxfId="16056"/>
    <tableColumn id="340" xr3:uid="{2EC87241-F105-4646-AB74-4968F5D2267D}" name="Column320" dataDxfId="16055"/>
    <tableColumn id="341" xr3:uid="{705E2F0A-AB70-463B-AE1B-B2E35AD6C515}" name="Column321" dataDxfId="16054"/>
    <tableColumn id="342" xr3:uid="{93606C73-7CC6-4C31-BF0C-CABF5F019D6A}" name="Column322" dataDxfId="16053"/>
    <tableColumn id="343" xr3:uid="{1F714D40-47B0-4F5B-A78C-8DBBCA59265D}" name="Column323" dataDxfId="16052"/>
    <tableColumn id="344" xr3:uid="{4DE88AE4-7E4D-495B-9C1A-7559A13C1CF6}" name="Column324" dataDxfId="16051"/>
    <tableColumn id="345" xr3:uid="{FF0820D3-B438-49CC-99C5-BFC12F353A8B}" name="Column325" dataDxfId="16050"/>
    <tableColumn id="346" xr3:uid="{93982308-4A90-4311-B9A7-5A771CB4345A}" name="Column326" dataDxfId="16049"/>
    <tableColumn id="347" xr3:uid="{628B1468-0F3B-4160-8718-02D0A307C1BB}" name="Column327" dataDxfId="16048"/>
    <tableColumn id="348" xr3:uid="{5AAD737A-E052-4087-BF8B-BA14E4CA729E}" name="Column328" dataDxfId="16047"/>
    <tableColumn id="349" xr3:uid="{A11C3099-2A36-4608-B507-29F0CD72684F}" name="Column329" dataDxfId="16046"/>
    <tableColumn id="350" xr3:uid="{5B601D86-59F2-46B5-8320-6BBB5084D096}" name="Column330" dataDxfId="16045"/>
    <tableColumn id="351" xr3:uid="{96168FE4-E2A4-4BD8-97A8-B4A2AB3BF2FD}" name="Column331" dataDxfId="16044"/>
    <tableColumn id="352" xr3:uid="{CFD7E422-B0A1-4DF4-BD01-91D97F9B0CEB}" name="Column332" dataDxfId="16043"/>
    <tableColumn id="353" xr3:uid="{1207490B-8370-4E09-B80C-850578A7C0A7}" name="Column333" dataDxfId="16042"/>
    <tableColumn id="354" xr3:uid="{4393F3D1-56C0-42EF-ACAD-CE6B190E9BF6}" name="Column334" dataDxfId="16041"/>
    <tableColumn id="355" xr3:uid="{35E12DF0-5314-4B74-8CD2-14BC00F1E966}" name="Column335" dataDxfId="16040"/>
    <tableColumn id="356" xr3:uid="{09AC7BE3-CECC-492B-81F1-46F4D2D3E1C3}" name="Column336" dataDxfId="16039"/>
    <tableColumn id="357" xr3:uid="{FE1BE88C-CB1C-48CE-8A2D-8454D88E6BBC}" name="Column337" dataDxfId="16038"/>
    <tableColumn id="358" xr3:uid="{7D53A61A-A1C2-44B2-84BB-0DE9A6C4129E}" name="Column338" dataDxfId="16037"/>
    <tableColumn id="359" xr3:uid="{0D67D3EC-CA86-4282-ABE5-6AD05725E62A}" name="Column339" dataDxfId="16036"/>
    <tableColumn id="360" xr3:uid="{6B5955B3-93CE-4723-9C11-F1B34669E31D}" name="Column340" dataDxfId="16035"/>
    <tableColumn id="361" xr3:uid="{CF5DDAD0-E995-401D-9C12-1F1E1AB77105}" name="Column341" dataDxfId="16034"/>
    <tableColumn id="362" xr3:uid="{A15209E3-E427-4A9D-B095-5BFD58823C6E}" name="Column342" dataDxfId="16033"/>
    <tableColumn id="363" xr3:uid="{DDEA4BBA-2627-40BB-AAF9-CC3359C37CFC}" name="Column343" dataDxfId="16032"/>
    <tableColumn id="364" xr3:uid="{0393559D-4643-47DC-BBCA-6532032AF854}" name="Column344" dataDxfId="16031"/>
    <tableColumn id="365" xr3:uid="{F691C1D8-7A9A-4F2E-9F37-D0FA7500B6F1}" name="Column345" dataDxfId="16030"/>
    <tableColumn id="366" xr3:uid="{A419BF70-1C47-4E11-9435-BC190E3588A1}" name="Column346" dataDxfId="16029"/>
    <tableColumn id="367" xr3:uid="{8768219A-7046-4714-9ACD-BF2E60A35BD9}" name="Column347" dataDxfId="16028"/>
    <tableColumn id="368" xr3:uid="{79F987DA-D0D3-4B51-A695-52B1CB31DDF4}" name="Column348" dataDxfId="16027"/>
    <tableColumn id="369" xr3:uid="{FD81155F-AA97-4BDC-B7C9-9E78478117E8}" name="Column349" dataDxfId="16026"/>
    <tableColumn id="370" xr3:uid="{6EE05FC5-6B9A-4F4B-B41A-ECA1A0FCAD55}" name="Column350" dataDxfId="16025"/>
    <tableColumn id="371" xr3:uid="{24C04E3E-5398-459F-B389-0860DB52406A}" name="Column351" dataDxfId="16024"/>
    <tableColumn id="372" xr3:uid="{03F31607-87D9-4705-8D9E-AD72A570C086}" name="Column352" dataDxfId="16023"/>
    <tableColumn id="373" xr3:uid="{744FFBB8-1254-4545-BE68-EAF1E344F6CC}" name="Column353" dataDxfId="16022"/>
    <tableColumn id="374" xr3:uid="{6AAD4850-15CA-4CF2-9F5F-AF69FAF9C827}" name="Column354" dataDxfId="16021"/>
    <tableColumn id="375" xr3:uid="{579F3C3C-F215-4A8C-8457-E70DDC63A856}" name="Column355" dataDxfId="16020"/>
    <tableColumn id="376" xr3:uid="{ED4EFA8C-3481-4297-B3A3-D15A757EB543}" name="Column356" dataDxfId="16019"/>
    <tableColumn id="377" xr3:uid="{4298A43D-B260-4FCE-91AA-F62791F5662F}" name="Column357" dataDxfId="16018"/>
    <tableColumn id="378" xr3:uid="{15E729BF-45EE-4656-9502-8B3E7A242BE9}" name="Column358" dataDxfId="16017"/>
    <tableColumn id="379" xr3:uid="{C8CDBE15-EAE8-42FF-AA6B-F69527F1D395}" name="Column359" dataDxfId="16016"/>
    <tableColumn id="380" xr3:uid="{BEC5DA35-7F74-4B39-AC71-D35E46124DE4}" name="Column360" dataDxfId="16015"/>
    <tableColumn id="381" xr3:uid="{CFD690D8-E7FB-448F-A551-E773992E0EF0}" name="Column361" dataDxfId="16014"/>
    <tableColumn id="382" xr3:uid="{986252CE-466A-4B04-AC65-15CE987F1EEA}" name="Column362" dataDxfId="16013"/>
    <tableColumn id="383" xr3:uid="{932CE9A8-69D2-49F4-8A10-395BCEB438E3}" name="Column363" dataDxfId="16012"/>
    <tableColumn id="384" xr3:uid="{AACEA7AF-DA1C-45B2-BEA6-70C0D46DA39E}" name="Column364" dataDxfId="16011"/>
    <tableColumn id="385" xr3:uid="{1D48A8EA-D069-4201-946A-77461E28D7E0}" name="Column365" dataDxfId="16010"/>
    <tableColumn id="386" xr3:uid="{9713F99B-8205-4C20-B411-3AEBD58FD34A}" name="Column366" dataDxfId="16009"/>
    <tableColumn id="387" xr3:uid="{F765A323-74A0-4627-BD5D-277A0AFDCA92}" name="Column367" dataDxfId="16008"/>
    <tableColumn id="388" xr3:uid="{E762FFB6-846E-4969-9F4C-198A40C20C01}" name="Column368" dataDxfId="16007"/>
    <tableColumn id="389" xr3:uid="{550BCF25-4CFC-4DD4-9F22-42282D6D6E06}" name="Column369" dataDxfId="16006"/>
    <tableColumn id="390" xr3:uid="{91382979-8A11-4E2B-96C7-8B7E9CC4DAC3}" name="Column370" dataDxfId="16005"/>
    <tableColumn id="391" xr3:uid="{AD08BF46-A8C6-4E50-BA6A-05022ECC3E6E}" name="Column371" dataDxfId="16004"/>
    <tableColumn id="392" xr3:uid="{CAA0EB88-FE9F-4E55-B9D8-D487CD461C8E}" name="Column372" dataDxfId="16003"/>
    <tableColumn id="393" xr3:uid="{D46CE0A7-4755-4EC7-B86E-F3AF891964B7}" name="Column373" dataDxfId="16002"/>
    <tableColumn id="394" xr3:uid="{37FA284C-DFAC-4349-B990-E956899B018E}" name="Column374" dataDxfId="16001"/>
    <tableColumn id="395" xr3:uid="{374E41BB-D22A-4FFC-9F09-662EF12EB795}" name="Column375" dataDxfId="16000"/>
    <tableColumn id="396" xr3:uid="{914D7740-CAF2-4176-A2C5-F9F85119259D}" name="Column376" dataDxfId="15999"/>
    <tableColumn id="397" xr3:uid="{2AE98D79-92D6-42AA-A504-FEBC32AF8133}" name="Column377" dataDxfId="15998"/>
    <tableColumn id="398" xr3:uid="{EE52DE37-127E-401D-93AF-2066EC3257C6}" name="Column378" dataDxfId="15997"/>
    <tableColumn id="399" xr3:uid="{BD163213-A817-4A3E-AC1C-A5D4270EC80D}" name="Column379" dataDxfId="15996"/>
    <tableColumn id="400" xr3:uid="{4AEE80CF-1BB9-4422-86FA-B956A4276C65}" name="Column380" dataDxfId="15995"/>
    <tableColumn id="401" xr3:uid="{CF88EB08-5048-4FB4-BD3C-908A14F64A8A}" name="Column381" dataDxfId="15994"/>
    <tableColumn id="402" xr3:uid="{D56D04BD-B817-4388-A07D-CCFDC0951424}" name="Column382" dataDxfId="15993"/>
    <tableColumn id="403" xr3:uid="{3394B497-C664-4C21-9D8E-33F80A72C6B1}" name="Column383" dataDxfId="15992"/>
    <tableColumn id="404" xr3:uid="{A21D9D4F-A0D8-427D-9C73-CA09BC163494}" name="Column384" dataDxfId="15991"/>
    <tableColumn id="405" xr3:uid="{45266251-19E5-479A-BCC1-A5DA8B1C8588}" name="Column385" dataDxfId="15990"/>
    <tableColumn id="406" xr3:uid="{4ECC8407-0390-4A04-B392-451E2FCA2BDE}" name="Column386" dataDxfId="15989"/>
    <tableColumn id="407" xr3:uid="{62FDEB68-8A3F-4A0D-B12A-7247E56282AB}" name="Column387" dataDxfId="15988"/>
    <tableColumn id="408" xr3:uid="{CE6D30F5-C0CB-4568-86B2-9C7046E397D7}" name="Column388" dataDxfId="15987"/>
    <tableColumn id="409" xr3:uid="{A60FBFED-9E94-4A1B-AE63-0CB20C0131C9}" name="Column389" dataDxfId="15986"/>
    <tableColumn id="410" xr3:uid="{ACD66213-6449-45E1-8672-F14F225DB77C}" name="Column390" dataDxfId="15985"/>
    <tableColumn id="411" xr3:uid="{F3D2771C-652B-4941-AC91-F6F1038BDEBA}" name="Column391" dataDxfId="15984"/>
    <tableColumn id="412" xr3:uid="{E96678D5-2528-4E75-B815-D3564400BC8D}" name="Column392" dataDxfId="15983"/>
    <tableColumn id="413" xr3:uid="{22CAB102-F452-46AC-B052-E6B224021CC5}" name="Column393" dataDxfId="15982"/>
    <tableColumn id="414" xr3:uid="{B9E84BB2-5F1E-4C0E-94FB-51E9C7E62A07}" name="Column394" dataDxfId="15981"/>
    <tableColumn id="415" xr3:uid="{A1BA865D-0781-41F8-9678-ACC28CF01103}" name="Column395" dataDxfId="15980"/>
    <tableColumn id="416" xr3:uid="{4201D915-0330-40AA-90C9-F0E4797D9DE2}" name="Column396" dataDxfId="15979"/>
    <tableColumn id="417" xr3:uid="{571F266E-EAB9-4ECF-B6A6-10F5CAA95F55}" name="Column397" dataDxfId="15978"/>
    <tableColumn id="418" xr3:uid="{5DE5AE95-12E8-4FA0-BA20-6D103A19CA4B}" name="Column398" dataDxfId="15977"/>
    <tableColumn id="419" xr3:uid="{66B7A26E-84C2-4A59-847C-0D90DE6F3617}" name="Column399" dataDxfId="15976"/>
    <tableColumn id="420" xr3:uid="{1FAF443D-DFD1-4B10-A39F-2A8CFFCA4BDA}" name="Column400" dataDxfId="15975"/>
    <tableColumn id="421" xr3:uid="{59F90242-E136-46FF-AA76-547475EA9563}" name="Column401" dataDxfId="15974"/>
    <tableColumn id="422" xr3:uid="{FB9D245A-3583-46D9-918B-2181DCC37B9A}" name="Column402" dataDxfId="15973"/>
    <tableColumn id="423" xr3:uid="{25D3AF0E-5BB7-474A-9C02-8545E8D8CA30}" name="Column403" dataDxfId="15972"/>
    <tableColumn id="424" xr3:uid="{E8EAB9EB-B543-4DD8-B82E-A23D8E148A3D}" name="Column404" dataDxfId="15971"/>
    <tableColumn id="425" xr3:uid="{06E1C923-7B45-4B44-844C-B84EEC3F1FBB}" name="Column405" dataDxfId="15970"/>
    <tableColumn id="426" xr3:uid="{354C72BF-15A2-4325-A63E-D4E45251AF86}" name="Column406" dataDxfId="15969"/>
    <tableColumn id="427" xr3:uid="{1C850348-B164-4A0D-AB8D-0A53820C42AB}" name="Column407" dataDxfId="15968"/>
    <tableColumn id="428" xr3:uid="{731C7729-6169-466E-9389-10AC9F1DA708}" name="Column408" dataDxfId="15967"/>
    <tableColumn id="429" xr3:uid="{B2922CBD-6EEA-4B10-A269-09A2CD600FE4}" name="Column409" dataDxfId="15966"/>
    <tableColumn id="430" xr3:uid="{FD77BBAD-EF9D-472A-B262-A98C044162B4}" name="Column410" dataDxfId="15965"/>
    <tableColumn id="431" xr3:uid="{4D73A33C-B627-48AD-8C60-263FB73863B8}" name="Column411" dataDxfId="15964"/>
    <tableColumn id="432" xr3:uid="{190900FA-DF37-4B72-B59A-D15FD99CCFFD}" name="Column412" dataDxfId="15963"/>
    <tableColumn id="433" xr3:uid="{5FCE7740-FBFE-4031-A245-262947B29FA4}" name="Column413" dataDxfId="15962"/>
    <tableColumn id="434" xr3:uid="{1CB5BC2C-275F-4838-85B0-40A9EEF77600}" name="Column414" dataDxfId="15961"/>
    <tableColumn id="435" xr3:uid="{DC0112A9-57F8-4B16-B90D-5B154D2C9DB9}" name="Column415" dataDxfId="15960"/>
    <tableColumn id="436" xr3:uid="{8540B34A-8790-42BD-B764-94FCB7B15FFC}" name="Column416" dataDxfId="15959"/>
    <tableColumn id="437" xr3:uid="{F97A9D36-DC43-4078-9A87-40F320E7FD3C}" name="Column417" dataDxfId="15958"/>
    <tableColumn id="438" xr3:uid="{AE0A2649-CE18-4D76-92A8-63BB4F8D8044}" name="Column418" dataDxfId="15957"/>
    <tableColumn id="439" xr3:uid="{71848EBB-FB01-4537-9EC3-D273A32FE0D1}" name="Column419" dataDxfId="15956"/>
    <tableColumn id="440" xr3:uid="{4D6C646C-B78F-4920-94C9-CC384FB3194E}" name="Column420" dataDxfId="15955"/>
    <tableColumn id="441" xr3:uid="{04252B7D-9B7F-41A8-A40E-26551E1F2C0E}" name="Column421" dataDxfId="15954"/>
    <tableColumn id="442" xr3:uid="{50FE08DE-ED5E-4793-9A90-98C087154437}" name="Column422" dataDxfId="15953"/>
    <tableColumn id="443" xr3:uid="{93DF5F54-F9D0-4FE1-BAE9-87838D8ADF9F}" name="Column423" dataDxfId="15952"/>
    <tableColumn id="444" xr3:uid="{E40F506A-708E-457B-950E-7BAB9CE8FC9E}" name="Column424" dataDxfId="15951"/>
    <tableColumn id="445" xr3:uid="{104951F2-0482-4478-B617-CAF10B41D64A}" name="Column425" dataDxfId="15950"/>
    <tableColumn id="446" xr3:uid="{8B724B0E-55AE-4309-BAA4-9C098C22FB7F}" name="Column426" dataDxfId="15949"/>
    <tableColumn id="447" xr3:uid="{ED343812-80CD-4F15-941B-38144CC53C12}" name="Column427" dataDxfId="15948"/>
    <tableColumn id="448" xr3:uid="{5135542D-FDB7-436B-A570-D39D2F7E51BA}" name="Column428" dataDxfId="15947"/>
    <tableColumn id="449" xr3:uid="{89D0E80B-55F3-4EB3-B511-845A25812C3E}" name="Column429" dataDxfId="15946"/>
    <tableColumn id="450" xr3:uid="{4B6D2B12-E661-46EF-B247-36B14124FF95}" name="Column430" dataDxfId="15945"/>
    <tableColumn id="451" xr3:uid="{C14D7BFC-7CCB-4BA7-B3B0-7CE455D55FD4}" name="Column431" dataDxfId="15944"/>
    <tableColumn id="452" xr3:uid="{2D5E170C-1DA5-44DC-9350-76CCEC7A8334}" name="Column432" dataDxfId="15943"/>
    <tableColumn id="453" xr3:uid="{75D66782-AFC7-4ACF-B910-2176A7A7BD9E}" name="Column433" dataDxfId="15942"/>
    <tableColumn id="454" xr3:uid="{CCAB4716-F0E3-4DC5-A33F-76BEC3C80F6B}" name="Column434" dataDxfId="15941"/>
    <tableColumn id="455" xr3:uid="{83C4A1B8-EF5B-4266-B14F-FE85394CDF36}" name="Column435" dataDxfId="15940"/>
    <tableColumn id="456" xr3:uid="{F89B84C1-6EC8-403B-8901-DE9AC5E42989}" name="Column436" dataDxfId="15939"/>
    <tableColumn id="457" xr3:uid="{73380331-0276-494B-9E2A-CA6A641451BB}" name="Column437" dataDxfId="15938"/>
    <tableColumn id="458" xr3:uid="{62047530-5958-4A89-B53A-BA20BA103CB9}" name="Column438" dataDxfId="15937"/>
    <tableColumn id="459" xr3:uid="{7A1C3E32-AD75-47F2-A1AC-5157C5581142}" name="Column439" dataDxfId="15936"/>
    <tableColumn id="460" xr3:uid="{D89F282A-D553-4BAD-A648-758F7484C091}" name="Column440" dataDxfId="15935"/>
    <tableColumn id="461" xr3:uid="{D3164D34-91E2-4307-A27B-DCDEBBF4611E}" name="Column441" dataDxfId="15934"/>
    <tableColumn id="462" xr3:uid="{68E3235D-4E5E-4E06-9444-C1259F5AA2BF}" name="Column442" dataDxfId="15933"/>
    <tableColumn id="463" xr3:uid="{43A118E0-B2AD-4A06-B1CA-AC3056333D8A}" name="Column443" dataDxfId="15932"/>
    <tableColumn id="464" xr3:uid="{2AB72C66-4213-4788-8F17-5C3110D89E67}" name="Column444" dataDxfId="15931"/>
    <tableColumn id="465" xr3:uid="{2BE9D559-6945-4605-A1CF-CC7BBEC15FE8}" name="Column445" dataDxfId="15930"/>
    <tableColumn id="466" xr3:uid="{F5FD763F-B128-4F6F-B024-DF5BE1163D4F}" name="Column446" dataDxfId="15929"/>
    <tableColumn id="467" xr3:uid="{0FE0C45D-85BE-4C83-9A07-B6C83A74ED08}" name="Column447" dataDxfId="15928"/>
    <tableColumn id="468" xr3:uid="{DBE1F8DF-E595-43EE-B044-340FC5CE00F4}" name="Column448" dataDxfId="15927"/>
    <tableColumn id="469" xr3:uid="{204D94C7-C55A-472E-A67B-26C49C5B7588}" name="Column449" dataDxfId="15926"/>
    <tableColumn id="470" xr3:uid="{45755E80-AEBE-4F22-B2CD-8B7EA09856B8}" name="Column450" dataDxfId="15925"/>
    <tableColumn id="471" xr3:uid="{8BBBEF48-9E7E-41F4-8C44-4A822931ED1B}" name="Column451" dataDxfId="15924"/>
    <tableColumn id="472" xr3:uid="{14250D45-7AE9-46CD-A115-E192CC29F71B}" name="Column452" dataDxfId="15923"/>
    <tableColumn id="473" xr3:uid="{F21C264E-9B33-4CA9-B7F3-E3B5006AC5EB}" name="Column453" dataDxfId="15922"/>
    <tableColumn id="474" xr3:uid="{72E2A28E-F30D-4AD0-84B8-5F86B831333F}" name="Column454" dataDxfId="15921"/>
    <tableColumn id="475" xr3:uid="{730B20D6-6898-4A3E-9CCF-626D538511C3}" name="Column455" dataDxfId="15920"/>
    <tableColumn id="476" xr3:uid="{2AEE5044-2B2D-4933-8CB7-1A9FD129CF79}" name="Column456" dataDxfId="15919"/>
    <tableColumn id="477" xr3:uid="{EA5B14C2-8326-419A-AAA6-85BA78B57EEF}" name="Column457" dataDxfId="15918"/>
    <tableColumn id="478" xr3:uid="{CE2E1E10-983D-497C-B94F-903F98C417FA}" name="Column458" dataDxfId="15917"/>
    <tableColumn id="479" xr3:uid="{7E7DF918-99AD-41AD-862A-B1B4370EA475}" name="Column459" dataDxfId="15916"/>
    <tableColumn id="480" xr3:uid="{3879ADF4-F1CE-4E43-B0E5-87A59322D9CD}" name="Column460" dataDxfId="15915"/>
    <tableColumn id="481" xr3:uid="{B1EF6F5B-A635-4B59-91F8-200BA7C76A96}" name="Column461" dataDxfId="15914"/>
    <tableColumn id="482" xr3:uid="{61268B20-B4B3-45C2-B788-0874F5C0DC58}" name="Column462" dataDxfId="15913"/>
    <tableColumn id="483" xr3:uid="{426F2525-76FD-42AA-B681-D5C913F898B3}" name="Column463" dataDxfId="15912"/>
    <tableColumn id="484" xr3:uid="{EB6047EF-6342-4988-BBDA-F4B6FCD4AC31}" name="Column464" dataDxfId="15911"/>
    <tableColumn id="485" xr3:uid="{3A38516E-7447-4BEA-BC74-02C433010BF5}" name="Column465" dataDxfId="15910"/>
    <tableColumn id="486" xr3:uid="{EBE9EA45-51A3-498D-9BFD-1451E789CF03}" name="Column466" dataDxfId="15909"/>
    <tableColumn id="487" xr3:uid="{34ACD246-5A8D-4BAE-97EB-E16EA170F693}" name="Column467" dataDxfId="15908"/>
    <tableColumn id="488" xr3:uid="{467A8C3D-7CD2-4C0A-A46B-41026947A190}" name="Column468" dataDxfId="15907"/>
    <tableColumn id="489" xr3:uid="{D4634D30-AFD0-4F16-B170-8D9BBEA34379}" name="Column469" dataDxfId="15906"/>
    <tableColumn id="490" xr3:uid="{8E546045-D287-42C2-82FB-F66EDC8E5070}" name="Column470" dataDxfId="15905"/>
    <tableColumn id="491" xr3:uid="{7076EF04-8878-41DC-8D48-DBBE3307E482}" name="Column471" dataDxfId="15904"/>
    <tableColumn id="492" xr3:uid="{A3740DE7-4A5A-4833-BEA7-7D930FED797C}" name="Column472" dataDxfId="15903"/>
    <tableColumn id="493" xr3:uid="{3587549A-C518-4336-BCC7-844E0E955512}" name="Column473" dataDxfId="15902"/>
    <tableColumn id="494" xr3:uid="{3AD0A63C-4337-4590-928E-4FAB88F1CCEB}" name="Column474" dataDxfId="15901"/>
    <tableColumn id="495" xr3:uid="{D2DB7D7B-B613-4D22-B93F-AFADFD6E2154}" name="Column475" dataDxfId="15900"/>
    <tableColumn id="496" xr3:uid="{9EBC77F9-2C3D-4884-B3FC-1B7E34C82BA1}" name="Column476" dataDxfId="15899"/>
    <tableColumn id="497" xr3:uid="{83E5633A-733B-49EC-9DAF-F7AE2A10E90F}" name="Column477" dataDxfId="15898"/>
    <tableColumn id="498" xr3:uid="{FEB3AACA-42C3-4CBA-8422-38B090864A78}" name="Column478" dataDxfId="15897"/>
    <tableColumn id="499" xr3:uid="{FEDCD8CE-8E57-46AE-ACBE-32F3F1F3489F}" name="Column479" dataDxfId="15896"/>
    <tableColumn id="500" xr3:uid="{B5DC8DC6-7043-4742-B83D-DA62F5B8FE04}" name="Column480" dataDxfId="15895"/>
    <tableColumn id="501" xr3:uid="{8EBA754A-4565-4A8F-A185-CCBB8A491D54}" name="Column481" dataDxfId="15894"/>
    <tableColumn id="502" xr3:uid="{58EBC7AE-09BA-4C2B-AF71-F878351DC852}" name="Column482" dataDxfId="15893"/>
    <tableColumn id="503" xr3:uid="{4E431F34-56BC-4026-8D73-B1CDC53C6AB6}" name="Column483" dataDxfId="15892"/>
    <tableColumn id="504" xr3:uid="{E441C1FB-BF55-4BFF-8474-D3FFEE6ED45D}" name="Column484" dataDxfId="15891"/>
    <tableColumn id="505" xr3:uid="{26D881D0-EF2C-45DB-AF46-62F65D308D07}" name="Column485" dataDxfId="15890"/>
    <tableColumn id="506" xr3:uid="{4A46A09B-19B6-4D1B-8DEC-5793085B7546}" name="Column486" dataDxfId="15889"/>
    <tableColumn id="507" xr3:uid="{EF1AC926-38C7-4631-B7C4-304F4D4A13A8}" name="Column487" dataDxfId="15888"/>
    <tableColumn id="508" xr3:uid="{C1CA6820-91BA-466F-86CC-262C998C1E9B}" name="Column488" dataDxfId="15887"/>
    <tableColumn id="509" xr3:uid="{E46BC0D5-6009-4BB9-8858-2FF26DE01476}" name="Column489" dataDxfId="15886"/>
    <tableColumn id="510" xr3:uid="{D048762B-A4F6-422B-8180-B828E7936596}" name="Column490" dataDxfId="15885"/>
    <tableColumn id="511" xr3:uid="{6E4B3D2D-3CFB-4A41-B715-0815473F84EC}" name="Column491" dataDxfId="15884"/>
    <tableColumn id="512" xr3:uid="{6686DB57-1EA2-4609-BF13-6BF83B86D665}" name="Column492" dataDxfId="15883"/>
    <tableColumn id="513" xr3:uid="{3D913E4D-8C27-4D28-8C86-A390C06364FB}" name="Column493" dataDxfId="15882"/>
    <tableColumn id="514" xr3:uid="{FE84FDAC-AC05-4F2F-A5DD-8CA6FFE4203B}" name="Column494" dataDxfId="15881"/>
    <tableColumn id="515" xr3:uid="{1E52C0D6-D984-4161-8DE3-8F436F77A854}" name="Column495" dataDxfId="15880"/>
    <tableColumn id="516" xr3:uid="{4F9F64B5-B186-43BB-A028-9DE0EFD6F4AA}" name="Column496" dataDxfId="15879"/>
    <tableColumn id="517" xr3:uid="{3E5C1A21-90CD-43A3-AE61-B261F3CB6148}" name="Column497" dataDxfId="15878"/>
    <tableColumn id="518" xr3:uid="{C55487D3-9975-4E9B-8BFE-CB8B4212CBD2}" name="Column498" dataDxfId="15877"/>
    <tableColumn id="519" xr3:uid="{F90C1DAB-DB3C-4281-9928-92B6FB4497C5}" name="Column499" dataDxfId="15876"/>
    <tableColumn id="520" xr3:uid="{B005C961-1202-4594-BADE-1B85D8E5186F}" name="Column500" dataDxfId="15875"/>
    <tableColumn id="521" xr3:uid="{CFCFAC4C-FC34-43B8-B662-28AE6A17E836}" name="Column501" dataDxfId="15874"/>
    <tableColumn id="522" xr3:uid="{0922BC5D-3B73-4E48-8754-CEFF54073E5F}" name="Column502" dataDxfId="15873"/>
    <tableColumn id="523" xr3:uid="{BC8DDEF3-47AF-4D31-9D36-9B9730A14BF4}" name="Column503" dataDxfId="15872"/>
    <tableColumn id="524" xr3:uid="{5F23FB6E-F865-4BA3-AEF4-0043E26A4D6E}" name="Column504" dataDxfId="15871"/>
    <tableColumn id="525" xr3:uid="{2F5F894A-5732-40EE-8BA4-6B7FF159A453}" name="Column505" dataDxfId="15870"/>
    <tableColumn id="526" xr3:uid="{E8AD7BEC-FC8D-4B19-9939-F555868BD9BD}" name="Column506" dataDxfId="15869"/>
    <tableColumn id="527" xr3:uid="{58AC41CA-EEB9-4B29-AB69-8DE9CE39AA1C}" name="Column507" dataDxfId="15868"/>
    <tableColumn id="528" xr3:uid="{E8EFDB7D-1CB5-4A2C-B81E-F354827F8DC7}" name="Column508" dataDxfId="15867"/>
    <tableColumn id="529" xr3:uid="{F6E3E254-B060-488B-B6D7-0080E5269C90}" name="Column509" dataDxfId="15866"/>
    <tableColumn id="530" xr3:uid="{46652AE7-B94D-400C-8DD9-F543EDAA3EBA}" name="Column510" dataDxfId="15865"/>
    <tableColumn id="531" xr3:uid="{89689932-1721-4809-8778-194541512DAD}" name="Column511" dataDxfId="15864"/>
    <tableColumn id="532" xr3:uid="{FB4B5D85-F0A7-4B85-8BEE-95B33983D18C}" name="Column512" dataDxfId="15863"/>
    <tableColumn id="533" xr3:uid="{B1136669-BDF5-4343-8794-EDD4616F3459}" name="Column513" dataDxfId="15862"/>
    <tableColumn id="534" xr3:uid="{5D7D20FD-572A-4374-BE84-E42D416A16FA}" name="Column514" dataDxfId="15861"/>
    <tableColumn id="535" xr3:uid="{B477FC3A-233B-443A-817E-7555D641E7F1}" name="Column515" dataDxfId="15860"/>
    <tableColumn id="536" xr3:uid="{7155CE6E-B487-42D7-9566-6E42FA154469}" name="Column516" dataDxfId="15859"/>
    <tableColumn id="537" xr3:uid="{5AE91D03-950A-40CA-AF8F-017FAF7B71CE}" name="Column517" dataDxfId="15858"/>
    <tableColumn id="538" xr3:uid="{C795D429-C302-4776-9DB1-2654DCE2B2E9}" name="Column518" dataDxfId="15857"/>
    <tableColumn id="539" xr3:uid="{7770EE63-3093-4242-B2DF-A2CA30838C21}" name="Column519" dataDxfId="15856"/>
    <tableColumn id="540" xr3:uid="{C8302527-6BDB-41D4-ACD1-336089D3CDF6}" name="Column520" dataDxfId="15855"/>
    <tableColumn id="541" xr3:uid="{558CB859-32A4-4F73-BD87-5915238E0D52}" name="Column521" dataDxfId="15854"/>
    <tableColumn id="542" xr3:uid="{1D9740D5-8903-414B-8072-28952ADFA175}" name="Column522" dataDxfId="15853"/>
    <tableColumn id="543" xr3:uid="{9EC0DFEA-2E7E-4669-8E02-95083A93268D}" name="Column523" dataDxfId="15852"/>
    <tableColumn id="544" xr3:uid="{B756A51A-D868-471D-A236-552F35286076}" name="Column524" dataDxfId="15851"/>
    <tableColumn id="545" xr3:uid="{CE117DCB-2F85-4F9C-A4E8-1CE8C1DD248D}" name="Column525" dataDxfId="15850"/>
    <tableColumn id="546" xr3:uid="{13251597-603B-4C2C-A212-BAAD0237F568}" name="Column526" dataDxfId="15849"/>
    <tableColumn id="547" xr3:uid="{06504395-2B3A-4D48-9363-32C2BD09B33A}" name="Column527" dataDxfId="15848"/>
    <tableColumn id="548" xr3:uid="{DB030AEB-C1C8-40EA-A020-35E4871B4966}" name="Column528" dataDxfId="15847"/>
    <tableColumn id="549" xr3:uid="{2BC4514F-3353-4AD2-9675-99AED8813D2B}" name="Column529" dataDxfId="15846"/>
    <tableColumn id="550" xr3:uid="{50AACDF8-EEB0-4115-AB51-FA2B674177AF}" name="Column530" dataDxfId="15845"/>
    <tableColumn id="551" xr3:uid="{E4976294-2373-42B0-BE73-1A7B3CB00D79}" name="Column531" dataDxfId="15844"/>
    <tableColumn id="552" xr3:uid="{33E4DEFF-B463-458A-B785-FB061A0E6EF6}" name="Column532" dataDxfId="15843"/>
    <tableColumn id="553" xr3:uid="{861FBFCF-E53A-4FC6-804B-FD778A8AEA3B}" name="Column533" dataDxfId="15842"/>
    <tableColumn id="554" xr3:uid="{F2D30D7A-38A2-4FBF-904F-C2EB12446D50}" name="Column534" dataDxfId="15841"/>
    <tableColumn id="555" xr3:uid="{191EFACF-9328-49A7-83F3-4A71F5E02E98}" name="Column535" dataDxfId="15840"/>
    <tableColumn id="556" xr3:uid="{D95914F3-1D17-43C9-84FC-2AAC4FAC920D}" name="Column536" dataDxfId="15839"/>
    <tableColumn id="557" xr3:uid="{5F97B545-B847-4A49-9A1E-D771C562706F}" name="Column537" dataDxfId="15838"/>
    <tableColumn id="558" xr3:uid="{6717F578-A701-4899-808A-BD0478308AF8}" name="Column538" dataDxfId="15837"/>
    <tableColumn id="559" xr3:uid="{51EFD620-AF93-4145-A64D-797377A720BE}" name="Column539" dataDxfId="15836"/>
    <tableColumn id="560" xr3:uid="{AC9E9A00-8190-4C58-B7CB-D50F738584E1}" name="Column540" dataDxfId="15835"/>
    <tableColumn id="561" xr3:uid="{BC49A3DA-9D29-4166-B020-B4A3F503B699}" name="Column541" dataDxfId="15834"/>
    <tableColumn id="562" xr3:uid="{D6FDEFA0-C758-495E-B9E4-38240C2B8A0B}" name="Column542" dataDxfId="15833"/>
    <tableColumn id="563" xr3:uid="{45CB7F94-343D-4B1A-B845-319AF214FBB1}" name="Column543" dataDxfId="15832"/>
    <tableColumn id="564" xr3:uid="{91AB3855-9781-4219-AE62-DCB34CFB7A54}" name="Column544" dataDxfId="15831"/>
    <tableColumn id="565" xr3:uid="{0F0A3411-77E0-4481-B871-70CE4949AC71}" name="Column545" dataDxfId="15830"/>
    <tableColumn id="566" xr3:uid="{8BD3B806-700A-4016-8413-47B2F99A0686}" name="Column546" dataDxfId="15829"/>
    <tableColumn id="567" xr3:uid="{202634FD-0115-4642-98EE-5E8BE3DC592E}" name="Column547" dataDxfId="15828"/>
    <tableColumn id="568" xr3:uid="{D4C16AAB-4DBA-4FA6-8501-792E28F0D992}" name="Column548" dataDxfId="15827"/>
    <tableColumn id="569" xr3:uid="{E60E8BBF-B33E-43F1-B824-6C0A92E5BDE8}" name="Column549" dataDxfId="15826"/>
    <tableColumn id="570" xr3:uid="{7073A77F-7FAF-43D0-A584-2FE54EFD9AFB}" name="Column550" dataDxfId="15825"/>
    <tableColumn id="571" xr3:uid="{70290B93-0C34-495C-8BB7-39356D43C2AD}" name="Column551" dataDxfId="15824"/>
    <tableColumn id="572" xr3:uid="{EBD3F1E3-44E3-486F-9B6D-7A36623726E6}" name="Column552" dataDxfId="15823"/>
    <tableColumn id="573" xr3:uid="{7CC99798-93F5-48F2-8AF6-50E9A6AD2050}" name="Column553" dataDxfId="15822"/>
    <tableColumn id="574" xr3:uid="{0AD22921-A3F3-43DF-B2FF-64ED12F3AB34}" name="Column554" dataDxfId="15821"/>
    <tableColumn id="575" xr3:uid="{DFB35F38-D702-4CB5-A460-F256DD76108F}" name="Column555" dataDxfId="15820"/>
    <tableColumn id="576" xr3:uid="{C1EA9C27-D0AF-420C-A285-FF2A979698C7}" name="Column556" dataDxfId="15819"/>
    <tableColumn id="577" xr3:uid="{1BEEE850-C40E-4484-AF34-039D50ED1E64}" name="Column557" dataDxfId="15818"/>
    <tableColumn id="578" xr3:uid="{3C7BD252-16FF-430A-A0F8-ABF6BCF77314}" name="Column558" dataDxfId="15817"/>
    <tableColumn id="579" xr3:uid="{95E8A319-BC37-4CA0-A780-91F84DD2388F}" name="Column559" dataDxfId="15816"/>
    <tableColumn id="580" xr3:uid="{88F2DDA9-1FA3-4DA8-A091-1A6A55C7F592}" name="Column560" dataDxfId="15815"/>
    <tableColumn id="581" xr3:uid="{E856C56C-9259-43E4-AAEB-56F1F873A6F2}" name="Column561" dataDxfId="15814"/>
    <tableColumn id="582" xr3:uid="{D94D0233-8D8A-4A57-BB40-7B70F1A7C3DC}" name="Column562" dataDxfId="15813"/>
    <tableColumn id="583" xr3:uid="{8DE61628-9580-4BB7-A6F2-2670FD36F1F8}" name="Column563" dataDxfId="15812"/>
    <tableColumn id="584" xr3:uid="{1BF7AFC2-96DA-4A3B-B210-876898DBBF4F}" name="Column564" dataDxfId="15811"/>
    <tableColumn id="585" xr3:uid="{8A84E5E0-2E36-431B-9159-25D075B7F0CB}" name="Column565" dataDxfId="15810"/>
    <tableColumn id="586" xr3:uid="{C7AB7990-313B-41ED-8F17-16CF236FEC61}" name="Column566" dataDxfId="15809"/>
    <tableColumn id="587" xr3:uid="{F7068808-166F-44A6-A441-D97501F4CBA6}" name="Column567" dataDxfId="15808"/>
    <tableColumn id="588" xr3:uid="{D9391EAF-99F9-47CB-92AB-EAD9909D0A8F}" name="Column568" dataDxfId="15807"/>
    <tableColumn id="589" xr3:uid="{3589B9A3-FD91-47F6-A568-BD8D96191E31}" name="Column569" dataDxfId="15806"/>
    <tableColumn id="590" xr3:uid="{56FB220A-9E0D-4A6D-890C-DB070CD6CFA2}" name="Column570" dataDxfId="15805"/>
    <tableColumn id="591" xr3:uid="{1A19F4A5-36A2-463F-80E3-316D5E8408CF}" name="Column571" dataDxfId="15804"/>
    <tableColumn id="592" xr3:uid="{F6DBBC4E-CF02-48F3-8201-E59878F73710}" name="Column572" dataDxfId="15803"/>
    <tableColumn id="593" xr3:uid="{01EC0B17-AA84-4901-AF13-93BAC1D2F4C4}" name="Column573" dataDxfId="15802"/>
    <tableColumn id="594" xr3:uid="{43484C39-3D80-4866-8E81-67E6BC7353A4}" name="Column574" dataDxfId="15801"/>
    <tableColumn id="595" xr3:uid="{EECB2986-9DE0-4EFF-9786-F0721D16FA5D}" name="Column575" dataDxfId="15800"/>
    <tableColumn id="596" xr3:uid="{856B12E8-6830-4141-B68A-A34467F9A87B}" name="Column576" dataDxfId="15799"/>
    <tableColumn id="597" xr3:uid="{6C56570D-F056-4366-BA91-51BFBD7FC8A3}" name="Column577" dataDxfId="15798"/>
    <tableColumn id="598" xr3:uid="{6888D777-5928-4C04-9E83-1F5AADA3B593}" name="Column578" dataDxfId="15797"/>
    <tableColumn id="599" xr3:uid="{622555DA-28A8-458E-B538-FFB6C754A8B8}" name="Column579" dataDxfId="15796"/>
    <tableColumn id="600" xr3:uid="{E8D80DF8-A1AB-4272-9DB5-83BF0A9DD003}" name="Column580" dataDxfId="15795"/>
    <tableColumn id="601" xr3:uid="{20A7056E-DED5-4D5D-80E8-CEC474D93E04}" name="Column581" dataDxfId="15794"/>
    <tableColumn id="602" xr3:uid="{6B88A81B-53D3-4FE5-ACD9-EC1FA66A6E3E}" name="Column582" dataDxfId="15793"/>
    <tableColumn id="603" xr3:uid="{1E43D4DA-8010-431D-A181-4D4623D8595E}" name="Column583" dataDxfId="15792"/>
    <tableColumn id="604" xr3:uid="{7AB1922A-0018-4DBD-8C59-376BA39C70E8}" name="Column584" dataDxfId="15791"/>
    <tableColumn id="605" xr3:uid="{116F18C2-3E5D-4B10-B4F5-BBA98400D4A9}" name="Column585" dataDxfId="15790"/>
    <tableColumn id="606" xr3:uid="{B02F221D-4B5B-44E9-A228-3814F52F0B94}" name="Column586" dataDxfId="15789"/>
    <tableColumn id="607" xr3:uid="{F5E30CD9-58BB-425F-976A-EA6A5843B95C}" name="Column587" dataDxfId="15788"/>
    <tableColumn id="608" xr3:uid="{EFAA6FDB-E470-4261-82E0-5BA0565B7CC2}" name="Column588" dataDxfId="15787"/>
    <tableColumn id="609" xr3:uid="{1D7787EA-719F-4C56-B435-67F345FC5A20}" name="Column589" dataDxfId="15786"/>
    <tableColumn id="610" xr3:uid="{573B71A5-DF24-4EC4-9CD6-33E095C6E253}" name="Column590" dataDxfId="15785"/>
    <tableColumn id="611" xr3:uid="{754FA01F-9486-4FFF-9C56-58858A376EC3}" name="Column591" dataDxfId="15784"/>
    <tableColumn id="612" xr3:uid="{BE9641D8-F593-4B60-83A2-7F62DCF048C8}" name="Column592" dataDxfId="15783"/>
    <tableColumn id="613" xr3:uid="{EB8C42B5-76C9-4106-B48D-A5318A3C8E4B}" name="Column593" dataDxfId="15782"/>
    <tableColumn id="614" xr3:uid="{BB1C4D88-9207-45C3-908B-C6439D87DA92}" name="Column594" dataDxfId="15781"/>
    <tableColumn id="615" xr3:uid="{13E3A31D-A9AA-482C-A7F4-C27F5E0458AC}" name="Column595" dataDxfId="15780"/>
    <tableColumn id="616" xr3:uid="{B91E9219-8015-45E5-B9EB-C1D62AC04CA7}" name="Column596" dataDxfId="15779"/>
    <tableColumn id="617" xr3:uid="{F7C504D2-2C51-4F73-9856-C5079FE88667}" name="Column597" dataDxfId="15778"/>
    <tableColumn id="618" xr3:uid="{E8A3872B-962D-4057-AA2D-1A87E2EC316B}" name="Column598" dataDxfId="15777"/>
    <tableColumn id="619" xr3:uid="{CCBDCB96-93EA-44A1-99AF-7D248D3D9F06}" name="Column599" dataDxfId="15776"/>
    <tableColumn id="620" xr3:uid="{0D2B990C-27AA-465D-B47A-47F7E51EC3DE}" name="Column600" dataDxfId="15775"/>
    <tableColumn id="621" xr3:uid="{15BFB1D7-CFC1-484B-9392-FCB718647D8A}" name="Column601" dataDxfId="15774"/>
    <tableColumn id="622" xr3:uid="{3CCF47ED-D469-42B4-BCBF-15CED50F95D7}" name="Column602" dataDxfId="15773"/>
    <tableColumn id="623" xr3:uid="{6093C5DD-D79A-4A19-8ACA-9EAECA35B725}" name="Column603" dataDxfId="15772"/>
    <tableColumn id="624" xr3:uid="{E0C7E0C0-9C68-45C2-BFC4-DD2586E5CE22}" name="Column604" dataDxfId="15771"/>
    <tableColumn id="625" xr3:uid="{1DAD957E-21E5-4D58-B4AE-F18FD2504AB3}" name="Column605" dataDxfId="15770"/>
    <tableColumn id="626" xr3:uid="{24BF0822-D026-4D6A-89F8-923194300BE7}" name="Column606" dataDxfId="15769"/>
    <tableColumn id="627" xr3:uid="{53827D86-802A-4BBF-B0DE-21B456B7CCD9}" name="Column607" dataDxfId="15768"/>
    <tableColumn id="628" xr3:uid="{B09F92E0-E7A0-49CF-8874-C5EF1FC0C0D9}" name="Column608" dataDxfId="15767"/>
    <tableColumn id="629" xr3:uid="{56F8A518-B404-4586-B719-1EC17D22D5BF}" name="Column609" dataDxfId="15766"/>
    <tableColumn id="630" xr3:uid="{1BE823F2-93CB-461A-BF15-1D9FC0E95D99}" name="Column610" dataDxfId="15765"/>
    <tableColumn id="631" xr3:uid="{F62000BF-F78A-417E-A135-D96EAD3B47A2}" name="Column611" dataDxfId="15764"/>
    <tableColumn id="632" xr3:uid="{7E43DB9E-6D1A-470B-BEB3-2E2BE617EC6C}" name="Column612" dataDxfId="15763"/>
    <tableColumn id="633" xr3:uid="{56EC683C-4287-4956-8B1C-F0CDFAEB6292}" name="Column613" dataDxfId="15762"/>
    <tableColumn id="634" xr3:uid="{DAFE288E-7535-4DDE-A5B2-4048670619F3}" name="Column614" dataDxfId="15761"/>
    <tableColumn id="635" xr3:uid="{81D5E48C-8812-49BE-82A8-0B65B8FDAC56}" name="Column615" dataDxfId="15760"/>
    <tableColumn id="636" xr3:uid="{57DE5E04-51A2-45F9-B789-D9243E3942A4}" name="Column616" dataDxfId="15759"/>
    <tableColumn id="637" xr3:uid="{997C887C-3BAE-4242-AE21-22B5B8A25BE0}" name="Column617" dataDxfId="15758"/>
    <tableColumn id="638" xr3:uid="{1CE3E58D-DD98-4BAA-B11C-C3F50F346E06}" name="Column618" dataDxfId="15757"/>
    <tableColumn id="639" xr3:uid="{E35642DE-A2F9-4769-8C3B-3166B5B261EF}" name="Column619" dataDxfId="15756"/>
    <tableColumn id="640" xr3:uid="{AEC44E3C-6A0C-4430-B374-368DBF80AC18}" name="Column620" dataDxfId="15755"/>
    <tableColumn id="641" xr3:uid="{614A5955-36E9-48C4-A40F-30DC903994DE}" name="Column621" dataDxfId="15754"/>
    <tableColumn id="642" xr3:uid="{8ACE0053-0ABB-479F-926A-1C8613EB7CCD}" name="Column622" dataDxfId="15753"/>
    <tableColumn id="643" xr3:uid="{DA1C41C6-E85B-4D4C-9090-1D98EBC3FFA9}" name="Column623" dataDxfId="15752"/>
    <tableColumn id="644" xr3:uid="{EA3BC37E-0369-41DC-857A-7DE72A9B2284}" name="Column624" dataDxfId="15751"/>
    <tableColumn id="645" xr3:uid="{AB61D6A2-E773-4AEB-9123-52A75EEACA6B}" name="Column625" dataDxfId="15750"/>
    <tableColumn id="646" xr3:uid="{EBE7C14F-4664-4FE3-884A-6E7DA4095B4E}" name="Column626" dataDxfId="15749"/>
    <tableColumn id="647" xr3:uid="{783E6599-140E-41FE-A294-5842CD42549A}" name="Column627" dataDxfId="15748"/>
    <tableColumn id="648" xr3:uid="{2DF897B0-F057-40C3-8D67-5B1746ED3CEF}" name="Column628" dataDxfId="15747"/>
    <tableColumn id="649" xr3:uid="{80265FBB-192E-49D5-B060-956546567D80}" name="Column629" dataDxfId="15746"/>
    <tableColumn id="650" xr3:uid="{EDB703DA-D762-4C7B-A1AF-3709D490BB50}" name="Column630" dataDxfId="15745"/>
    <tableColumn id="651" xr3:uid="{C0157338-AFFA-45A8-B81D-D95898FE4E7C}" name="Column631" dataDxfId="15744"/>
    <tableColumn id="652" xr3:uid="{7D533422-6965-42DC-89E8-96F8FF2351E5}" name="Column632" dataDxfId="15743"/>
    <tableColumn id="653" xr3:uid="{1BC4597E-FC25-4218-BB54-DD3328A24F04}" name="Column633" dataDxfId="15742"/>
    <tableColumn id="654" xr3:uid="{EFC10183-9D8E-4A6D-8FF2-B221B32C2F1D}" name="Column634" dataDxfId="15741"/>
    <tableColumn id="655" xr3:uid="{01A5A2DE-2F93-43FF-B5EA-80665841BD27}" name="Column635" dataDxfId="15740"/>
    <tableColumn id="656" xr3:uid="{BEDD560F-160A-4C82-833B-0862F0B5270A}" name="Column636" dataDxfId="15739"/>
    <tableColumn id="657" xr3:uid="{FD56DB7E-BB54-4F49-BA2C-504FC87A0392}" name="Column637" dataDxfId="15738"/>
    <tableColumn id="658" xr3:uid="{513930FE-5D35-4CD7-9F9D-C0F6D599AFA9}" name="Column638" dataDxfId="15737"/>
    <tableColumn id="659" xr3:uid="{199C3497-7B90-42C2-AF49-A4B772374E36}" name="Column639" dataDxfId="15736"/>
    <tableColumn id="660" xr3:uid="{6D0C6B05-388E-4990-8E45-A795058A2C02}" name="Column640" dataDxfId="15735"/>
    <tableColumn id="661" xr3:uid="{7AED8D9A-F534-4E3B-82D6-C8278A56B9BC}" name="Column641" dataDxfId="15734"/>
    <tableColumn id="662" xr3:uid="{9B558EA4-6795-428E-8446-B132B2BAF3D4}" name="Column642" dataDxfId="15733"/>
    <tableColumn id="663" xr3:uid="{25106794-AD1E-4D83-B414-75601197D91E}" name="Column643" dataDxfId="15732"/>
    <tableColumn id="664" xr3:uid="{E4C01A36-4704-44B2-B7A9-F5ED39118CAE}" name="Column644" dataDxfId="15731"/>
    <tableColumn id="665" xr3:uid="{16D365F0-D817-4118-8820-89738C57E5D5}" name="Column645" dataDxfId="15730"/>
    <tableColumn id="666" xr3:uid="{90FEC5A9-4E80-4E6E-AD44-598BF1007087}" name="Column646" dataDxfId="15729"/>
    <tableColumn id="667" xr3:uid="{3EE763EB-D761-4FD8-A5FE-F4236D4D6DC1}" name="Column647" dataDxfId="15728"/>
    <tableColumn id="668" xr3:uid="{4A37A62C-C234-403C-B256-48719BD51CEC}" name="Column648" dataDxfId="15727"/>
    <tableColumn id="669" xr3:uid="{123CE6A1-4F5A-4B2B-BC79-CE71ED9F5E07}" name="Column649" dataDxfId="15726"/>
    <tableColumn id="670" xr3:uid="{0BFECEAB-300C-4EAB-AD70-DE42752BF43D}" name="Column650" dataDxfId="15725"/>
    <tableColumn id="671" xr3:uid="{F00131AB-6200-4C82-9032-FDEB51CC4EB7}" name="Column651" dataDxfId="15724"/>
    <tableColumn id="672" xr3:uid="{49E507B3-8C4A-4703-8212-98281A5A8A29}" name="Column652" dataDxfId="15723"/>
    <tableColumn id="673" xr3:uid="{CDB142A9-A33E-4A76-8022-D18C5125C1A0}" name="Column653" dataDxfId="15722"/>
    <tableColumn id="674" xr3:uid="{4286D767-ACCB-4874-93E2-9D2874D2F136}" name="Column654" dataDxfId="15721"/>
    <tableColumn id="675" xr3:uid="{0588067B-EFBE-4B57-AF48-24F38D82190C}" name="Column655" dataDxfId="15720"/>
    <tableColumn id="676" xr3:uid="{DE5910FA-E026-415D-8B18-9E7A616BF231}" name="Column656" dataDxfId="15719"/>
    <tableColumn id="677" xr3:uid="{0238D24F-1804-4B67-9981-FFB764479192}" name="Column657" dataDxfId="15718"/>
    <tableColumn id="678" xr3:uid="{3EDB5FCF-4EFF-4A3C-8659-496E074E7BCB}" name="Column658" dataDxfId="15717"/>
    <tableColumn id="679" xr3:uid="{B1EFEFDA-C3EF-4814-9B11-61248B1C57CB}" name="Column659" dataDxfId="15716"/>
    <tableColumn id="680" xr3:uid="{8B717C54-6A94-4A63-B029-66393C38D013}" name="Column660" dataDxfId="15715"/>
    <tableColumn id="681" xr3:uid="{51432736-B88D-4323-ABE7-ACB5D4226596}" name="Column661" dataDxfId="15714"/>
    <tableColumn id="682" xr3:uid="{D0A9B733-714F-430D-84A4-8E08C7EEE125}" name="Column662" dataDxfId="15713"/>
    <tableColumn id="683" xr3:uid="{B9D37548-C3D9-41DA-883A-8AE19850525D}" name="Column663" dataDxfId="15712"/>
    <tableColumn id="684" xr3:uid="{E69A6A59-B139-4015-9CBA-CF6E808BD683}" name="Column664" dataDxfId="15711"/>
    <tableColumn id="685" xr3:uid="{B1C981C5-81BE-4CD3-A5F9-AD126C9BFD91}" name="Column665" dataDxfId="15710"/>
    <tableColumn id="686" xr3:uid="{2A8CCCAA-C072-4DED-AA5C-2C3AD0553099}" name="Column666" dataDxfId="15709"/>
    <tableColumn id="687" xr3:uid="{E64E1350-4A99-4F9E-A25A-57CFD3CCBB93}" name="Column667" dataDxfId="15708"/>
    <tableColumn id="688" xr3:uid="{F71CAE29-53AE-45BF-8930-3D907F61B733}" name="Column668" dataDxfId="15707"/>
    <tableColumn id="689" xr3:uid="{BB72BA26-23E3-4AD4-91DA-C945EB9CCD2B}" name="Column669" dataDxfId="15706"/>
    <tableColumn id="690" xr3:uid="{0D8888AF-1A19-4CC4-A749-D1F8249DF45C}" name="Column670" dataDxfId="15705"/>
    <tableColumn id="691" xr3:uid="{426F4F5A-DE88-4078-80CE-9F2E3E78EEFC}" name="Column671" dataDxfId="15704"/>
    <tableColumn id="692" xr3:uid="{450529A9-8E5D-4F99-91D2-A08B01D97935}" name="Column672" dataDxfId="15703"/>
    <tableColumn id="693" xr3:uid="{AEFDB613-CFE6-45B6-A036-394CDF7E5517}" name="Column673" dataDxfId="15702"/>
    <tableColumn id="694" xr3:uid="{D30691C5-02D3-42F2-9D84-A82D0A809C23}" name="Column674" dataDxfId="15701"/>
    <tableColumn id="695" xr3:uid="{FEFD85E0-9AA8-41C2-A5A1-A02D823A6B2C}" name="Column675" dataDxfId="15700"/>
    <tableColumn id="696" xr3:uid="{A364D5A8-D4A4-465E-83B5-138A6A8794A5}" name="Column676" dataDxfId="15699"/>
    <tableColumn id="697" xr3:uid="{1086D5FB-66BD-4606-B6C7-6A198BEF0A8F}" name="Column677" dataDxfId="15698"/>
    <tableColumn id="698" xr3:uid="{DF3B6574-72EC-4300-9968-E724A9D9DE24}" name="Column678" dataDxfId="15697"/>
    <tableColumn id="699" xr3:uid="{7CDDA0FB-823C-420A-A8F4-2965F83136EF}" name="Column679" dataDxfId="15696"/>
    <tableColumn id="700" xr3:uid="{44AF3749-DC5A-49FF-8012-B6EFDA84B0BF}" name="Column680" dataDxfId="15695"/>
    <tableColumn id="701" xr3:uid="{B8C61968-6DCD-4842-B647-65FF5F7763AA}" name="Column681" dataDxfId="15694"/>
    <tableColumn id="702" xr3:uid="{CDE23E79-AFD9-4A59-A04F-C4FF32CDF852}" name="Column682" dataDxfId="15693"/>
    <tableColumn id="703" xr3:uid="{57E2F75E-79D6-40D4-B7E3-787E631F1E61}" name="Column683" dataDxfId="15692"/>
    <tableColumn id="704" xr3:uid="{09EBA390-DBAB-4012-9307-9F530F14A5BE}" name="Column684" dataDxfId="15691"/>
    <tableColumn id="705" xr3:uid="{0CB016E4-E100-48C9-89E4-497C903BE9C2}" name="Column685" dataDxfId="15690"/>
    <tableColumn id="706" xr3:uid="{A18C4CC7-8C89-4AE5-BB6B-25F2376EBAF2}" name="Column686" dataDxfId="15689"/>
    <tableColumn id="707" xr3:uid="{15130C9F-9D8E-4F8F-A64A-C8C709AE6797}" name="Column687" dataDxfId="15688"/>
    <tableColumn id="708" xr3:uid="{647351F5-51B9-4CD3-8F17-EE7EA63B52C9}" name="Column688" dataDxfId="15687"/>
    <tableColumn id="709" xr3:uid="{3D8572BD-B85B-4E2A-91D7-E8F686F22C29}" name="Column689" dataDxfId="15686"/>
    <tableColumn id="710" xr3:uid="{DD38DC89-3151-4DBD-9948-99490B09EB87}" name="Column690" dataDxfId="15685"/>
    <tableColumn id="711" xr3:uid="{09AEF308-CCD4-4059-AFB3-724018E7714C}" name="Column691" dataDxfId="15684"/>
    <tableColumn id="712" xr3:uid="{BFE4EDCB-CF18-42A8-B090-BDFEAE2B30EB}" name="Column692" dataDxfId="15683"/>
    <tableColumn id="713" xr3:uid="{64A29590-5374-486C-ADC3-309FB7D901DB}" name="Column693" dataDxfId="15682"/>
    <tableColumn id="714" xr3:uid="{95708698-EA1F-411B-B91A-119C3CAEBA8E}" name="Column694" dataDxfId="15681"/>
    <tableColumn id="715" xr3:uid="{02171490-A577-419F-A326-1E412FA22B9F}" name="Column695" dataDxfId="15680"/>
    <tableColumn id="716" xr3:uid="{0FD4C58B-BAAC-46DC-A31C-D792265A58E3}" name="Column696" dataDxfId="15679"/>
    <tableColumn id="717" xr3:uid="{D2681E3E-498C-489A-9322-9E792A9604D8}" name="Column697" dataDxfId="15678"/>
    <tableColumn id="718" xr3:uid="{23D3DBBE-28C0-4313-ADAE-611D4757E080}" name="Column698" dataDxfId="15677"/>
    <tableColumn id="719" xr3:uid="{1B5DC297-40D4-42B4-BA58-1779AA37EEE7}" name="Column699" dataDxfId="15676"/>
    <tableColumn id="720" xr3:uid="{A0833DFE-3B08-4CAC-A72F-29388DD1465D}" name="Column700" dataDxfId="15675"/>
    <tableColumn id="721" xr3:uid="{E4DFF5BC-315A-4613-A419-9FF80D4F7C92}" name="Column701" dataDxfId="15674"/>
    <tableColumn id="722" xr3:uid="{FA20CF54-D2DE-4FFC-8EB8-F9A27A162730}" name="Column702" dataDxfId="15673"/>
    <tableColumn id="723" xr3:uid="{5E013CE0-8146-4650-81A4-DFAC12D36DA8}" name="Column703" dataDxfId="15672"/>
    <tableColumn id="724" xr3:uid="{983263F7-C9C0-4E73-A549-07B7A4EC4557}" name="Column704" dataDxfId="15671"/>
    <tableColumn id="725" xr3:uid="{A16A0893-A539-4F0A-A2AC-416043E54C19}" name="Column705" dataDxfId="15670"/>
    <tableColumn id="726" xr3:uid="{D7EE6B2E-9C74-4208-AEEF-A9FA0CBB8D9C}" name="Column706" dataDxfId="15669"/>
    <tableColumn id="727" xr3:uid="{0B6D5F65-762C-49EE-8A8B-462C663DC1AE}" name="Column707" dataDxfId="15668"/>
    <tableColumn id="728" xr3:uid="{7B3CECCD-1CFE-4EB7-9238-5269F12DE381}" name="Column708" dataDxfId="15667"/>
    <tableColumn id="729" xr3:uid="{444EA170-3644-4BC3-9A77-B2D974E30BE0}" name="Column709" dataDxfId="15666"/>
    <tableColumn id="730" xr3:uid="{BFCE4440-DD8B-43F5-BC55-9917AF07AD14}" name="Column710" dataDxfId="15665"/>
    <tableColumn id="731" xr3:uid="{0D43D23C-AA31-4F59-A6BB-02CAA2868913}" name="Column711" dataDxfId="15664"/>
    <tableColumn id="732" xr3:uid="{A2EEF93F-645B-4E7F-8851-C01AF50B5DCB}" name="Column712" dataDxfId="15663"/>
    <tableColumn id="733" xr3:uid="{4BE303C0-038E-42D2-9E6F-380B52152177}" name="Column713" dataDxfId="15662"/>
    <tableColumn id="734" xr3:uid="{AAB9D022-8AEB-4C95-BB6C-9A1F09A8B634}" name="Column714" dataDxfId="15661"/>
    <tableColumn id="735" xr3:uid="{1C4B1206-0BF4-4005-8C46-3D5ABC7F158E}" name="Column715" dataDxfId="15660"/>
    <tableColumn id="736" xr3:uid="{179497AD-61C3-4593-ABD3-688234E3EBA1}" name="Column716" dataDxfId="15659"/>
    <tableColumn id="737" xr3:uid="{29972163-B069-4F36-9C19-68D3ECC9F8F2}" name="Column717" dataDxfId="15658"/>
    <tableColumn id="738" xr3:uid="{EC9055C7-82DF-4687-86ED-0016E94037D7}" name="Column718" dataDxfId="15657"/>
    <tableColumn id="739" xr3:uid="{4E5644C5-E41D-4293-A14B-72F8B1C0B9A6}" name="Column719" dataDxfId="15656"/>
    <tableColumn id="740" xr3:uid="{3C86AEDF-2C5C-4B90-9FCF-3FED439D3173}" name="Column720" dataDxfId="15655"/>
    <tableColumn id="741" xr3:uid="{9DE610CA-9BAB-4AD0-A2A1-8084ED20D805}" name="Column721" dataDxfId="15654"/>
    <tableColumn id="742" xr3:uid="{E4FA6160-DC94-45FE-98CF-8AAED8D29594}" name="Column722" dataDxfId="15653"/>
    <tableColumn id="743" xr3:uid="{6FD6F3D6-D28D-4318-B422-83350AE83348}" name="Column723" dataDxfId="15652"/>
    <tableColumn id="744" xr3:uid="{B1F09048-4829-4866-903C-47700BC19F43}" name="Column724" dataDxfId="15651"/>
    <tableColumn id="745" xr3:uid="{0A374C75-3C18-4E3C-9838-8F826E2C8323}" name="Column725" dataDxfId="15650"/>
    <tableColumn id="746" xr3:uid="{71531299-8C5E-4BB4-BE5F-D5CAD830F5FA}" name="Column726" dataDxfId="15649"/>
    <tableColumn id="747" xr3:uid="{260E0E4C-5DE1-4736-9573-9F388E5F6C46}" name="Column727" dataDxfId="15648"/>
    <tableColumn id="748" xr3:uid="{74E388AF-2839-4956-8F7E-D155BBE4317C}" name="Column728" dataDxfId="15647"/>
    <tableColumn id="749" xr3:uid="{6FCFD096-C1DB-4C9A-AAD0-8ABDD581B5C7}" name="Column729" dataDxfId="15646"/>
    <tableColumn id="750" xr3:uid="{3317976F-06BD-457C-889D-9B6588E37471}" name="Column730" dataDxfId="15645"/>
    <tableColumn id="751" xr3:uid="{5E789CAA-ED9D-4936-89FF-C01859F9102F}" name="Column731" dataDxfId="15644"/>
    <tableColumn id="752" xr3:uid="{59FDED46-9719-4F7B-8344-92099A76719D}" name="Column732" dataDxfId="15643"/>
    <tableColumn id="753" xr3:uid="{F3511750-CFB0-4145-B071-4C5F2D5782CF}" name="Column733" dataDxfId="15642"/>
    <tableColumn id="754" xr3:uid="{04486679-DA7B-48ED-85A3-9850D1D88527}" name="Column734" dataDxfId="15641"/>
    <tableColumn id="755" xr3:uid="{2824EB18-53B9-4173-B1B1-C81B84EF3EDC}" name="Column735" dataDxfId="15640"/>
    <tableColumn id="756" xr3:uid="{409B6664-D4BF-4770-8E45-0DC259A5C75E}" name="Column736" dataDxfId="15639"/>
    <tableColumn id="757" xr3:uid="{3E062FE3-049D-4DC7-A298-6113BA63BE41}" name="Column737" dataDxfId="15638"/>
    <tableColumn id="758" xr3:uid="{3A32A342-1C75-4E7F-8EE0-35BE3CD0150C}" name="Column738" dataDxfId="15637"/>
    <tableColumn id="759" xr3:uid="{2B157C69-E6FB-43D5-9264-8003C43C6141}" name="Column739" dataDxfId="15636"/>
    <tableColumn id="760" xr3:uid="{26E439EE-D783-48A6-9180-00D79516CE6F}" name="Column740" dataDxfId="15635"/>
    <tableColumn id="761" xr3:uid="{071242FC-9541-4B3D-B772-FECA94C06B68}" name="Column741" dataDxfId="15634"/>
    <tableColumn id="762" xr3:uid="{4D8BE484-5ACF-4B7F-A11A-7D42376423A7}" name="Column742" dataDxfId="15633"/>
    <tableColumn id="763" xr3:uid="{433BC193-C7F1-4C11-B19E-23E15955A361}" name="Column743" dataDxfId="15632"/>
    <tableColumn id="764" xr3:uid="{D047F68B-FC49-4F06-B363-ADBAD455AC07}" name="Column744" dataDxfId="15631"/>
    <tableColumn id="765" xr3:uid="{87AA125A-0014-4986-9440-7EF403734D59}" name="Column745" dataDxfId="15630"/>
    <tableColumn id="766" xr3:uid="{69686988-7728-4E20-BF8B-874A9F83F183}" name="Column746" dataDxfId="15629"/>
    <tableColumn id="767" xr3:uid="{12F1B2E7-1813-4691-8242-D5B97A1F80CE}" name="Column747" dataDxfId="15628"/>
    <tableColumn id="768" xr3:uid="{273078F6-34D3-4CC7-8E3C-C0A95BD7BDF1}" name="Column748" dataDxfId="15627"/>
    <tableColumn id="769" xr3:uid="{CF5CFC82-9C9A-47C1-81C6-4AE4E6352446}" name="Column749" dataDxfId="15626"/>
    <tableColumn id="770" xr3:uid="{68098C11-16C5-4975-BC87-4151235AB252}" name="Column750" dataDxfId="15625"/>
    <tableColumn id="771" xr3:uid="{6C1B6E92-F980-4CA2-A8AB-35B26510891D}" name="Column751" dataDxfId="15624"/>
    <tableColumn id="772" xr3:uid="{7FC43243-F5BB-4884-8D86-3D76753F806D}" name="Column752" dataDxfId="15623"/>
    <tableColumn id="773" xr3:uid="{9B1198B1-2E3F-460D-B9D4-DF86C8B8FAED}" name="Column753" dataDxfId="15622"/>
    <tableColumn id="774" xr3:uid="{6580B276-4363-4CD9-B1C6-472007DAB2B8}" name="Column754" dataDxfId="15621"/>
    <tableColumn id="775" xr3:uid="{1CCB6598-DF3D-4DD4-AA22-6604E8DC39A1}" name="Column755" dataDxfId="15620"/>
    <tableColumn id="776" xr3:uid="{F32355D0-DAE9-4FC0-9586-9DC9FCE47195}" name="Column756" dataDxfId="15619"/>
    <tableColumn id="777" xr3:uid="{E0ED9F45-F3B1-4959-8E81-CA3213563023}" name="Column757" dataDxfId="15618"/>
    <tableColumn id="778" xr3:uid="{AF3AC06B-FEEF-463C-9F53-19722805F973}" name="Column758" dataDxfId="15617"/>
    <tableColumn id="779" xr3:uid="{45B82621-16AA-4125-94F9-5FD522D39854}" name="Column759" dataDxfId="15616"/>
    <tableColumn id="780" xr3:uid="{F3103DED-FA4F-4CC9-A4C7-B45E27D59876}" name="Column760" dataDxfId="15615"/>
    <tableColumn id="781" xr3:uid="{5981D233-C803-4BAF-88D6-C6C3565BE416}" name="Column761" dataDxfId="15614"/>
    <tableColumn id="782" xr3:uid="{7ABFFE5A-0BC4-41D6-BFF7-7F92344874F8}" name="Column762" dataDxfId="15613"/>
    <tableColumn id="783" xr3:uid="{AECEC936-ABA9-4215-8877-D3E83D04E741}" name="Column763" dataDxfId="15612"/>
    <tableColumn id="784" xr3:uid="{C195B066-24E0-4C18-9BBD-60D2356CC856}" name="Column764" dataDxfId="15611"/>
    <tableColumn id="785" xr3:uid="{D305BAF0-A1EB-4119-AFA7-D777CBB4A7EE}" name="Column765" dataDxfId="15610"/>
    <tableColumn id="786" xr3:uid="{7E176D22-5666-40C9-BC6C-954364623362}" name="Column766" dataDxfId="15609"/>
    <tableColumn id="787" xr3:uid="{BF6CDDE9-F0D2-4AE8-AE41-3A6B7CCABBBF}" name="Column767" dataDxfId="15608"/>
    <tableColumn id="788" xr3:uid="{2BC8EE36-18F6-4BFF-80D6-8DF3275B202A}" name="Column768" dataDxfId="15607"/>
    <tableColumn id="789" xr3:uid="{A19DA3F0-57BA-46DD-A77D-B0A557E5E70C}" name="Column769" dataDxfId="15606"/>
    <tableColumn id="790" xr3:uid="{4F7C4545-33F8-4EB4-B262-9FCA82ECD3FE}" name="Column770" dataDxfId="15605"/>
    <tableColumn id="791" xr3:uid="{48193018-4450-440F-9452-3BFD8941E950}" name="Column771" dataDxfId="15604"/>
    <tableColumn id="792" xr3:uid="{DB7700D6-E27A-4F59-91EC-FA0705A6C0F3}" name="Column772" dataDxfId="15603"/>
    <tableColumn id="793" xr3:uid="{700877C7-1448-49FA-9558-75ABA87C55B9}" name="Column773" dataDxfId="15602"/>
    <tableColumn id="794" xr3:uid="{39628F66-1D9A-4452-9E99-276AD1064A6C}" name="Column774" dataDxfId="15601"/>
    <tableColumn id="795" xr3:uid="{B6A154DF-9610-4129-957A-992C16117521}" name="Column775" dataDxfId="15600"/>
    <tableColumn id="796" xr3:uid="{A4A06549-4E71-4080-A529-0EEEBEBC1C81}" name="Column776" dataDxfId="15599"/>
    <tableColumn id="797" xr3:uid="{BC722E80-5E8D-4E83-A9D6-EEC67CCAA285}" name="Column777" dataDxfId="15598"/>
    <tableColumn id="798" xr3:uid="{E74DCC3D-9ED4-4BCC-98B6-C65E10D3EFA0}" name="Column778" dataDxfId="15597"/>
    <tableColumn id="799" xr3:uid="{C717DF03-47DF-4042-903C-14B656BB2AD8}" name="Column779" dataDxfId="15596"/>
    <tableColumn id="800" xr3:uid="{C64BD9CE-F280-45A8-B6AA-C44906155A92}" name="Column780" dataDxfId="15595"/>
    <tableColumn id="801" xr3:uid="{7F6C639E-49C9-42ED-9C6E-698F9B738074}" name="Column781" dataDxfId="15594"/>
    <tableColumn id="802" xr3:uid="{DC4B4BBE-71F6-465E-9322-8648E9BBE6F5}" name="Column782" dataDxfId="15593"/>
    <tableColumn id="803" xr3:uid="{E1AC9E01-3E58-4AB8-904E-FA4CD714962E}" name="Column783" dataDxfId="15592"/>
    <tableColumn id="804" xr3:uid="{0A9A84D6-D406-49A2-8BF4-F675C9CC59B7}" name="Column784" dataDxfId="15591"/>
    <tableColumn id="805" xr3:uid="{3BF1D3DF-8FED-4FB4-A642-DB5615AD9086}" name="Column785" dataDxfId="15590"/>
    <tableColumn id="806" xr3:uid="{F9A83E29-97A1-4CE3-9363-1D8B95E66939}" name="Column786" dataDxfId="15589"/>
    <tableColumn id="807" xr3:uid="{0CA83ACE-2EFB-4A9A-A2FB-F876FFF1B8A7}" name="Column787" dataDxfId="15588"/>
    <tableColumn id="808" xr3:uid="{B93059B0-DFBD-4747-8A69-D15B1E4E3320}" name="Column788" dataDxfId="15587"/>
    <tableColumn id="809" xr3:uid="{38C51FF7-4AE3-4199-9C2C-7373AEF43D48}" name="Column789" dataDxfId="15586"/>
    <tableColumn id="810" xr3:uid="{A160670D-03A2-4ECA-92BB-953D5B9F0463}" name="Column790" dataDxfId="15585"/>
    <tableColumn id="811" xr3:uid="{34D09564-E659-47CE-8939-0AF2A0D2D78E}" name="Column791" dataDxfId="15584"/>
    <tableColumn id="812" xr3:uid="{79401356-1D6A-4261-A0B9-D3BE2AEF2744}" name="Column792" dataDxfId="15583"/>
    <tableColumn id="813" xr3:uid="{89234050-EA2C-4A83-8150-4559C83ED9EC}" name="Column793" dataDxfId="15582"/>
    <tableColumn id="814" xr3:uid="{1A91C7A4-A3DB-457B-85AE-CAE302B5CE8C}" name="Column794" dataDxfId="15581"/>
    <tableColumn id="815" xr3:uid="{A231709E-C42F-4957-8597-0B62E1AC7068}" name="Column795" dataDxfId="15580"/>
    <tableColumn id="816" xr3:uid="{232A21A9-FD15-4675-A804-51612D6C2099}" name="Column796" dataDxfId="15579"/>
    <tableColumn id="817" xr3:uid="{67B1B73C-F2B1-456A-9711-B65D09C856D3}" name="Column797" dataDxfId="15578"/>
    <tableColumn id="818" xr3:uid="{F962A47A-850C-4B34-BC78-0435E1FD8BE5}" name="Column798" dataDxfId="15577"/>
    <tableColumn id="819" xr3:uid="{CF755896-BE42-4DF4-A391-5C7FDFEE78AA}" name="Column799" dataDxfId="15576"/>
    <tableColumn id="820" xr3:uid="{4098FE39-E56F-4DAC-BD0C-AE85203A7E77}" name="Column800" dataDxfId="15575"/>
    <tableColumn id="821" xr3:uid="{BB8ACAB9-A22C-4EA0-94C3-3F6D21AC3ABA}" name="Column801" dataDxfId="15574"/>
    <tableColumn id="822" xr3:uid="{5ED6D124-CBFB-4BAF-977A-0DCCC105402B}" name="Column802" dataDxfId="15573"/>
    <tableColumn id="823" xr3:uid="{57520F26-07EC-4149-A4E2-FD4B165228E5}" name="Column803" dataDxfId="15572"/>
    <tableColumn id="824" xr3:uid="{AF49682B-872E-4CDF-94A7-37716BE5204A}" name="Column804" dataDxfId="15571"/>
    <tableColumn id="825" xr3:uid="{AEA36D47-16D1-4B41-80B0-42881380B0EA}" name="Column805" dataDxfId="15570"/>
    <tableColumn id="826" xr3:uid="{2F568BAE-95AA-484E-8B9E-94BCB196779E}" name="Column806" dataDxfId="15569"/>
    <tableColumn id="827" xr3:uid="{C34AE736-2133-46B7-AA8E-C00094DBD588}" name="Column807" dataDxfId="15568"/>
    <tableColumn id="828" xr3:uid="{364799DD-D866-4F61-9F17-8F0DC8C03C77}" name="Column808" dataDxfId="15567"/>
    <tableColumn id="829" xr3:uid="{0AD96ADF-B95E-43AE-AE1F-50CB16E36EDB}" name="Column809" dataDxfId="15566"/>
    <tableColumn id="830" xr3:uid="{909EB417-61CC-48C4-A0F2-C37DA9783093}" name="Column810" dataDxfId="15565"/>
    <tableColumn id="831" xr3:uid="{343AB581-C171-4CB4-8A25-56FF0BED3B3E}" name="Column811" dataDxfId="15564"/>
    <tableColumn id="832" xr3:uid="{13203DC2-8CB1-479E-9CFA-088BCAB26C09}" name="Column812" dataDxfId="15563"/>
    <tableColumn id="833" xr3:uid="{4D016CCD-1695-4649-A306-343DD07B095F}" name="Column813" dataDxfId="15562"/>
    <tableColumn id="834" xr3:uid="{A7C3B96B-BDE7-4F80-987F-829B3E68A2C9}" name="Column814" dataDxfId="15561"/>
    <tableColumn id="835" xr3:uid="{DD3AC46E-BCB1-4086-BE33-5758E68CEAF9}" name="Column815" dataDxfId="15560"/>
    <tableColumn id="836" xr3:uid="{772413FD-3BF7-4A8F-B355-823548D0B45D}" name="Column816" dataDxfId="15559"/>
    <tableColumn id="837" xr3:uid="{2D8BF780-2499-405B-9BB3-6C67C05A201D}" name="Column817" dataDxfId="15558"/>
    <tableColumn id="838" xr3:uid="{244F86E8-F0F3-41F0-B694-4F41F372AD70}" name="Column818" dataDxfId="15557"/>
    <tableColumn id="839" xr3:uid="{1865D802-BE59-46FB-94BA-1F500ECEB62E}" name="Column819" dataDxfId="15556"/>
    <tableColumn id="840" xr3:uid="{F0C043DF-7567-4193-8F21-4666F88A9AAA}" name="Column820" dataDxfId="15555"/>
    <tableColumn id="841" xr3:uid="{C4095867-4C89-4C48-BB30-806A18D43F6D}" name="Column821" dataDxfId="15554"/>
    <tableColumn id="842" xr3:uid="{89C1427E-105F-43C3-99CB-DDBE00FB2A45}" name="Column822" dataDxfId="15553"/>
    <tableColumn id="843" xr3:uid="{902B59DA-F61F-4F3E-80CC-564E32FDA915}" name="Column823" dataDxfId="15552"/>
    <tableColumn id="844" xr3:uid="{6BB997D4-0E95-4477-AD1D-7D5B3EE4122B}" name="Column824" dataDxfId="15551"/>
    <tableColumn id="845" xr3:uid="{79374973-CD0E-4770-8D64-770467534E28}" name="Column825" dataDxfId="15550"/>
    <tableColumn id="846" xr3:uid="{5B5ECB3D-F762-496F-9CC1-BA18D4522F47}" name="Column826" dataDxfId="15549"/>
    <tableColumn id="847" xr3:uid="{F775EC29-D7E4-4766-80CF-62CCA029A266}" name="Column827" dataDxfId="15548"/>
    <tableColumn id="848" xr3:uid="{7C1CC0C9-6605-42AC-BB48-4CBDEA4262BE}" name="Column828" dataDxfId="15547"/>
    <tableColumn id="849" xr3:uid="{2C481AFC-5F04-4E08-BD32-919E64DDDCB1}" name="Column829" dataDxfId="15546"/>
    <tableColumn id="850" xr3:uid="{D082BAF0-9BEA-4E8E-814A-AC1AFC8C010A}" name="Column830" dataDxfId="15545"/>
    <tableColumn id="851" xr3:uid="{1DF05645-84EA-4BB8-8A91-DA81F3F82B2A}" name="Column831" dataDxfId="15544"/>
    <tableColumn id="852" xr3:uid="{F8303E92-1312-4DCE-978B-5F35C2DA7C98}" name="Column832" dataDxfId="15543"/>
    <tableColumn id="853" xr3:uid="{B8E2F9A0-17C0-451C-8C1B-BA4A15351F77}" name="Column833" dataDxfId="15542"/>
    <tableColumn id="854" xr3:uid="{6C017F27-4876-476F-959C-B8B703EDE2A0}" name="Column834" dataDxfId="15541"/>
    <tableColumn id="855" xr3:uid="{B64CA183-3D09-4DC1-8AD8-E691504D44FC}" name="Column835" dataDxfId="15540"/>
    <tableColumn id="856" xr3:uid="{5271E710-9DF4-43BD-A994-DC9E99AE80E3}" name="Column836" dataDxfId="15539"/>
    <tableColumn id="857" xr3:uid="{AF0FDABA-E64A-48A0-9103-529B4449BB40}" name="Column837" dataDxfId="15538"/>
    <tableColumn id="858" xr3:uid="{84652694-8973-4005-9141-6B2560119FBA}" name="Column838" dataDxfId="15537"/>
    <tableColumn id="859" xr3:uid="{574D6F72-00CE-4EF0-B1BF-7244CF961148}" name="Column839" dataDxfId="15536"/>
    <tableColumn id="860" xr3:uid="{1CE4B870-FBDF-4296-8D08-825230DC914E}" name="Column840" dataDxfId="15535"/>
    <tableColumn id="861" xr3:uid="{AEAD3C21-D9BF-4DAC-9B69-2694435587A7}" name="Column841" dataDxfId="15534"/>
    <tableColumn id="862" xr3:uid="{715AB65E-A7E3-4CA1-BC33-CFEBBDBA62E2}" name="Column842" dataDxfId="15533"/>
    <tableColumn id="863" xr3:uid="{9A4CC825-4641-4A73-B27D-537923BDDBB4}" name="Column843" dataDxfId="15532"/>
    <tableColumn id="864" xr3:uid="{CD0486F2-2F25-44FA-97C3-5DF66A178D93}" name="Column844" dataDxfId="15531"/>
    <tableColumn id="865" xr3:uid="{6DD121CB-5D45-4117-BD1F-4887F8221902}" name="Column845" dataDxfId="15530"/>
    <tableColumn id="866" xr3:uid="{ED310832-64D4-4E49-A265-D9AD7C5371BE}" name="Column846" dataDxfId="15529"/>
    <tableColumn id="867" xr3:uid="{070AA81D-B408-48D8-9F84-1E539EF356AE}" name="Column847" dataDxfId="15528"/>
    <tableColumn id="868" xr3:uid="{92C84045-04D0-49B4-8F5A-D1DD174AE316}" name="Column848" dataDxfId="15527"/>
    <tableColumn id="869" xr3:uid="{0EE74140-8C45-486E-BF40-70CD8E64085E}" name="Column849" dataDxfId="15526"/>
    <tableColumn id="870" xr3:uid="{8232D2DE-5EEC-494F-AB2F-BA35B4602CA1}" name="Column850" dataDxfId="15525"/>
    <tableColumn id="871" xr3:uid="{EC960286-8464-4BDA-B099-B2CA15EC9C0F}" name="Column851" dataDxfId="15524"/>
    <tableColumn id="872" xr3:uid="{20BBC6B1-6E55-4A03-9F0B-759A739C2CD8}" name="Column852" dataDxfId="15523"/>
    <tableColumn id="873" xr3:uid="{B39CF428-C1BD-4166-8D3D-A947E1DD2722}" name="Column853" dataDxfId="15522"/>
    <tableColumn id="874" xr3:uid="{E89460BC-1A54-4B5F-BE0F-0C777C5CC2D1}" name="Column854" dataDxfId="15521"/>
    <tableColumn id="875" xr3:uid="{D5661ACE-1439-4948-B90E-5BE224851A1E}" name="Column855" dataDxfId="15520"/>
    <tableColumn id="876" xr3:uid="{29EBE109-90CB-4E5F-AF18-2F4623C82178}" name="Column856" dataDxfId="15519"/>
    <tableColumn id="877" xr3:uid="{607CB7B8-7BB8-4281-AC0D-E9D43FC705C1}" name="Column857" dataDxfId="15518"/>
    <tableColumn id="878" xr3:uid="{201290E9-98FD-4DF0-8179-F86DAB7A2ADD}" name="Column858" dataDxfId="15517"/>
    <tableColumn id="879" xr3:uid="{A1E0DEAC-9448-4235-AA8A-78CC9299174E}" name="Column859" dataDxfId="15516"/>
    <tableColumn id="880" xr3:uid="{FAC9FDAC-4442-47F7-B8AE-1845D7963989}" name="Column860" dataDxfId="15515"/>
    <tableColumn id="881" xr3:uid="{0C92802A-C105-43AC-9B32-F88C379F7C9E}" name="Column861" dataDxfId="15514"/>
    <tableColumn id="882" xr3:uid="{9AB64889-E867-40D1-A5CA-AEA448900114}" name="Column862" dataDxfId="15513"/>
    <tableColumn id="883" xr3:uid="{81BBA891-E205-4B17-BB85-0F97C0D773E9}" name="Column863" dataDxfId="15512"/>
    <tableColumn id="884" xr3:uid="{336B03D0-55D8-4D09-B4FD-C81E9A4868D9}" name="Column864" dataDxfId="15511"/>
    <tableColumn id="885" xr3:uid="{28309303-14B1-45D6-82A3-1134637401BB}" name="Column865" dataDxfId="15510"/>
    <tableColumn id="886" xr3:uid="{E3E028C4-090B-44A0-A368-E6D38328BEA2}" name="Column866" dataDxfId="15509"/>
    <tableColumn id="887" xr3:uid="{706789B8-761C-4141-88E8-CCEE68CC6326}" name="Column867" dataDxfId="15508"/>
    <tableColumn id="888" xr3:uid="{D6B72216-2662-4DED-87EC-E72D98E6FEAD}" name="Column868" dataDxfId="15507"/>
    <tableColumn id="889" xr3:uid="{A8F6C29B-6D28-48F5-98F3-5C63F1991E3D}" name="Column869" dataDxfId="15506"/>
    <tableColumn id="890" xr3:uid="{7DCC0B7C-4DF4-4F9F-B52C-93AF7CDFDE37}" name="Column870" dataDxfId="15505"/>
    <tableColumn id="891" xr3:uid="{765D3ECE-BB8E-44CC-B941-D8A197AD3E16}" name="Column871" dataDxfId="15504"/>
    <tableColumn id="892" xr3:uid="{713879A0-8F28-42C9-8F9B-8107A7B1D532}" name="Column872" dataDxfId="15503"/>
    <tableColumn id="893" xr3:uid="{504AB1A2-828C-4785-AC53-3B49E3CD4263}" name="Column873" dataDxfId="15502"/>
    <tableColumn id="894" xr3:uid="{5F551969-4A9E-4A77-82C9-D37E493BFA57}" name="Column874" dataDxfId="15501"/>
    <tableColumn id="895" xr3:uid="{B7EE0CA5-69D2-43BB-A961-522A1E99761B}" name="Column875" dataDxfId="15500"/>
    <tableColumn id="896" xr3:uid="{186AE399-64C8-4939-A307-2CD983CB0180}" name="Column876" dataDxfId="15499"/>
    <tableColumn id="897" xr3:uid="{D20F68AC-52FF-4CD3-A204-99E3FF774024}" name="Column877" dataDxfId="15498"/>
    <tableColumn id="898" xr3:uid="{5336FD19-6C37-41C7-A6B8-044C7DBACEF2}" name="Column878" dataDxfId="15497"/>
    <tableColumn id="899" xr3:uid="{B19807A4-F0AD-4E84-B05C-DF137894718E}" name="Column879" dataDxfId="15496"/>
    <tableColumn id="900" xr3:uid="{37DFCC28-537E-4E86-BA40-854C1E8BDF60}" name="Column880" dataDxfId="15495"/>
    <tableColumn id="901" xr3:uid="{1504F0BB-C9E0-4E1D-B6CB-3AC4D62B4681}" name="Column881" dataDxfId="15494"/>
    <tableColumn id="902" xr3:uid="{B46B7FA8-CF9A-4391-9696-7D62BF6ED168}" name="Column882" dataDxfId="15493"/>
    <tableColumn id="903" xr3:uid="{17C781A4-8C3D-43CA-9CE5-716CBDFEA22A}" name="Column883" dataDxfId="15492"/>
    <tableColumn id="904" xr3:uid="{84E92040-BF30-4620-9184-C0B0E6716174}" name="Column884" dataDxfId="15491"/>
    <tableColumn id="905" xr3:uid="{87364B6E-4DDF-4FC2-95BE-348C5AEC8DAD}" name="Column885" dataDxfId="15490"/>
    <tableColumn id="906" xr3:uid="{45753BCC-EE42-4CC1-9D23-73313F0EE002}" name="Column886" dataDxfId="15489"/>
    <tableColumn id="907" xr3:uid="{6160F570-AA36-48DC-AB94-592ACBA69F62}" name="Column887" dataDxfId="15488"/>
    <tableColumn id="908" xr3:uid="{B2D81363-B2BE-490C-9488-AD5153C7A0E1}" name="Column888" dataDxfId="15487"/>
    <tableColumn id="909" xr3:uid="{5A5B34DA-B224-44BE-A3B2-290A57CAE123}" name="Column889" dataDxfId="15486"/>
    <tableColumn id="910" xr3:uid="{4436F5FE-05D6-4E18-904C-8FAD7E91352A}" name="Column890" dataDxfId="15485"/>
    <tableColumn id="911" xr3:uid="{AE5AA1AD-C664-4E39-A530-826086E56D39}" name="Column891" dataDxfId="15484"/>
    <tableColumn id="912" xr3:uid="{4293AC46-628F-4288-8CDB-5C1478F42450}" name="Column892" dataDxfId="15483"/>
    <tableColumn id="913" xr3:uid="{0AC35122-6D48-446E-9F2A-7464DD3F9166}" name="Column893" dataDxfId="15482"/>
    <tableColumn id="914" xr3:uid="{7057D3D1-B20F-4604-B995-492DBA02B7D9}" name="Column894" dataDxfId="15481"/>
    <tableColumn id="915" xr3:uid="{9DBB8DAC-5AB8-47DE-B364-2FB26BB55C55}" name="Column895" dataDxfId="15480"/>
    <tableColumn id="916" xr3:uid="{4E5C7113-D97C-42BC-86E7-86CB26DA1731}" name="Column896" dataDxfId="15479"/>
    <tableColumn id="917" xr3:uid="{5BB054FC-0EA1-4826-96D7-CEFE38C1A535}" name="Column897" dataDxfId="15478"/>
    <tableColumn id="918" xr3:uid="{F10F6537-3E60-4A4F-BF5E-F35AA8F7EFBD}" name="Column898" dataDxfId="15477"/>
    <tableColumn id="919" xr3:uid="{D6052F5A-2FEE-4DF8-BBE3-05FEA5E942E1}" name="Column899" dataDxfId="15476"/>
    <tableColumn id="920" xr3:uid="{44B76505-D72E-4AD8-8309-EA019970476E}" name="Column900" dataDxfId="15475"/>
    <tableColumn id="921" xr3:uid="{0B8FE41B-112E-49BB-9AF0-24FDA9A348D5}" name="Column901" dataDxfId="15474"/>
    <tableColumn id="922" xr3:uid="{432289F1-3A04-4EF6-ADD1-EFB551BCBF95}" name="Column902" dataDxfId="15473"/>
    <tableColumn id="923" xr3:uid="{98C51C80-7D07-440A-8158-6E7375382DB9}" name="Column903" dataDxfId="15472"/>
    <tableColumn id="924" xr3:uid="{850C8641-550B-4B7B-AB51-82186376472C}" name="Column904" dataDxfId="15471"/>
    <tableColumn id="925" xr3:uid="{367D59DE-E09E-461D-A6A2-0DE73C0AEB2D}" name="Column905" dataDxfId="15470"/>
    <tableColumn id="926" xr3:uid="{92A45B99-BADE-4F2C-8491-30471E6E0C30}" name="Column906" dataDxfId="15469"/>
    <tableColumn id="927" xr3:uid="{AB6DFF3D-D8E7-42E0-8202-8065AFD94CD5}" name="Column907" dataDxfId="15468"/>
    <tableColumn id="928" xr3:uid="{EFC6A840-58BC-4BE3-BAA1-BA7A516D4D87}" name="Column908" dataDxfId="15467"/>
    <tableColumn id="929" xr3:uid="{A2854A3A-3413-49E9-B94B-711A497E0C89}" name="Column909" dataDxfId="15466"/>
    <tableColumn id="930" xr3:uid="{39013A79-572A-4C76-8507-8AEA48205C3B}" name="Column910" dataDxfId="15465"/>
    <tableColumn id="931" xr3:uid="{412FD3D3-C90D-4E8F-8F5E-D2B59D6D0D66}" name="Column911" dataDxfId="15464"/>
    <tableColumn id="932" xr3:uid="{865D658F-8D2C-49DE-A6A7-DAFF08F98A08}" name="Column912" dataDxfId="15463"/>
    <tableColumn id="933" xr3:uid="{CCDD6DA6-B219-4FF3-BDA8-26D4B0816074}" name="Column913" dataDxfId="15462"/>
    <tableColumn id="934" xr3:uid="{C51F3B95-9660-4479-9EE8-6AD2295837C4}" name="Column914" dataDxfId="15461"/>
    <tableColumn id="935" xr3:uid="{659474CB-8488-4366-82A9-49A325E00E84}" name="Column915" dataDxfId="15460"/>
    <tableColumn id="936" xr3:uid="{81CA2C14-F141-4129-ADC8-879BDDF74648}" name="Column916" dataDxfId="15459"/>
    <tableColumn id="937" xr3:uid="{37B5D3A6-1B94-4D8E-8CAE-343283C5A176}" name="Column917" dataDxfId="15458"/>
    <tableColumn id="938" xr3:uid="{5D8998CF-B93F-40AC-A809-D8EA22EDF8CA}" name="Column918" dataDxfId="15457"/>
    <tableColumn id="939" xr3:uid="{87F5CC68-3810-4FFE-98BE-112EA22A606D}" name="Column919" dataDxfId="15456"/>
    <tableColumn id="940" xr3:uid="{7E49DFD5-0BAD-4169-86F3-9E8C2DB195F4}" name="Column920" dataDxfId="15455"/>
    <tableColumn id="941" xr3:uid="{764EB554-61E7-452C-AA36-C653A4A2F1A2}" name="Column921" dataDxfId="15454"/>
    <tableColumn id="942" xr3:uid="{642A4A57-6075-48CA-BE8C-1DA289D2C45F}" name="Column922" dataDxfId="15453"/>
    <tableColumn id="943" xr3:uid="{F428314E-E3AC-4E02-AE7D-85B554AA7AA1}" name="Column923" dataDxfId="15452"/>
    <tableColumn id="944" xr3:uid="{1F4A7834-4FB7-4B71-8BE9-26AD0D746D4C}" name="Column924" dataDxfId="15451"/>
    <tableColumn id="945" xr3:uid="{0BFA904B-6891-46C7-8ECE-A4FF14DDF9A4}" name="Column925" dataDxfId="15450"/>
    <tableColumn id="946" xr3:uid="{C6E40D3B-D237-4245-A977-BA4F260E7FA6}" name="Column926" dataDxfId="15449"/>
    <tableColumn id="947" xr3:uid="{FDB579E4-6037-42AD-856C-59A0277A6CD1}" name="Column927" dataDxfId="15448"/>
    <tableColumn id="948" xr3:uid="{78A85150-AF9E-4DB7-B8A3-AE0F9838500E}" name="Column928" dataDxfId="15447"/>
    <tableColumn id="949" xr3:uid="{EF3364CA-FB36-4B48-AE2A-0AB5C1CF886A}" name="Column929" dataDxfId="15446"/>
    <tableColumn id="950" xr3:uid="{6AE33EC8-1351-4A1E-89B5-D7B7BD9CB7CE}" name="Column930" dataDxfId="15445"/>
    <tableColumn id="951" xr3:uid="{FE4A97FB-32EE-47E9-B11D-35A66BA7B742}" name="Column931" dataDxfId="15444"/>
    <tableColumn id="952" xr3:uid="{3E987810-A605-42A7-BBD4-CAFC24921FF2}" name="Column932" dataDxfId="15443"/>
    <tableColumn id="953" xr3:uid="{140AD24D-97B9-4F6A-AB29-510B1C8CC3E8}" name="Column933" dataDxfId="15442"/>
    <tableColumn id="954" xr3:uid="{6933F3F4-1910-47ED-853A-A96D88ED64DF}" name="Column934" dataDxfId="15441"/>
    <tableColumn id="955" xr3:uid="{54EB3983-EFFA-40E3-A7E6-E2158CC5A555}" name="Column935" dataDxfId="15440"/>
    <tableColumn id="956" xr3:uid="{09A33C53-1D25-4F00-9CA6-1C06A067B220}" name="Column936" dataDxfId="15439"/>
    <tableColumn id="957" xr3:uid="{51C0BD61-20EE-4EDA-BC04-B3764425D59B}" name="Column937" dataDxfId="15438"/>
    <tableColumn id="958" xr3:uid="{5247F223-DAC2-48EF-8165-02606AFD473F}" name="Column938" dataDxfId="15437"/>
    <tableColumn id="959" xr3:uid="{0576AD41-0173-4813-88A4-D3E4DFB19B6A}" name="Column939" dataDxfId="15436"/>
    <tableColumn id="960" xr3:uid="{C7B8EFDE-4084-4453-9C7B-EA1D3370D7E3}" name="Column940" dataDxfId="15435"/>
    <tableColumn id="961" xr3:uid="{B1DB81FC-0E87-4E8A-93A6-C8A1277ACB78}" name="Column941" dataDxfId="15434"/>
    <tableColumn id="962" xr3:uid="{CB7366BC-9C32-45E9-9FA7-3384C41018C0}" name="Column942" dataDxfId="15433"/>
    <tableColumn id="963" xr3:uid="{088BDB04-BFB5-48B6-805C-48FCEB7A7B92}" name="Column943" dataDxfId="15432"/>
    <tableColumn id="964" xr3:uid="{EE51185A-D762-45D2-9037-81247492390B}" name="Column944" dataDxfId="15431"/>
    <tableColumn id="965" xr3:uid="{90C5EF18-69BC-4979-A401-E4B3D14EA2C6}" name="Column945" dataDxfId="15430"/>
    <tableColumn id="966" xr3:uid="{A6AC4DB3-0B67-44D5-B229-E2C5C7584146}" name="Column946" dataDxfId="15429"/>
    <tableColumn id="967" xr3:uid="{D161A392-B085-447D-B897-89C3AD36D089}" name="Column947" dataDxfId="15428"/>
    <tableColumn id="968" xr3:uid="{B476729B-A9CE-43D7-BD2C-7EE37F140682}" name="Column948" dataDxfId="15427"/>
    <tableColumn id="969" xr3:uid="{4F3A7F45-80F9-4F77-B979-E405A6028032}" name="Column949" dataDxfId="15426"/>
    <tableColumn id="970" xr3:uid="{BC54E77A-B69D-4ED4-9EF8-3FCEFEAA5BB0}" name="Column950" dataDxfId="15425"/>
    <tableColumn id="971" xr3:uid="{7ABCFB96-5891-4B4B-BBCF-30AA23AC6BE3}" name="Column951" dataDxfId="15424"/>
    <tableColumn id="972" xr3:uid="{C92D8DBD-5094-49EA-81A0-43101FBB25C2}" name="Column952" dataDxfId="15423"/>
    <tableColumn id="973" xr3:uid="{570D7F19-537D-4D1E-91A5-C3F87FB58814}" name="Column953" dataDxfId="15422"/>
    <tableColumn id="974" xr3:uid="{CEAC7CA8-3061-4637-A4A3-B6288B491358}" name="Column954" dataDxfId="15421"/>
    <tableColumn id="975" xr3:uid="{DE1B3C7A-D328-482B-BB40-48C3F3F557E6}" name="Column955" dataDxfId="15420"/>
    <tableColumn id="976" xr3:uid="{EBE2B9B6-9F78-4696-92A1-50E4EA3950C9}" name="Column956" dataDxfId="15419"/>
    <tableColumn id="977" xr3:uid="{AA4B519B-D474-41DE-ADB4-F9157DF8F6AC}" name="Column957" dataDxfId="15418"/>
    <tableColumn id="978" xr3:uid="{163EF559-DBD4-4F95-A722-ECFCA2106B41}" name="Column958" dataDxfId="15417"/>
    <tableColumn id="979" xr3:uid="{9C2525E2-3D0F-4731-9780-665F647FCAC5}" name="Column959" dataDxfId="15416"/>
    <tableColumn id="980" xr3:uid="{964B46E0-5922-419F-BE8C-AF358C0C0B37}" name="Column960" dataDxfId="15415"/>
    <tableColumn id="981" xr3:uid="{7E58C6F9-5915-43E5-B26D-952DC02636D0}" name="Column961" dataDxfId="15414"/>
    <tableColumn id="982" xr3:uid="{E4DAC9B5-3879-4F65-92A1-20BBF3738897}" name="Column962" dataDxfId="15413"/>
    <tableColumn id="983" xr3:uid="{1742E46A-14BD-4557-82B2-E5A4CCD50917}" name="Column963" dataDxfId="15412"/>
    <tableColumn id="984" xr3:uid="{8C4B0ED0-9067-4D65-962A-CC12254B2422}" name="Column964" dataDxfId="15411"/>
    <tableColumn id="985" xr3:uid="{B41E41CB-687B-4C2A-8704-C9F2DA9C3613}" name="Column965" dataDxfId="15410"/>
    <tableColumn id="986" xr3:uid="{E5966B0C-2647-4C99-952E-870624E9DDCA}" name="Column966" dataDxfId="15409"/>
    <tableColumn id="987" xr3:uid="{025FE5F9-2815-4EAA-A702-165538253DCB}" name="Column967" dataDxfId="15408"/>
    <tableColumn id="988" xr3:uid="{38B4CE6C-C395-4D13-9CA6-98AFBB1D8857}" name="Column968" dataDxfId="15407"/>
    <tableColumn id="989" xr3:uid="{FDC82B2F-ABF4-414A-A211-412FE9D0AA90}" name="Column969" dataDxfId="15406"/>
    <tableColumn id="990" xr3:uid="{A670D8B5-EAFC-4100-A7F6-E7650581E0DA}" name="Column970" dataDxfId="15405"/>
    <tableColumn id="991" xr3:uid="{2DBBF73A-E369-42F5-9BED-6DA94B0012EC}" name="Column971" dataDxfId="15404"/>
    <tableColumn id="992" xr3:uid="{358D5030-E0BF-462A-A157-3531FD03B5CE}" name="Column972" dataDxfId="15403"/>
    <tableColumn id="993" xr3:uid="{589A3813-D6BC-4685-9050-28D2313B9A17}" name="Column973" dataDxfId="15402"/>
    <tableColumn id="994" xr3:uid="{D4C2BBB7-E552-4643-B5CA-BBCFF04DA4BA}" name="Column974" dataDxfId="15401"/>
    <tableColumn id="995" xr3:uid="{EB63FC50-59C5-4D79-871E-B8571C259D10}" name="Column975" dataDxfId="15400"/>
    <tableColumn id="996" xr3:uid="{D18A5B8F-A0CE-4980-8287-37F7644D39E9}" name="Column976" dataDxfId="15399"/>
    <tableColumn id="997" xr3:uid="{A32D0CCD-7A01-48A3-9791-5BB10AE9EB89}" name="Column977" dataDxfId="15398"/>
    <tableColumn id="998" xr3:uid="{96281C68-D558-4BEB-AAEB-6011A638BE41}" name="Column978" dataDxfId="15397"/>
    <tableColumn id="999" xr3:uid="{7D840E1B-4871-402C-B09B-E6B1796BCD12}" name="Column979" dataDxfId="15396"/>
    <tableColumn id="1000" xr3:uid="{4FD41492-D58D-4470-8482-B8D219CF2B03}" name="Column980" dataDxfId="15395"/>
    <tableColumn id="1001" xr3:uid="{28170195-DEB5-4641-91C7-64B5E2D22FF7}" name="Column981" dataDxfId="15394"/>
    <tableColumn id="1002" xr3:uid="{557243B4-5210-4C73-87CB-3451661071A7}" name="Column982" dataDxfId="15393"/>
    <tableColumn id="1003" xr3:uid="{9356FD96-AEFF-4865-B1D3-1811C4567582}" name="Column983" dataDxfId="15392"/>
    <tableColumn id="1004" xr3:uid="{5045E160-3165-4FCD-8ACB-8370DB036453}" name="Column984" dataDxfId="15391"/>
    <tableColumn id="1005" xr3:uid="{0B978C64-AB23-4888-8F8C-B16A40C0F7EA}" name="Column985" dataDxfId="15390"/>
    <tableColumn id="1006" xr3:uid="{ECD46665-0AE4-4913-B1EC-EFC272A7549E}" name="Column986" dataDxfId="15389"/>
    <tableColumn id="1007" xr3:uid="{C5436304-9F96-4815-B8B7-3E3EBE933A9B}" name="Column987" dataDxfId="15388"/>
    <tableColumn id="1008" xr3:uid="{079916FF-027B-46AB-93B2-4FCF7107A970}" name="Column988" dataDxfId="15387"/>
    <tableColumn id="1009" xr3:uid="{E95344FF-CD81-404C-8AE5-FA539D4B28E0}" name="Column989" dataDxfId="15386"/>
    <tableColumn id="1010" xr3:uid="{3BC013B5-8B4C-4BA2-B78A-9EF8A4BE68BE}" name="Column990" dataDxfId="15385"/>
    <tableColumn id="1011" xr3:uid="{A3C3BCE6-C44F-42EC-ACF6-F2DDC8390EB8}" name="Column991" dataDxfId="15384"/>
    <tableColumn id="1012" xr3:uid="{CF914847-5530-48BF-B0BB-C5BEDDF56AE6}" name="Column992" dataDxfId="15383"/>
    <tableColumn id="1013" xr3:uid="{7052E6C1-5067-4F68-93F5-FA5598A7F177}" name="Column993" dataDxfId="15382"/>
    <tableColumn id="1014" xr3:uid="{D5946C2F-E473-4260-B6BA-95A6BF3407CD}" name="Column994" dataDxfId="15381"/>
    <tableColumn id="1015" xr3:uid="{0A1FCE99-C96F-4F30-971B-6B6054A05D83}" name="Column995" dataDxfId="15380"/>
    <tableColumn id="1016" xr3:uid="{C4CD277D-67D6-46D3-A0DA-F3AAFFAC8E52}" name="Column996" dataDxfId="15379"/>
    <tableColumn id="1017" xr3:uid="{B1A862B1-7874-4885-A656-A9B889D7EA3C}" name="Column997" dataDxfId="15378"/>
    <tableColumn id="1018" xr3:uid="{5108F0AF-D48B-421E-B778-82181463B3E7}" name="Column998" dataDxfId="15377"/>
    <tableColumn id="1019" xr3:uid="{7AE21B15-1F8B-4682-AC01-6F231D086783}" name="Column999" dataDxfId="15376"/>
    <tableColumn id="1020" xr3:uid="{70BCD16D-3816-4CC1-99EE-370558D4FB45}" name="Column1000" dataDxfId="15375"/>
    <tableColumn id="1021" xr3:uid="{DEE9218C-508F-466E-9A21-024B0EF8BA81}" name="Column1001" dataDxfId="15374"/>
    <tableColumn id="1022" xr3:uid="{52448661-7A4C-4014-9F4C-F65422AA5E75}" name="Column1002" dataDxfId="15373"/>
    <tableColumn id="1023" xr3:uid="{C0448B55-E40E-4E6C-A12D-A9CF947D52F6}" name="Column1003" dataDxfId="15372"/>
    <tableColumn id="1024" xr3:uid="{E7F8DE01-5623-4B0B-BD4A-DDE553B4AC49}" name="Column1004" dataDxfId="15371"/>
    <tableColumn id="1025" xr3:uid="{628830D3-559F-4D1B-ABAD-444AE39A604E}" name="Column1005" dataDxfId="15370"/>
    <tableColumn id="1026" xr3:uid="{5C35D9E0-5DC3-418A-BEA5-B6A0AE5B8F8E}" name="Column1006" dataDxfId="15369"/>
    <tableColumn id="1027" xr3:uid="{2EFBE852-1255-43A7-ACFC-A054EC48CD7F}" name="Column1007" dataDxfId="15368"/>
    <tableColumn id="1028" xr3:uid="{55054B42-A0FC-440A-A1AA-D1C1E0563BF4}" name="Column1008" dataDxfId="15367"/>
    <tableColumn id="1029" xr3:uid="{DA740AB3-10D0-4897-B258-D22AA856FEBC}" name="Column1009" dataDxfId="15366"/>
    <tableColumn id="1030" xr3:uid="{8125325F-786A-4B21-888C-2A6E43842BA2}" name="Column1010" dataDxfId="15365"/>
    <tableColumn id="1031" xr3:uid="{3B0555B9-A3D2-4996-A968-E78A858EE835}" name="Column1011" dataDxfId="15364"/>
    <tableColumn id="1032" xr3:uid="{37DB4066-7572-4176-BD12-6640DAC58715}" name="Column1012" dataDxfId="15363"/>
    <tableColumn id="1033" xr3:uid="{1534F352-3B86-4C72-BAAC-FAE50205C76A}" name="Column1013" dataDxfId="15362"/>
    <tableColumn id="1034" xr3:uid="{CA81A775-0991-4CA6-BE61-62857077720B}" name="Column1014" dataDxfId="15361"/>
    <tableColumn id="1035" xr3:uid="{A2CA8624-145C-4D5B-AF43-F91E4D623882}" name="Column1015" dataDxfId="15360"/>
    <tableColumn id="1036" xr3:uid="{6F6CF4BB-0B91-42B8-9241-80F0603AE1A2}" name="Column1016" dataDxfId="15359"/>
    <tableColumn id="1037" xr3:uid="{17B5F987-5BCC-49FF-914F-8A06CA34605E}" name="Column1017" dataDxfId="15358"/>
    <tableColumn id="1038" xr3:uid="{737E2EE2-9CFE-4AE7-8FD4-0A4A686A7A87}" name="Column1018" dataDxfId="15357"/>
    <tableColumn id="1039" xr3:uid="{18662297-69E1-4575-9DBF-A429D9414E8D}" name="Column1019" dataDxfId="15356"/>
    <tableColumn id="1040" xr3:uid="{F7DCB2E8-11E4-4C21-9811-6F3E804353E7}" name="Column1020" dataDxfId="15355"/>
    <tableColumn id="1041" xr3:uid="{D360F36D-6B9B-44FA-B281-B79DA4432A50}" name="Column1021" dataDxfId="15354"/>
    <tableColumn id="1042" xr3:uid="{53D3F716-8F93-4D72-BCB5-A238DFBBA4E5}" name="Column1022" dataDxfId="15353"/>
    <tableColumn id="1043" xr3:uid="{FC8FDB19-8197-42BA-8CAD-F7B36BEA4572}" name="Column1023" dataDxfId="15352"/>
    <tableColumn id="1044" xr3:uid="{897ECA43-2AD6-49A6-B59C-E642DB4B21F7}" name="Column1024" dataDxfId="15351"/>
    <tableColumn id="1045" xr3:uid="{0EAD5D0B-C401-4719-AD56-7FE429B87559}" name="Column1025" dataDxfId="15350"/>
    <tableColumn id="1046" xr3:uid="{453DC3A0-1257-4E51-AD5B-ECD3C1071791}" name="Column1026" dataDxfId="15349"/>
    <tableColumn id="1047" xr3:uid="{DD76E196-5913-49CC-A329-942D4558AF6A}" name="Column1027" dataDxfId="15348"/>
    <tableColumn id="1048" xr3:uid="{698156C3-6D5D-4E87-92A5-F3E7BBD693AA}" name="Column1028" dataDxfId="15347"/>
    <tableColumn id="1049" xr3:uid="{8E15293D-F6C6-4D37-A7F3-9C866B38935A}" name="Column1029" dataDxfId="15346"/>
    <tableColumn id="1050" xr3:uid="{A329CAA3-ACB7-496F-8844-436F02330748}" name="Column1030" dataDxfId="15345"/>
    <tableColumn id="1051" xr3:uid="{971CA4BA-F388-48AC-AB2B-AAE1C2506A96}" name="Column1031" dataDxfId="15344"/>
    <tableColumn id="1052" xr3:uid="{572DD2E7-7090-44E8-96D4-E9F44D6C2F6E}" name="Column1032" dataDxfId="15343"/>
    <tableColumn id="1053" xr3:uid="{D29CA9AC-D2B0-4757-8B64-E2FD277FBC0C}" name="Column1033" dataDxfId="15342"/>
    <tableColumn id="1054" xr3:uid="{BDC0A3DA-01AD-413A-B5EF-4848936B2D7A}" name="Column1034" dataDxfId="15341"/>
    <tableColumn id="1055" xr3:uid="{92D429DB-627E-4B60-AC99-9AC295AF5BAD}" name="Column1035" dataDxfId="15340"/>
    <tableColumn id="1056" xr3:uid="{B5F60480-CA2A-4EB8-A4A7-975A36ADD761}" name="Column1036" dataDxfId="15339"/>
    <tableColumn id="1057" xr3:uid="{BC4B8237-F36F-4A50-B7D2-585A4DD423AD}" name="Column1037" dataDxfId="15338"/>
    <tableColumn id="1058" xr3:uid="{858CF133-CC15-4F12-BF72-9DE5290F50EA}" name="Column1038" dataDxfId="15337"/>
    <tableColumn id="1059" xr3:uid="{2CA1EACB-96AC-469B-B4A4-7CEF4D40FD1E}" name="Column1039" dataDxfId="15336"/>
    <tableColumn id="1060" xr3:uid="{CBF72A95-853C-497E-A291-AEC12D9DB4D1}" name="Column1040" dataDxfId="15335"/>
    <tableColumn id="1061" xr3:uid="{0536E56E-5DB2-4F26-B413-E84164BFFEE4}" name="Column1041" dataDxfId="15334"/>
    <tableColumn id="1062" xr3:uid="{4741EAFE-A365-4F4B-B370-DCBA9DFADF1A}" name="Column1042" dataDxfId="15333"/>
    <tableColumn id="1063" xr3:uid="{9C300792-23D3-4BC9-9B29-EB3D34F4C8AB}" name="Column1043" dataDxfId="15332"/>
    <tableColumn id="1064" xr3:uid="{1DE44A2B-A848-43D9-AD38-8CD011E1DB8E}" name="Column1044" dataDxfId="15331"/>
    <tableColumn id="1065" xr3:uid="{764F87F7-56A5-4AD3-A779-9C120C42AFE0}" name="Column1045" dataDxfId="15330"/>
    <tableColumn id="1066" xr3:uid="{B9CD8C4D-F725-46D2-8E93-BB80CDAF86A0}" name="Column1046" dataDxfId="15329"/>
    <tableColumn id="1067" xr3:uid="{FFE175E1-8445-4645-842B-CAB5BCA583D0}" name="Column1047" dataDxfId="15328"/>
    <tableColumn id="1068" xr3:uid="{6A04231B-685E-4EBE-BB7D-CAAA6DE2EE44}" name="Column1048" dataDxfId="15327"/>
    <tableColumn id="1069" xr3:uid="{9B26B026-D601-4F25-BA11-59826E3A78B5}" name="Column1049" dataDxfId="15326"/>
    <tableColumn id="1070" xr3:uid="{97F0F92D-9DF5-43B0-8638-A36204C14AB3}" name="Column1050" dataDxfId="15325"/>
    <tableColumn id="1071" xr3:uid="{ED419757-ED49-4FCF-AD6F-DDFA292D47E9}" name="Column1051" dataDxfId="15324"/>
    <tableColumn id="1072" xr3:uid="{A2DB6C7D-4929-47C0-B24E-ACCEA45D1E8C}" name="Column1052" dataDxfId="15323"/>
    <tableColumn id="1073" xr3:uid="{943EA05B-2567-487B-9FF1-F09C5157560D}" name="Column1053" dataDxfId="15322"/>
    <tableColumn id="1074" xr3:uid="{7F74E034-DC91-44DB-B410-224D4905B4EE}" name="Column1054" dataDxfId="15321"/>
    <tableColumn id="1075" xr3:uid="{87672CDA-C346-4714-8F07-ECD88D3C2BD2}" name="Column1055" dataDxfId="15320"/>
    <tableColumn id="1076" xr3:uid="{B7B360F7-BEC3-4960-8512-BCBF038DF17E}" name="Column1056" dataDxfId="15319"/>
    <tableColumn id="1077" xr3:uid="{E106139B-100C-4F04-B76D-24335F14CDDF}" name="Column1057" dataDxfId="15318"/>
    <tableColumn id="1078" xr3:uid="{16BFC437-514C-40D2-965D-EA64ABB3D42C}" name="Column1058" dataDxfId="15317"/>
    <tableColumn id="1079" xr3:uid="{5C6DE308-6FD6-413B-A85D-5C29C969047D}" name="Column1059" dataDxfId="15316"/>
    <tableColumn id="1080" xr3:uid="{3BF93FA2-0786-4625-8B2E-26C0E8081138}" name="Column1060" dataDxfId="15315"/>
    <tableColumn id="1081" xr3:uid="{8EC7EC05-F15C-4525-9B9C-FAB9E3688BA6}" name="Column1061" dataDxfId="15314"/>
    <tableColumn id="1082" xr3:uid="{E549AB8B-DDAF-4D3D-8695-956B79383DB8}" name="Column1062" dataDxfId="15313"/>
    <tableColumn id="1083" xr3:uid="{D5428D83-5F95-4174-AC4B-F924289130ED}" name="Column1063" dataDxfId="15312"/>
    <tableColumn id="1084" xr3:uid="{4F506381-0E87-4343-8F76-9977E62B0BF0}" name="Column1064" dataDxfId="15311"/>
    <tableColumn id="1085" xr3:uid="{79AF7D6B-E7A0-404C-AB44-04D1E7C98453}" name="Column1065" dataDxfId="15310"/>
    <tableColumn id="1086" xr3:uid="{7A0E0775-8FC1-4697-B01C-5B081092F525}" name="Column1066" dataDxfId="15309"/>
    <tableColumn id="1087" xr3:uid="{B607C994-B84A-44F9-9EA4-16B52E50CF17}" name="Column1067" dataDxfId="15308"/>
    <tableColumn id="1088" xr3:uid="{4F6A54C5-3E8B-43E9-AFAF-869E4D4EA337}" name="Column1068" dataDxfId="15307"/>
    <tableColumn id="1089" xr3:uid="{8489F6BD-F511-47A6-80DE-622D4B657BA1}" name="Column1069" dataDxfId="15306"/>
    <tableColumn id="1090" xr3:uid="{837F3424-5B63-4CF7-8EA4-7080E7467E82}" name="Column1070" dataDxfId="15305"/>
    <tableColumn id="1091" xr3:uid="{BD9CCC7C-C5F9-40AC-AA59-B990ED65D68C}" name="Column1071" dataDxfId="15304"/>
    <tableColumn id="1092" xr3:uid="{A363C8E6-D844-407E-97F0-E0E56E6E669F}" name="Column1072" dataDxfId="15303"/>
    <tableColumn id="1093" xr3:uid="{07C9AE93-1E3F-4D23-914F-E163B168CFD9}" name="Column1073" dataDxfId="15302"/>
    <tableColumn id="1094" xr3:uid="{A93A23F2-99CB-40B9-868B-E545144AE033}" name="Column1074" dataDxfId="15301"/>
    <tableColumn id="1095" xr3:uid="{7CE10796-80CD-44DB-AAC5-27012696769E}" name="Column1075" dataDxfId="15300"/>
    <tableColumn id="1096" xr3:uid="{8C3FC9AB-51FE-4F25-8DC0-ED91CDD5DF85}" name="Column1076" dataDxfId="15299"/>
    <tableColumn id="1097" xr3:uid="{0AEA7085-BFA6-4C27-B10F-2D85A2015F14}" name="Column1077" dataDxfId="15298"/>
    <tableColumn id="1098" xr3:uid="{E25CA7A7-5E1A-4195-8BF9-54E4B6E9C3A9}" name="Column1078" dataDxfId="15297"/>
    <tableColumn id="1099" xr3:uid="{25756F0B-12CB-47F9-A3EA-31CE891C5F47}" name="Column1079" dataDxfId="15296"/>
    <tableColumn id="1100" xr3:uid="{7CF0CFCD-DAA6-4FD4-AFE1-D9EE6D5ED8A6}" name="Column1080" dataDxfId="15295"/>
    <tableColumn id="1101" xr3:uid="{D20A1484-27A1-4113-8FC1-73588C0E4A9E}" name="Column1081" dataDxfId="15294"/>
    <tableColumn id="1102" xr3:uid="{2E322DDF-DDBF-48F6-AD2F-75971D625D1C}" name="Column1082" dataDxfId="15293"/>
    <tableColumn id="1103" xr3:uid="{6DB86621-9539-4F06-AA3B-C5ABCB39404A}" name="Column1083" dataDxfId="15292"/>
    <tableColumn id="1104" xr3:uid="{9C55A1A2-0A60-48C9-BEAD-C06CF57A5549}" name="Column1084" dataDxfId="15291"/>
    <tableColumn id="1105" xr3:uid="{AE6EB6E7-E369-4855-9EC8-BAF17DB6E732}" name="Column1085" dataDxfId="15290"/>
    <tableColumn id="1106" xr3:uid="{702A187E-88EC-48C9-8ED0-ADAC549737BD}" name="Column1086" dataDxfId="15289"/>
    <tableColumn id="1107" xr3:uid="{09FA5090-38C0-456C-AB8D-9F1F63581FA7}" name="Column1087" dataDxfId="15288"/>
    <tableColumn id="1108" xr3:uid="{C0E60DDC-A8DF-4386-9570-D896817BC01E}" name="Column1088" dataDxfId="15287"/>
    <tableColumn id="1109" xr3:uid="{092295E1-2BA5-4144-861E-3AC909C3FCCC}" name="Column1089" dataDxfId="15286"/>
    <tableColumn id="1110" xr3:uid="{CF3AFEB5-FFBF-47EB-AB6F-E5BFFBCB2B9E}" name="Column1090" dataDxfId="15285"/>
    <tableColumn id="1111" xr3:uid="{8FE00B75-EBAE-4279-843D-530CDFFBABCA}" name="Column1091" dataDxfId="15284"/>
    <tableColumn id="1112" xr3:uid="{117475CA-3188-4D64-AF0A-03FDF259A26A}" name="Column1092" dataDxfId="15283"/>
    <tableColumn id="1113" xr3:uid="{DA210894-20BD-40AD-80A0-37174375F5C9}" name="Column1093" dataDxfId="15282"/>
    <tableColumn id="1114" xr3:uid="{01E221EC-C74E-48C6-B7F0-71F0905D3637}" name="Column1094" dataDxfId="15281"/>
    <tableColumn id="1115" xr3:uid="{479DBF5D-1F23-44C2-AF03-EEECF0FE14BD}" name="Column1095" dataDxfId="15280"/>
    <tableColumn id="1116" xr3:uid="{9CB2A896-F10E-4EA0-9C59-1329D7FC5C4E}" name="Column1096" dataDxfId="15279"/>
    <tableColumn id="1117" xr3:uid="{2856DE76-8A3C-4A49-94C2-8E610182AA12}" name="Column1097" dataDxfId="15278"/>
    <tableColumn id="1118" xr3:uid="{D2038585-963A-4C12-B959-9AAAD80BB064}" name="Column1098" dataDxfId="15277"/>
    <tableColumn id="1119" xr3:uid="{7BC9D558-6957-43F0-BC20-E86DD378DA7B}" name="Column1099" dataDxfId="15276"/>
    <tableColumn id="1120" xr3:uid="{F689B302-D7C9-4190-B6EB-6C8D2F80AD56}" name="Column1100" dataDxfId="15275"/>
    <tableColumn id="1121" xr3:uid="{63294354-D118-4E07-8619-119E5D0D616C}" name="Column1101" dataDxfId="15274"/>
    <tableColumn id="1122" xr3:uid="{5DA2380E-37D1-4BCA-B834-CCABEFEF19EE}" name="Column1102" dataDxfId="15273"/>
    <tableColumn id="1123" xr3:uid="{D4014A46-CF36-4B97-A632-C0B7C420C7C2}" name="Column1103" dataDxfId="15272"/>
    <tableColumn id="1124" xr3:uid="{C60E367C-57B7-40E6-9481-3CC41D37A97E}" name="Column1104" dataDxfId="15271"/>
    <tableColumn id="1125" xr3:uid="{29E36A1C-DBB9-4D07-9993-9232D8F2211E}" name="Column1105" dataDxfId="15270"/>
    <tableColumn id="1126" xr3:uid="{7C498B72-1171-4032-BB45-060B68F194CD}" name="Column1106" dataDxfId="15269"/>
    <tableColumn id="1127" xr3:uid="{688E97AD-1D87-44FF-8C18-73716EEDEC5B}" name="Column1107" dataDxfId="15268"/>
    <tableColumn id="1128" xr3:uid="{1C68C092-970A-4833-956E-FC66F07E3F56}" name="Column1108" dataDxfId="15267"/>
    <tableColumn id="1129" xr3:uid="{D98A26B3-396D-490B-841A-2C8B72C1CD2B}" name="Column1109" dataDxfId="15266"/>
    <tableColumn id="1130" xr3:uid="{EBED812F-1C80-4AAC-A8E3-164944E1C433}" name="Column1110" dataDxfId="15265"/>
    <tableColumn id="1131" xr3:uid="{2B455433-AA79-47BA-89A5-D16318591740}" name="Column1111" dataDxfId="15264"/>
    <tableColumn id="1132" xr3:uid="{42CB6AE6-B408-48FD-97EA-081729C25B4C}" name="Column1112" dataDxfId="15263"/>
    <tableColumn id="1133" xr3:uid="{5EE41FC9-F96C-43B6-A369-C67A24F18D5C}" name="Column1113" dataDxfId="15262"/>
    <tableColumn id="1134" xr3:uid="{9B7C5487-2E4E-48A2-B5A2-0FCFEAC57262}" name="Column1114" dataDxfId="15261"/>
    <tableColumn id="1135" xr3:uid="{ABD32E86-6FB1-44C8-A702-0B8ACE758165}" name="Column1115" dataDxfId="15260"/>
    <tableColumn id="1136" xr3:uid="{5203B0D7-AFF4-4451-9CA8-F5053DD59277}" name="Column1116" dataDxfId="15259"/>
    <tableColumn id="1137" xr3:uid="{66A77578-E033-45EA-B875-6B911B5D99AF}" name="Column1117" dataDxfId="15258"/>
    <tableColumn id="1138" xr3:uid="{FBFAB936-4B7E-4639-B027-8401EE8B8AA5}" name="Column1118" dataDxfId="15257"/>
    <tableColumn id="1139" xr3:uid="{47E48815-AC5D-4D58-9B82-94DCF061CAFB}" name="Column1119" dataDxfId="15256"/>
    <tableColumn id="1140" xr3:uid="{2E389B2A-BAA6-4440-9DE4-974263D87AEA}" name="Column1120" dataDxfId="15255"/>
    <tableColumn id="1141" xr3:uid="{6767F721-472A-436D-B38B-C170C4A298BA}" name="Column1121" dataDxfId="15254"/>
    <tableColumn id="1142" xr3:uid="{47A7D10E-A35B-418A-8EAD-E09C197C3EEF}" name="Column1122" dataDxfId="15253"/>
    <tableColumn id="1143" xr3:uid="{D6F2385D-532F-44A6-BE43-5077C0582E87}" name="Column1123" dataDxfId="15252"/>
    <tableColumn id="1144" xr3:uid="{1E57D105-2C8F-414D-ACFD-84B117437AF3}" name="Column1124" dataDxfId="15251"/>
    <tableColumn id="1145" xr3:uid="{E29C0525-5A96-41C5-9197-BB8847CFEBBF}" name="Column1125" dataDxfId="15250"/>
    <tableColumn id="1146" xr3:uid="{38F258FB-974A-45C2-98FC-79397DDDF2A8}" name="Column1126" dataDxfId="15249"/>
    <tableColumn id="1147" xr3:uid="{A22BE1FC-DFF6-4CF1-AF04-F81310090AFE}" name="Column1127" dataDxfId="15248"/>
    <tableColumn id="1148" xr3:uid="{B7FA5103-EE57-47BC-B275-713FB764830A}" name="Column1128" dataDxfId="15247"/>
    <tableColumn id="1149" xr3:uid="{1B81508C-7E0C-46D7-A284-2FC87D6E9349}" name="Column1129" dataDxfId="15246"/>
    <tableColumn id="1150" xr3:uid="{6A45F788-A2EB-4234-AB65-D2CBC9AC2D5A}" name="Column1130" dataDxfId="15245"/>
    <tableColumn id="1151" xr3:uid="{BD1652B7-7004-4EE6-A73C-B870289C35BA}" name="Column1131" dataDxfId="15244"/>
    <tableColumn id="1152" xr3:uid="{6811E1FE-573E-454E-93E1-7C2A39DD5B5E}" name="Column1132" dataDxfId="15243"/>
    <tableColumn id="1153" xr3:uid="{F916AEFA-4E5A-4972-98FD-1C287A9C50FC}" name="Column1133" dataDxfId="15242"/>
    <tableColumn id="1154" xr3:uid="{23C60B5E-9ECB-4D89-A4D5-FDB8E9944F28}" name="Column1134" dataDxfId="15241"/>
    <tableColumn id="1155" xr3:uid="{195E3C0F-D93A-4A27-A76C-F0A153B87E13}" name="Column1135" dataDxfId="15240"/>
    <tableColumn id="1156" xr3:uid="{7C9E2DE7-F60F-4103-9D4B-D6470A3367ED}" name="Column1136" dataDxfId="15239"/>
    <tableColumn id="1157" xr3:uid="{3096F20A-2C63-4006-AD9A-1B3142B42500}" name="Column1137" dataDxfId="15238"/>
    <tableColumn id="1158" xr3:uid="{3C7AC82A-4D7F-4384-998F-00157AB199F9}" name="Column1138" dataDxfId="15237"/>
    <tableColumn id="1159" xr3:uid="{06B08806-0BFB-4786-B977-969475C1ACF2}" name="Column1139" dataDxfId="15236"/>
    <tableColumn id="1160" xr3:uid="{99BFFD2E-1290-4B7E-877D-AA6BE672941D}" name="Column1140" dataDxfId="15235"/>
    <tableColumn id="1161" xr3:uid="{4AAC06BD-1B7E-4CB4-8C85-5228B951B055}" name="Column1141" dataDxfId="15234"/>
    <tableColumn id="1162" xr3:uid="{A300731F-5303-4038-A68D-69345B1E4B98}" name="Column1142" dataDxfId="15233"/>
    <tableColumn id="1163" xr3:uid="{4E6E4AD4-09CB-4F68-B9E5-BDEEE533F65C}" name="Column1143" dataDxfId="15232"/>
    <tableColumn id="1164" xr3:uid="{0AE4998C-9DE1-4D28-85D6-0AB43FD3B287}" name="Column1144" dataDxfId="15231"/>
    <tableColumn id="1165" xr3:uid="{1B034A5E-75FC-47EC-A043-D109A3B24EDD}" name="Column1145" dataDxfId="15230"/>
    <tableColumn id="1166" xr3:uid="{938FC1AC-2DA6-4824-BE6E-227C8A66F1A2}" name="Column1146" dataDxfId="15229"/>
    <tableColumn id="1167" xr3:uid="{8DF03AC7-1B48-42DF-B8F5-CD7A81C22277}" name="Column1147" dataDxfId="15228"/>
    <tableColumn id="1168" xr3:uid="{F033DD2F-9A2D-4069-B0BF-2F004D08E2A4}" name="Column1148" dataDxfId="15227"/>
    <tableColumn id="1169" xr3:uid="{8BAE9B14-4E9E-47FF-929D-0B60C22F079D}" name="Column1149" dataDxfId="15226"/>
    <tableColumn id="1170" xr3:uid="{333812EB-F7E4-4F6F-A130-85084095145E}" name="Column1150" dataDxfId="15225"/>
    <tableColumn id="1171" xr3:uid="{31C50747-8E40-40E4-B571-60795ACDD5DD}" name="Column1151" dataDxfId="15224"/>
    <tableColumn id="1172" xr3:uid="{F04E15C5-86F4-421D-B0AE-EEAEB7AFC52D}" name="Column1152" dataDxfId="15223"/>
    <tableColumn id="1173" xr3:uid="{1A9DF12A-1B18-4A0E-BF93-68D70AED3A02}" name="Column1153" dataDxfId="15222"/>
    <tableColumn id="1174" xr3:uid="{D0BA2478-B98F-4F3C-BB02-1885F8CC7CFA}" name="Column1154" dataDxfId="15221"/>
    <tableColumn id="1175" xr3:uid="{7C53DA56-91EC-41E2-A71C-BAE95C8EBF6F}" name="Column1155" dataDxfId="15220"/>
    <tableColumn id="1176" xr3:uid="{B154DB27-A47A-4F84-8F43-4E1B23AA275B}" name="Column1156" dataDxfId="15219"/>
    <tableColumn id="1177" xr3:uid="{DBCC7710-46EB-4326-85CB-FCB0C57155D3}" name="Column1157" dataDxfId="15218"/>
    <tableColumn id="1178" xr3:uid="{2CF4F469-8C27-4511-88FB-4CE62723DB0D}" name="Column1158" dataDxfId="15217"/>
    <tableColumn id="1179" xr3:uid="{8F55BE9B-86BA-4E45-8DE4-BA68DE81CD02}" name="Column1159" dataDxfId="15216"/>
    <tableColumn id="1180" xr3:uid="{007C2BF3-BE2E-471A-AB4F-3DD825F87CCB}" name="Column1160" dataDxfId="15215"/>
    <tableColumn id="1181" xr3:uid="{E05B4316-961A-480E-8CFD-439CD31F034A}" name="Column1161" dataDxfId="15214"/>
    <tableColumn id="1182" xr3:uid="{0B10738C-B80B-4817-9140-E42B8E0C6795}" name="Column1162" dataDxfId="15213"/>
    <tableColumn id="1183" xr3:uid="{43F6DA3D-A03E-4510-832F-E2A04168CAA0}" name="Column1163" dataDxfId="15212"/>
    <tableColumn id="1184" xr3:uid="{04DF22A9-6180-49B0-BE72-69F18FEADA31}" name="Column1164" dataDxfId="15211"/>
    <tableColumn id="1185" xr3:uid="{A65D85D5-FC5B-4CBF-B0A1-BC507209666F}" name="Column1165" dataDxfId="15210"/>
    <tableColumn id="1186" xr3:uid="{B441864F-96EC-4B7D-B615-6F65FFCDB3FC}" name="Column1166" dataDxfId="15209"/>
    <tableColumn id="1187" xr3:uid="{CA38CF70-09B6-4101-BB19-0B07F8B3F5A5}" name="Column1167" dataDxfId="15208"/>
    <tableColumn id="1188" xr3:uid="{257F61D8-019C-40CC-A21E-8FF329DE13C1}" name="Column1168" dataDxfId="15207"/>
    <tableColumn id="1189" xr3:uid="{78CBC9CA-36EB-4E16-8116-E58C55038D34}" name="Column1169" dataDxfId="15206"/>
    <tableColumn id="1190" xr3:uid="{4475920F-3B63-478E-9654-330BB13771AF}" name="Column1170" dataDxfId="15205"/>
    <tableColumn id="1191" xr3:uid="{C415AA55-DE8F-4046-BD21-10D2E91C6079}" name="Column1171" dataDxfId="15204"/>
    <tableColumn id="1192" xr3:uid="{6F5DD250-887D-4944-AEDD-DED68D8EB31F}" name="Column1172" dataDxfId="15203"/>
    <tableColumn id="1193" xr3:uid="{10C0FADC-609E-4B97-8948-1218E4C1C0E9}" name="Column1173" dataDxfId="15202"/>
    <tableColumn id="1194" xr3:uid="{829F7AC0-FF80-470B-B2CA-0EA52FFADB80}" name="Column1174" dataDxfId="15201"/>
    <tableColumn id="1195" xr3:uid="{740BB0CD-6576-4282-858F-91403D7F8135}" name="Column1175" dataDxfId="15200"/>
    <tableColumn id="1196" xr3:uid="{EAA6043C-D0E1-4425-BE89-3E04DF6E8BE1}" name="Column1176" dataDxfId="15199"/>
    <tableColumn id="1197" xr3:uid="{2F68C00E-D900-4E6D-8772-09E95450514A}" name="Column1177" dataDxfId="15198"/>
    <tableColumn id="1198" xr3:uid="{DD33E3ED-0897-42FD-B70E-1EEB5384C3B6}" name="Column1178" dataDxfId="15197"/>
    <tableColumn id="1199" xr3:uid="{AD22B1E4-8ECB-4227-A776-5CAC8556B55A}" name="Column1179" dataDxfId="15196"/>
    <tableColumn id="1200" xr3:uid="{A68B0C7D-AB2B-4497-84E6-042BBD0B5C41}" name="Column1180" dataDxfId="15195"/>
    <tableColumn id="1201" xr3:uid="{179778C6-32E7-4B39-BC42-6F4CFD92FA85}" name="Column1181" dataDxfId="15194"/>
    <tableColumn id="1202" xr3:uid="{68F61B6F-1F52-45BD-AD15-8CF46BE804B9}" name="Column1182" dataDxfId="15193"/>
    <tableColumn id="1203" xr3:uid="{72CEC071-CD92-46B6-A55F-AE90C742BC39}" name="Column1183" dataDxfId="15192"/>
    <tableColumn id="1204" xr3:uid="{DD4B6664-ED64-48C1-8B46-B1EF1205E83E}" name="Column1184" dataDxfId="15191"/>
    <tableColumn id="1205" xr3:uid="{00A78E9C-A8D2-4765-80C8-AFC460464D89}" name="Column1185" dataDxfId="15190"/>
    <tableColumn id="1206" xr3:uid="{09F7D845-7BA6-47BA-B8CD-6A612800E8B7}" name="Column1186" dataDxfId="15189"/>
    <tableColumn id="1207" xr3:uid="{5132930A-151F-4655-8142-8CCB577CD9A2}" name="Column1187" dataDxfId="15188"/>
    <tableColumn id="1208" xr3:uid="{3582FB2D-ECBB-4577-BA47-31127E609046}" name="Column1188" dataDxfId="15187"/>
    <tableColumn id="1209" xr3:uid="{56DD5941-481C-4335-B88E-7AC5704B7AF7}" name="Column1189" dataDxfId="15186"/>
    <tableColumn id="1210" xr3:uid="{FBE892C6-BFD9-42E4-A792-405F8793FB2C}" name="Column1190" dataDxfId="15185"/>
    <tableColumn id="1211" xr3:uid="{96714BAD-89E4-44E8-9DF5-C6EB37C794E4}" name="Column1191" dataDxfId="15184"/>
    <tableColumn id="1212" xr3:uid="{D97E741D-622F-4FF2-923F-8885487DB7DA}" name="Column1192" dataDxfId="15183"/>
    <tableColumn id="1213" xr3:uid="{BFEF9995-B6B4-4264-BB43-9261CB136DDF}" name="Column1193" dataDxfId="15182"/>
    <tableColumn id="1214" xr3:uid="{CB747B8B-1F49-4BFB-BE8E-8C5C7277D538}" name="Column1194" dataDxfId="15181"/>
    <tableColumn id="1215" xr3:uid="{96F29EE8-A458-489D-B78C-68008BA20819}" name="Column1195" dataDxfId="15180"/>
    <tableColumn id="1216" xr3:uid="{95324CCA-D25E-4159-9965-D2433F6D1B2D}" name="Column1196" dataDxfId="15179"/>
    <tableColumn id="1217" xr3:uid="{B88B428B-3E12-4E7B-8EC3-BEE4BAF91FC7}" name="Column1197" dataDxfId="15178"/>
    <tableColumn id="1218" xr3:uid="{E2228BEE-CA1C-4234-AD7A-312DD9673773}" name="Column1198" dataDxfId="15177"/>
    <tableColumn id="1219" xr3:uid="{7CFB3666-C539-4089-A8B3-4BB8A279F016}" name="Column1199" dataDxfId="15176"/>
    <tableColumn id="1220" xr3:uid="{F23A64A2-3FD9-400B-B65E-6F4A39CFAB58}" name="Column1200" dataDxfId="15175"/>
    <tableColumn id="1221" xr3:uid="{11D1D254-FD14-4D0C-B44C-5FE0DE566370}" name="Column1201" dataDxfId="15174"/>
    <tableColumn id="1222" xr3:uid="{68BC553C-B4C8-43B2-87EF-BA210C362366}" name="Column1202" dataDxfId="15173"/>
    <tableColumn id="1223" xr3:uid="{95C8A1E1-DBAB-44C6-9C92-612F72C5EF7D}" name="Column1203" dataDxfId="15172"/>
    <tableColumn id="1224" xr3:uid="{D3DC6865-6281-457B-A999-948B371E9678}" name="Column1204" dataDxfId="15171"/>
    <tableColumn id="1225" xr3:uid="{95B97358-BDA9-49B0-A14C-32CF94464821}" name="Column1205" dataDxfId="15170"/>
    <tableColumn id="1226" xr3:uid="{C16BE66F-8B4F-431D-9D29-07555CD4B542}" name="Column1206" dataDxfId="15169"/>
    <tableColumn id="1227" xr3:uid="{CD7DD991-C39A-423D-B854-F70B4A13FECE}" name="Column1207" dataDxfId="15168"/>
    <tableColumn id="1228" xr3:uid="{E536CA7E-9558-4EE2-92A0-959C9E0DCDE7}" name="Column1208" dataDxfId="15167"/>
    <tableColumn id="1229" xr3:uid="{1122C1F3-F6EE-4F2D-8B6E-28993EDDA771}" name="Column1209" dataDxfId="15166"/>
    <tableColumn id="1230" xr3:uid="{B4C9AC35-E248-4DD5-8FD2-C2693EF3A3F5}" name="Column1210" dataDxfId="15165"/>
    <tableColumn id="1231" xr3:uid="{DB48A1DF-1DE2-4EA0-93B3-A674AEDA77E4}" name="Column1211" dataDxfId="15164"/>
    <tableColumn id="1232" xr3:uid="{F3B89A1A-8E2C-4303-A23B-E72F925FBE31}" name="Column1212" dataDxfId="15163"/>
    <tableColumn id="1233" xr3:uid="{B463F5D9-F471-4F9F-9D3A-3B3EFE4B0B75}" name="Column1213" dataDxfId="15162"/>
    <tableColumn id="1234" xr3:uid="{B69A62E8-D5EF-4719-B152-8A3B747CB2C1}" name="Column1214" dataDxfId="15161"/>
    <tableColumn id="1235" xr3:uid="{4DF48D41-350E-4AED-B701-9820C24A1F5D}" name="Column1215" dataDxfId="15160"/>
    <tableColumn id="1236" xr3:uid="{62BC8F0A-40AB-4077-A7E1-557D35E0848F}" name="Column1216" dataDxfId="15159"/>
    <tableColumn id="1237" xr3:uid="{395D2A37-CF4E-47BF-B50A-676F025F7465}" name="Column1217" dataDxfId="15158"/>
    <tableColumn id="1238" xr3:uid="{9596C7A4-EEA7-4E1D-9BB8-83045BA70966}" name="Column1218" dataDxfId="15157"/>
    <tableColumn id="1239" xr3:uid="{FACFF80B-47CA-461B-B667-999AC1E4CAF8}" name="Column1219" dataDxfId="15156"/>
    <tableColumn id="1240" xr3:uid="{1EAC800F-E7C2-4387-A8B7-B8228E6A90D5}" name="Column1220" dataDxfId="15155"/>
    <tableColumn id="1241" xr3:uid="{C33DE8B1-F4EF-49CE-8E90-D28DD78ED871}" name="Column1221" dataDxfId="15154"/>
    <tableColumn id="1242" xr3:uid="{39AAEC78-1CD3-4132-A91C-378E6F892641}" name="Column1222" dataDxfId="15153"/>
    <tableColumn id="1243" xr3:uid="{AE92A4CB-6229-4ACF-B1A9-A5E8742C180A}" name="Column1223" dataDxfId="15152"/>
    <tableColumn id="1244" xr3:uid="{8DBD0F2E-71C9-4191-9F1E-2DBD96659F97}" name="Column1224" dataDxfId="15151"/>
    <tableColumn id="1245" xr3:uid="{E0D154A0-5972-42F0-A4DB-66EA7219E73A}" name="Column1225" dataDxfId="15150"/>
    <tableColumn id="1246" xr3:uid="{714AC7A3-BE8E-4D2A-88F9-BCFBEBD50019}" name="Column1226" dataDxfId="15149"/>
    <tableColumn id="1247" xr3:uid="{B01B8809-792E-455D-B4EF-CDA88A8B57B8}" name="Column1227" dataDxfId="15148"/>
    <tableColumn id="1248" xr3:uid="{6AA84496-94DE-4CB9-905C-FBBB067B1C0D}" name="Column1228" dataDxfId="15147"/>
    <tableColumn id="1249" xr3:uid="{6C5A0FA8-581B-401E-9A5D-2B8D3F500D07}" name="Column1229" dataDxfId="15146"/>
    <tableColumn id="1250" xr3:uid="{9CAF14B2-DE2A-4C71-A9CA-93C3F69A61B0}" name="Column1230" dataDxfId="15145"/>
    <tableColumn id="1251" xr3:uid="{DDA2331F-5B31-43F1-94B0-333833335BB7}" name="Column1231" dataDxfId="15144"/>
    <tableColumn id="1252" xr3:uid="{2F569B64-FC45-4686-856E-86B5AAC6E822}" name="Column1232" dataDxfId="15143"/>
    <tableColumn id="1253" xr3:uid="{7D751318-CD9B-4A67-8F45-54050D95D036}" name="Column1233" dataDxfId="15142"/>
    <tableColumn id="1254" xr3:uid="{6AD8DBF8-BE6B-4AF6-8039-86F5519E505D}" name="Column1234" dataDxfId="15141"/>
    <tableColumn id="1255" xr3:uid="{E04D25D8-73FF-4303-A358-5A9407022F25}" name="Column1235" dataDxfId="15140"/>
    <tableColumn id="1256" xr3:uid="{6967CBD2-2D67-4376-AC62-EFC5766C4604}" name="Column1236" dataDxfId="15139"/>
    <tableColumn id="1257" xr3:uid="{5D3029B4-F6B2-42B2-A494-A8758D59D5B9}" name="Column1237" dataDxfId="15138"/>
    <tableColumn id="1258" xr3:uid="{9E2CAC2F-C918-436F-8BAE-FED53CD46FB0}" name="Column1238" dataDxfId="15137"/>
    <tableColumn id="1259" xr3:uid="{E09773E2-17BE-45E0-9B47-85C39955C25A}" name="Column1239" dataDxfId="15136"/>
    <tableColumn id="1260" xr3:uid="{D9A9DA4D-E9BB-49A7-BFC1-98AFF9C43A46}" name="Column1240" dataDxfId="15135"/>
    <tableColumn id="1261" xr3:uid="{701E7F54-C1D3-4E9D-B2C2-953D865E3B4F}" name="Column1241" dataDxfId="15134"/>
    <tableColumn id="1262" xr3:uid="{E993E9D8-668A-425B-A38F-8F44B5618444}" name="Column1242" dataDxfId="15133"/>
    <tableColumn id="1263" xr3:uid="{91DCDC56-CC38-40DF-907E-F6DCB3549B74}" name="Column1243" dataDxfId="15132"/>
    <tableColumn id="1264" xr3:uid="{C23A8ADF-777B-43BC-AA9A-EBC0483838EE}" name="Column1244" dataDxfId="15131"/>
    <tableColumn id="1265" xr3:uid="{AFC6ECA7-0355-4704-98B8-39715E6C64B8}" name="Column1245" dataDxfId="15130"/>
    <tableColumn id="1266" xr3:uid="{135DE2D5-4E0E-44AD-9176-85281EB6C520}" name="Column1246" dataDxfId="15129"/>
    <tableColumn id="1267" xr3:uid="{395E9AA9-C796-46DD-9AEE-3236DC685B4B}" name="Column1247" dataDxfId="15128"/>
    <tableColumn id="1268" xr3:uid="{66BB7DFA-0AE6-4D27-8B4C-DD104A1366CA}" name="Column1248" dataDxfId="15127"/>
    <tableColumn id="1269" xr3:uid="{374932E1-E9B8-4428-93E7-0A1AC63B7810}" name="Column1249" dataDxfId="15126"/>
    <tableColumn id="1270" xr3:uid="{07D73264-690C-459B-BB06-0D334AF178F9}" name="Column1250" dataDxfId="15125"/>
    <tableColumn id="1271" xr3:uid="{5A90AF6F-CA5A-47F4-B949-5457E79459C7}" name="Column1251" dataDxfId="15124"/>
    <tableColumn id="1272" xr3:uid="{5BB7690D-CF4D-444C-8D77-FD00541393F4}" name="Column1252" dataDxfId="15123"/>
    <tableColumn id="1273" xr3:uid="{3BDBAEBF-5047-4F97-B0F1-01AD4313C610}" name="Column1253" dataDxfId="15122"/>
    <tableColumn id="1274" xr3:uid="{48A6AD0A-A228-4316-BA64-7A915153ABCC}" name="Column1254" dataDxfId="15121"/>
    <tableColumn id="1275" xr3:uid="{DC29BC24-3682-4350-8F5F-A3E14690BB5E}" name="Column1255" dataDxfId="15120"/>
    <tableColumn id="1276" xr3:uid="{BE843C0B-BED9-4857-ABF0-661E088BE466}" name="Column1256" dataDxfId="15119"/>
    <tableColumn id="1277" xr3:uid="{102F5B00-8C7D-470F-B8CB-20828746AA4C}" name="Column1257" dataDxfId="15118"/>
    <tableColumn id="1278" xr3:uid="{FF05634E-C7EF-4307-9D7E-FD603FB6C802}" name="Column1258" dataDxfId="15117"/>
    <tableColumn id="1279" xr3:uid="{890B5C21-E175-4D7C-817B-B653258F0FA3}" name="Column1259" dataDxfId="15116"/>
    <tableColumn id="1280" xr3:uid="{E078B9B1-63BA-42C4-B8DB-D96EA6F221FF}" name="Column1260" dataDxfId="15115"/>
    <tableColumn id="1281" xr3:uid="{C52BF6A7-EA74-4C5D-B4B6-699817AC6F3C}" name="Column1261" dataDxfId="15114"/>
    <tableColumn id="1282" xr3:uid="{582D9C6E-FE71-4F1C-A150-1A92AA97087A}" name="Column1262" dataDxfId="15113"/>
    <tableColumn id="1283" xr3:uid="{9BB07E2A-29AA-428E-AEEF-2C829FC814AA}" name="Column1263" dataDxfId="15112"/>
    <tableColumn id="1284" xr3:uid="{A9AA18E9-CCE5-4666-BA1B-CB95D73B1B4F}" name="Column1264" dataDxfId="15111"/>
    <tableColumn id="1285" xr3:uid="{D6A2593C-E164-443B-8618-E601D5F0062D}" name="Column1265" dataDxfId="15110"/>
    <tableColumn id="1286" xr3:uid="{0D397E59-6499-4136-8C79-2ED5820D8C45}" name="Column1266" dataDxfId="15109"/>
    <tableColumn id="1287" xr3:uid="{EF7DBB6B-5F1B-4ECC-8713-1EEAA526E4C4}" name="Column1267" dataDxfId="15108"/>
    <tableColumn id="1288" xr3:uid="{0CA7D34B-83AA-41F0-A192-893AA8C61A5F}" name="Column1268" dataDxfId="15107"/>
    <tableColumn id="1289" xr3:uid="{C937F10D-096E-4238-9A41-CD841E2FCBD6}" name="Column1269" dataDxfId="15106"/>
    <tableColumn id="1290" xr3:uid="{5DAE8B83-9CE3-48A1-A7D7-DC4B666CAA6C}" name="Column1270" dataDxfId="15105"/>
    <tableColumn id="1291" xr3:uid="{4ED1A6E5-ED6D-4CF7-AB1D-99109FEBAA0D}" name="Column1271" dataDxfId="15104"/>
    <tableColumn id="1292" xr3:uid="{B859D9AF-04A0-4C2C-879B-24D9998E3EB5}" name="Column1272" dataDxfId="15103"/>
    <tableColumn id="1293" xr3:uid="{D35E55D9-78D6-4A9A-A9EB-EC8C5C17E27F}" name="Column1273" dataDxfId="15102"/>
    <tableColumn id="1294" xr3:uid="{0704F053-3100-416F-8357-FCA7F6968CDB}" name="Column1274" dataDxfId="15101"/>
    <tableColumn id="1295" xr3:uid="{3A21A86F-D878-47C8-9257-0BF73C295E72}" name="Column1275" dataDxfId="15100"/>
    <tableColumn id="1296" xr3:uid="{19F20934-FE6E-4E54-A8BD-F6A213F30643}" name="Column1276" dataDxfId="15099"/>
    <tableColumn id="1297" xr3:uid="{34E8DDA4-5829-43BB-8561-DB4B932E4DE0}" name="Column1277" dataDxfId="15098"/>
    <tableColumn id="1298" xr3:uid="{F80ED8EE-C0D3-4F2A-A8EA-BAEB537556A5}" name="Column1278" dataDxfId="15097"/>
    <tableColumn id="1299" xr3:uid="{EBFC3AC7-C570-4467-8858-E13ED9836E82}" name="Column1279" dataDxfId="15096"/>
    <tableColumn id="1300" xr3:uid="{B9D2AD5A-DF0A-47F4-BB7C-E2DF673CCE56}" name="Column1280" dataDxfId="15095"/>
    <tableColumn id="1301" xr3:uid="{D79A94EC-ADFF-48FC-901C-DEB9818ED67A}" name="Column1281" dataDxfId="15094"/>
    <tableColumn id="1302" xr3:uid="{ED88C70C-E45A-459D-8607-2A90EB278F61}" name="Column1282" dataDxfId="15093"/>
    <tableColumn id="1303" xr3:uid="{A688F73C-7442-43C1-80C4-C560BD6D8AD7}" name="Column1283" dataDxfId="15092"/>
    <tableColumn id="1304" xr3:uid="{68C1984A-C3FD-4E96-9192-98385C392A91}" name="Column1284" dataDxfId="15091"/>
    <tableColumn id="1305" xr3:uid="{BCEDA816-D961-4C0D-8266-2976D2900532}" name="Column1285" dataDxfId="15090"/>
    <tableColumn id="1306" xr3:uid="{8930E4D1-06D5-422C-BFB1-1D05C33162E9}" name="Column1286" dataDxfId="15089"/>
    <tableColumn id="1307" xr3:uid="{993C5F7A-72DB-4DA3-89E0-740C9B5809A5}" name="Column1287" dataDxfId="15088"/>
    <tableColumn id="1308" xr3:uid="{F2614FF4-A547-4AE7-A34C-12E832DE9FA8}" name="Column1288" dataDxfId="15087"/>
    <tableColumn id="1309" xr3:uid="{A92A30B1-DCAC-4FBE-AE5E-14357D194D67}" name="Column1289" dataDxfId="15086"/>
    <tableColumn id="1310" xr3:uid="{082B9521-FA08-43E6-B2C0-CE0FB06A35BF}" name="Column1290" dataDxfId="15085"/>
    <tableColumn id="1311" xr3:uid="{06FC175D-46CE-42E3-91A7-0F94A0A633D4}" name="Column1291" dataDxfId="15084"/>
    <tableColumn id="1312" xr3:uid="{2DDD5101-BE86-4736-87AC-D2670011396F}" name="Column1292" dataDxfId="15083"/>
    <tableColumn id="1313" xr3:uid="{3C19C78C-D2C3-45F3-B19C-B5AAC5FF6C1B}" name="Column1293" dataDxfId="15082"/>
    <tableColumn id="1314" xr3:uid="{548456AB-1682-4ECB-A37D-813D8F66131C}" name="Column1294" dataDxfId="15081"/>
    <tableColumn id="1315" xr3:uid="{B9F72650-85A4-4B4D-AAC5-EC59DA289B3D}" name="Column1295" dataDxfId="15080"/>
    <tableColumn id="1316" xr3:uid="{6628D2F1-2917-490C-92B1-F559F2B4C5F1}" name="Column1296" dataDxfId="15079"/>
    <tableColumn id="1317" xr3:uid="{2435C15D-3061-4730-9C2B-D14038C5C85B}" name="Column1297" dataDxfId="15078"/>
    <tableColumn id="1318" xr3:uid="{FE061767-D061-4291-B797-852E0C4EE57D}" name="Column1298" dataDxfId="15077"/>
    <tableColumn id="1319" xr3:uid="{35D70879-F98C-4DA8-A92A-4B44F6B976B3}" name="Column1299" dataDxfId="15076"/>
    <tableColumn id="1320" xr3:uid="{E981C268-978D-4D61-B7D2-50B60F1731B1}" name="Column1300" dataDxfId="15075"/>
    <tableColumn id="1321" xr3:uid="{B6481CB4-6508-493A-AA00-1E93D99DC7EA}" name="Column1301" dataDxfId="15074"/>
    <tableColumn id="1322" xr3:uid="{E865AE41-B327-46D9-A8E6-C12852FEA0DC}" name="Column1302" dataDxfId="15073"/>
    <tableColumn id="1323" xr3:uid="{16A8103A-964A-4D13-A043-348D4D8C4FFE}" name="Column1303" dataDxfId="15072"/>
    <tableColumn id="1324" xr3:uid="{52A08658-6B5A-4852-94DA-EABE86085FDD}" name="Column1304" dataDxfId="15071"/>
    <tableColumn id="1325" xr3:uid="{53FA5897-0154-41C0-93A9-A43C07019D01}" name="Column1305" dataDxfId="15070"/>
    <tableColumn id="1326" xr3:uid="{F7D72C39-5B4A-40B8-8DA1-EB2A1760E2E2}" name="Column1306" dataDxfId="15069"/>
    <tableColumn id="1327" xr3:uid="{30EDC6E4-8E1E-4EDC-A1BF-E020904A4EB4}" name="Column1307" dataDxfId="15068"/>
    <tableColumn id="1328" xr3:uid="{20F73477-C402-4684-BFF6-1AA28F93E906}" name="Column1308" dataDxfId="15067"/>
    <tableColumn id="1329" xr3:uid="{7EC6089E-7DB6-4AD0-B1CD-D48D45347603}" name="Column1309" dataDxfId="15066"/>
    <tableColumn id="1330" xr3:uid="{67E437AE-5DCC-4C97-9903-3745944EC491}" name="Column1310" dataDxfId="15065"/>
    <tableColumn id="1331" xr3:uid="{5DA75B14-8134-4F59-883E-4DB1A1A59692}" name="Column1311" dataDxfId="15064"/>
    <tableColumn id="1332" xr3:uid="{03DB7A38-6BED-423E-B414-81B8FC9FEDC8}" name="Column1312" dataDxfId="15063"/>
    <tableColumn id="1333" xr3:uid="{6C83C0FC-2C10-408C-9330-310C50BDBFAF}" name="Column1313" dataDxfId="15062"/>
    <tableColumn id="1334" xr3:uid="{EFB60086-1354-43B7-8668-78ABDE443D6D}" name="Column1314" dataDxfId="15061"/>
    <tableColumn id="1335" xr3:uid="{3EECBD4C-CA74-41D3-AECE-A02E59854D32}" name="Column1315" dataDxfId="15060"/>
    <tableColumn id="1336" xr3:uid="{154D195F-FEBE-4750-B083-91FE7B391D63}" name="Column1316" dataDxfId="15059"/>
    <tableColumn id="1337" xr3:uid="{97DC918B-B6D4-49A8-88B5-D86F3EB2F8B8}" name="Column1317" dataDxfId="15058"/>
    <tableColumn id="1338" xr3:uid="{9E8AFA5E-403D-49E0-A642-389106098C24}" name="Column1318" dataDxfId="15057"/>
    <tableColumn id="1339" xr3:uid="{C6DA1ADE-7F1E-4B84-A5F8-06E33B4BC222}" name="Column1319" dataDxfId="15056"/>
    <tableColumn id="1340" xr3:uid="{7F40317B-6850-49D6-9F54-707F035B0876}" name="Column1320" dataDxfId="15055"/>
    <tableColumn id="1341" xr3:uid="{0F16A3F3-DB02-471E-B3B7-C57018104FAC}" name="Column1321" dataDxfId="15054"/>
    <tableColumn id="1342" xr3:uid="{478B63A3-3FB4-457D-916A-29DF7274BDE6}" name="Column1322" dataDxfId="15053"/>
    <tableColumn id="1343" xr3:uid="{D4355820-174B-488B-9118-2F2A313D4895}" name="Column1323" dataDxfId="15052"/>
    <tableColumn id="1344" xr3:uid="{F5871E37-22E9-4270-A137-285BCBF8FE1A}" name="Column1324" dataDxfId="15051"/>
    <tableColumn id="1345" xr3:uid="{91FD3F40-42A3-4E50-B9A2-2FA1668FC9A9}" name="Column1325" dataDxfId="15050"/>
    <tableColumn id="1346" xr3:uid="{80CF1852-96F5-4B74-A7C9-C2C9C7EBFE69}" name="Column1326" dataDxfId="15049"/>
    <tableColumn id="1347" xr3:uid="{B2FD4681-CFCB-4586-AB18-2AEE97BC792F}" name="Column1327" dataDxfId="15048"/>
    <tableColumn id="1348" xr3:uid="{5821C12A-C4D5-4810-BCE1-5323D294F5ED}" name="Column1328" dataDxfId="15047"/>
    <tableColumn id="1349" xr3:uid="{A984A357-F608-4018-A0AB-A52F68CAEB07}" name="Column1329" dataDxfId="15046"/>
    <tableColumn id="1350" xr3:uid="{7FE65E5A-ED92-4133-85E9-252A2350F232}" name="Column1330" dataDxfId="15045"/>
    <tableColumn id="1351" xr3:uid="{7DB6C54A-0F8F-4690-B9B8-DACCDDAA26A6}" name="Column1331" dataDxfId="15044"/>
    <tableColumn id="1352" xr3:uid="{182E73AB-8404-46B9-BDDC-014129A6531D}" name="Column1332" dataDxfId="15043"/>
    <tableColumn id="1353" xr3:uid="{54B998C4-4E3E-4AA3-A224-4A55AE41359A}" name="Column1333" dataDxfId="15042"/>
    <tableColumn id="1354" xr3:uid="{D8849169-F7D5-456B-A31B-15C89B0E67AE}" name="Column1334" dataDxfId="15041"/>
    <tableColumn id="1355" xr3:uid="{265743D2-12E6-4D5A-B2CC-EDDC7DF67D04}" name="Column1335" dataDxfId="15040"/>
    <tableColumn id="1356" xr3:uid="{52165798-958A-4313-B38B-345738F44BD0}" name="Column1336" dataDxfId="15039"/>
    <tableColumn id="1357" xr3:uid="{7D511798-B55E-4C78-9F38-701061F91C65}" name="Column1337" dataDxfId="15038"/>
    <tableColumn id="1358" xr3:uid="{D1B1B81E-7096-4D4B-9BED-650FFA65B4A0}" name="Column1338" dataDxfId="15037"/>
    <tableColumn id="1359" xr3:uid="{8DAFED92-9BF3-49F1-9A25-75B12841001D}" name="Column1339" dataDxfId="15036"/>
    <tableColumn id="1360" xr3:uid="{FAF8D258-C347-4B8F-924E-C4C0A7EDD85E}" name="Column1340" dataDxfId="15035"/>
    <tableColumn id="1361" xr3:uid="{88F7E526-939B-4245-A0C0-780E7C24E69D}" name="Column1341" dataDxfId="15034"/>
    <tableColumn id="1362" xr3:uid="{FDDA08DD-4F71-48B6-95A0-840960B8ABAD}" name="Column1342" dataDxfId="15033"/>
    <tableColumn id="1363" xr3:uid="{A2376E12-3745-415B-822B-444C5E1A7785}" name="Column1343" dataDxfId="15032"/>
    <tableColumn id="1364" xr3:uid="{F750DB7E-0FE3-4131-ACB7-501E909E91E9}" name="Column1344" dataDxfId="15031"/>
    <tableColumn id="1365" xr3:uid="{A3A25DDA-1129-4ECA-AD54-F56FE54B3E11}" name="Column1345" dataDxfId="15030"/>
    <tableColumn id="1366" xr3:uid="{661C5C1B-FFCA-4179-8696-6C9CBCE06B28}" name="Column1346" dataDxfId="15029"/>
    <tableColumn id="1367" xr3:uid="{0D34913B-21F2-4DAB-99D7-1BB0DA2C050A}" name="Column1347" dataDxfId="15028"/>
    <tableColumn id="1368" xr3:uid="{D3EC5542-20AE-418C-9EDB-B731862DB0A3}" name="Column1348" dataDxfId="15027"/>
    <tableColumn id="1369" xr3:uid="{3273CBEE-DD0E-4A39-8053-4CCAC21BBCD0}" name="Column1349" dataDxfId="15026"/>
    <tableColumn id="1370" xr3:uid="{E414C870-A868-4C2A-9AD6-4651FDF16B0C}" name="Column1350" dataDxfId="15025"/>
    <tableColumn id="1371" xr3:uid="{49355DBE-6EB5-4157-A6D9-0CA7919E57BB}" name="Column1351" dataDxfId="15024"/>
    <tableColumn id="1372" xr3:uid="{8D56D19B-EA09-4E77-82CF-0529F8F62337}" name="Column1352" dataDxfId="15023"/>
    <tableColumn id="1373" xr3:uid="{032D61DD-E047-4827-BD8C-8F3C790B84D3}" name="Column1353" dataDxfId="15022"/>
    <tableColumn id="1374" xr3:uid="{242EB97D-8FC8-438F-BADF-2FD9B623391F}" name="Column1354" dataDxfId="15021"/>
    <tableColumn id="1375" xr3:uid="{85C3FF48-5BD4-45F4-9C6E-8141F3405D08}" name="Column1355" dataDxfId="15020"/>
    <tableColumn id="1376" xr3:uid="{CBA5B4D4-50E4-4C68-9BE7-7705C877D5F3}" name="Column1356" dataDxfId="15019"/>
    <tableColumn id="1377" xr3:uid="{39E9889B-095D-42C5-A9F8-56595E94BB9D}" name="Column1357" dataDxfId="15018"/>
    <tableColumn id="1378" xr3:uid="{F19D390D-4306-4823-B0B7-AA47D60E3C55}" name="Column1358" dataDxfId="15017"/>
    <tableColumn id="1379" xr3:uid="{4CB02F20-9803-422A-9A3F-EC1B7EFA6116}" name="Column1359" dataDxfId="15016"/>
    <tableColumn id="1380" xr3:uid="{A368F0B0-A12C-4EE0-9D9C-36EE2085FF70}" name="Column1360" dataDxfId="15015"/>
    <tableColumn id="1381" xr3:uid="{60531623-1442-4D7E-AC56-4A4A3195FE86}" name="Column1361" dataDxfId="15014"/>
    <tableColumn id="1382" xr3:uid="{5C2112FE-46E3-4845-AC1F-5D3EDF95BEFD}" name="Column1362" dataDxfId="15013"/>
    <tableColumn id="1383" xr3:uid="{D6A5F8EE-49E5-410A-981C-A0D2D947D660}" name="Column1363" dataDxfId="15012"/>
    <tableColumn id="1384" xr3:uid="{FD1B28E1-8608-4C08-9650-C149A87C0AF4}" name="Column1364" dataDxfId="15011"/>
    <tableColumn id="1385" xr3:uid="{BD2E5435-0DB4-45EE-BDCB-8A8AF34BC1B0}" name="Column1365" dataDxfId="15010"/>
    <tableColumn id="1386" xr3:uid="{8B44ED44-66D5-48BB-9672-FF3175B55076}" name="Column1366" dataDxfId="15009"/>
    <tableColumn id="1387" xr3:uid="{F5203278-F555-4F79-B9CC-A3896FE676CC}" name="Column1367" dataDxfId="15008"/>
    <tableColumn id="1388" xr3:uid="{A56F20E6-DC47-40E9-80B9-145A27CD338B}" name="Column1368" dataDxfId="15007"/>
    <tableColumn id="1389" xr3:uid="{B96364FD-5E74-49DD-8063-DEA358B96477}" name="Column1369" dataDxfId="15006"/>
    <tableColumn id="1390" xr3:uid="{BD249948-355E-41B6-AABF-07F8039ADD39}" name="Column1370" dataDxfId="15005"/>
    <tableColumn id="1391" xr3:uid="{7BF87BC0-5848-4E2A-BFD0-1722EDF8DF35}" name="Column1371" dataDxfId="15004"/>
    <tableColumn id="1392" xr3:uid="{4AD046A6-3671-406F-BBF7-71D1408FDD57}" name="Column1372" dataDxfId="15003"/>
    <tableColumn id="1393" xr3:uid="{BA03BE19-1F88-48BF-B5AC-E5AE3203B474}" name="Column1373" dataDxfId="15002"/>
    <tableColumn id="1394" xr3:uid="{A69ADC76-2BF9-4487-B251-973FFB3C22AF}" name="Column1374" dataDxfId="15001"/>
    <tableColumn id="1395" xr3:uid="{3B991B46-BDBF-4A93-BB0B-30F064E2E4D0}" name="Column1375" dataDxfId="15000"/>
    <tableColumn id="1396" xr3:uid="{24E07B01-8969-46E3-8C2E-F0D10838C587}" name="Column1376" dataDxfId="14999"/>
    <tableColumn id="1397" xr3:uid="{8A744DAF-BE7A-4394-A05A-0DD005AD0BD1}" name="Column1377" dataDxfId="14998"/>
    <tableColumn id="1398" xr3:uid="{C01D7687-7C8A-4BA9-8D28-FDEDCEEE4A1E}" name="Column1378" dataDxfId="14997"/>
    <tableColumn id="1399" xr3:uid="{A48F45AB-AED0-4581-9930-B018496CF151}" name="Column1379" dataDxfId="14996"/>
    <tableColumn id="1400" xr3:uid="{0D19B122-25BB-47CA-8007-1A47FC9C3CE0}" name="Column1380" dataDxfId="14995"/>
    <tableColumn id="1401" xr3:uid="{8EDC3BB6-8885-43DB-B436-C32DE97CBCB9}" name="Column1381" dataDxfId="14994"/>
    <tableColumn id="1402" xr3:uid="{7547F620-BD41-413D-AB33-EE6D1170B574}" name="Column1382" dataDxfId="14993"/>
    <tableColumn id="1403" xr3:uid="{B207319D-54ED-417D-96BF-4441892A662F}" name="Column1383" dataDxfId="14992"/>
    <tableColumn id="1404" xr3:uid="{C0ECABC2-E986-4AA1-8B9E-31C3679717C3}" name="Column1384" dataDxfId="14991"/>
    <tableColumn id="1405" xr3:uid="{BEA0BE59-EC8E-469C-8E4F-9E39DB3D73C4}" name="Column1385" dataDxfId="14990"/>
    <tableColumn id="1406" xr3:uid="{C5276BD9-8F03-4FBD-8355-75AFD88E6542}" name="Column1386" dataDxfId="14989"/>
    <tableColumn id="1407" xr3:uid="{888B52A0-3304-493E-9465-EDAD75C381A6}" name="Column1387" dataDxfId="14988"/>
    <tableColumn id="1408" xr3:uid="{097F2CBA-C2CA-4D0C-8E1D-6CE89A0F3364}" name="Column1388" dataDxfId="14987"/>
    <tableColumn id="1409" xr3:uid="{FD513820-BD35-4B0E-BA64-32F03898FA32}" name="Column1389" dataDxfId="14986"/>
    <tableColumn id="1410" xr3:uid="{E94A00D5-47A8-47A3-A306-F36EDCF8283D}" name="Column1390" dataDxfId="14985"/>
    <tableColumn id="1411" xr3:uid="{74671EB2-4B4F-4F8B-9388-C2B5A03DE73B}" name="Column1391" dataDxfId="14984"/>
    <tableColumn id="1412" xr3:uid="{66CA96F4-A168-4523-B18D-079CCA43D8A4}" name="Column1392" dataDxfId="14983"/>
    <tableColumn id="1413" xr3:uid="{1F924167-BC56-4321-A8DE-E40E76D8D7EE}" name="Column1393" dataDxfId="14982"/>
    <tableColumn id="1414" xr3:uid="{76354670-ADC3-4526-9E61-B5E12E6B5133}" name="Column1394" dataDxfId="14981"/>
    <tableColumn id="1415" xr3:uid="{0ABFC7C5-042F-4E3D-AEC0-AAB0D6D8F9F4}" name="Column1395" dataDxfId="14980"/>
    <tableColumn id="1416" xr3:uid="{10AD9CA5-3091-4A36-AB80-89F7CC06909E}" name="Column1396" dataDxfId="14979"/>
    <tableColumn id="1417" xr3:uid="{92B1C69D-2DBE-4D3B-A83E-855F1DC92EEE}" name="Column1397" dataDxfId="14978"/>
    <tableColumn id="1418" xr3:uid="{999E6867-1CE6-432C-A838-1D6F70AA9785}" name="Column1398" dataDxfId="14977"/>
    <tableColumn id="1419" xr3:uid="{2B8577C0-B41E-4907-8BBB-EB78281FEA03}" name="Column1399" dataDxfId="14976"/>
    <tableColumn id="1420" xr3:uid="{746759A6-23F6-4081-A36F-6F100E1CD25A}" name="Column1400" dataDxfId="14975"/>
    <tableColumn id="1421" xr3:uid="{0918198D-F301-4909-89A2-3F65711149DC}" name="Column1401" dataDxfId="14974"/>
    <tableColumn id="1422" xr3:uid="{1BA43BDD-54AC-497A-934B-11AEBBCA2457}" name="Column1402" dataDxfId="14973"/>
    <tableColumn id="1423" xr3:uid="{A20CBB20-7938-4558-AE1D-1241B7B818FB}" name="Column1403" dataDxfId="14972"/>
    <tableColumn id="1424" xr3:uid="{D8D19E40-2706-4F05-B22D-925DE517432C}" name="Column1404" dataDxfId="14971"/>
    <tableColumn id="1425" xr3:uid="{AD3473E4-41A4-4D77-B91A-61749E021448}" name="Column1405" dataDxfId="14970"/>
    <tableColumn id="1426" xr3:uid="{38CAE46C-DE62-44C2-ADC4-4DC6895C6BC2}" name="Column1406" dataDxfId="14969"/>
    <tableColumn id="1427" xr3:uid="{0312C435-30D9-4C8D-893E-EE73303672F7}" name="Column1407" dataDxfId="14968"/>
    <tableColumn id="1428" xr3:uid="{A484F860-3A70-4770-BFEB-ED6A10DC46D0}" name="Column1408" dataDxfId="14967"/>
    <tableColumn id="1429" xr3:uid="{4B0A6F5A-0231-43BA-BF07-FC626E375DB3}" name="Column1409" dataDxfId="14966"/>
    <tableColumn id="1430" xr3:uid="{95B84CA6-2B67-4650-AEB9-DEB5B8CEDD37}" name="Column1410" dataDxfId="14965"/>
    <tableColumn id="1431" xr3:uid="{4D2C218E-E986-4FA3-8B4B-3CAFFD5C6CEB}" name="Column1411" dataDxfId="14964"/>
    <tableColumn id="1432" xr3:uid="{64FC4D86-5E1C-4966-97FF-A5668FEB31D8}" name="Column1412" dataDxfId="14963"/>
    <tableColumn id="1433" xr3:uid="{52275B1A-51C7-4709-B3C8-F7662334DBD6}" name="Column1413" dataDxfId="14962"/>
    <tableColumn id="1434" xr3:uid="{517B1F4E-4E2C-4517-AB92-671338661647}" name="Column1414" dataDxfId="14961"/>
    <tableColumn id="1435" xr3:uid="{A1260D9F-8CFE-4B3B-BA71-A21DDF827E4F}" name="Column1415" dataDxfId="14960"/>
    <tableColumn id="1436" xr3:uid="{3B03F508-802C-45F3-8003-C99C26FBAF77}" name="Column1416" dataDxfId="14959"/>
    <tableColumn id="1437" xr3:uid="{C35606DB-4FE5-470D-9551-E301F0F506F7}" name="Column1417" dataDxfId="14958"/>
    <tableColumn id="1438" xr3:uid="{EE5A59D3-C838-4677-9E83-F4239CCEB263}" name="Column1418" dataDxfId="14957"/>
    <tableColumn id="1439" xr3:uid="{196440E9-3C6E-4343-98C6-F8249784C2BE}" name="Column1419" dataDxfId="14956"/>
    <tableColumn id="1440" xr3:uid="{7A6E1915-D7CB-464C-9933-9CFBA39D416F}" name="Column1420" dataDxfId="14955"/>
    <tableColumn id="1441" xr3:uid="{865D719B-64D4-42BF-920A-A0A9CC7B370D}" name="Column1421" dataDxfId="14954"/>
    <tableColumn id="1442" xr3:uid="{D1E0D857-1EF3-46EA-A3D9-84EA03EBDA0E}" name="Column1422" dataDxfId="14953"/>
    <tableColumn id="1443" xr3:uid="{08604FCA-B310-4988-BF4D-86CCE4918456}" name="Column1423" dataDxfId="14952"/>
    <tableColumn id="1444" xr3:uid="{C62AFC66-B77B-4A5A-ADEB-02883805C435}" name="Column1424" dataDxfId="14951"/>
    <tableColumn id="1445" xr3:uid="{A3C0AFB4-7E29-4798-8989-4B3DFD3958B1}" name="Column1425" dataDxfId="14950"/>
    <tableColumn id="1446" xr3:uid="{B3FFF9BD-E9BC-42DD-A9E6-866AB6806E17}" name="Column1426" dataDxfId="14949"/>
    <tableColumn id="1447" xr3:uid="{B86D3717-A311-4A24-8EC6-21FE7DD4A1D6}" name="Column1427" dataDxfId="14948"/>
    <tableColumn id="1448" xr3:uid="{2B614780-B61E-4EAE-9483-50445DC7B1A3}" name="Column1428" dataDxfId="14947"/>
    <tableColumn id="1449" xr3:uid="{D7A852DF-0362-4EA0-A02D-96FD00CF5080}" name="Column1429" dataDxfId="14946"/>
    <tableColumn id="1450" xr3:uid="{C91703F4-3C2C-4033-B821-C18F9FB2E316}" name="Column1430" dataDxfId="14945"/>
    <tableColumn id="1451" xr3:uid="{558EC528-AB4E-4FF9-9C7C-4A8113050662}" name="Column1431" dataDxfId="14944"/>
    <tableColumn id="1452" xr3:uid="{5B61A724-364C-4185-9543-E772B41DB2BB}" name="Column1432" dataDxfId="14943"/>
    <tableColumn id="1453" xr3:uid="{9FF0F6C1-3FA2-4358-AC95-A589C7AE9596}" name="Column1433" dataDxfId="14942"/>
    <tableColumn id="1454" xr3:uid="{50D309CF-B8B4-4C3B-AE6D-1BBAB48D8606}" name="Column1434" dataDxfId="14941"/>
    <tableColumn id="1455" xr3:uid="{A9855082-2CCF-4315-A2F1-2C5FF0DC3882}" name="Column1435" dataDxfId="14940"/>
    <tableColumn id="1456" xr3:uid="{59DA84B0-6DFB-4EFD-8132-36508052526E}" name="Column1436" dataDxfId="14939"/>
    <tableColumn id="1457" xr3:uid="{E2B9FFC2-9F93-4698-9F80-0D332029C154}" name="Column1437" dataDxfId="14938"/>
    <tableColumn id="1458" xr3:uid="{3687D19E-C98B-4B4B-BB8C-B9435D111B46}" name="Column1438" dataDxfId="14937"/>
    <tableColumn id="1459" xr3:uid="{5B6E359C-CE35-4A2F-8694-11FA6343C640}" name="Column1439" dataDxfId="14936"/>
    <tableColumn id="1460" xr3:uid="{84D2571B-79D3-4D1D-8587-616E7F04E239}" name="Column1440" dataDxfId="14935"/>
    <tableColumn id="1461" xr3:uid="{67741792-6830-43D9-BF0B-0C1BE407648D}" name="Column1441" dataDxfId="14934"/>
    <tableColumn id="1462" xr3:uid="{2B3713B7-A83A-4140-9D63-4074704B00FF}" name="Column1442" dataDxfId="14933"/>
    <tableColumn id="1463" xr3:uid="{8BB64C05-483C-431C-B200-446ED9A0BFA8}" name="Column1443" dataDxfId="14932"/>
    <tableColumn id="1464" xr3:uid="{E45A975F-D8C5-4F4E-B5A1-42E58B051D61}" name="Column1444" dataDxfId="14931"/>
    <tableColumn id="1465" xr3:uid="{DE58429B-BAC6-4A61-9E07-EB51942BD0B2}" name="Column1445" dataDxfId="14930"/>
    <tableColumn id="1466" xr3:uid="{9B94D3D3-76D2-4D83-98F6-7CC25576B4C4}" name="Column1446" dataDxfId="14929"/>
    <tableColumn id="1467" xr3:uid="{D6876D7C-6D67-4AB9-B043-79293183DBF4}" name="Column1447" dataDxfId="14928"/>
    <tableColumn id="1468" xr3:uid="{C714E5F3-9E84-4FF8-AC90-E0B936A236B9}" name="Column1448" dataDxfId="14927"/>
    <tableColumn id="1469" xr3:uid="{60D15CAC-AE63-4CC5-89B6-7A89E9CCF15F}" name="Column1449" dataDxfId="14926"/>
    <tableColumn id="1470" xr3:uid="{567F059C-1632-4B69-83C8-01C0773C9777}" name="Column1450" dataDxfId="14925"/>
    <tableColumn id="1471" xr3:uid="{9D643F76-DBA6-4A18-B6AD-CAF5B9C1E783}" name="Column1451" dataDxfId="14924"/>
    <tableColumn id="1472" xr3:uid="{A69EAAC2-DBCD-4C87-9A87-CED6E5F5F116}" name="Column1452" dataDxfId="14923"/>
    <tableColumn id="1473" xr3:uid="{35E8B459-22C6-48E1-A94C-1A401803D489}" name="Column1453" dataDxfId="14922"/>
    <tableColumn id="1474" xr3:uid="{5451E9D9-2754-45F5-804D-173E36AB21E9}" name="Column1454" dataDxfId="14921"/>
    <tableColumn id="1475" xr3:uid="{A040249D-8E0E-4327-884A-34A39A1B47EB}" name="Column1455" dataDxfId="14920"/>
    <tableColumn id="1476" xr3:uid="{E655BEF1-E96A-4C76-B825-757CB26BBC10}" name="Column1456" dataDxfId="14919"/>
    <tableColumn id="1477" xr3:uid="{D92FAF02-CD5C-4515-8A92-A5FCA57BA3ED}" name="Column1457" dataDxfId="14918"/>
    <tableColumn id="1478" xr3:uid="{ED0B42E2-0BAD-4615-A30F-693B79394304}" name="Column1458" dataDxfId="14917"/>
    <tableColumn id="1479" xr3:uid="{058589F2-98A8-4C39-A8E4-FC2EF94C1C24}" name="Column1459" dataDxfId="14916"/>
    <tableColumn id="1480" xr3:uid="{49F6084D-5A64-4557-8BAE-3E56E835C0F5}" name="Column1460" dataDxfId="14915"/>
    <tableColumn id="1481" xr3:uid="{B6911668-E1C7-4E0A-9839-F9A88FB9B2D7}" name="Column1461" dataDxfId="14914"/>
    <tableColumn id="1482" xr3:uid="{B9C90B46-4F91-4462-A356-33FCB5E091AC}" name="Column1462" dataDxfId="14913"/>
    <tableColumn id="1483" xr3:uid="{8187DBD0-7459-4035-8191-07D4148694B9}" name="Column1463" dataDxfId="14912"/>
    <tableColumn id="1484" xr3:uid="{96917D40-29F1-4D49-9527-C3E87976C2FF}" name="Column1464" dataDxfId="14911"/>
    <tableColumn id="1485" xr3:uid="{8E194800-EEE1-4924-BD04-CB3075C76DCF}" name="Column1465" dataDxfId="14910"/>
    <tableColumn id="1486" xr3:uid="{470F31A3-3793-4E0D-AFD6-A10A1CA165AB}" name="Column1466" dataDxfId="14909"/>
    <tableColumn id="1487" xr3:uid="{76715783-BC50-4149-8C08-3B362DAEF572}" name="Column1467" dataDxfId="14908"/>
    <tableColumn id="1488" xr3:uid="{A8F121D6-69DC-43DB-BF92-0FB9D7CBB74C}" name="Column1468" dataDxfId="14907"/>
    <tableColumn id="1489" xr3:uid="{66AD3333-75AA-481B-9A25-7B23298BCF17}" name="Column1469" dataDxfId="14906"/>
    <tableColumn id="1490" xr3:uid="{F74FD1C7-ED3F-4035-A87E-AC58FF4D5B0C}" name="Column1470" dataDxfId="14905"/>
    <tableColumn id="1491" xr3:uid="{7AFA65F2-18A3-41BF-941C-95DD273632B6}" name="Column1471" dataDxfId="14904"/>
    <tableColumn id="1492" xr3:uid="{3210A7F2-64A8-468F-A307-EA51FFCCC7D2}" name="Column1472" dataDxfId="14903"/>
    <tableColumn id="1493" xr3:uid="{F0466121-2B2D-4848-AAAC-FD2B4ADA6091}" name="Column1473" dataDxfId="14902"/>
    <tableColumn id="1494" xr3:uid="{9491AF41-61C3-45B9-A805-B307DF3CAA20}" name="Column1474" dataDxfId="14901"/>
    <tableColumn id="1495" xr3:uid="{42F1A3DE-57C8-4031-BE97-407191B90448}" name="Column1475" dataDxfId="14900"/>
    <tableColumn id="1496" xr3:uid="{404611E0-AB7B-46CB-A7D6-56EF614DAE11}" name="Column1476" dataDxfId="14899"/>
    <tableColumn id="1497" xr3:uid="{0EECC51F-E877-4749-9E66-783D71925BD9}" name="Column1477" dataDxfId="14898"/>
    <tableColumn id="1498" xr3:uid="{1FAEA6B8-10CE-4D79-9199-25DB37B616A5}" name="Column1478" dataDxfId="14897"/>
    <tableColumn id="1499" xr3:uid="{56D738C7-B77D-40A5-8939-B5734433DB8A}" name="Column1479" dataDxfId="14896"/>
    <tableColumn id="1500" xr3:uid="{558D6BEF-F9E9-47D9-BC8F-EB7262472DEB}" name="Column1480" dataDxfId="14895"/>
    <tableColumn id="1501" xr3:uid="{F45BBA1D-2986-4313-9C09-83CA9FBD3775}" name="Column1481" dataDxfId="14894"/>
    <tableColumn id="1502" xr3:uid="{BD4F27F9-EDED-410F-A93B-A8DB37C25B7A}" name="Column1482" dataDxfId="14893"/>
    <tableColumn id="1503" xr3:uid="{494C631E-5063-491A-BA51-F5F6C3996021}" name="Column1483" dataDxfId="14892"/>
    <tableColumn id="1504" xr3:uid="{6BDB4EC0-D44C-475E-ACB5-8B82D8970715}" name="Column1484" dataDxfId="14891"/>
    <tableColumn id="1505" xr3:uid="{7403D0EF-8F87-42E2-94E5-1F71903FBF6A}" name="Column1485" dataDxfId="14890"/>
    <tableColumn id="1506" xr3:uid="{91716234-9AAA-497D-BF02-FBF586FF29E1}" name="Column1486" dataDxfId="14889"/>
    <tableColumn id="1507" xr3:uid="{56D7F16E-D94C-4475-A3BF-314A14F46E59}" name="Column1487" dataDxfId="14888"/>
    <tableColumn id="1508" xr3:uid="{E6C364CA-AC2D-4674-9DDD-230B75F8C7DD}" name="Column1488" dataDxfId="14887"/>
    <tableColumn id="1509" xr3:uid="{439F46D1-C34B-47A2-AACB-39B0492BC6F2}" name="Column1489" dataDxfId="14886"/>
    <tableColumn id="1510" xr3:uid="{C8802E8F-F3CD-4208-A61E-A03E8EB324A7}" name="Column1490" dataDxfId="14885"/>
    <tableColumn id="1511" xr3:uid="{939F60E5-1412-4BFF-9263-9FA038B346ED}" name="Column1491" dataDxfId="14884"/>
    <tableColumn id="1512" xr3:uid="{A0D1FFA3-9D64-49C0-AB3D-3D8D89BE038F}" name="Column1492" dataDxfId="14883"/>
    <tableColumn id="1513" xr3:uid="{2387E67F-9792-4ABC-B946-484ECBC51B70}" name="Column1493" dataDxfId="14882"/>
    <tableColumn id="1514" xr3:uid="{26731331-29B2-4D5D-B0B7-0CFF45EDD1D7}" name="Column1494" dataDxfId="14881"/>
    <tableColumn id="1515" xr3:uid="{D2BC2FFF-F58C-4D8E-AF76-05EB9BB51E3C}" name="Column1495" dataDxfId="14880"/>
    <tableColumn id="1516" xr3:uid="{2280413B-599F-4D6F-A2EE-A71690096331}" name="Column1496" dataDxfId="14879"/>
    <tableColumn id="1517" xr3:uid="{FC022331-6302-4151-9B6B-11F90C8CAE91}" name="Column1497" dataDxfId="14878"/>
    <tableColumn id="1518" xr3:uid="{56305296-FA5B-43AA-A8ED-5AC556BD9966}" name="Column1498" dataDxfId="14877"/>
    <tableColumn id="1519" xr3:uid="{B99671BA-CE15-411F-9984-BC162CA5F814}" name="Column1499" dataDxfId="14876"/>
    <tableColumn id="1520" xr3:uid="{CE69D926-63D2-4772-95FA-16B925995FFA}" name="Column1500" dataDxfId="14875"/>
    <tableColumn id="1521" xr3:uid="{92AB6B5C-4E6E-43B5-9189-AE70961C307F}" name="Column1501" dataDxfId="14874"/>
    <tableColumn id="1522" xr3:uid="{699D6415-58A5-4ABB-A339-DF49FF54B0AF}" name="Column1502" dataDxfId="14873"/>
    <tableColumn id="1523" xr3:uid="{B21493D2-83B6-4C25-A6D2-8B6DA51D4525}" name="Column1503" dataDxfId="14872"/>
    <tableColumn id="1524" xr3:uid="{E22DBBCB-03B1-4D1E-A9B9-CBCA52A71D1C}" name="Column1504" dataDxfId="14871"/>
    <tableColumn id="1525" xr3:uid="{64AF04BF-4257-4625-9637-05DAF4FCC23C}" name="Column1505" dataDxfId="14870"/>
    <tableColumn id="1526" xr3:uid="{501130D9-1A1C-4C63-8896-4E1848C80DB3}" name="Column1506" dataDxfId="14869"/>
    <tableColumn id="1527" xr3:uid="{ACCB3792-9A96-49E2-9AFF-ABFD1F6BCD11}" name="Column1507" dataDxfId="14868"/>
    <tableColumn id="1528" xr3:uid="{DB6E8A18-A28A-4986-92E9-5B1857BE8424}" name="Column1508" dataDxfId="14867"/>
    <tableColumn id="1529" xr3:uid="{BA3D3CDB-5D8B-4CD3-8D59-0D0145AAE665}" name="Column1509" dataDxfId="14866"/>
    <tableColumn id="1530" xr3:uid="{0879724A-CB37-4AC8-B4FF-25C2AE7BDEC6}" name="Column1510" dataDxfId="14865"/>
    <tableColumn id="1531" xr3:uid="{F6C67E5A-6EFF-49BE-9359-7F54CEBFF512}" name="Column1511" dataDxfId="14864"/>
    <tableColumn id="1532" xr3:uid="{5C12FFB1-1196-46BF-B22C-D423A6889EFB}" name="Column1512" dataDxfId="14863"/>
    <tableColumn id="1533" xr3:uid="{0E092A04-43F0-4E9B-8F96-F8A4A8633D72}" name="Column1513" dataDxfId="14862"/>
    <tableColumn id="1534" xr3:uid="{0935C646-D3EF-465B-89F8-E530F12C1D48}" name="Column1514" dataDxfId="14861"/>
    <tableColumn id="1535" xr3:uid="{DB8CC76B-485C-412E-95E7-8663E7F4C360}" name="Column1515" dataDxfId="14860"/>
    <tableColumn id="1536" xr3:uid="{7DD1D187-AE45-4544-90F4-63E24AAC6ABE}" name="Column1516" dataDxfId="14859"/>
    <tableColumn id="1537" xr3:uid="{75092A66-B110-482F-8BCB-8A0B22292B1C}" name="Column1517" dataDxfId="14858"/>
    <tableColumn id="1538" xr3:uid="{1E07639E-21DA-4C26-9520-331532CEF300}" name="Column1518" dataDxfId="14857"/>
    <tableColumn id="1539" xr3:uid="{B5E2394B-D52B-4589-9446-DB99C32ED56B}" name="Column1519" dataDxfId="14856"/>
    <tableColumn id="1540" xr3:uid="{AD7DBEB0-2820-40CE-9259-B53E0D6B8AF7}" name="Column1520" dataDxfId="14855"/>
    <tableColumn id="1541" xr3:uid="{4C167A70-65D7-4DC9-91ED-A227CB138F39}" name="Column1521" dataDxfId="14854"/>
    <tableColumn id="1542" xr3:uid="{52D95887-EAFF-4E7E-8825-1EA2A295D138}" name="Column1522" dataDxfId="14853"/>
    <tableColumn id="1543" xr3:uid="{771069EC-053E-466A-8CAA-6C004A930160}" name="Column1523" dataDxfId="14852"/>
    <tableColumn id="1544" xr3:uid="{8B3AE363-139C-4914-BBBA-242FE4C4E9B9}" name="Column1524" dataDxfId="14851"/>
    <tableColumn id="1545" xr3:uid="{EEB37C58-A04E-4824-B079-5B4BB203E5B3}" name="Column1525" dataDxfId="14850"/>
    <tableColumn id="1546" xr3:uid="{347E695B-3276-4314-AA02-2A41D74DECA0}" name="Column1526" dataDxfId="14849"/>
    <tableColumn id="1547" xr3:uid="{65F1B2B7-A0E3-4E2A-B50F-0692F2E3B977}" name="Column1527" dataDxfId="14848"/>
    <tableColumn id="1548" xr3:uid="{1DFBAF6C-AD9E-406D-B2D1-5783A4BCDE3D}" name="Column1528" dataDxfId="14847"/>
    <tableColumn id="1549" xr3:uid="{AFB927D2-E4BD-43BA-B6F2-468E6CCEF535}" name="Column1529" dataDxfId="14846"/>
    <tableColumn id="1550" xr3:uid="{6EC7A04A-233D-45A3-B029-B3EF27EE9C07}" name="Column1530" dataDxfId="14845"/>
    <tableColumn id="1551" xr3:uid="{00F3C7D4-DDB6-4335-BB74-D77E8A36F030}" name="Column1531" dataDxfId="14844"/>
    <tableColumn id="1552" xr3:uid="{0C47A5BD-2132-4617-8020-0D60DC208760}" name="Column1532" dataDxfId="14843"/>
    <tableColumn id="1553" xr3:uid="{75DCFA8E-0F31-4959-95C3-54EC0C753DF2}" name="Column1533" dataDxfId="14842"/>
    <tableColumn id="1554" xr3:uid="{E8EB3FD5-6752-48E2-8EBF-98D215376DE1}" name="Column1534" dataDxfId="14841"/>
    <tableColumn id="1555" xr3:uid="{E2392B93-2E0B-44D0-BF26-A88ABF7FF294}" name="Column1535" dataDxfId="14840"/>
    <tableColumn id="1556" xr3:uid="{E1B1DB6B-80FF-4556-A0C1-347AD55B61C7}" name="Column1536" dataDxfId="14839"/>
    <tableColumn id="1557" xr3:uid="{75D81DB5-CB80-4718-9FA2-C612057B5E14}" name="Column1537" dataDxfId="14838"/>
    <tableColumn id="1558" xr3:uid="{0D33962A-824E-4E6D-8D3C-13DAE85DA7B5}" name="Column1538" dataDxfId="14837"/>
    <tableColumn id="1559" xr3:uid="{20019E9D-24EA-4119-B19E-8F04A187AE2C}" name="Column1539" dataDxfId="14836"/>
    <tableColumn id="1560" xr3:uid="{E1C66707-38A3-4D95-A682-160074EE8EA5}" name="Column1540" dataDxfId="14835"/>
    <tableColumn id="1561" xr3:uid="{686B1734-F9A4-4EAA-A377-E01D86C68EB0}" name="Column1541" dataDxfId="14834"/>
    <tableColumn id="1562" xr3:uid="{75BC6D79-8D6F-492F-8309-DA5470089300}" name="Column1542" dataDxfId="14833"/>
    <tableColumn id="1563" xr3:uid="{53ABCD43-46EB-480B-A284-86D7924756AE}" name="Column1543" dataDxfId="14832"/>
    <tableColumn id="1564" xr3:uid="{9270CCE8-3A73-46F3-813B-EB0FFCCCDE89}" name="Column1544" dataDxfId="14831"/>
    <tableColumn id="1565" xr3:uid="{4BD1786E-7408-4086-898B-D037EC5DE8B0}" name="Column1545" dataDxfId="14830"/>
    <tableColumn id="1566" xr3:uid="{7F2C2CAF-2C80-48B4-B798-8D78DF57C877}" name="Column1546" dataDxfId="14829"/>
    <tableColumn id="1567" xr3:uid="{55551B99-93E6-4857-8E35-80A306698B9F}" name="Column1547" dataDxfId="14828"/>
    <tableColumn id="1568" xr3:uid="{7A9A913B-B709-4D6E-B150-EF535B14BCB0}" name="Column1548" dataDxfId="14827"/>
    <tableColumn id="1569" xr3:uid="{55C2A813-653A-479A-B8DF-EDE040D7429F}" name="Column1549" dataDxfId="14826"/>
    <tableColumn id="1570" xr3:uid="{58F9118C-4409-42C1-8BE5-742CDCFC1E26}" name="Column1550" dataDxfId="14825"/>
    <tableColumn id="1571" xr3:uid="{99E6EB51-F701-44E2-AF55-C2ECA8D038B3}" name="Column1551" dataDxfId="14824"/>
    <tableColumn id="1572" xr3:uid="{53C2C0C8-6013-4FE8-9FCF-335E82825D7F}" name="Column1552" dataDxfId="14823"/>
    <tableColumn id="1573" xr3:uid="{9DF0EE98-0097-4B80-946B-B083DFFB0190}" name="Column1553" dataDxfId="14822"/>
    <tableColumn id="1574" xr3:uid="{7CB4EAC7-983B-43C0-9D1A-B44758FD85D5}" name="Column1554" dataDxfId="14821"/>
    <tableColumn id="1575" xr3:uid="{EA502587-45AF-4487-8A80-9B4222E73282}" name="Column1555" dataDxfId="14820"/>
    <tableColumn id="1576" xr3:uid="{AB7D1469-7BD0-4F40-A3CA-D6EB117DDA5E}" name="Column1556" dataDxfId="14819"/>
    <tableColumn id="1577" xr3:uid="{95A3A28B-FA53-4835-ACDE-1477EEBD7178}" name="Column1557" dataDxfId="14818"/>
    <tableColumn id="1578" xr3:uid="{E49C9D34-5194-43F9-85E7-1E4CAB6DE36A}" name="Column1558" dataDxfId="14817"/>
    <tableColumn id="1579" xr3:uid="{7B885F3C-4931-47A7-8B8F-38EA114AC9F1}" name="Column1559" dataDxfId="14816"/>
    <tableColumn id="1580" xr3:uid="{213AA175-B330-473D-89F7-42978047FD55}" name="Column1560" dataDxfId="14815"/>
    <tableColumn id="1581" xr3:uid="{34CE310E-C289-4CCD-A2F7-EB3770531E7B}" name="Column1561" dataDxfId="14814"/>
    <tableColumn id="1582" xr3:uid="{BF28DC51-2098-4A44-8BC2-39C158939890}" name="Column1562" dataDxfId="14813"/>
    <tableColumn id="1583" xr3:uid="{E84FFB2B-6323-4079-8AF8-B8279A72CC11}" name="Column1563" dataDxfId="14812"/>
    <tableColumn id="1584" xr3:uid="{33FB10DE-4009-4B90-8C26-CC264EE58AD8}" name="Column1564" dataDxfId="14811"/>
    <tableColumn id="1585" xr3:uid="{ECDE04E2-812A-4296-AF05-11048107954B}" name="Column1565" dataDxfId="14810"/>
    <tableColumn id="1586" xr3:uid="{5282AE76-57FD-462A-B447-4D78C8B09FD9}" name="Column1566" dataDxfId="14809"/>
    <tableColumn id="1587" xr3:uid="{A10A7CBA-EF6F-44C3-96FC-5234FEEA053E}" name="Column1567" dataDxfId="14808"/>
    <tableColumn id="1588" xr3:uid="{61C66896-7B22-4EE1-A124-0DC206518018}" name="Column1568" dataDxfId="14807"/>
    <tableColumn id="1589" xr3:uid="{E4BA6E55-B6F7-4199-BC0A-7A88213366F1}" name="Column1569" dataDxfId="14806"/>
    <tableColumn id="1590" xr3:uid="{91955FDE-9687-4708-AE0D-3C35AA7F8382}" name="Column1570" dataDxfId="14805"/>
    <tableColumn id="1591" xr3:uid="{FC3B1682-699A-4844-9162-9FA57C4B75BB}" name="Column1571" dataDxfId="14804"/>
    <tableColumn id="1592" xr3:uid="{783BC48F-42F2-47F2-8154-FDDB84962C83}" name="Column1572" dataDxfId="14803"/>
    <tableColumn id="1593" xr3:uid="{35934F41-FBB1-4562-B0B6-03AB2C38ED2D}" name="Column1573" dataDxfId="14802"/>
    <tableColumn id="1594" xr3:uid="{5ADDAB7C-7DB7-4C49-8FA9-AF34EB4039CE}" name="Column1574" dataDxfId="14801"/>
    <tableColumn id="1595" xr3:uid="{248B44FC-6444-4B52-B22D-D53FADAE0C74}" name="Column1575" dataDxfId="14800"/>
    <tableColumn id="1596" xr3:uid="{7A316125-C0B3-4B9B-93DF-3E48BFDFE027}" name="Column1576" dataDxfId="14799"/>
    <tableColumn id="1597" xr3:uid="{F33959A4-0987-49C2-8B1A-BC93686B162A}" name="Column1577" dataDxfId="14798"/>
    <tableColumn id="1598" xr3:uid="{D1BA6AA2-C7D3-418F-A2D8-3294053A0AB6}" name="Column1578" dataDxfId="14797"/>
    <tableColumn id="1599" xr3:uid="{6B2DF8BB-AA3D-4F8F-B8C0-9141204AFC18}" name="Column1579" dataDxfId="14796"/>
    <tableColumn id="1600" xr3:uid="{6F63CD09-829B-4B98-9C66-D93567C2634B}" name="Column1580" dataDxfId="14795"/>
    <tableColumn id="1601" xr3:uid="{8E5D34F6-D49F-411A-ABB0-5865081DFAAF}" name="Column1581" dataDxfId="14794"/>
    <tableColumn id="1602" xr3:uid="{5847F318-EB87-4D50-8F37-01C585B14F47}" name="Column1582" dataDxfId="14793"/>
    <tableColumn id="1603" xr3:uid="{E0EFA126-BA5A-402D-8953-B0534C35852A}" name="Column1583" dataDxfId="14792"/>
    <tableColumn id="1604" xr3:uid="{8B32A237-3154-482A-852A-0E8CCEEF1D23}" name="Column1584" dataDxfId="14791"/>
    <tableColumn id="1605" xr3:uid="{7EEE79BF-AD8A-4D84-92E1-FA5AB62AEEDA}" name="Column1585" dataDxfId="14790"/>
    <tableColumn id="1606" xr3:uid="{00550256-214A-4368-9F01-26CAFCB3E9A9}" name="Column1586" dataDxfId="14789"/>
    <tableColumn id="1607" xr3:uid="{B7178179-09E7-4785-BC06-54B81E37F8AB}" name="Column1587" dataDxfId="14788"/>
    <tableColumn id="1608" xr3:uid="{4B9B23A9-2DC3-4BE5-9FA3-064F0CB1431F}" name="Column1588" dataDxfId="14787"/>
    <tableColumn id="1609" xr3:uid="{9D258E28-256E-4E56-8CD1-552F2EF6DCB9}" name="Column1589" dataDxfId="14786"/>
    <tableColumn id="1610" xr3:uid="{903C1794-9E78-4A82-A218-539E114CFF9D}" name="Column1590" dataDxfId="14785"/>
    <tableColumn id="1611" xr3:uid="{CFF8D50A-9146-472A-9749-06A43DB03553}" name="Column1591" dataDxfId="14784"/>
    <tableColumn id="1612" xr3:uid="{1D80E843-4C0F-43BC-A3B9-1099D8B53F6C}" name="Column1592" dataDxfId="14783"/>
    <tableColumn id="1613" xr3:uid="{149840EE-C3EA-4F62-B696-33BD596C38ED}" name="Column1593" dataDxfId="14782"/>
    <tableColumn id="1614" xr3:uid="{D27681E6-7335-4F69-93E3-C64173B5D1DE}" name="Column1594" dataDxfId="14781"/>
    <tableColumn id="1615" xr3:uid="{2D1E7E82-925F-415B-AECB-3B0F72C083FA}" name="Column1595" dataDxfId="14780"/>
    <tableColumn id="1616" xr3:uid="{96836D64-3187-4B10-A0DF-DE0871BF4A5E}" name="Column1596" dataDxfId="14779"/>
    <tableColumn id="1617" xr3:uid="{9B0E803D-E508-461B-AD93-1EAC07996BBD}" name="Column1597" dataDxfId="14778"/>
    <tableColumn id="1618" xr3:uid="{0E37C07E-5FF0-4661-B85B-61931F65743A}" name="Column1598" dataDxfId="14777"/>
    <tableColumn id="1619" xr3:uid="{0B54638F-986E-416A-935E-840A3F25FF7C}" name="Column1599" dataDxfId="14776"/>
    <tableColumn id="1620" xr3:uid="{428337B6-C015-4716-B67A-6D141E467D59}" name="Column1600" dataDxfId="14775"/>
    <tableColumn id="1621" xr3:uid="{E1C89AE7-6EA0-4631-912E-22D677248D26}" name="Column1601" dataDxfId="14774"/>
    <tableColumn id="1622" xr3:uid="{AB96A0D7-966C-4212-AF16-521A820B58B0}" name="Column1602" dataDxfId="14773"/>
    <tableColumn id="1623" xr3:uid="{D1C2DB60-831D-438F-BE20-68AC0E375656}" name="Column1603" dataDxfId="14772"/>
    <tableColumn id="1624" xr3:uid="{4805401B-4B4A-424C-BE19-B64651795D49}" name="Column1604" dataDxfId="14771"/>
    <tableColumn id="1625" xr3:uid="{F375A426-60B9-4DC5-A66C-6E780503CC60}" name="Column1605" dataDxfId="14770"/>
    <tableColumn id="1626" xr3:uid="{735820D5-F608-4CD2-9216-1B03ADE57D47}" name="Column1606" dataDxfId="14769"/>
    <tableColumn id="1627" xr3:uid="{57EA87A8-060A-4A22-817A-523634DC644E}" name="Column1607" dataDxfId="14768"/>
    <tableColumn id="1628" xr3:uid="{5D7BEC24-A916-42B1-AA46-5FDFB9EC1586}" name="Column1608" dataDxfId="14767"/>
    <tableColumn id="1629" xr3:uid="{1CDCFA50-0250-4714-93F0-778AE92E0606}" name="Column1609" dataDxfId="14766"/>
    <tableColumn id="1630" xr3:uid="{82C87B5A-7F47-4A9B-9D1E-9B4B5654BDB1}" name="Column1610" dataDxfId="14765"/>
    <tableColumn id="1631" xr3:uid="{02E62320-B252-43A0-84F6-9F5DA9284A46}" name="Column1611" dataDxfId="14764"/>
    <tableColumn id="1632" xr3:uid="{7A50F702-53FA-4CE1-9D17-D38F2C61DE9A}" name="Column1612" dataDxfId="14763"/>
    <tableColumn id="1633" xr3:uid="{56C87C34-5A59-4024-8C90-77B4BC3BB169}" name="Column1613" dataDxfId="14762"/>
    <tableColumn id="1634" xr3:uid="{A3C184D0-7CC7-4ADF-93DA-1723DB6DECF4}" name="Column1614" dataDxfId="14761"/>
    <tableColumn id="1635" xr3:uid="{165A4517-7CB0-4997-A9FF-FDC6E0711D23}" name="Column1615" dataDxfId="14760"/>
    <tableColumn id="1636" xr3:uid="{65C6671B-893D-44DC-A2B5-9FB0B9ADAC98}" name="Column1616" dataDxfId="14759"/>
    <tableColumn id="1637" xr3:uid="{8720D265-2FF1-46E3-9BD1-2484915DFF6F}" name="Column1617" dataDxfId="14758"/>
    <tableColumn id="1638" xr3:uid="{7226AC6E-1BF8-4F97-98F8-0BFF89CD7006}" name="Column1618" dataDxfId="14757"/>
    <tableColumn id="1639" xr3:uid="{99CA7A93-82E1-4141-8171-F20CC477DDF9}" name="Column1619" dataDxfId="14756"/>
    <tableColumn id="1640" xr3:uid="{72769735-ACD9-4F96-8331-B000A1F3E7BA}" name="Column1620" dataDxfId="14755"/>
    <tableColumn id="1641" xr3:uid="{61A88E85-31F8-47DC-9130-F7762EE42A8A}" name="Column1621" dataDxfId="14754"/>
    <tableColumn id="1642" xr3:uid="{31B3A1F6-7457-40BB-AE85-52799AAFD8EE}" name="Column1622" dataDxfId="14753"/>
    <tableColumn id="1643" xr3:uid="{C379F882-E807-4E9D-B5B3-33D5AF44A24C}" name="Column1623" dataDxfId="14752"/>
    <tableColumn id="1644" xr3:uid="{A6369FBC-D9EC-40EA-93A3-4ED91064264C}" name="Column1624" dataDxfId="14751"/>
    <tableColumn id="1645" xr3:uid="{849467EA-AF2B-47C9-9006-1A61C2A5279A}" name="Column1625" dataDxfId="14750"/>
    <tableColumn id="1646" xr3:uid="{10EF7E1B-2926-4FC4-A885-16C56AA4DA24}" name="Column1626" dataDxfId="14749"/>
    <tableColumn id="1647" xr3:uid="{943A76CC-2234-40CD-A8D6-2977357E769F}" name="Column1627" dataDxfId="14748"/>
    <tableColumn id="1648" xr3:uid="{AA7EEE2E-D95B-4922-A62F-E67273DE5E4D}" name="Column1628" dataDxfId="14747"/>
    <tableColumn id="1649" xr3:uid="{DF546268-E680-4F4C-8625-2B49DFC80193}" name="Column1629" dataDxfId="14746"/>
    <tableColumn id="1650" xr3:uid="{01DA8B6E-97C0-4B9A-B4DD-869A5DFE4BE4}" name="Column1630" dataDxfId="14745"/>
    <tableColumn id="1651" xr3:uid="{FF204C58-C445-4F3D-B754-C56FAF44633E}" name="Column1631" dataDxfId="14744"/>
    <tableColumn id="1652" xr3:uid="{44A0C56D-8C4D-42BE-AF73-654F7046557C}" name="Column1632" dataDxfId="14743"/>
    <tableColumn id="1653" xr3:uid="{A281CF8D-302D-4981-B386-C5B050062B1A}" name="Column1633" dataDxfId="14742"/>
    <tableColumn id="1654" xr3:uid="{1CD7987C-72DF-4FDB-98AE-A7AFD1428651}" name="Column1634" dataDxfId="14741"/>
    <tableColumn id="1655" xr3:uid="{E59318E6-7F9C-4E4B-9C6C-F83EC793DBF2}" name="Column1635" dataDxfId="14740"/>
    <tableColumn id="1656" xr3:uid="{CD0709BD-6EB5-476A-938F-6E4C2B931B3F}" name="Column1636" dataDxfId="14739"/>
    <tableColumn id="1657" xr3:uid="{8C1BB0DE-2118-4FEF-8BF1-0761ADE1A34C}" name="Column1637" dataDxfId="14738"/>
    <tableColumn id="1658" xr3:uid="{752A77C2-D555-4818-AB6C-29950B46B124}" name="Column1638" dataDxfId="14737"/>
    <tableColumn id="1659" xr3:uid="{82E52064-ABD2-41BB-BB47-50AEE4CB7B88}" name="Column1639" dataDxfId="14736"/>
    <tableColumn id="1660" xr3:uid="{B555BE95-FF48-4DB7-BA87-7422BB88C929}" name="Column1640" dataDxfId="14735"/>
    <tableColumn id="1661" xr3:uid="{DA70B5FB-2BD4-407A-B414-9F3178411049}" name="Column1641" dataDxfId="14734"/>
    <tableColumn id="1662" xr3:uid="{80132E88-9EE8-4B29-A248-96604CC90656}" name="Column1642" dataDxfId="14733"/>
    <tableColumn id="1663" xr3:uid="{99C38981-85F3-40B0-895E-851030E41A97}" name="Column1643" dataDxfId="14732"/>
    <tableColumn id="1664" xr3:uid="{9A217032-A18D-467D-9B15-C26F7BCB3AA9}" name="Column1644" dataDxfId="14731"/>
    <tableColumn id="1665" xr3:uid="{489B070B-67A6-4E87-804B-681692783D26}" name="Column1645" dataDxfId="14730"/>
    <tableColumn id="1666" xr3:uid="{D93ABF16-FEDF-441D-8B10-59E3A30B08B9}" name="Column1646" dataDxfId="14729"/>
    <tableColumn id="1667" xr3:uid="{2642BD1F-13A8-4D3B-B229-F87AAE00192E}" name="Column1647" dataDxfId="14728"/>
    <tableColumn id="1668" xr3:uid="{AC85FAC5-F83C-4BF2-BA00-829101FBAE79}" name="Column1648" dataDxfId="14727"/>
    <tableColumn id="1669" xr3:uid="{DAC7CA75-C707-4AFF-A529-D47A28642C9C}" name="Column1649" dataDxfId="14726"/>
    <tableColumn id="1670" xr3:uid="{F440A21D-945A-411D-B4B9-1641602CDEF0}" name="Column1650" dataDxfId="14725"/>
    <tableColumn id="1671" xr3:uid="{93FC09E1-4E58-4F75-90A2-534A1EA542A4}" name="Column1651" dataDxfId="14724"/>
    <tableColumn id="1672" xr3:uid="{73EA2F0A-24C1-455C-95B5-25539507902C}" name="Column1652" dataDxfId="14723"/>
    <tableColumn id="1673" xr3:uid="{6C5A906E-F388-46D1-B8B0-DE4CE2D07CE7}" name="Column1653" dataDxfId="14722"/>
    <tableColumn id="1674" xr3:uid="{385423D1-E4A0-4C41-8982-71BAC8620585}" name="Column1654" dataDxfId="14721"/>
    <tableColumn id="1675" xr3:uid="{FDDFE249-AB14-492C-BED2-3498E49A628A}" name="Column1655" dataDxfId="14720"/>
    <tableColumn id="1676" xr3:uid="{D7B14883-C56F-4AF7-A3F7-D182258E272D}" name="Column1656" dataDxfId="14719"/>
    <tableColumn id="1677" xr3:uid="{1787CD29-32AF-4899-B078-79BCC1914007}" name="Column1657" dataDxfId="14718"/>
    <tableColumn id="1678" xr3:uid="{BC0B1A1E-A034-40D8-9A0B-09FF44FAA074}" name="Column1658" dataDxfId="14717"/>
    <tableColumn id="1679" xr3:uid="{D7F09CA0-2FD2-4928-AE46-57883C801100}" name="Column1659" dataDxfId="14716"/>
    <tableColumn id="1680" xr3:uid="{B45828CA-76C1-460D-A679-B1D4E075CB05}" name="Column1660" dataDxfId="14715"/>
    <tableColumn id="1681" xr3:uid="{8DD466C8-158A-43A8-8F9C-ABA2738AE695}" name="Column1661" dataDxfId="14714"/>
    <tableColumn id="1682" xr3:uid="{2904CB1C-6C71-4801-B54B-92ADF23996F2}" name="Column1662" dataDxfId="14713"/>
    <tableColumn id="1683" xr3:uid="{7711B775-E6A8-4C6D-A3CF-CA4371D4C276}" name="Column1663" dataDxfId="14712"/>
    <tableColumn id="1684" xr3:uid="{BB2E4557-12F1-49AB-9AB4-558F191FA57A}" name="Column1664" dataDxfId="14711"/>
    <tableColumn id="1685" xr3:uid="{2823DD47-6CCB-415D-8E0A-5E5C0CABF3B4}" name="Column1665" dataDxfId="14710"/>
    <tableColumn id="1686" xr3:uid="{0DF6187D-FD81-4D60-AA7E-A528481D51F9}" name="Column1666" dataDxfId="14709"/>
    <tableColumn id="1687" xr3:uid="{F34D6890-76D3-452E-95EF-BD5353E99B3E}" name="Column1667" dataDxfId="14708"/>
    <tableColumn id="1688" xr3:uid="{F48DE62D-4E5B-48ED-9275-44B253C5AB9C}" name="Column1668" dataDxfId="14707"/>
    <tableColumn id="1689" xr3:uid="{C26CCFE1-9158-4F3D-A350-14540975837F}" name="Column1669" dataDxfId="14706"/>
    <tableColumn id="1690" xr3:uid="{227DADAE-F156-423D-A787-8A79E4078E8B}" name="Column1670" dataDxfId="14705"/>
    <tableColumn id="1691" xr3:uid="{F9C61374-FA94-4425-8F48-C034EA0DDD0A}" name="Column1671" dataDxfId="14704"/>
    <tableColumn id="1692" xr3:uid="{9CCA44FD-4A9B-4746-B66D-1841DD476258}" name="Column1672" dataDxfId="14703"/>
    <tableColumn id="1693" xr3:uid="{A6FF894A-3D19-42AB-9788-32F34C477031}" name="Column1673" dataDxfId="14702"/>
    <tableColumn id="1694" xr3:uid="{1494700C-77DA-45A8-957B-119C416DE655}" name="Column1674" dataDxfId="14701"/>
    <tableColumn id="1695" xr3:uid="{A54F5333-BB7B-480E-9F2C-E36F2EA9B5EF}" name="Column1675" dataDxfId="14700"/>
    <tableColumn id="1696" xr3:uid="{AE7E0238-27AC-465E-9DA0-142CDBB07E0C}" name="Column1676" dataDxfId="14699"/>
    <tableColumn id="1697" xr3:uid="{360A0774-EFF0-4EEF-B1CE-23C53A755ADE}" name="Column1677" dataDxfId="14698"/>
    <tableColumn id="1698" xr3:uid="{4FAEC799-800A-4EDC-A89E-71BFCF35178B}" name="Column1678" dataDxfId="14697"/>
    <tableColumn id="1699" xr3:uid="{2B94F0F0-0134-4207-B01D-F308A0F2482B}" name="Column1679" dataDxfId="14696"/>
    <tableColumn id="1700" xr3:uid="{5CA1D095-77F4-47A0-8006-367779A05BB0}" name="Column1680" dataDxfId="14695"/>
    <tableColumn id="1701" xr3:uid="{9A8515F5-5E24-4890-ADCB-BDD5FDBDC74C}" name="Column1681" dataDxfId="14694"/>
    <tableColumn id="1702" xr3:uid="{C88A4925-4ED9-4239-AD36-197AB7D8D59A}" name="Column1682" dataDxfId="14693"/>
    <tableColumn id="1703" xr3:uid="{317DFB89-DDD1-4A25-9B94-54949480D356}" name="Column1683" dataDxfId="14692"/>
    <tableColumn id="1704" xr3:uid="{2F97EF6B-45A2-40FA-8BC0-A3EFF605695E}" name="Column1684" dataDxfId="14691"/>
    <tableColumn id="1705" xr3:uid="{349E93C7-EEFC-473C-B5CC-933A4B3DE44C}" name="Column1685" dataDxfId="14690"/>
    <tableColumn id="1706" xr3:uid="{72498D4B-7474-4E47-A642-14312F8BD215}" name="Column1686" dataDxfId="14689"/>
    <tableColumn id="1707" xr3:uid="{9FB34B5B-5F91-4CE5-A8E3-4DCFBE7CA27A}" name="Column1687" dataDxfId="14688"/>
    <tableColumn id="1708" xr3:uid="{1E71283A-FC07-4648-A11D-FFC8FD7B675D}" name="Column1688" dataDxfId="14687"/>
    <tableColumn id="1709" xr3:uid="{2F258917-532F-4EC4-B7D1-374F0044ED7A}" name="Column1689" dataDxfId="14686"/>
    <tableColumn id="1710" xr3:uid="{82124940-741F-4E30-AA21-ABBE4ABDB695}" name="Column1690" dataDxfId="14685"/>
    <tableColumn id="1711" xr3:uid="{62CFB8F4-017F-4A66-8847-C9D203A021A9}" name="Column1691" dataDxfId="14684"/>
    <tableColumn id="1712" xr3:uid="{8DD59D4E-8F06-45FC-AA07-C2B2961CECB4}" name="Column1692" dataDxfId="14683"/>
    <tableColumn id="1713" xr3:uid="{613CA0CA-0A49-4448-B5B9-CCB0F472E276}" name="Column1693" dataDxfId="14682"/>
    <tableColumn id="1714" xr3:uid="{78D8EBEF-1C8D-4C5E-8EFE-61EECF46ACCF}" name="Column1694" dataDxfId="14681"/>
    <tableColumn id="1715" xr3:uid="{AAD0AAA6-2379-4E44-B451-44B761BDED12}" name="Column1695" dataDxfId="14680"/>
    <tableColumn id="1716" xr3:uid="{0ACD758C-05A5-4B39-925F-3B55194608BF}" name="Column1696" dataDxfId="14679"/>
    <tableColumn id="1717" xr3:uid="{54609773-8E31-45D7-83E5-5A8FE5341050}" name="Column1697" dataDxfId="14678"/>
    <tableColumn id="1718" xr3:uid="{B2AC740F-83D1-4449-8EBD-AEA52A6393B7}" name="Column1698" dataDxfId="14677"/>
    <tableColumn id="1719" xr3:uid="{6102C348-5C0F-4B67-9C10-37868E9A7C19}" name="Column1699" dataDxfId="14676"/>
    <tableColumn id="1720" xr3:uid="{6D71DC3F-CAAA-41A7-8496-244ADD90C86C}" name="Column1700" dataDxfId="14675"/>
    <tableColumn id="1721" xr3:uid="{EC46C8D0-F222-441D-9D19-C2F152E62431}" name="Column1701" dataDxfId="14674"/>
    <tableColumn id="1722" xr3:uid="{42189C10-322B-4003-B90D-3FFFB41EA08B}" name="Column1702" dataDxfId="14673"/>
    <tableColumn id="1723" xr3:uid="{C7B3EC80-525E-425E-9FE8-3B5228C26C74}" name="Column1703" dataDxfId="14672"/>
    <tableColumn id="1724" xr3:uid="{CAB34DBD-F371-4F21-8C8F-8AF30C7B7D72}" name="Column1704" dataDxfId="14671"/>
    <tableColumn id="1725" xr3:uid="{81313EE8-806A-4588-AC28-592E9F1B30D7}" name="Column1705" dataDxfId="14670"/>
    <tableColumn id="1726" xr3:uid="{EBEB8F8F-8613-4A0E-BC7A-071831587745}" name="Column1706" dataDxfId="14669"/>
    <tableColumn id="1727" xr3:uid="{6639C679-7384-4B21-BC9C-404ABE03FBC4}" name="Column1707" dataDxfId="14668"/>
    <tableColumn id="1728" xr3:uid="{9A8D8F1F-66EF-4DB5-90F2-2B221092DC8E}" name="Column1708" dataDxfId="14667"/>
    <tableColumn id="1729" xr3:uid="{2EAB8519-8F30-407D-B98D-E85B76A23D01}" name="Column1709" dataDxfId="14666"/>
    <tableColumn id="1730" xr3:uid="{BEC07DA1-7BCD-482B-BEC1-575E23748258}" name="Column1710" dataDxfId="14665"/>
    <tableColumn id="1731" xr3:uid="{B0E011EE-F9C1-4A92-99D9-486D291A13AD}" name="Column1711" dataDxfId="14664"/>
    <tableColumn id="1732" xr3:uid="{FC39744A-8B7D-49B6-B02A-0BFBD9E3BE2C}" name="Column1712" dataDxfId="14663"/>
    <tableColumn id="1733" xr3:uid="{5E709FD0-C8C0-4A33-9BCD-0F3BA9BA309C}" name="Column1713" dataDxfId="14662"/>
    <tableColumn id="1734" xr3:uid="{B9568DBF-01B5-419A-979C-CE4FBF74CDBA}" name="Column1714" dataDxfId="14661"/>
    <tableColumn id="1735" xr3:uid="{CAD6F7E7-7F8B-463B-BE20-B7BFAA3BFA4E}" name="Column1715" dataDxfId="14660"/>
    <tableColumn id="1736" xr3:uid="{59F5ABE5-9F27-448D-B87D-9F8EB3780F47}" name="Column1716" dataDxfId="14659"/>
    <tableColumn id="1737" xr3:uid="{FC88341C-A0ED-48A2-A315-522F333F71F1}" name="Column1717" dataDxfId="14658"/>
    <tableColumn id="1738" xr3:uid="{EB94F549-F5C1-4946-8E2E-D3895C0732CC}" name="Column1718" dataDxfId="14657"/>
    <tableColumn id="1739" xr3:uid="{3FDD3E1D-1521-4002-95DA-9F6FE04B7E45}" name="Column1719" dataDxfId="14656"/>
    <tableColumn id="1740" xr3:uid="{87A61893-AB48-40C8-A990-B129E01C497D}" name="Column1720" dataDxfId="14655"/>
    <tableColumn id="1741" xr3:uid="{D7DC428C-CC3F-481D-B846-E5ACDCFFA124}" name="Column1721" dataDxfId="14654"/>
    <tableColumn id="1742" xr3:uid="{AEB02BF7-3A4B-4BFF-B705-027B6F6402A7}" name="Column1722" dataDxfId="14653"/>
    <tableColumn id="1743" xr3:uid="{B642C560-195D-4EF7-B9A9-9F1B85463461}" name="Column1723" dataDxfId="14652"/>
    <tableColumn id="1744" xr3:uid="{B88CA362-ECCF-4849-9929-CAABF34C49BB}" name="Column1724" dataDxfId="14651"/>
    <tableColumn id="1745" xr3:uid="{37E413D0-D28A-4B22-BF62-FD9379B5AB7C}" name="Column1725" dataDxfId="14650"/>
    <tableColumn id="1746" xr3:uid="{A1583186-40E7-4F73-AF70-92AD23489E81}" name="Column1726" dataDxfId="14649"/>
    <tableColumn id="1747" xr3:uid="{744A781A-53B4-4F93-B347-545CD7721F82}" name="Column1727" dataDxfId="14648"/>
    <tableColumn id="1748" xr3:uid="{645BD9E2-F152-4043-A460-290C7894A0F3}" name="Column1728" dataDxfId="14647"/>
    <tableColumn id="1749" xr3:uid="{342EB823-4136-405F-BF56-8CBF3BA84AF0}" name="Column1729" dataDxfId="14646"/>
    <tableColumn id="1750" xr3:uid="{191DA840-9C4F-4A11-8E94-F16F14D298DD}" name="Column1730" dataDxfId="14645"/>
    <tableColumn id="1751" xr3:uid="{3110D864-36B4-402A-8ABD-0EE52A1D6177}" name="Column1731" dataDxfId="14644"/>
    <tableColumn id="1752" xr3:uid="{3AEEC6E9-F36D-42EE-9F98-420D4DFB6D62}" name="Column1732" dataDxfId="14643"/>
    <tableColumn id="1753" xr3:uid="{425C01E2-4117-4F2E-9ED2-F2EF7EDCC932}" name="Column1733" dataDxfId="14642"/>
    <tableColumn id="1754" xr3:uid="{894DF003-8514-4906-87BC-C33C7679AD40}" name="Column1734" dataDxfId="14641"/>
    <tableColumn id="1755" xr3:uid="{42CF8F62-6E16-4DF7-86DC-A97BFF711945}" name="Column1735" dataDxfId="14640"/>
    <tableColumn id="1756" xr3:uid="{3E231555-8F40-43AA-81CD-6A0A68B913D8}" name="Column1736" dataDxfId="14639"/>
    <tableColumn id="1757" xr3:uid="{A63E2838-B33F-4B7A-96F8-DE1B8BB0C59D}" name="Column1737" dataDxfId="14638"/>
    <tableColumn id="1758" xr3:uid="{2E78723B-E8E8-4E1A-9E64-1DB81DE4A061}" name="Column1738" dataDxfId="14637"/>
    <tableColumn id="1759" xr3:uid="{95A685C2-51B1-4290-B0B8-B324C2875601}" name="Column1739" dataDxfId="14636"/>
    <tableColumn id="1760" xr3:uid="{9CE62E57-0FE0-4A5A-96F7-0DB0035B3FFF}" name="Column1740" dataDxfId="14635"/>
    <tableColumn id="1761" xr3:uid="{E9CE1181-0075-4977-BF26-76783925D14F}" name="Column1741" dataDxfId="14634"/>
    <tableColumn id="1762" xr3:uid="{BCFCF351-4615-46E6-8542-20843F720FA0}" name="Column1742" dataDxfId="14633"/>
    <tableColumn id="1763" xr3:uid="{B0254C71-CCD8-4E6B-A425-A0F9B0DA2A55}" name="Column1743" dataDxfId="14632"/>
    <tableColumn id="1764" xr3:uid="{A7FAF74D-199F-4D34-8994-AAD468D3545B}" name="Column1744" dataDxfId="14631"/>
    <tableColumn id="1765" xr3:uid="{BE66082C-7F44-48A8-8AE4-C059F134CBA2}" name="Column1745" dataDxfId="14630"/>
    <tableColumn id="1766" xr3:uid="{46FC1FD7-004E-46E8-AAB0-05591F211590}" name="Column1746" dataDxfId="14629"/>
    <tableColumn id="1767" xr3:uid="{5436D262-3A77-4BF0-B27A-D38D3E81E029}" name="Column1747" dataDxfId="14628"/>
    <tableColumn id="1768" xr3:uid="{2A14B9AB-42DF-495E-A1D2-B540D693C989}" name="Column1748" dataDxfId="14627"/>
    <tableColumn id="1769" xr3:uid="{2F2AC954-1B1F-414E-958B-40415ABDC810}" name="Column1749" dataDxfId="14626"/>
    <tableColumn id="1770" xr3:uid="{3B2D6EA1-616E-4834-BD7A-598ABEF2BC33}" name="Column1750" dataDxfId="14625"/>
    <tableColumn id="1771" xr3:uid="{586E42E8-6C1B-47C9-A301-DA000F1541B4}" name="Column1751" dataDxfId="14624"/>
    <tableColumn id="1772" xr3:uid="{0C81C22D-737A-44EF-ACC4-7908787724D5}" name="Column1752" dataDxfId="14623"/>
    <tableColumn id="1773" xr3:uid="{D897485B-4350-42BA-88E7-D8D962FE30D5}" name="Column1753" dataDxfId="14622"/>
    <tableColumn id="1774" xr3:uid="{02657793-C0AB-4CBA-A2A4-58624ACBDAD5}" name="Column1754" dataDxfId="14621"/>
    <tableColumn id="1775" xr3:uid="{A0B6314E-FB29-4EAB-9CCC-7A62625E1970}" name="Column1755" dataDxfId="14620"/>
    <tableColumn id="1776" xr3:uid="{D6F3F7F5-7074-4724-B425-D93A85A13C8F}" name="Column1756" dataDxfId="14619"/>
    <tableColumn id="1777" xr3:uid="{A3A06221-4A76-4676-B366-E164E5C8421E}" name="Column1757" dataDxfId="14618"/>
    <tableColumn id="1778" xr3:uid="{C6757321-2215-4707-8248-431745CCAEC0}" name="Column1758" dataDxfId="14617"/>
    <tableColumn id="1779" xr3:uid="{8E1EDD73-E836-48F8-93C9-C0578F0778F3}" name="Column1759" dataDxfId="14616"/>
    <tableColumn id="1780" xr3:uid="{F103546D-4FDE-42FE-824B-FF2488055FF4}" name="Column1760" dataDxfId="14615"/>
    <tableColumn id="1781" xr3:uid="{3897EC8D-6D45-41BD-B555-18D1F8233BD1}" name="Column1761" dataDxfId="14614"/>
    <tableColumn id="1782" xr3:uid="{83A7D5B7-FC18-42F6-9EE9-6C99709CC14F}" name="Column1762" dataDxfId="14613"/>
    <tableColumn id="1783" xr3:uid="{67BB7573-6411-4355-8C4C-B7A2FDCC0689}" name="Column1763" dataDxfId="14612"/>
    <tableColumn id="1784" xr3:uid="{2FCABC6F-278C-4F99-884C-71C7B68B43B9}" name="Column1764" dataDxfId="14611"/>
    <tableColumn id="1785" xr3:uid="{8D6D60C7-3B96-4DD9-8EC6-8C72EDD0495B}" name="Column1765" dataDxfId="14610"/>
    <tableColumn id="1786" xr3:uid="{070BE8FA-0030-4348-8818-1B14F5509076}" name="Column1766" dataDxfId="14609"/>
    <tableColumn id="1787" xr3:uid="{E5025070-48EC-4E60-A50F-584AE265D5A3}" name="Column1767" dataDxfId="14608"/>
    <tableColumn id="1788" xr3:uid="{5632FCDE-9241-4005-B8A3-7075DC0F9E85}" name="Column1768" dataDxfId="14607"/>
    <tableColumn id="1789" xr3:uid="{115DDA38-F97E-41DA-BFDE-4073C573C5DF}" name="Column1769" dataDxfId="14606"/>
    <tableColumn id="1790" xr3:uid="{94C890E4-9C87-4557-9077-E01DE9BB4A55}" name="Column1770" dataDxfId="14605"/>
    <tableColumn id="1791" xr3:uid="{FF27B754-51F2-46B3-91C5-F4B56045AC15}" name="Column1771" dataDxfId="14604"/>
    <tableColumn id="1792" xr3:uid="{20920E26-CF38-4C17-9F60-22ECDA24E848}" name="Column1772" dataDxfId="14603"/>
    <tableColumn id="1793" xr3:uid="{460B3316-B15E-4519-93C1-CC71EDA69AF8}" name="Column1773" dataDxfId="14602"/>
    <tableColumn id="1794" xr3:uid="{893FBFA2-5777-4010-A9E7-171BC5CE7DA0}" name="Column1774" dataDxfId="14601"/>
    <tableColumn id="1795" xr3:uid="{FD6259E4-67B5-4555-BBCB-21B92BC3118C}" name="Column1775" dataDxfId="14600"/>
    <tableColumn id="1796" xr3:uid="{BAB136BA-9478-4693-BA27-C67B8885D3FA}" name="Column1776" dataDxfId="14599"/>
    <tableColumn id="1797" xr3:uid="{1F4CB9B3-1861-43F1-BDB3-696FFA8BD86C}" name="Column1777" dataDxfId="14598"/>
    <tableColumn id="1798" xr3:uid="{DFF4F9D1-539A-434C-B3CC-0A779B56BE82}" name="Column1778" dataDxfId="14597"/>
    <tableColumn id="1799" xr3:uid="{838B8D8B-FD07-4B05-9A80-05AE0452B5BC}" name="Column1779" dataDxfId="14596"/>
    <tableColumn id="1800" xr3:uid="{C5FE7427-1119-4260-9A50-2C14BF0BC547}" name="Column1780" dataDxfId="14595"/>
    <tableColumn id="1801" xr3:uid="{B395A293-1FD3-4CE9-9F0B-47F3333E0EFA}" name="Column1781" dataDxfId="14594"/>
    <tableColumn id="1802" xr3:uid="{A15B5FA5-022F-434F-A4FB-C56D1FFD85FB}" name="Column1782" dataDxfId="14593"/>
    <tableColumn id="1803" xr3:uid="{0E64BA3C-F2AC-4EE5-A3FE-3784CCE1045D}" name="Column1783" dataDxfId="14592"/>
    <tableColumn id="1804" xr3:uid="{94745AF9-AE1D-49D8-B8F3-3A32072C1D85}" name="Column1784" dataDxfId="14591"/>
    <tableColumn id="1805" xr3:uid="{CDCB8C53-B2B8-42BE-84C0-36331E97F36C}" name="Column1785" dataDxfId="14590"/>
    <tableColumn id="1806" xr3:uid="{DE11DC23-B3D3-4406-97DA-3F10482BB0D9}" name="Column1786" dataDxfId="14589"/>
    <tableColumn id="1807" xr3:uid="{E1214A2F-AD38-4714-B287-BBCA263A00A3}" name="Column1787" dataDxfId="14588"/>
    <tableColumn id="1808" xr3:uid="{313992EE-2FAF-4272-BFF2-3433E111D3AC}" name="Column1788" dataDxfId="14587"/>
    <tableColumn id="1809" xr3:uid="{1B77E215-3782-4BB1-9423-D537C21EDBAB}" name="Column1789" dataDxfId="14586"/>
    <tableColumn id="1810" xr3:uid="{EDA1470E-AE36-4FD7-ADCF-1CDC37F09EA2}" name="Column1790" dataDxfId="14585"/>
    <tableColumn id="1811" xr3:uid="{8F0BA0B0-9392-47BA-8773-B072898DCA0D}" name="Column1791" dataDxfId="14584"/>
    <tableColumn id="1812" xr3:uid="{FB3C565B-0345-423C-8A39-5C6C0ED2CEE9}" name="Column1792" dataDxfId="14583"/>
    <tableColumn id="1813" xr3:uid="{71235FE9-639B-44A7-AF8F-2437EB1D400B}" name="Column1793" dataDxfId="14582"/>
    <tableColumn id="1814" xr3:uid="{EC962367-EE6A-4910-A64F-64C04FE9A62C}" name="Column1794" dataDxfId="14581"/>
    <tableColumn id="1815" xr3:uid="{4880F256-573C-4803-B756-4C2B9983E623}" name="Column1795" dataDxfId="14580"/>
    <tableColumn id="1816" xr3:uid="{D344B2CB-0658-42C0-9D89-A70A2C9198A3}" name="Column1796" dataDxfId="14579"/>
    <tableColumn id="1817" xr3:uid="{38709219-CBE0-42B6-8AE9-B2BF311612B3}" name="Column1797" dataDxfId="14578"/>
    <tableColumn id="1818" xr3:uid="{9BB4E3B8-2B77-444B-AA35-6F0156FF50D7}" name="Column1798" dataDxfId="14577"/>
    <tableColumn id="1819" xr3:uid="{19D733A9-48B7-4267-9B49-5603FCCE8DB3}" name="Column1799" dataDxfId="14576"/>
    <tableColumn id="1820" xr3:uid="{79EDDC93-7FD5-4E64-A2D6-EB001072A07E}" name="Column1800" dataDxfId="14575"/>
    <tableColumn id="1821" xr3:uid="{915BCC4C-7E42-4EFC-93D3-DFAADA31C3CB}" name="Column1801" dataDxfId="14574"/>
    <tableColumn id="1822" xr3:uid="{B72A7675-C620-48B2-9E4B-44802DFA4E91}" name="Column1802" dataDxfId="14573"/>
    <tableColumn id="1823" xr3:uid="{FD5D9B5E-BB34-459A-8680-00A9389C4306}" name="Column1803" dataDxfId="14572"/>
    <tableColumn id="1824" xr3:uid="{4351B69D-9177-4292-8BB5-D508E85DECF0}" name="Column1804" dataDxfId="14571"/>
    <tableColumn id="1825" xr3:uid="{0180EB30-5191-49A5-B545-6F562E28B427}" name="Column1805" dataDxfId="14570"/>
    <tableColumn id="1826" xr3:uid="{31C66A89-C936-43E9-AB7F-2DB17F253790}" name="Column1806" dataDxfId="14569"/>
    <tableColumn id="1827" xr3:uid="{6E1D39DD-342F-4F3D-9E4D-10FD6966168A}" name="Column1807" dataDxfId="14568"/>
    <tableColumn id="1828" xr3:uid="{E8E63BFE-FB12-4763-B241-2FBEB30D3623}" name="Column1808" dataDxfId="14567"/>
    <tableColumn id="1829" xr3:uid="{6CFEDE59-E9BC-4307-85DB-5305DB9085D1}" name="Column1809" dataDxfId="14566"/>
    <tableColumn id="1830" xr3:uid="{55EB245A-55E1-4964-AE2C-CDC361779229}" name="Column1810" dataDxfId="14565"/>
    <tableColumn id="1831" xr3:uid="{61630C39-E1D3-4D8E-9270-BA7D139E1F83}" name="Column1811" dataDxfId="14564"/>
    <tableColumn id="1832" xr3:uid="{99CD06A9-FEEA-4C40-A0F5-E27C19314083}" name="Column1812" dataDxfId="14563"/>
    <tableColumn id="1833" xr3:uid="{4F6E9A38-56EF-4D28-838A-DD1F8CEE822D}" name="Column1813" dataDxfId="14562"/>
    <tableColumn id="1834" xr3:uid="{70B07867-12DA-437F-8379-5A3CC287D5AB}" name="Column1814" dataDxfId="14561"/>
    <tableColumn id="1835" xr3:uid="{D0FA3B1E-B130-4802-83DC-F9D26BCCAE1C}" name="Column1815" dataDxfId="14560"/>
    <tableColumn id="1836" xr3:uid="{C88D535C-D338-4A5B-874C-D7CBE61C85D9}" name="Column1816" dataDxfId="14559"/>
    <tableColumn id="1837" xr3:uid="{50328730-6DFA-4253-92F5-258C0D522350}" name="Column1817" dataDxfId="14558"/>
    <tableColumn id="1838" xr3:uid="{BBC952E9-CB93-480A-A435-540C83C39F75}" name="Column1818" dataDxfId="14557"/>
    <tableColumn id="1839" xr3:uid="{0528A3E2-F4F2-450C-A415-4970533E546D}" name="Column1819" dataDxfId="14556"/>
    <tableColumn id="1840" xr3:uid="{C469ADED-064D-46AC-93E2-94EFDD38E483}" name="Column1820" dataDxfId="14555"/>
    <tableColumn id="1841" xr3:uid="{B5316CB1-3415-4B4E-AFB1-7B8371AC6D0C}" name="Column1821" dataDxfId="14554"/>
    <tableColumn id="1842" xr3:uid="{301F1341-1333-4055-965C-A84649AB0DAF}" name="Column1822" dataDxfId="14553"/>
    <tableColumn id="1843" xr3:uid="{7DF630E7-C720-4FC8-BCB1-935CFF20E692}" name="Column1823" dataDxfId="14552"/>
    <tableColumn id="1844" xr3:uid="{B8CFA9A1-5A10-4283-BEA5-D173D993B946}" name="Column1824" dataDxfId="14551"/>
    <tableColumn id="1845" xr3:uid="{9324E830-8D5D-4395-B650-8C7376E3A9F7}" name="Column1825" dataDxfId="14550"/>
    <tableColumn id="1846" xr3:uid="{DFF7DA9B-11C5-4988-A4FA-F840DA021546}" name="Column1826" dataDxfId="14549"/>
    <tableColumn id="1847" xr3:uid="{A5799A85-048C-4D9A-BBC0-C38690EEA193}" name="Column1827" dataDxfId="14548"/>
    <tableColumn id="1848" xr3:uid="{04F451A6-8F6A-4FF2-B3F8-3E8DBFB00A5D}" name="Column1828" dataDxfId="14547"/>
    <tableColumn id="1849" xr3:uid="{53A38204-D500-4E40-A5ED-7C6E7A205155}" name="Column1829" dataDxfId="14546"/>
    <tableColumn id="1850" xr3:uid="{E849885B-6DA3-4E96-AF78-6695FB001B32}" name="Column1830" dataDxfId="14545"/>
    <tableColumn id="1851" xr3:uid="{BDCA60D2-7DD2-423F-A3D2-48AAB39A523F}" name="Column1831" dataDxfId="14544"/>
    <tableColumn id="1852" xr3:uid="{38969842-7D2D-45D0-9BEB-0C6439F260C8}" name="Column1832" dataDxfId="14543"/>
    <tableColumn id="1853" xr3:uid="{319B98FC-CB72-413E-9897-44C97D7E618A}" name="Column1833" dataDxfId="14542"/>
    <tableColumn id="1854" xr3:uid="{D6C3177E-6AC1-48AB-98B7-707E23DD40DF}" name="Column1834" dataDxfId="14541"/>
    <tableColumn id="1855" xr3:uid="{055071E2-C9F1-4151-BB71-A2EC566AFC1D}" name="Column1835" dataDxfId="14540"/>
    <tableColumn id="1856" xr3:uid="{48EF9504-651A-4334-BC15-7065D82A8360}" name="Column1836" dataDxfId="14539"/>
    <tableColumn id="1857" xr3:uid="{F68F4540-E317-4F10-B5F0-616BA6B89215}" name="Column1837" dataDxfId="14538"/>
    <tableColumn id="1858" xr3:uid="{EB1C9F5D-F716-4486-8750-6A1C0C57AA2F}" name="Column1838" dataDxfId="14537"/>
    <tableColumn id="1859" xr3:uid="{3D2168A2-9B15-479C-A761-2BD98D3D0FCE}" name="Column1839" dataDxfId="14536"/>
    <tableColumn id="1860" xr3:uid="{E3080FF8-C79E-47B6-BC7A-61B8BC36F902}" name="Column1840" dataDxfId="14535"/>
    <tableColumn id="1861" xr3:uid="{ED48505E-6D8F-4683-95F7-5B51E1771CE0}" name="Column1841" dataDxfId="14534"/>
    <tableColumn id="1862" xr3:uid="{8BE249C0-7CCE-45E2-B64E-04E4C899CC1F}" name="Column1842" dataDxfId="14533"/>
    <tableColumn id="1863" xr3:uid="{BCC1FB96-FEB4-4850-AB9E-F8C977909DBF}" name="Column1843" dataDxfId="14532"/>
    <tableColumn id="1864" xr3:uid="{56014F23-CB30-43C3-8913-6E37F3EC9B32}" name="Column1844" dataDxfId="14531"/>
    <tableColumn id="1865" xr3:uid="{AEAFA08B-D666-4D44-A0ED-27C833ACCE8F}" name="Column1845" dataDxfId="14530"/>
    <tableColumn id="1866" xr3:uid="{2D840B8A-0DF6-405A-AD72-366A05F797B9}" name="Column1846" dataDxfId="14529"/>
    <tableColumn id="1867" xr3:uid="{0A41D37A-A5C5-4E25-BD7F-5365DD05DF15}" name="Column1847" dataDxfId="14528"/>
    <tableColumn id="1868" xr3:uid="{373C39F3-C22B-43D5-9E67-AA279411618C}" name="Column1848" dataDxfId="14527"/>
    <tableColumn id="1869" xr3:uid="{495C497C-5B51-430D-ADAE-B18B1CD672DE}" name="Column1849" dataDxfId="14526"/>
    <tableColumn id="1870" xr3:uid="{3C6E5B56-38CA-42BE-A91B-233BC087D3B4}" name="Column1850" dataDxfId="14525"/>
    <tableColumn id="1871" xr3:uid="{28C91B7B-F9B1-4647-A02E-2FE1D1E3D744}" name="Column1851" dataDxfId="14524"/>
    <tableColumn id="1872" xr3:uid="{731512E7-153E-49A4-96C8-2D21132DC81D}" name="Column1852" dataDxfId="14523"/>
    <tableColumn id="1873" xr3:uid="{E8611E0F-A34A-4083-A1E5-672EF7D4C0AB}" name="Column1853" dataDxfId="14522"/>
    <tableColumn id="1874" xr3:uid="{19F0A92B-F6B4-4902-B11F-D13B61DB0794}" name="Column1854" dataDxfId="14521"/>
    <tableColumn id="1875" xr3:uid="{0861673E-7DC3-46D6-9B1C-E15F45568F20}" name="Column1855" dataDxfId="14520"/>
    <tableColumn id="1876" xr3:uid="{4902F9E2-CEDE-4EE2-A79F-6F63307D99D1}" name="Column1856" dataDxfId="14519"/>
    <tableColumn id="1877" xr3:uid="{49052591-1CBF-4B10-BAF5-173B5AEA90F8}" name="Column1857" dataDxfId="14518"/>
    <tableColumn id="1878" xr3:uid="{8C872A3D-1856-461E-80F3-7ED3A5DBDC64}" name="Column1858" dataDxfId="14517"/>
    <tableColumn id="1879" xr3:uid="{63A411BC-1886-40E6-8B31-43CA91D2B629}" name="Column1859" dataDxfId="14516"/>
    <tableColumn id="1880" xr3:uid="{F3980662-C6FA-41EE-8279-6EC5A52C6E3B}" name="Column1860" dataDxfId="14515"/>
    <tableColumn id="1881" xr3:uid="{D5BCEDA4-1AEB-4785-BCF4-B27293CA87F0}" name="Column1861" dataDxfId="14514"/>
    <tableColumn id="1882" xr3:uid="{38B17DE3-85D6-40EB-BB62-1D8DE18A8617}" name="Column1862" dataDxfId="14513"/>
    <tableColumn id="1883" xr3:uid="{305975D2-38E9-4985-9881-B26DEEB47659}" name="Column1863" dataDxfId="14512"/>
    <tableColumn id="1884" xr3:uid="{3A9AA979-652F-44BB-9E97-444F4363B747}" name="Column1864" dataDxfId="14511"/>
    <tableColumn id="1885" xr3:uid="{0FAD87FB-7208-451F-825E-DA5EDFE29AA2}" name="Column1865" dataDxfId="14510"/>
    <tableColumn id="1886" xr3:uid="{05F7188B-3D91-4AAE-A897-57CDC8EB8023}" name="Column1866" dataDxfId="14509"/>
    <tableColumn id="1887" xr3:uid="{307FE8AC-AF0B-4877-BFA4-6A2BC9219369}" name="Column1867" dataDxfId="14508"/>
    <tableColumn id="1888" xr3:uid="{10B3402D-867F-4A69-A4DD-75FACC879764}" name="Column1868" dataDxfId="14507"/>
    <tableColumn id="1889" xr3:uid="{BFC139E9-180D-4394-896E-4B0FBBA7667C}" name="Column1869" dataDxfId="14506"/>
    <tableColumn id="1890" xr3:uid="{FFA88120-1A1A-4B99-9C70-908440E0D7ED}" name="Column1870" dataDxfId="14505"/>
    <tableColumn id="1891" xr3:uid="{91C9C5EB-BF58-4AE6-98FE-6B06F43339EA}" name="Column1871" dataDxfId="14504"/>
    <tableColumn id="1892" xr3:uid="{A077A8C3-45ED-4B84-AFC9-A18003FEE459}" name="Column1872" dataDxfId="14503"/>
    <tableColumn id="1893" xr3:uid="{68A05F3A-D1DC-4143-A4D6-405F66931E9F}" name="Column1873" dataDxfId="14502"/>
    <tableColumn id="1894" xr3:uid="{63E2F375-FE91-41C6-BF8D-7385478713C7}" name="Column1874" dataDxfId="14501"/>
    <tableColumn id="1895" xr3:uid="{9195B967-1EED-48C8-83DF-8349DCC7488F}" name="Column1875" dataDxfId="14500"/>
    <tableColumn id="1896" xr3:uid="{A4614243-CB3A-418F-8734-861D8B07AEEC}" name="Column1876" dataDxfId="14499"/>
    <tableColumn id="1897" xr3:uid="{248FF1A2-52FE-4196-AC71-6F76296C5A94}" name="Column1877" dataDxfId="14498"/>
    <tableColumn id="1898" xr3:uid="{A797DD6E-2AF3-4369-B087-6D3210E588FA}" name="Column1878" dataDxfId="14497"/>
    <tableColumn id="1899" xr3:uid="{B0EDA0B8-DDE4-4CC2-A391-1034B2C791AE}" name="Column1879" dataDxfId="14496"/>
    <tableColumn id="1900" xr3:uid="{85E7B6D3-FCBB-45E6-A2EB-804DA50A54E4}" name="Column1880" dataDxfId="14495"/>
    <tableColumn id="1901" xr3:uid="{70B2D256-2501-4D79-84D6-37608D299AE7}" name="Column1881" dataDxfId="14494"/>
    <tableColumn id="1902" xr3:uid="{399DDB31-3EEE-4AAE-AFC7-C68E1052ED46}" name="Column1882" dataDxfId="14493"/>
    <tableColumn id="1903" xr3:uid="{9E16B6A9-B389-4088-BB08-17CF8DD3C698}" name="Column1883" dataDxfId="14492"/>
    <tableColumn id="1904" xr3:uid="{5C636A3E-53DF-4EB7-8425-6C7BFAA5B3DD}" name="Column1884" dataDxfId="14491"/>
    <tableColumn id="1905" xr3:uid="{3E5FAACB-06DB-4335-9C1A-D6DAB35743F7}" name="Column1885" dataDxfId="14490"/>
    <tableColumn id="1906" xr3:uid="{13BDF5E1-3CFB-4D4E-BDA9-306628BDCC35}" name="Column1886" dataDxfId="14489"/>
    <tableColumn id="1907" xr3:uid="{09E819B1-A0C9-4E16-AA25-729AAC07B7F9}" name="Column1887" dataDxfId="14488"/>
    <tableColumn id="1908" xr3:uid="{F821098F-E8B7-4314-B50A-64FFA3492986}" name="Column1888" dataDxfId="14487"/>
    <tableColumn id="1909" xr3:uid="{3760048D-97F2-4609-939E-9A2CC22079DE}" name="Column1889" dataDxfId="14486"/>
    <tableColumn id="1910" xr3:uid="{A77E914F-6467-42B0-B6B7-8CFA54D42A00}" name="Column1890" dataDxfId="14485"/>
    <tableColumn id="1911" xr3:uid="{2BC73070-6DA2-4D29-8D2C-F570A9A26710}" name="Column1891" dataDxfId="14484"/>
    <tableColumn id="1912" xr3:uid="{AA484C8E-8EBE-446D-BC07-133829384977}" name="Column1892" dataDxfId="14483"/>
    <tableColumn id="1913" xr3:uid="{B443658F-E760-494D-B77C-1174C13F5B92}" name="Column1893" dataDxfId="14482"/>
    <tableColumn id="1914" xr3:uid="{B20B852A-960D-433E-B02A-C86878EF96C4}" name="Column1894" dataDxfId="14481"/>
    <tableColumn id="1915" xr3:uid="{CE4E0451-3370-466D-99CF-17211A92A500}" name="Column1895" dataDxfId="14480"/>
    <tableColumn id="1916" xr3:uid="{EC93022E-29ED-485B-AB05-BFD167B20A45}" name="Column1896" dataDxfId="14479"/>
    <tableColumn id="1917" xr3:uid="{E7D4636C-3C0C-48CC-A129-61531C444D72}" name="Column1897" dataDxfId="14478"/>
    <tableColumn id="1918" xr3:uid="{252091C7-ADF7-45A7-B124-74397D891C2A}" name="Column1898" dataDxfId="14477"/>
    <tableColumn id="1919" xr3:uid="{FEF6A798-CE1F-45C3-AF17-E3E00546AE93}" name="Column1899" dataDxfId="14476"/>
    <tableColumn id="1920" xr3:uid="{0193D8D2-49EC-4B08-8926-D7598667B79E}" name="Column1900" dataDxfId="14475"/>
    <tableColumn id="1921" xr3:uid="{A880C9EC-04FD-414E-8BB9-F443240BC53A}" name="Column1901" dataDxfId="14474"/>
    <tableColumn id="1922" xr3:uid="{E30C680A-7A22-4CDC-A8B8-A14B18F8064B}" name="Column1902" dataDxfId="14473"/>
    <tableColumn id="1923" xr3:uid="{68BFD5A5-52D9-4F72-BBCE-DB68A704D5BB}" name="Column1903" dataDxfId="14472"/>
    <tableColumn id="1924" xr3:uid="{A706BC82-942C-41A2-A8E4-8AC96CC70889}" name="Column1904" dataDxfId="14471"/>
    <tableColumn id="1925" xr3:uid="{F301BCBF-8BA9-44EB-848C-4E7A66333B8D}" name="Column1905" dataDxfId="14470"/>
    <tableColumn id="1926" xr3:uid="{40E7FA92-85D3-4A14-BF12-C068DDBA70DB}" name="Column1906" dataDxfId="14469"/>
    <tableColumn id="1927" xr3:uid="{BC146D59-C61F-4EC3-AFE9-FD059E6C7428}" name="Column1907" dataDxfId="14468"/>
    <tableColumn id="1928" xr3:uid="{D716A5F5-CBE4-413B-A069-28E03AB94398}" name="Column1908" dataDxfId="14467"/>
    <tableColumn id="1929" xr3:uid="{3E6F57D3-3559-4C78-BE0E-CD9D0086F7B6}" name="Column1909" dataDxfId="14466"/>
    <tableColumn id="1930" xr3:uid="{6D1473EE-BE23-4922-A344-8DEDD41E0975}" name="Column1910" dataDxfId="14465"/>
    <tableColumn id="1931" xr3:uid="{67BC7B76-C485-4FAE-A7B6-7D3E7040A415}" name="Column1911" dataDxfId="14464"/>
    <tableColumn id="1932" xr3:uid="{6B8E536A-3F2A-4F84-940B-612EF6A1046B}" name="Column1912" dataDxfId="14463"/>
    <tableColumn id="1933" xr3:uid="{EB56AA3F-651C-4D7C-AF58-2AAA383EA336}" name="Column1913" dataDxfId="14462"/>
    <tableColumn id="1934" xr3:uid="{AFCFB696-6A07-4C94-A6D3-040E6E1F61C7}" name="Column1914" dataDxfId="14461"/>
    <tableColumn id="1935" xr3:uid="{486E59FF-F31A-427F-BE51-241629512932}" name="Column1915" dataDxfId="14460"/>
    <tableColumn id="1936" xr3:uid="{00C78A13-BCE0-4ECC-8B0C-42B22A0D6F30}" name="Column1916" dataDxfId="14459"/>
    <tableColumn id="1937" xr3:uid="{69E8817B-0B35-41D0-9741-68350DE47274}" name="Column1917" dataDxfId="14458"/>
    <tableColumn id="1938" xr3:uid="{4229A49A-4CAA-4A2A-84AA-C254269F249C}" name="Column1918" dataDxfId="14457"/>
    <tableColumn id="1939" xr3:uid="{56C066F3-B40B-46F6-8AA5-5A330E7CACE7}" name="Column1919" dataDxfId="14456"/>
    <tableColumn id="1940" xr3:uid="{4173994B-93FD-4C7F-BAD8-2BBF54D949FE}" name="Column1920" dataDxfId="14455"/>
    <tableColumn id="1941" xr3:uid="{86929D41-2989-4E45-88B8-2D4A1575277C}" name="Column1921" dataDxfId="14454"/>
    <tableColumn id="1942" xr3:uid="{AB3F1DC5-DE9B-4A09-9C1A-1DA4E67C5C8A}" name="Column1922" dataDxfId="14453"/>
    <tableColumn id="1943" xr3:uid="{24733BA3-0BBA-4EEB-9D50-1F343D9A53C8}" name="Column1923" dataDxfId="14452"/>
    <tableColumn id="1944" xr3:uid="{BE0EFA16-4551-4447-9743-3A6DA2D42B69}" name="Column1924" dataDxfId="14451"/>
    <tableColumn id="1945" xr3:uid="{2E4B3555-B3A7-4086-BCA7-C9BFD1822829}" name="Column1925" dataDxfId="14450"/>
    <tableColumn id="1946" xr3:uid="{087C23CD-EA31-46CE-B440-AB3427E00ADD}" name="Column1926" dataDxfId="14449"/>
    <tableColumn id="1947" xr3:uid="{5A7754FC-4BBA-4067-9737-A33A17CABF7F}" name="Column1927" dataDxfId="14448"/>
    <tableColumn id="1948" xr3:uid="{AA6B657C-E55E-4333-B26F-475B7D7E55AE}" name="Column1928" dataDxfId="14447"/>
    <tableColumn id="1949" xr3:uid="{DDAE1EBD-C4E5-4445-8FBA-6D5F2F4CD4B8}" name="Column1929" dataDxfId="14446"/>
    <tableColumn id="1950" xr3:uid="{A9895D44-ABCF-46D9-9102-E1386EC4675B}" name="Column1930" dataDxfId="14445"/>
    <tableColumn id="1951" xr3:uid="{C9AB638F-0D22-4A8C-86E7-CA5FD459CDAE}" name="Column1931" dataDxfId="14444"/>
    <tableColumn id="1952" xr3:uid="{C3234F82-EFE5-4AE4-8543-714F0EFBAA86}" name="Column1932" dataDxfId="14443"/>
    <tableColumn id="1953" xr3:uid="{EED803E4-D189-4C61-A471-7373AF0BD17B}" name="Column1933" dataDxfId="14442"/>
    <tableColumn id="1954" xr3:uid="{969FAB57-7430-45FA-84B0-7CB11075BE0D}" name="Column1934" dataDxfId="14441"/>
    <tableColumn id="1955" xr3:uid="{4A6507E1-081B-4169-89A2-843FDDD09361}" name="Column1935" dataDxfId="14440"/>
    <tableColumn id="1956" xr3:uid="{6CA4FCD7-42AA-4692-ACF7-61E5F42224B1}" name="Column1936" dataDxfId="14439"/>
    <tableColumn id="1957" xr3:uid="{2AC3409B-1FC1-4135-8107-59C41B2931AF}" name="Column1937" dataDxfId="14438"/>
    <tableColumn id="1958" xr3:uid="{32385041-8B83-4F24-98DB-CEFEBFECCC72}" name="Column1938" dataDxfId="14437"/>
    <tableColumn id="1959" xr3:uid="{034AD2B5-210E-4643-8A63-290AC35FBC5D}" name="Column1939" dataDxfId="14436"/>
    <tableColumn id="1960" xr3:uid="{309AC33D-00FA-4E36-AF83-AB2093D10FF2}" name="Column1940" dataDxfId="14435"/>
    <tableColumn id="1961" xr3:uid="{9F2F0EEA-CF46-46AF-AEDE-E78AE6CD888F}" name="Column1941" dataDxfId="14434"/>
    <tableColumn id="1962" xr3:uid="{FF6B56FA-8494-447B-85CC-229D4C1D3D9F}" name="Column1942" dataDxfId="14433"/>
    <tableColumn id="1963" xr3:uid="{F149F6AE-F1D8-4E85-BDF9-0365AF35CAA3}" name="Column1943" dataDxfId="14432"/>
    <tableColumn id="1964" xr3:uid="{52D5FD18-E9D4-4854-A13F-4F859FACB00B}" name="Column1944" dataDxfId="14431"/>
    <tableColumn id="1965" xr3:uid="{5641397D-7FB4-43A4-A8A0-A97EDD42BBB2}" name="Column1945" dataDxfId="14430"/>
    <tableColumn id="1966" xr3:uid="{4B74BE9E-D150-4EB7-B404-431B7CEB1EBB}" name="Column1946" dataDxfId="14429"/>
    <tableColumn id="1967" xr3:uid="{945DFEBD-091D-417D-8216-CECAFDD16EF1}" name="Column1947" dataDxfId="14428"/>
    <tableColumn id="1968" xr3:uid="{DFA0CDB5-50BF-4E91-B216-5B9F2D276685}" name="Column1948" dataDxfId="14427"/>
    <tableColumn id="1969" xr3:uid="{811A64FC-0CFB-4FB1-9563-CB62BCC5282D}" name="Column1949" dataDxfId="14426"/>
    <tableColumn id="1970" xr3:uid="{250DFE1F-4127-4F87-8BA8-DB0DF2B991F7}" name="Column1950" dataDxfId="14425"/>
    <tableColumn id="1971" xr3:uid="{E63B4502-8D4F-4DB2-AD01-167046384707}" name="Column1951" dataDxfId="14424"/>
    <tableColumn id="1972" xr3:uid="{4C0308D0-6138-4854-8701-C7660A92A876}" name="Column1952" dataDxfId="14423"/>
    <tableColumn id="1973" xr3:uid="{6E50AA05-FF22-4C59-A9E8-4EA261ADDB94}" name="Column1953" dataDxfId="14422"/>
    <tableColumn id="1974" xr3:uid="{2F1EAEC8-A369-474F-99FF-BFEFF95B38FC}" name="Column1954" dataDxfId="14421"/>
    <tableColumn id="1975" xr3:uid="{29986958-EB3E-4D9B-A7FE-5406F55A3897}" name="Column1955" dataDxfId="14420"/>
    <tableColumn id="1976" xr3:uid="{2ECD8072-3729-41D3-BE50-2C3C89839F2B}" name="Column1956" dataDxfId="14419"/>
    <tableColumn id="1977" xr3:uid="{50957412-9F1D-4952-BF58-AB83756D2195}" name="Column1957" dataDxfId="14418"/>
    <tableColumn id="1978" xr3:uid="{99BA16A3-6F20-4A22-AD3B-CFC2CA419367}" name="Column1958" dataDxfId="14417"/>
    <tableColumn id="1979" xr3:uid="{AC886539-CBB8-499F-9841-505009F9DF1F}" name="Column1959" dataDxfId="14416"/>
    <tableColumn id="1980" xr3:uid="{BA804E88-110A-4B78-A36B-33FDC12773A0}" name="Column1960" dataDxfId="14415"/>
    <tableColumn id="1981" xr3:uid="{5C19E1D4-D05F-4BB3-A9B6-044697726E91}" name="Column1961" dataDxfId="14414"/>
    <tableColumn id="1982" xr3:uid="{E0CF4834-C5EE-47B6-B723-C0D9C1E9E932}" name="Column1962" dataDxfId="14413"/>
    <tableColumn id="1983" xr3:uid="{6B136D72-B7B3-4748-92EA-39A2A04222BF}" name="Column1963" dataDxfId="14412"/>
    <tableColumn id="1984" xr3:uid="{471A793B-AC59-4127-9FD2-43542729E54D}" name="Column1964" dataDxfId="14411"/>
    <tableColumn id="1985" xr3:uid="{09A23DBA-620B-4E34-9F02-DC696D3F75D4}" name="Column1965" dataDxfId="14410"/>
    <tableColumn id="1986" xr3:uid="{09014983-E477-485A-8218-21C17D3A475D}" name="Column1966" dataDxfId="14409"/>
    <tableColumn id="1987" xr3:uid="{358154CB-EE80-4AE2-ADC0-74FAECFE0EDE}" name="Column1967" dataDxfId="14408"/>
    <tableColumn id="1988" xr3:uid="{B72E1CE3-FAEF-41CF-8940-CC406C5A9DCA}" name="Column1968" dataDxfId="14407"/>
    <tableColumn id="1989" xr3:uid="{3DD7EF42-786E-4944-9CA4-0FFFBE038BB0}" name="Column1969" dataDxfId="14406"/>
    <tableColumn id="1990" xr3:uid="{56F0D518-A9E8-4557-9C55-DB26AF10DD25}" name="Column1970" dataDxfId="14405"/>
    <tableColumn id="1991" xr3:uid="{48DFF9DD-E893-42CD-9BE1-30AB4629A2E5}" name="Column1971" dataDxfId="14404"/>
    <tableColumn id="1992" xr3:uid="{C2026298-F410-41FE-896E-B68A3B8BD836}" name="Column1972" dataDxfId="14403"/>
    <tableColumn id="1993" xr3:uid="{435D16BF-46C0-49ED-942D-7FE25B08CD9A}" name="Column1973" dataDxfId="14402"/>
    <tableColumn id="1994" xr3:uid="{EF1D8874-1AAB-4D07-AC76-E368DC9A5A0E}" name="Column1974" dataDxfId="14401"/>
    <tableColumn id="1995" xr3:uid="{7EFA5270-3FC4-4B58-A4B1-B2EFCC4DBFEF}" name="Column1975" dataDxfId="14400"/>
    <tableColumn id="1996" xr3:uid="{D609B39C-FCC0-4D05-99DB-B359317A7310}" name="Column1976" dataDxfId="14399"/>
    <tableColumn id="1997" xr3:uid="{3F5CBB97-3F23-4CD4-A6E3-801E5E84A038}" name="Column1977" dataDxfId="14398"/>
    <tableColumn id="1998" xr3:uid="{55167C2A-AED9-41EC-9556-AAB79CF65C55}" name="Column1978" dataDxfId="14397"/>
    <tableColumn id="1999" xr3:uid="{B6A7B4FF-4D95-444B-B0E1-D29304BD9539}" name="Column1979" dataDxfId="14396"/>
    <tableColumn id="2000" xr3:uid="{4DD37A9F-B7F9-4D0F-B771-8A145A8B2D45}" name="Column1980" dataDxfId="14395"/>
    <tableColumn id="2001" xr3:uid="{5BA53291-9552-426B-8402-9DB29747DE78}" name="Column1981" dataDxfId="14394"/>
    <tableColumn id="2002" xr3:uid="{BFFD6E98-4CCF-46A4-A5AB-4233E8DB5C7E}" name="Column1982" dataDxfId="14393"/>
    <tableColumn id="2003" xr3:uid="{34FCD4B1-102E-41F2-9378-DE62AE5EC77F}" name="Column1983" dataDxfId="14392"/>
    <tableColumn id="2004" xr3:uid="{7F78E973-DC85-4B25-8AF0-7E66FCB6CCDD}" name="Column1984" dataDxfId="14391"/>
    <tableColumn id="2005" xr3:uid="{7D86F85E-E21B-4A42-9245-3FEDE92528FD}" name="Column1985" dataDxfId="14390"/>
    <tableColumn id="2006" xr3:uid="{A35A3A02-884D-46C0-9FEC-6F86B0E33134}" name="Column1986" dataDxfId="14389"/>
    <tableColumn id="2007" xr3:uid="{5AFBD59C-DB43-4196-9E4A-FE02D93E81D6}" name="Column1987" dataDxfId="14388"/>
    <tableColumn id="2008" xr3:uid="{2DFCA49B-B111-4413-B9B9-6191EC879279}" name="Column1988" dataDxfId="14387"/>
    <tableColumn id="2009" xr3:uid="{88C1246E-431D-485D-8726-C9456073C2DB}" name="Column1989" dataDxfId="14386"/>
    <tableColumn id="2010" xr3:uid="{F6FB2D1F-0570-41AC-B8B9-D1562F6134BA}" name="Column1990" dataDxfId="14385"/>
    <tableColumn id="2011" xr3:uid="{30FC8A88-DE47-4FC0-9809-B1FEFA1A1A85}" name="Column1991" dataDxfId="14384"/>
    <tableColumn id="2012" xr3:uid="{82FC3358-61CE-4DD3-9921-921D1AB6B7B5}" name="Column1992" dataDxfId="14383"/>
    <tableColumn id="2013" xr3:uid="{4A20BA18-D65B-4BCE-93FD-325A04582413}" name="Column1993" dataDxfId="14382"/>
    <tableColumn id="2014" xr3:uid="{26EEA4DF-8EA8-49F4-B1E5-50301827AC47}" name="Column1994" dataDxfId="14381"/>
    <tableColumn id="2015" xr3:uid="{5B4AEAC7-54D2-4321-9234-BA4A7D9AFBA4}" name="Column1995" dataDxfId="14380"/>
    <tableColumn id="2016" xr3:uid="{ED6CE2A0-E808-4317-AABE-A5983A9EC6A2}" name="Column1996" dataDxfId="14379"/>
    <tableColumn id="2017" xr3:uid="{2F958DB5-E392-4099-A572-E89C53BE6262}" name="Column1997" dataDxfId="14378"/>
    <tableColumn id="2018" xr3:uid="{802547C3-45D7-46B4-9FC3-E369F05F77A3}" name="Column1998" dataDxfId="14377"/>
    <tableColumn id="2019" xr3:uid="{02000D54-98C8-41D5-8EEB-27AA28D59597}" name="Column1999" dataDxfId="14376"/>
    <tableColumn id="2020" xr3:uid="{CCFFFB4B-5BE7-4BBC-8AC2-D8D5E07812DC}" name="Column2000" dataDxfId="14375"/>
    <tableColumn id="2021" xr3:uid="{85154CE5-AF5E-4A8B-B442-198C9E4162D2}" name="Column2001" dataDxfId="14374"/>
    <tableColumn id="2022" xr3:uid="{B9369E9D-74CC-452E-9FD6-879212FC6016}" name="Column2002" dataDxfId="14373"/>
    <tableColumn id="2023" xr3:uid="{AE976A7E-91CA-4895-B581-F5B4075B5234}" name="Column2003" dataDxfId="14372"/>
    <tableColumn id="2024" xr3:uid="{D3B38639-7A75-45BA-BBC4-F04CF72378CB}" name="Column2004" dataDxfId="14371"/>
    <tableColumn id="2025" xr3:uid="{7663C1F1-8FA6-4D23-AD91-8C529F8FFC64}" name="Column2005" dataDxfId="14370"/>
    <tableColumn id="2026" xr3:uid="{D30C082E-74D7-422C-AFF9-F6DE9FCC7533}" name="Column2006" dataDxfId="14369"/>
    <tableColumn id="2027" xr3:uid="{C817B2FC-7006-417C-BC20-12D49EAC6C44}" name="Column2007" dataDxfId="14368"/>
    <tableColumn id="2028" xr3:uid="{92DFB39D-3685-47F6-B9A5-7924D01E2A21}" name="Column2008" dataDxfId="14367"/>
    <tableColumn id="2029" xr3:uid="{30375992-4824-4804-9124-B80E90FBA4DE}" name="Column2009" dataDxfId="14366"/>
    <tableColumn id="2030" xr3:uid="{E7BA7E94-9879-48D9-A93E-C6A3AE37AEF2}" name="Column2010" dataDxfId="14365"/>
    <tableColumn id="2031" xr3:uid="{524B2D10-89A5-4033-BC12-4C7F95C33304}" name="Column2011" dataDxfId="14364"/>
    <tableColumn id="2032" xr3:uid="{2723392F-1B86-405B-BEEC-2A80D2B64DEB}" name="Column2012" dataDxfId="14363"/>
    <tableColumn id="2033" xr3:uid="{2DD3565F-E025-4E24-ACFA-66F586512578}" name="Column2013" dataDxfId="14362"/>
    <tableColumn id="2034" xr3:uid="{3B204071-0203-4CA2-9EB9-E26C0D0FB78D}" name="Column2014" dataDxfId="14361"/>
    <tableColumn id="2035" xr3:uid="{1674B3B7-463E-4BFA-88C6-8DF5067334A5}" name="Column2015" dataDxfId="14360"/>
    <tableColumn id="2036" xr3:uid="{0A46F100-310F-4BB6-B34D-4603853E85CC}" name="Column2016" dataDxfId="14359"/>
    <tableColumn id="2037" xr3:uid="{9114C5E3-B255-48D3-82D2-2FA56AA30B33}" name="Column2017" dataDxfId="14358"/>
    <tableColumn id="2038" xr3:uid="{758872D1-3833-49B5-BAA9-205D39BCEB2B}" name="Column2018" dataDxfId="14357"/>
    <tableColumn id="2039" xr3:uid="{CE2336D6-E96B-45B9-8B42-D233DC780E59}" name="Column2019" dataDxfId="14356"/>
    <tableColumn id="2040" xr3:uid="{1D532984-5701-4FA7-A539-BF0502D09C27}" name="Column2020" dataDxfId="14355"/>
    <tableColumn id="2041" xr3:uid="{7790B206-2550-4896-BE66-2082CD381D60}" name="Column2021" dataDxfId="14354"/>
    <tableColumn id="2042" xr3:uid="{5B3D0A37-ADE1-4C9B-A063-BDA1124A6263}" name="Column2022" dataDxfId="14353"/>
    <tableColumn id="2043" xr3:uid="{EFC35962-5256-44E1-8DEC-996168103634}" name="Column2023" dataDxfId="14352"/>
    <tableColumn id="2044" xr3:uid="{61576445-F66C-49F8-8629-B48BF8CC47C4}" name="Column2024" dataDxfId="14351"/>
    <tableColumn id="2045" xr3:uid="{FA2BD779-612B-41E8-8D71-DA137D2417FE}" name="Column2025" dataDxfId="14350"/>
    <tableColumn id="2046" xr3:uid="{B5BFCCE5-8915-44E8-A0AD-74C875B7AFB9}" name="Column2026" dataDxfId="14349"/>
    <tableColumn id="2047" xr3:uid="{5391CE88-E43F-4816-93F8-C7A8484D2527}" name="Column2027" dataDxfId="14348"/>
    <tableColumn id="2048" xr3:uid="{1A8FF6F3-F3A8-43A5-87FD-4361B325D25E}" name="Column2028" dataDxfId="14347"/>
    <tableColumn id="2049" xr3:uid="{D5AD3972-D230-4188-AE0F-104A075EF019}" name="Column2029" dataDxfId="14346"/>
    <tableColumn id="2050" xr3:uid="{BE9E5FA2-3D38-485F-A06C-E48410BEA130}" name="Column2030" dataDxfId="14345"/>
    <tableColumn id="2051" xr3:uid="{4EFCC95F-0CFF-4F61-A306-6495B048EF96}" name="Column2031" dataDxfId="14344"/>
    <tableColumn id="2052" xr3:uid="{82BE91DB-19E1-45C9-BC4E-5B2DD5FFD5E0}" name="Column2032" dataDxfId="14343"/>
    <tableColumn id="2053" xr3:uid="{C18770F5-633E-45E6-AA8A-2AA15D1F6845}" name="Column2033" dataDxfId="14342"/>
    <tableColumn id="2054" xr3:uid="{71714778-BF75-4F83-B4D5-332414AF58F5}" name="Column2034" dataDxfId="14341"/>
    <tableColumn id="2055" xr3:uid="{0647D438-00FA-4B40-88AB-6F9A80059BC1}" name="Column2035" dataDxfId="14340"/>
    <tableColumn id="2056" xr3:uid="{038C220C-C235-4157-8AC2-621C265DB2D1}" name="Column2036" dataDxfId="14339"/>
    <tableColumn id="2057" xr3:uid="{C55D73FA-34DE-4057-B8DD-9F2ED8376D03}" name="Column2037" dataDxfId="14338"/>
    <tableColumn id="2058" xr3:uid="{80A91743-9FAE-42A9-BF27-F310FC7D7BE9}" name="Column2038" dataDxfId="14337"/>
    <tableColumn id="2059" xr3:uid="{A8891CB5-31EC-43D1-BC30-1E7D9069084E}" name="Column2039" dataDxfId="14336"/>
    <tableColumn id="2060" xr3:uid="{2E3AC0E0-392C-4B06-AF95-0E56FD50F91F}" name="Column2040" dataDxfId="14335"/>
    <tableColumn id="2061" xr3:uid="{8B5288A7-7967-473C-B6C5-64866E00E18F}" name="Column2041" dataDxfId="14334"/>
    <tableColumn id="2062" xr3:uid="{A23D4377-71BF-4028-9CFB-CB772909C098}" name="Column2042" dataDxfId="14333"/>
    <tableColumn id="2063" xr3:uid="{218391C5-2142-4B13-A63A-5C00138B3918}" name="Column2043" dataDxfId="14332"/>
    <tableColumn id="2064" xr3:uid="{92721D7E-E50C-4DAD-BBDE-43DE5A82C5BE}" name="Column2044" dataDxfId="14331"/>
    <tableColumn id="2065" xr3:uid="{5F93F02C-655E-43FD-B8F0-27781F55A4E1}" name="Column2045" dataDxfId="14330"/>
    <tableColumn id="2066" xr3:uid="{D05FF549-41F9-4410-8593-ABCEB2AAFD3B}" name="Column2046" dataDxfId="14329"/>
    <tableColumn id="2067" xr3:uid="{2723F772-2286-4BFB-BEB0-0D28F047C57B}" name="Column2047" dataDxfId="14328"/>
    <tableColumn id="2068" xr3:uid="{4F69E3B3-6712-4B6C-8F3B-4DFB21C127D5}" name="Column2048" dataDxfId="14327"/>
    <tableColumn id="2069" xr3:uid="{D444E1AE-4E29-4402-8107-CBDEAE3B6185}" name="Column2049" dataDxfId="14326"/>
    <tableColumn id="2070" xr3:uid="{EF7FEDBE-3F84-4AEE-A843-5D7E891C848B}" name="Column2050" dataDxfId="14325"/>
    <tableColumn id="2071" xr3:uid="{7BFEACE8-07DB-48F4-945B-F61B513D815F}" name="Column2051" dataDxfId="14324"/>
    <tableColumn id="2072" xr3:uid="{4A695AF4-25C1-4D39-BABC-7AB2ADDAE9A8}" name="Column2052" dataDxfId="14323"/>
    <tableColumn id="2073" xr3:uid="{8397B4EF-319B-48BA-8EDC-4CF4068773EB}" name="Column2053" dataDxfId="14322"/>
    <tableColumn id="2074" xr3:uid="{03EB33F1-D6B6-411D-A9C8-FF664C872A3B}" name="Column2054" dataDxfId="14321"/>
    <tableColumn id="2075" xr3:uid="{D5C7C928-D8A1-4FCA-9E14-634291EB1628}" name="Column2055" dataDxfId="14320"/>
    <tableColumn id="2076" xr3:uid="{5715CE60-81F2-47F8-A35C-0AC3DF5EA380}" name="Column2056" dataDxfId="14319"/>
    <tableColumn id="2077" xr3:uid="{AB468E4C-9444-42F0-A643-9AEC19846F95}" name="Column2057" dataDxfId="14318"/>
    <tableColumn id="2078" xr3:uid="{4C154135-2113-4C63-A7D5-CDFA670B1EFC}" name="Column2058" dataDxfId="14317"/>
    <tableColumn id="2079" xr3:uid="{C38B2DD0-14D4-4032-8541-F91C9E72EDC5}" name="Column2059" dataDxfId="14316"/>
    <tableColumn id="2080" xr3:uid="{ADAED21F-6931-44DA-9D06-B9D76C35B814}" name="Column2060" dataDxfId="14315"/>
    <tableColumn id="2081" xr3:uid="{5A9D367A-B3AB-4551-BF7F-2A9C793D4642}" name="Column2061" dataDxfId="14314"/>
    <tableColumn id="2082" xr3:uid="{6B6CEC7B-6BC1-4483-8F42-BC17E5EABFC5}" name="Column2062" dataDxfId="14313"/>
    <tableColumn id="2083" xr3:uid="{3FD00141-53F6-4ECE-BBD1-3E66312882AF}" name="Column2063" dataDxfId="14312"/>
    <tableColumn id="2084" xr3:uid="{8971BEE2-61E5-4CA6-8056-75DFC731FCC5}" name="Column2064" dataDxfId="14311"/>
    <tableColumn id="2085" xr3:uid="{C8619194-7732-4F8F-A69E-D406D957A9CB}" name="Column2065" dataDxfId="14310"/>
    <tableColumn id="2086" xr3:uid="{6E1F55E6-9F64-4E1A-AD80-33F013026EEF}" name="Column2066" dataDxfId="14309"/>
    <tableColumn id="2087" xr3:uid="{AF5E7C38-D2E6-4B36-A0FF-CB8CF59DC083}" name="Column2067" dataDxfId="14308"/>
    <tableColumn id="2088" xr3:uid="{3D6CA5D4-CC10-4FEA-AB07-F2F38EC18543}" name="Column2068" dataDxfId="14307"/>
    <tableColumn id="2089" xr3:uid="{16928350-CE4C-4D6C-94BD-402147C666A9}" name="Column2069" dataDxfId="14306"/>
    <tableColumn id="2090" xr3:uid="{EB441DF2-F1C8-4A4B-B4B8-89D191B0C41F}" name="Column2070" dataDxfId="14305"/>
    <tableColumn id="2091" xr3:uid="{B741509D-0069-40FC-8ABB-E022EC6B7747}" name="Column2071" dataDxfId="14304"/>
    <tableColumn id="2092" xr3:uid="{0831061C-B4E4-4DCE-A00A-E5C6E98C3453}" name="Column2072" dataDxfId="14303"/>
    <tableColumn id="2093" xr3:uid="{22AE8DA1-1BFA-4438-A93A-DE742E97D3D4}" name="Column2073" dataDxfId="14302"/>
    <tableColumn id="2094" xr3:uid="{311926F3-5D1E-41D3-854D-10050DF60CAB}" name="Column2074" dataDxfId="14301"/>
    <tableColumn id="2095" xr3:uid="{BAE1D56C-7F91-4723-8C82-F1CA00A24EC7}" name="Column2075" dataDxfId="14300"/>
    <tableColumn id="2096" xr3:uid="{F3EB627D-8C78-498C-8F0D-8D6E508F160D}" name="Column2076" dataDxfId="14299"/>
    <tableColumn id="2097" xr3:uid="{70DD6AB1-B227-4863-B4B1-5CC076E77FC0}" name="Column2077" dataDxfId="14298"/>
    <tableColumn id="2098" xr3:uid="{3E4F4EEF-16D7-4087-BF15-9AD98EE1A7C6}" name="Column2078" dataDxfId="14297"/>
    <tableColumn id="2099" xr3:uid="{245DC479-2F37-436C-BE52-64E2E0147EEB}" name="Column2079" dataDxfId="14296"/>
    <tableColumn id="2100" xr3:uid="{A2FC5E81-CFB7-46F5-94EC-BFD14496FAF5}" name="Column2080" dataDxfId="14295"/>
    <tableColumn id="2101" xr3:uid="{1225966B-9057-4A97-A660-95799A872077}" name="Column2081" dataDxfId="14294"/>
    <tableColumn id="2102" xr3:uid="{EA1B56DE-2444-4CA1-ACD9-71A8432AA737}" name="Column2082" dataDxfId="14293"/>
    <tableColumn id="2103" xr3:uid="{DC4361F0-492B-47A4-AB9F-1C0922D15743}" name="Column2083" dataDxfId="14292"/>
    <tableColumn id="2104" xr3:uid="{94567125-8620-40DA-8B37-724EF2A27C34}" name="Column2084" dataDxfId="14291"/>
    <tableColumn id="2105" xr3:uid="{B0AD14A9-34E5-4AC8-A813-7D14CD452FD2}" name="Column2085" dataDxfId="14290"/>
    <tableColumn id="2106" xr3:uid="{19C190A2-6DC3-406A-97CD-682AD7EC2914}" name="Column2086" dataDxfId="14289"/>
    <tableColumn id="2107" xr3:uid="{BA33C5C3-0431-4D52-9C72-2FBF3C989213}" name="Column2087" dataDxfId="14288"/>
    <tableColumn id="2108" xr3:uid="{7DE61743-25CB-4E5B-8A5F-C0019CCBE249}" name="Column2088" dataDxfId="14287"/>
    <tableColumn id="2109" xr3:uid="{69B1A24A-5E31-4220-9A51-D322EC67E521}" name="Column2089" dataDxfId="14286"/>
    <tableColumn id="2110" xr3:uid="{44AD7391-F79A-414D-8745-95F7662E3513}" name="Column2090" dataDxfId="14285"/>
    <tableColumn id="2111" xr3:uid="{100003D5-5996-4138-AD8A-5BC88E1B99D0}" name="Column2091" dataDxfId="14284"/>
    <tableColumn id="2112" xr3:uid="{E2A727A4-184C-47A1-96AC-EF3C6BED4130}" name="Column2092" dataDxfId="14283"/>
    <tableColumn id="2113" xr3:uid="{E563240E-B6EC-4D41-BF92-7B6AAD6F3E3F}" name="Column2093" dataDxfId="14282"/>
    <tableColumn id="2114" xr3:uid="{809A2F29-BCDE-47FF-9EAF-ECCD0D1C4EF4}" name="Column2094" dataDxfId="14281"/>
    <tableColumn id="2115" xr3:uid="{C192EEE4-3FAE-4720-BD99-CB7D38CF30B2}" name="Column2095" dataDxfId="14280"/>
    <tableColumn id="2116" xr3:uid="{7BB4C9A7-8B5A-41E6-9E77-F46594ED8A91}" name="Column2096" dataDxfId="14279"/>
    <tableColumn id="2117" xr3:uid="{5EC2EED9-88FB-48CF-A6A3-0CCF2A4FB47A}" name="Column2097" dataDxfId="14278"/>
    <tableColumn id="2118" xr3:uid="{62988675-9B28-41E5-A014-4BA821304FA6}" name="Column2098" dataDxfId="14277"/>
    <tableColumn id="2119" xr3:uid="{3769B555-3BA2-4582-8283-CD803EC3CBEE}" name="Column2099" dataDxfId="14276"/>
    <tableColumn id="2120" xr3:uid="{1149B129-5860-42E7-BA46-1367EB37635B}" name="Column2100" dataDxfId="14275"/>
    <tableColumn id="2121" xr3:uid="{9995038E-B7A1-4507-9B84-67A315749E1A}" name="Column2101" dataDxfId="14274"/>
    <tableColumn id="2122" xr3:uid="{7E9EEFC3-BECE-4EDF-9014-2DD6407C5496}" name="Column2102" dataDxfId="14273"/>
    <tableColumn id="2123" xr3:uid="{B99B7612-E531-46EC-8A98-3E0A36105E96}" name="Column2103" dataDxfId="14272"/>
    <tableColumn id="2124" xr3:uid="{948C6C67-DC1C-424E-8D61-1FBED7F27E09}" name="Column2104" dataDxfId="14271"/>
    <tableColumn id="2125" xr3:uid="{3E103487-4298-4168-B434-739288CD1C3E}" name="Column2105" dataDxfId="14270"/>
    <tableColumn id="2126" xr3:uid="{C0E1D527-D0F1-438D-8DF9-57FBD2496225}" name="Column2106" dataDxfId="14269"/>
    <tableColumn id="2127" xr3:uid="{2D2F2100-C873-4E59-B92A-8395E48FD5B1}" name="Column2107" dataDxfId="14268"/>
    <tableColumn id="2128" xr3:uid="{6EF72F8A-2722-46DB-B9FF-CF5A0754EC94}" name="Column2108" dataDxfId="14267"/>
    <tableColumn id="2129" xr3:uid="{BF2A66D9-1E36-420F-881A-727DA96D0891}" name="Column2109" dataDxfId="14266"/>
    <tableColumn id="2130" xr3:uid="{B567A5F6-1A38-428F-986B-C739DD28BE96}" name="Column2110" dataDxfId="14265"/>
    <tableColumn id="2131" xr3:uid="{C1C93D3C-4F49-4B8F-A513-C9EB1009CFCE}" name="Column2111" dataDxfId="14264"/>
    <tableColumn id="2132" xr3:uid="{9D57F0CB-9C68-4919-A955-425DC8616759}" name="Column2112" dataDxfId="14263"/>
    <tableColumn id="2133" xr3:uid="{FF8CEE8F-9F4E-4FD5-8189-D653DC9D8236}" name="Column2113" dataDxfId="14262"/>
    <tableColumn id="2134" xr3:uid="{6B36E68D-4921-4334-BD48-0D08EC66C441}" name="Column2114" dataDxfId="14261"/>
    <tableColumn id="2135" xr3:uid="{E767E211-5357-4C8A-8286-CD0D7143AE70}" name="Column2115" dataDxfId="14260"/>
    <tableColumn id="2136" xr3:uid="{E474A341-FBA8-455C-8709-4F5224C5C7C1}" name="Column2116" dataDxfId="14259"/>
    <tableColumn id="2137" xr3:uid="{0C7C75D4-E274-4F19-91A1-18C04ED5C060}" name="Column2117" dataDxfId="14258"/>
    <tableColumn id="2138" xr3:uid="{9C05487E-24E3-424D-B479-9D0D0B7A6FCA}" name="Column2118" dataDxfId="14257"/>
    <tableColumn id="2139" xr3:uid="{70F90030-69A4-4F6A-95C4-BD65C03AAAB8}" name="Column2119" dataDxfId="14256"/>
    <tableColumn id="2140" xr3:uid="{AFD63B1C-D549-46D9-9836-003120D3203F}" name="Column2120" dataDxfId="14255"/>
    <tableColumn id="2141" xr3:uid="{F79A5243-B917-45E4-811F-B6F55F1032CF}" name="Column2121" dataDxfId="14254"/>
    <tableColumn id="2142" xr3:uid="{2C6F92B4-5069-41D6-A3A1-86D1F2EC7C9D}" name="Column2122" dataDxfId="14253"/>
    <tableColumn id="2143" xr3:uid="{EE80C328-F88D-4B6A-92A1-0008FFB20A28}" name="Column2123" dataDxfId="14252"/>
    <tableColumn id="2144" xr3:uid="{45598BF0-762E-4F42-A51D-E6B09C32629A}" name="Column2124" dataDxfId="14251"/>
    <tableColumn id="2145" xr3:uid="{E6C43D1B-DDC6-48B4-AAC3-827012CDF556}" name="Column2125" dataDxfId="14250"/>
    <tableColumn id="2146" xr3:uid="{E7B2D2CA-27C5-49FA-9A09-BA0FF6B4E932}" name="Column2126" dataDxfId="14249"/>
    <tableColumn id="2147" xr3:uid="{78453E98-14EB-4686-9BFB-25925F33CE05}" name="Column2127" dataDxfId="14248"/>
    <tableColumn id="2148" xr3:uid="{11635206-ECA0-4464-9EA3-7D9557580A8A}" name="Column2128" dataDxfId="14247"/>
    <tableColumn id="2149" xr3:uid="{55B26A86-A8DA-47C9-9B5B-7FC201A669BD}" name="Column2129" dataDxfId="14246"/>
    <tableColumn id="2150" xr3:uid="{EAACF8E6-D0E5-4251-AD92-CB1E5D4ECA51}" name="Column2130" dataDxfId="14245"/>
    <tableColumn id="2151" xr3:uid="{6E5FA095-9505-45BD-9998-73634334450B}" name="Column2131" dataDxfId="14244"/>
    <tableColumn id="2152" xr3:uid="{9F76CFDD-4784-4DFC-B32C-5FD72ECDBDC5}" name="Column2132" dataDxfId="14243"/>
    <tableColumn id="2153" xr3:uid="{F925B3DE-A9DC-4E57-9C39-D7D1A337482B}" name="Column2133" dataDxfId="14242"/>
    <tableColumn id="2154" xr3:uid="{A86F0803-2269-48A5-B434-5F444359B4DD}" name="Column2134" dataDxfId="14241"/>
    <tableColumn id="2155" xr3:uid="{2D6FC558-E089-46B2-BF2A-342132A4D9F5}" name="Column2135" dataDxfId="14240"/>
    <tableColumn id="2156" xr3:uid="{F548EBE2-7E6A-4FE8-8C8B-1E67DD5B5B0C}" name="Column2136" dataDxfId="14239"/>
    <tableColumn id="2157" xr3:uid="{7801FFD2-D361-4706-84DC-34B606FBCEA6}" name="Column2137" dataDxfId="14238"/>
    <tableColumn id="2158" xr3:uid="{BEF9953D-B7A2-4E89-8DE1-4619399F8B81}" name="Column2138" dataDxfId="14237"/>
    <tableColumn id="2159" xr3:uid="{A0ECFABB-AB96-4093-AA73-33B3A858993F}" name="Column2139" dataDxfId="14236"/>
    <tableColumn id="2160" xr3:uid="{D7519D43-A322-4B3F-ACE4-030A0A743770}" name="Column2140" dataDxfId="14235"/>
    <tableColumn id="2161" xr3:uid="{FA1722C1-85C9-49B4-9D22-B14197CE0482}" name="Column2141" dataDxfId="14234"/>
    <tableColumn id="2162" xr3:uid="{5E90BB21-2D6B-469A-AEC8-238A2FE8C550}" name="Column2142" dataDxfId="14233"/>
    <tableColumn id="2163" xr3:uid="{775052CA-8D30-45AA-AFAB-839D15FFE3B2}" name="Column2143" dataDxfId="14232"/>
    <tableColumn id="2164" xr3:uid="{EA38BACB-5956-40FA-9887-90BD7109E4F9}" name="Column2144" dataDxfId="14231"/>
    <tableColumn id="2165" xr3:uid="{B7A78711-32AF-4B7A-A079-7804329B4902}" name="Column2145" dataDxfId="14230"/>
    <tableColumn id="2166" xr3:uid="{AD24602D-B5D8-4E7B-96C8-92AE43A4BC54}" name="Column2146" dataDxfId="14229"/>
    <tableColumn id="2167" xr3:uid="{3FA97378-F2C0-48AA-8BA3-9678B4A515BF}" name="Column2147" dataDxfId="14228"/>
    <tableColumn id="2168" xr3:uid="{56B7BFAF-D8FF-4F0A-8BCC-7D3A2BC0C8F5}" name="Column2148" dataDxfId="14227"/>
    <tableColumn id="2169" xr3:uid="{BE5D969F-1B21-4ADE-A748-84F29BD910C0}" name="Column2149" dataDxfId="14226"/>
    <tableColumn id="2170" xr3:uid="{69E844A4-6D13-4773-8955-15BB4CC3DC9C}" name="Column2150" dataDxfId="14225"/>
    <tableColumn id="2171" xr3:uid="{89EDB2F5-7573-46F8-BEB4-16122135FA97}" name="Column2151" dataDxfId="14224"/>
    <tableColumn id="2172" xr3:uid="{252EFA40-0EC5-439C-93C6-B95CF6B6CF59}" name="Column2152" dataDxfId="14223"/>
    <tableColumn id="2173" xr3:uid="{7F665EF0-F552-4CD4-BBC1-85E6521E423C}" name="Column2153" dataDxfId="14222"/>
    <tableColumn id="2174" xr3:uid="{D9A3FB64-679C-46A0-A4E5-78BCFDEC6515}" name="Column2154" dataDxfId="14221"/>
    <tableColumn id="2175" xr3:uid="{6AA21890-D770-4F47-B2C5-3A58634782AF}" name="Column2155" dataDxfId="14220"/>
    <tableColumn id="2176" xr3:uid="{33F4FF0F-B6AA-4E43-BAB5-2AFB81960E33}" name="Column2156" dataDxfId="14219"/>
    <tableColumn id="2177" xr3:uid="{87EBFC77-D711-4AFB-9077-27512988A4DF}" name="Column2157" dataDxfId="14218"/>
    <tableColumn id="2178" xr3:uid="{E294DC27-A9A2-4D0D-9C12-2ACD87344203}" name="Column2158" dataDxfId="14217"/>
    <tableColumn id="2179" xr3:uid="{931A7131-B851-48BC-8C7B-54DAB10944FA}" name="Column2159" dataDxfId="14216"/>
    <tableColumn id="2180" xr3:uid="{474F84D3-5E44-4822-8922-ED720BD2B068}" name="Column2160" dataDxfId="14215"/>
    <tableColumn id="2181" xr3:uid="{003652FF-C3FF-49F9-B4B0-29F77EF496E3}" name="Column2161" dataDxfId="14214"/>
    <tableColumn id="2182" xr3:uid="{10412095-8112-4B6A-9184-384B8C06A275}" name="Column2162" dataDxfId="14213"/>
    <tableColumn id="2183" xr3:uid="{EA9AD722-3100-401F-8FAA-4A7464C825D5}" name="Column2163" dataDxfId="14212"/>
    <tableColumn id="2184" xr3:uid="{92420D98-149F-4E8D-9B75-23B8976C7AB0}" name="Column2164" dataDxfId="14211"/>
    <tableColumn id="2185" xr3:uid="{12D1CE9A-1761-4D6E-9CF7-EAD5E59D85AC}" name="Column2165" dataDxfId="14210"/>
    <tableColumn id="2186" xr3:uid="{D82CEDBA-CB3D-4034-AB77-4BE2472B20A8}" name="Column2166" dataDxfId="14209"/>
    <tableColumn id="2187" xr3:uid="{772B2522-6889-4A90-841C-486F62CC3DA1}" name="Column2167" dataDxfId="14208"/>
    <tableColumn id="2188" xr3:uid="{E95B8471-57A9-40A4-AAC9-6C9544782BAE}" name="Column2168" dataDxfId="14207"/>
    <tableColumn id="2189" xr3:uid="{E51CA9EB-45E0-4649-816F-54E99735088E}" name="Column2169" dataDxfId="14206"/>
    <tableColumn id="2190" xr3:uid="{187511E2-E5C2-45F1-B8DD-8BED54A65CDD}" name="Column2170" dataDxfId="14205"/>
    <tableColumn id="2191" xr3:uid="{40E9DC52-217B-4F83-A24A-E375A1CDA0BD}" name="Column2171" dataDxfId="14204"/>
    <tableColumn id="2192" xr3:uid="{74F845C2-9EE7-4237-85D8-3208F24BFC6B}" name="Column2172" dataDxfId="14203"/>
    <tableColumn id="2193" xr3:uid="{2D6F03F6-953C-4AB7-81C4-C0DF4D3D2D2D}" name="Column2173" dataDxfId="14202"/>
    <tableColumn id="2194" xr3:uid="{DBDEEFF4-5C4A-4991-93CB-2972DC1AB1B2}" name="Column2174" dataDxfId="14201"/>
    <tableColumn id="2195" xr3:uid="{36CA7CBD-1740-431E-B44B-AECFE6FED501}" name="Column2175" dataDxfId="14200"/>
    <tableColumn id="2196" xr3:uid="{C767D6ED-3EB2-451F-BC40-2267D6301667}" name="Column2176" dataDxfId="14199"/>
    <tableColumn id="2197" xr3:uid="{25DF1A6A-F3E2-4BA5-80C3-72BB244B03AD}" name="Column2177" dataDxfId="14198"/>
    <tableColumn id="2198" xr3:uid="{75B2A5FC-B6C0-4149-9EDC-8CA1F4B75C03}" name="Column2178" dataDxfId="14197"/>
    <tableColumn id="2199" xr3:uid="{4ACA13AA-ACEB-4F76-885B-4467E9E81898}" name="Column2179" dataDxfId="14196"/>
    <tableColumn id="2200" xr3:uid="{B8AA6370-8840-48B0-ABDD-ACDD1538DD00}" name="Column2180" dataDxfId="14195"/>
    <tableColumn id="2201" xr3:uid="{27CB89B7-965F-42B2-A542-8F1540CC23C2}" name="Column2181" dataDxfId="14194"/>
    <tableColumn id="2202" xr3:uid="{DF8C63C1-7203-4989-B8EA-3F0FB56FABE5}" name="Column2182" dataDxfId="14193"/>
    <tableColumn id="2203" xr3:uid="{5E0BAE04-A64D-4C1E-874F-E7D057C4335C}" name="Column2183" dataDxfId="14192"/>
    <tableColumn id="2204" xr3:uid="{D13F672A-A646-4E7A-B383-1E91D5E114DA}" name="Column2184" dataDxfId="14191"/>
    <tableColumn id="2205" xr3:uid="{36ACEC25-9E06-4950-AB37-AC1F9695E4D0}" name="Column2185" dataDxfId="14190"/>
    <tableColumn id="2206" xr3:uid="{4C9045D6-9ADB-41F1-BFD4-AEC1DF1E824D}" name="Column2186" dataDxfId="14189"/>
    <tableColumn id="2207" xr3:uid="{F1C68467-2837-468B-A13D-7FEE5ED1B8F8}" name="Column2187" dataDxfId="14188"/>
    <tableColumn id="2208" xr3:uid="{172D8327-56C9-4CD9-84CD-2466A8C3E5BB}" name="Column2188" dataDxfId="14187"/>
    <tableColumn id="2209" xr3:uid="{48C6D28A-B141-42BD-82E6-774673127ED1}" name="Column2189" dataDxfId="14186"/>
    <tableColumn id="2210" xr3:uid="{5A3696D3-9C8A-4EC7-83C8-18FAD38D426C}" name="Column2190" dataDxfId="14185"/>
    <tableColumn id="2211" xr3:uid="{559FB72F-95FB-4051-94E3-AE76235323B7}" name="Column2191" dataDxfId="14184"/>
    <tableColumn id="2212" xr3:uid="{CA4B86ED-BCF8-40A3-9FEB-C46B83B3DF6B}" name="Column2192" dataDxfId="14183"/>
    <tableColumn id="2213" xr3:uid="{3420439E-CFB2-490A-B873-003EF62C7C52}" name="Column2193" dataDxfId="14182"/>
    <tableColumn id="2214" xr3:uid="{8E320E70-A6BC-4DE3-B7E7-03F914A18F20}" name="Column2194" dataDxfId="14181"/>
    <tableColumn id="2215" xr3:uid="{09CBA418-B1E8-4F2C-8E62-8950AF3CACE5}" name="Column2195" dataDxfId="14180"/>
    <tableColumn id="2216" xr3:uid="{84323137-9063-4048-BCF1-8F7D4D060A05}" name="Column2196" dataDxfId="14179"/>
    <tableColumn id="2217" xr3:uid="{D93D033B-F53C-4D09-A7DB-C3DE5C9C9A0C}" name="Column2197" dataDxfId="14178"/>
    <tableColumn id="2218" xr3:uid="{38B89536-BA37-45D3-8E07-08BEF914C7F6}" name="Column2198" dataDxfId="14177"/>
    <tableColumn id="2219" xr3:uid="{A8057825-661D-47A1-BFA3-5162EAADDDCF}" name="Column2199" dataDxfId="14176"/>
    <tableColumn id="2220" xr3:uid="{E60EE226-983B-4F15-BAFE-C59BA3300C89}" name="Column2200" dataDxfId="14175"/>
    <tableColumn id="2221" xr3:uid="{EDFB1BEB-96E1-45FE-B391-0B8B4B405B86}" name="Column2201" dataDxfId="14174"/>
    <tableColumn id="2222" xr3:uid="{C4EC3955-A9C1-47DB-A93C-6E58476BC99C}" name="Column2202" dataDxfId="14173"/>
    <tableColumn id="2223" xr3:uid="{A96AC60F-5145-4310-B1E1-B84BBAA1C1D7}" name="Column2203" dataDxfId="14172"/>
    <tableColumn id="2224" xr3:uid="{E2078418-1421-4D10-B31A-2200A661F43E}" name="Column2204" dataDxfId="14171"/>
    <tableColumn id="2225" xr3:uid="{590938E6-9428-4D3D-9E3F-E3803E728ABA}" name="Column2205" dataDxfId="14170"/>
    <tableColumn id="2226" xr3:uid="{BBEE0209-DADE-4641-8E21-5961227DB106}" name="Column2206" dataDxfId="14169"/>
    <tableColumn id="2227" xr3:uid="{1CC62C93-18CD-4E04-8554-6DAD6B48019D}" name="Column2207" dataDxfId="14168"/>
    <tableColumn id="2228" xr3:uid="{90A5EC0D-F6A9-4BC7-A06E-8D1FAA2CFD61}" name="Column2208" dataDxfId="14167"/>
    <tableColumn id="2229" xr3:uid="{33310875-00D8-4B3F-9D1E-AB8794E6B546}" name="Column2209" dataDxfId="14166"/>
    <tableColumn id="2230" xr3:uid="{E1F0AD55-FD4C-4866-B843-C5EDF9A22D07}" name="Column2210" dataDxfId="14165"/>
    <tableColumn id="2231" xr3:uid="{0C4D7FE3-E7D3-43A4-9660-FDAC92480F86}" name="Column2211" dataDxfId="14164"/>
    <tableColumn id="2232" xr3:uid="{66F76B14-D915-4D82-BAEC-98F5BA836295}" name="Column2212" dataDxfId="14163"/>
    <tableColumn id="2233" xr3:uid="{B2DFC339-67A4-4298-A3F1-C79DFE9D37B4}" name="Column2213" dataDxfId="14162"/>
    <tableColumn id="2234" xr3:uid="{B7510618-36A0-43E3-A146-71C14442585E}" name="Column2214" dataDxfId="14161"/>
    <tableColumn id="2235" xr3:uid="{9CD5B00B-7B6B-4E54-8C53-72F127CF2233}" name="Column2215" dataDxfId="14160"/>
    <tableColumn id="2236" xr3:uid="{0547E2BE-C823-4CF0-AE81-12BD1F5BAAAC}" name="Column2216" dataDxfId="14159"/>
    <tableColumn id="2237" xr3:uid="{AFCA1B25-E8F8-484F-BAF5-E4D82D8673A2}" name="Column2217" dataDxfId="14158"/>
    <tableColumn id="2238" xr3:uid="{1C780BF4-12E9-48D0-9F28-8E53F25138CF}" name="Column2218" dataDxfId="14157"/>
    <tableColumn id="2239" xr3:uid="{74A4AE3C-F20E-4B2E-ADE7-F2EE1D53549D}" name="Column2219" dataDxfId="14156"/>
    <tableColumn id="2240" xr3:uid="{41B8A88C-278B-4462-BC07-5D44BFB7DFB5}" name="Column2220" dataDxfId="14155"/>
    <tableColumn id="2241" xr3:uid="{32B2A2B7-C0A7-4A8E-BBBB-88341AE6E5EF}" name="Column2221" dataDxfId="14154"/>
    <tableColumn id="2242" xr3:uid="{DCCAEF76-B335-4CD0-9578-861BFFDB5C79}" name="Column2222" dataDxfId="14153"/>
    <tableColumn id="2243" xr3:uid="{55E6AC76-EF33-4D25-9C78-F41CF54FB345}" name="Column2223" dataDxfId="14152"/>
    <tableColumn id="2244" xr3:uid="{E8CB7166-F22E-4770-B829-0D0C60FC71C0}" name="Column2224" dataDxfId="14151"/>
    <tableColumn id="2245" xr3:uid="{1DFC65FD-CB4B-42CA-BE48-6F241AF845B7}" name="Column2225" dataDxfId="14150"/>
    <tableColumn id="2246" xr3:uid="{1159458A-2488-4F8E-B831-F86D9EB519F0}" name="Column2226" dataDxfId="14149"/>
    <tableColumn id="2247" xr3:uid="{E8210A44-7620-44A4-83CE-9F56F397534F}" name="Column2227" dataDxfId="14148"/>
    <tableColumn id="2248" xr3:uid="{26B30980-BFC8-4F60-88E6-F498224EFF1D}" name="Column2228" dataDxfId="14147"/>
    <tableColumn id="2249" xr3:uid="{ADFFBFBF-EE3A-4C35-827A-0D1350FD4DD7}" name="Column2229" dataDxfId="14146"/>
    <tableColumn id="2250" xr3:uid="{07B702B1-4938-494E-9626-75277C6543C5}" name="Column2230" dataDxfId="14145"/>
    <tableColumn id="2251" xr3:uid="{B7E1752A-3C5A-449A-9E35-EC5CC18921E2}" name="Column2231" dataDxfId="14144"/>
    <tableColumn id="2252" xr3:uid="{FF719E63-151D-4A5C-BAA1-6C14210E484E}" name="Column2232" dataDxfId="14143"/>
    <tableColumn id="2253" xr3:uid="{65E7B297-88BC-46B9-A9BC-FFE4FC4AE357}" name="Column2233" dataDxfId="14142"/>
    <tableColumn id="2254" xr3:uid="{59B21736-0B8C-4D0F-8179-FE3FD3F29B12}" name="Column2234" dataDxfId="14141"/>
    <tableColumn id="2255" xr3:uid="{CEFCBCE8-2754-4114-89FB-0C744828BA2F}" name="Column2235" dataDxfId="14140"/>
    <tableColumn id="2256" xr3:uid="{17EC2AD4-727E-484B-AD46-48CE309A26FE}" name="Column2236" dataDxfId="14139"/>
    <tableColumn id="2257" xr3:uid="{3EEE47D1-8F45-418A-80E9-0CAA8FE38CC6}" name="Column2237" dataDxfId="14138"/>
    <tableColumn id="2258" xr3:uid="{26885083-4ED9-4148-96D9-AD123765F5AF}" name="Column2238" dataDxfId="14137"/>
    <tableColumn id="2259" xr3:uid="{356F56D5-5124-45E2-AEFC-DBA767E760AD}" name="Column2239" dataDxfId="14136"/>
    <tableColumn id="2260" xr3:uid="{EFA20381-3668-4B6B-AB16-D013BBCB96E6}" name="Column2240" dataDxfId="14135"/>
    <tableColumn id="2261" xr3:uid="{FAA3BCA8-6C9F-4AB1-8AB8-39FEE7B6BC53}" name="Column2241" dataDxfId="14134"/>
    <tableColumn id="2262" xr3:uid="{D0BA8EEA-7E8E-4E5A-85CA-ED3880D09F2D}" name="Column2242" dataDxfId="14133"/>
    <tableColumn id="2263" xr3:uid="{EAE9E711-5E36-4484-B5E7-F99C3015ABF0}" name="Column2243" dataDxfId="14132"/>
    <tableColumn id="2264" xr3:uid="{FF425644-B8ED-4BFA-A599-5F3E80FDE896}" name="Column2244" dataDxfId="14131"/>
    <tableColumn id="2265" xr3:uid="{FEE81429-828C-4376-848E-17306EF74522}" name="Column2245" dataDxfId="14130"/>
    <tableColumn id="2266" xr3:uid="{80DDD468-F9CA-4B50-90C5-D0E449D79C47}" name="Column2246" dataDxfId="14129"/>
    <tableColumn id="2267" xr3:uid="{60F63C82-A33B-4B29-ABC9-FBAE2E4C2AE0}" name="Column2247" dataDxfId="14128"/>
    <tableColumn id="2268" xr3:uid="{59B50A93-A526-4BA0-ACE6-16F4FED747C8}" name="Column2248" dataDxfId="14127"/>
    <tableColumn id="2269" xr3:uid="{402E8865-5B42-41E1-9F93-FD459680BA98}" name="Column2249" dataDxfId="14126"/>
    <tableColumn id="2270" xr3:uid="{E8605EC0-AB8E-431E-B762-B788A24906BA}" name="Column2250" dataDxfId="14125"/>
    <tableColumn id="2271" xr3:uid="{24CDD079-FCBF-4BF5-9AFF-DF5D2B29E1D1}" name="Column2251" dataDxfId="14124"/>
    <tableColumn id="2272" xr3:uid="{CA6EA05E-A517-4A13-9740-8234329A62DD}" name="Column2252" dataDxfId="14123"/>
    <tableColumn id="2273" xr3:uid="{888AE304-EE61-49EA-AEB4-1DF6CBABB809}" name="Column2253" dataDxfId="14122"/>
    <tableColumn id="2274" xr3:uid="{7D07C07F-ECD2-47CA-8849-BAA164CA93C7}" name="Column2254" dataDxfId="14121"/>
    <tableColumn id="2275" xr3:uid="{42A1D0D5-2DD8-4738-9421-D6D63462A560}" name="Column2255" dataDxfId="14120"/>
    <tableColumn id="2276" xr3:uid="{4593120D-8665-411D-B5D4-23FAC495F811}" name="Column2256" dataDxfId="14119"/>
    <tableColumn id="2277" xr3:uid="{18F91C05-BCAF-4946-B55C-D8700C2EF8E4}" name="Column2257" dataDxfId="14118"/>
    <tableColumn id="2278" xr3:uid="{5E3117CF-AB3F-4290-8FD8-9AA32920FA95}" name="Column2258" dataDxfId="14117"/>
    <tableColumn id="2279" xr3:uid="{240CF3AE-AB3A-4C02-B0EC-F8F6D709C3BA}" name="Column2259" dataDxfId="14116"/>
    <tableColumn id="2280" xr3:uid="{82C3892D-59E1-428E-9475-413E7E48CDE5}" name="Column2260" dataDxfId="14115"/>
    <tableColumn id="2281" xr3:uid="{DFC276FE-EEDB-4115-9A14-FF2E35D4CD2C}" name="Column2261" dataDxfId="14114"/>
    <tableColumn id="2282" xr3:uid="{3A27DCCC-D183-4368-BAD4-761D50777E71}" name="Column2262" dataDxfId="14113"/>
    <tableColumn id="2283" xr3:uid="{11B4D857-DC03-4775-9D58-55B3A9E96FEE}" name="Column2263" dataDxfId="14112"/>
    <tableColumn id="2284" xr3:uid="{87A3CD77-BABD-402D-8145-D35532D967BA}" name="Column2264" dataDxfId="14111"/>
    <tableColumn id="2285" xr3:uid="{A7EA19AC-4CDB-4535-9775-3D82BD54AF34}" name="Column2265" dataDxfId="14110"/>
    <tableColumn id="2286" xr3:uid="{FB77FBDA-ABF4-4D40-B687-133BE274D72D}" name="Column2266" dataDxfId="14109"/>
    <tableColumn id="2287" xr3:uid="{4D43E119-29D4-4102-8E57-D282CB2AD2F2}" name="Column2267" dataDxfId="14108"/>
    <tableColumn id="2288" xr3:uid="{1AA76929-E061-435F-88BE-42E2EA839C60}" name="Column2268" dataDxfId="14107"/>
    <tableColumn id="2289" xr3:uid="{90BA09A0-B005-4211-A7FF-18E6952AAC48}" name="Column2269" dataDxfId="14106"/>
    <tableColumn id="2290" xr3:uid="{6AE1B9C3-A971-49E7-8D85-26446355FA6C}" name="Column2270" dataDxfId="14105"/>
    <tableColumn id="2291" xr3:uid="{2712C99B-90D8-40AC-9150-7378996DF3D2}" name="Column2271" dataDxfId="14104"/>
    <tableColumn id="2292" xr3:uid="{613FA00E-39AF-4524-AFB6-FDA08EA12756}" name="Column2272" dataDxfId="14103"/>
    <tableColumn id="2293" xr3:uid="{00E2D675-891D-4F4B-80D6-4FD3F428FA6F}" name="Column2273" dataDxfId="14102"/>
    <tableColumn id="2294" xr3:uid="{0AD01786-FA04-4D44-AB17-FED15EAA8166}" name="Column2274" dataDxfId="14101"/>
    <tableColumn id="2295" xr3:uid="{75291AC5-C3C5-4355-9C3E-B20C073A5A6E}" name="Column2275" dataDxfId="14100"/>
    <tableColumn id="2296" xr3:uid="{EF64B871-F123-4368-8321-0F5843EB0223}" name="Column2276" dataDxfId="14099"/>
    <tableColumn id="2297" xr3:uid="{DE10548B-8483-4D0B-9E3E-6134B1EA29B4}" name="Column2277" dataDxfId="14098"/>
    <tableColumn id="2298" xr3:uid="{6376BFB0-A528-4714-9E34-D13BC9AC4232}" name="Column2278" dataDxfId="14097"/>
    <tableColumn id="2299" xr3:uid="{B4265DD7-7768-460A-8477-2DF2632E8230}" name="Column2279" dataDxfId="14096"/>
    <tableColumn id="2300" xr3:uid="{C7226EAA-7B3D-483E-A1BB-1822FBA34AD5}" name="Column2280" dataDxfId="14095"/>
    <tableColumn id="2301" xr3:uid="{4B5E4791-C5B1-4B03-A70E-562F0F002DFF}" name="Column2281" dataDxfId="14094"/>
    <tableColumn id="2302" xr3:uid="{71EAE364-D0B7-4E81-854A-17E25B75CDE4}" name="Column2282" dataDxfId="14093"/>
    <tableColumn id="2303" xr3:uid="{87776FA3-DB5A-4A8D-8170-F0451B412EA5}" name="Column2283" dataDxfId="14092"/>
    <tableColumn id="2304" xr3:uid="{B6A2C7E2-070D-441A-97DA-52F0DBB14DDB}" name="Column2284" dataDxfId="14091"/>
    <tableColumn id="2305" xr3:uid="{20611746-E402-4381-8693-3E7B7C73F481}" name="Column2285" dataDxfId="14090"/>
    <tableColumn id="2306" xr3:uid="{D45DDDF0-EB5C-442D-BAF8-8C06E5E7D9C4}" name="Column2286" dataDxfId="14089"/>
    <tableColumn id="2307" xr3:uid="{0865F2F5-2421-4AC4-AE4A-F96FFEDE825C}" name="Column2287" dataDxfId="14088"/>
    <tableColumn id="2308" xr3:uid="{EE131ADD-D907-410E-BA66-711C80D9AFEA}" name="Column2288" dataDxfId="14087"/>
    <tableColumn id="2309" xr3:uid="{6DCB350C-7905-4816-96C1-6A4066A56ACC}" name="Column2289" dataDxfId="14086"/>
    <tableColumn id="2310" xr3:uid="{06E9FB28-C618-4897-B276-BC3C62BFCD28}" name="Column2290" dataDxfId="14085"/>
    <tableColumn id="2311" xr3:uid="{EF83F538-9585-4620-B25D-5DEF5219C30A}" name="Column2291" dataDxfId="14084"/>
    <tableColumn id="2312" xr3:uid="{157681CC-0C2C-434D-92D8-0C5B7A4E98BF}" name="Column2292" dataDxfId="14083"/>
    <tableColumn id="2313" xr3:uid="{BA2643CA-D4DB-452A-80A3-1C9BD3B82FEE}" name="Column2293" dataDxfId="14082"/>
    <tableColumn id="2314" xr3:uid="{970FCB0C-2A77-4817-A729-49CFF7626B3A}" name="Column2294" dataDxfId="14081"/>
    <tableColumn id="2315" xr3:uid="{8F902030-4D63-4E5F-8CBE-87ED44CBC904}" name="Column2295" dataDxfId="14080"/>
    <tableColumn id="2316" xr3:uid="{779F2CA7-7224-4AA1-8E0F-3B49898D416A}" name="Column2296" dataDxfId="14079"/>
    <tableColumn id="2317" xr3:uid="{882A9126-7EEE-412D-B5E1-DC526E750CE6}" name="Column2297" dataDxfId="14078"/>
    <tableColumn id="2318" xr3:uid="{7C4D9A5D-51C9-48A6-9586-CE63D5C7061B}" name="Column2298" dataDxfId="14077"/>
    <tableColumn id="2319" xr3:uid="{5EA43797-564F-4B6C-9F10-5D5FA77DB257}" name="Column2299" dataDxfId="14076"/>
    <tableColumn id="2320" xr3:uid="{68E87CAF-95D4-44EE-B6EC-ED8BEDE72A5B}" name="Column2300" dataDxfId="14075"/>
    <tableColumn id="2321" xr3:uid="{9F3C2F5B-52DF-445D-B1E4-273F0D2A7AD5}" name="Column2301" dataDxfId="14074"/>
    <tableColumn id="2322" xr3:uid="{6B31D841-9616-4DB5-B0F2-EAB5342F61EC}" name="Column2302" dataDxfId="14073"/>
    <tableColumn id="2323" xr3:uid="{1B6141A2-2542-4C68-AB9E-661B1893EE36}" name="Column2303" dataDxfId="14072"/>
    <tableColumn id="2324" xr3:uid="{F20CC06C-B605-44A7-BF80-E3B952F42859}" name="Column2304" dataDxfId="14071"/>
    <tableColumn id="2325" xr3:uid="{B20C6E22-1500-472C-B65E-23BEE3953239}" name="Column2305" dataDxfId="14070"/>
    <tableColumn id="2326" xr3:uid="{C36196C9-D622-404F-8767-6C49CDEAFC6C}" name="Column2306" dataDxfId="14069"/>
    <tableColumn id="2327" xr3:uid="{8413F292-00FD-4308-91AB-8E70395C72FD}" name="Column2307" dataDxfId="14068"/>
    <tableColumn id="2328" xr3:uid="{45387F2E-4E46-480A-A7EF-FF7FBF7D4F79}" name="Column2308" dataDxfId="14067"/>
    <tableColumn id="2329" xr3:uid="{EA7D434F-705C-4A8C-B8CE-F1A6CCB5318B}" name="Column2309" dataDxfId="14066"/>
    <tableColumn id="2330" xr3:uid="{58D311C3-5AC0-44BD-850D-B6145D83FFA2}" name="Column2310" dataDxfId="14065"/>
    <tableColumn id="2331" xr3:uid="{0CD3AC43-F2E1-402D-8068-B3C1F0E30B15}" name="Column2311" dataDxfId="14064"/>
    <tableColumn id="2332" xr3:uid="{0E0FC6B0-1A8C-4426-8EEB-696278E7CF99}" name="Column2312" dataDxfId="14063"/>
    <tableColumn id="2333" xr3:uid="{BD27933F-F912-4B29-AF03-B62E4CE3D99D}" name="Column2313" dataDxfId="14062"/>
    <tableColumn id="2334" xr3:uid="{50CE1A7B-FA62-40AD-ACF6-3B4C181F6B02}" name="Column2314" dataDxfId="14061"/>
    <tableColumn id="2335" xr3:uid="{BC085CDE-C7EC-442D-86A4-64AF79F7CDAC}" name="Column2315" dataDxfId="14060"/>
    <tableColumn id="2336" xr3:uid="{60409301-9776-4409-A669-6F7DFFDA0F56}" name="Column2316" dataDxfId="14059"/>
    <tableColumn id="2337" xr3:uid="{F34794A2-21FF-49CB-B57F-74ABBC395BC4}" name="Column2317" dataDxfId="14058"/>
    <tableColumn id="2338" xr3:uid="{81F64734-A4C1-449C-AE75-F507429CAD19}" name="Column2318" dataDxfId="14057"/>
    <tableColumn id="2339" xr3:uid="{4E14BD5D-E8F8-40DF-8979-CF36905D54F6}" name="Column2319" dataDxfId="14056"/>
    <tableColumn id="2340" xr3:uid="{BD56647D-E939-40D0-A77D-C4313E0E5E3B}" name="Column2320" dataDxfId="14055"/>
    <tableColumn id="2341" xr3:uid="{975ED15E-F415-44D2-ACA5-DE78013998B5}" name="Column2321" dataDxfId="14054"/>
    <tableColumn id="2342" xr3:uid="{393405B5-D1A9-4376-B8E4-F030460E16BA}" name="Column2322" dataDxfId="14053"/>
    <tableColumn id="2343" xr3:uid="{84EBB12E-1781-456C-89B0-2FA88DC52CF4}" name="Column2323" dataDxfId="14052"/>
    <tableColumn id="2344" xr3:uid="{3667F2AE-D661-4D8B-8542-6A88311A502F}" name="Column2324" dataDxfId="14051"/>
    <tableColumn id="2345" xr3:uid="{FA424D55-C33D-4EC6-B23E-36B47AB1726A}" name="Column2325" dataDxfId="14050"/>
    <tableColumn id="2346" xr3:uid="{A56BE2C2-FBF1-47DA-98F5-B1F800F2EFF6}" name="Column2326" dataDxfId="14049"/>
    <tableColumn id="2347" xr3:uid="{6C0F6017-4D38-4E49-9870-D6CD9E649906}" name="Column2327" dataDxfId="14048"/>
    <tableColumn id="2348" xr3:uid="{04D6FC1A-B892-49D9-B204-F1C9B0BE993B}" name="Column2328" dataDxfId="14047"/>
    <tableColumn id="2349" xr3:uid="{6429D1B5-74ED-481E-AB64-50A784E03D7E}" name="Column2329" dataDxfId="14046"/>
    <tableColumn id="2350" xr3:uid="{907C3ACF-E675-4E86-95E4-07129746DF24}" name="Column2330" dataDxfId="14045"/>
    <tableColumn id="2351" xr3:uid="{F60650EC-D9C1-466C-A774-627CD83FF47D}" name="Column2331" dataDxfId="14044"/>
    <tableColumn id="2352" xr3:uid="{F67DB4D0-6B2F-49BF-8C98-E6A3F187E7CF}" name="Column2332" dataDxfId="14043"/>
    <tableColumn id="2353" xr3:uid="{B35CD0F5-F28F-41C1-93AC-3269CEFBBCD6}" name="Column2333" dataDxfId="14042"/>
    <tableColumn id="2354" xr3:uid="{E6B93333-73DB-480F-B878-45E2672DB030}" name="Column2334" dataDxfId="14041"/>
    <tableColumn id="2355" xr3:uid="{E9003CC8-CB40-43CA-BF7F-D68B96AD7F21}" name="Column2335" dataDxfId="14040"/>
    <tableColumn id="2356" xr3:uid="{BA9865A3-F12E-4198-8106-12637DE7BE0A}" name="Column2336" dataDxfId="14039"/>
    <tableColumn id="2357" xr3:uid="{59477E88-4DF4-4BAD-9BAA-B0D0501EA1F7}" name="Column2337" dataDxfId="14038"/>
    <tableColumn id="2358" xr3:uid="{9797D41B-1930-474C-8586-104792CF6B7B}" name="Column2338" dataDxfId="14037"/>
    <tableColumn id="2359" xr3:uid="{4D3D5EB2-DDAF-4831-AB1B-91B135C70C3E}" name="Column2339" dataDxfId="14036"/>
    <tableColumn id="2360" xr3:uid="{78D73BE3-48F8-4CF7-A5B3-FA1C50EA0EBC}" name="Column2340" dataDxfId="14035"/>
    <tableColumn id="2361" xr3:uid="{4BDE6BE8-DE73-42E2-AA9F-8D038CFB8BE3}" name="Column2341" dataDxfId="14034"/>
    <tableColumn id="2362" xr3:uid="{38FAFB70-CAC4-4499-87A7-EF58714A19D3}" name="Column2342" dataDxfId="14033"/>
    <tableColumn id="2363" xr3:uid="{E42ACBB1-D551-4642-B1DE-62168D4C23BC}" name="Column2343" dataDxfId="14032"/>
    <tableColumn id="2364" xr3:uid="{E8F9684E-6CE8-4761-85AE-E6A98A8D1C5E}" name="Column2344" dataDxfId="14031"/>
    <tableColumn id="2365" xr3:uid="{9120FB21-B689-41A2-858C-AA7E09EF0D4B}" name="Column2345" dataDxfId="14030"/>
    <tableColumn id="2366" xr3:uid="{EF2AD532-3BF9-4EFE-BC26-BEEB84324C86}" name="Column2346" dataDxfId="14029"/>
    <tableColumn id="2367" xr3:uid="{DAD4CEBD-565E-472B-BBC2-DFE3AE30CEC3}" name="Column2347" dataDxfId="14028"/>
    <tableColumn id="2368" xr3:uid="{2EF0779C-CAF4-4B80-BCD3-6BF70D945D1F}" name="Column2348" dataDxfId="14027"/>
    <tableColumn id="2369" xr3:uid="{AE7AE5FD-AE3D-4250-A4B7-2F726F3C473D}" name="Column2349" dataDxfId="14026"/>
    <tableColumn id="2370" xr3:uid="{311DAAFF-9326-4DA1-BC2F-F8649774FBE5}" name="Column2350" dataDxfId="14025"/>
    <tableColumn id="2371" xr3:uid="{C69A935C-6653-4A3F-9427-08C8B2BAB7D8}" name="Column2351" dataDxfId="14024"/>
    <tableColumn id="2372" xr3:uid="{2DB61E95-99AC-415A-BB48-223A851D1E77}" name="Column2352" dataDxfId="14023"/>
    <tableColumn id="2373" xr3:uid="{477C826B-F409-4DFB-84B7-1F23852A162B}" name="Column2353" dataDxfId="14022"/>
    <tableColumn id="2374" xr3:uid="{0CBD2921-DCAE-4876-98A6-7CAE61F318EA}" name="Column2354" dataDxfId="14021"/>
    <tableColumn id="2375" xr3:uid="{3524A307-0792-4721-969D-FC7E8FABA376}" name="Column2355" dataDxfId="14020"/>
    <tableColumn id="2376" xr3:uid="{0D96810F-82EF-483B-B880-0520D73F4D75}" name="Column2356" dataDxfId="14019"/>
    <tableColumn id="2377" xr3:uid="{F7C9D1EB-3F53-4321-86B4-1F2591351096}" name="Column2357" dataDxfId="14018"/>
    <tableColumn id="2378" xr3:uid="{9DD1D94D-CA3D-47CF-8CA2-CDEB0E5B7955}" name="Column2358" dataDxfId="14017"/>
    <tableColumn id="2379" xr3:uid="{A62FBAF6-6300-4440-B758-C1D87373DBE2}" name="Column2359" dataDxfId="14016"/>
    <tableColumn id="2380" xr3:uid="{2F039B43-D084-46CA-BF24-552B02572776}" name="Column2360" dataDxfId="14015"/>
    <tableColumn id="2381" xr3:uid="{6F2C2663-EED7-4F10-88F6-33C233971510}" name="Column2361" dataDxfId="14014"/>
    <tableColumn id="2382" xr3:uid="{70D9F617-9F3D-4901-ACC5-2774D28FC082}" name="Column2362" dataDxfId="14013"/>
    <tableColumn id="2383" xr3:uid="{F4B65526-022D-4213-87AF-A09F64399504}" name="Column2363" dataDxfId="14012"/>
    <tableColumn id="2384" xr3:uid="{81B8345C-2B1D-4FB6-8D08-BC6DF6DE0878}" name="Column2364" dataDxfId="14011"/>
    <tableColumn id="2385" xr3:uid="{7B1E996E-74D5-4640-9402-63944A511A92}" name="Column2365" dataDxfId="14010"/>
    <tableColumn id="2386" xr3:uid="{838F476A-4AC7-4A9E-BE08-9DBF5B80E6A0}" name="Column2366" dataDxfId="14009"/>
    <tableColumn id="2387" xr3:uid="{D7268667-1BC0-4CCE-918E-4A4C32E72A9C}" name="Column2367" dataDxfId="14008"/>
    <tableColumn id="2388" xr3:uid="{8658C260-0545-4B72-BBD7-494485404F6E}" name="Column2368" dataDxfId="14007"/>
    <tableColumn id="2389" xr3:uid="{46BE8859-32D6-454A-BF39-9E55164DE860}" name="Column2369" dataDxfId="14006"/>
    <tableColumn id="2390" xr3:uid="{ACE382C8-515A-43D1-B870-D5CD18539DBF}" name="Column2370" dataDxfId="14005"/>
    <tableColumn id="2391" xr3:uid="{810C5C1D-3F74-4C7A-8EA9-7A0643C27DBE}" name="Column2371" dataDxfId="14004"/>
    <tableColumn id="2392" xr3:uid="{67EAEC23-134C-4881-97E1-B26B5602A1C7}" name="Column2372" dataDxfId="14003"/>
    <tableColumn id="2393" xr3:uid="{EBFA7697-E522-4083-936B-30070EEE1390}" name="Column2373" dataDxfId="14002"/>
    <tableColumn id="2394" xr3:uid="{962BECCC-56C6-42BE-974E-E6ABFF370D82}" name="Column2374" dataDxfId="14001"/>
    <tableColumn id="2395" xr3:uid="{E4E28914-9048-4DB4-AEED-471346F84C34}" name="Column2375" dataDxfId="14000"/>
    <tableColumn id="2396" xr3:uid="{F67351EC-656F-48BC-BA7A-85A416700F18}" name="Column2376" dataDxfId="13999"/>
    <tableColumn id="2397" xr3:uid="{F2FEC470-8E8D-426F-B927-5F83587E76B5}" name="Column2377" dataDxfId="13998"/>
    <tableColumn id="2398" xr3:uid="{506DABD5-2459-48FD-B2E1-D44B4553384C}" name="Column2378" dataDxfId="13997"/>
    <tableColumn id="2399" xr3:uid="{630CA4C2-CD3C-4E81-B208-E5DFA5B6AA51}" name="Column2379" dataDxfId="13996"/>
    <tableColumn id="2400" xr3:uid="{56E4BBBE-7B25-4616-A312-13657315A64D}" name="Column2380" dataDxfId="13995"/>
    <tableColumn id="2401" xr3:uid="{13C6E505-4A36-48F8-AFF8-93E6E9C9A808}" name="Column2381" dataDxfId="13994"/>
    <tableColumn id="2402" xr3:uid="{1AA29AEE-7A54-43F3-990E-EF88F1F0758D}" name="Column2382" dataDxfId="13993"/>
    <tableColumn id="2403" xr3:uid="{33FCF4F5-D551-491A-9867-F31C07B1D333}" name="Column2383" dataDxfId="13992"/>
    <tableColumn id="2404" xr3:uid="{8897CDFE-4E2E-491D-A4B2-863DAB803374}" name="Column2384" dataDxfId="13991"/>
    <tableColumn id="2405" xr3:uid="{78EAC537-CE6F-48B6-807F-22B22F33D109}" name="Column2385" dataDxfId="13990"/>
    <tableColumn id="2406" xr3:uid="{BAC0A9F4-3BFD-4E05-91D6-443B227559BE}" name="Column2386" dataDxfId="13989"/>
    <tableColumn id="2407" xr3:uid="{ADC31EDC-0400-49DD-84C5-34003C3993C1}" name="Column2387" dataDxfId="13988"/>
    <tableColumn id="2408" xr3:uid="{8793E534-4B98-4B62-8BF3-34A94744E0B0}" name="Column2388" dataDxfId="13987"/>
    <tableColumn id="2409" xr3:uid="{9B5E0A36-01A3-4F5B-885D-32F701E46CB4}" name="Column2389" dataDxfId="13986"/>
    <tableColumn id="2410" xr3:uid="{ECE8DCDB-999E-48CC-83A6-5680B2B14AE6}" name="Column2390" dataDxfId="13985"/>
    <tableColumn id="2411" xr3:uid="{9EA9CE83-68A6-45C4-AC3F-C22B1DC6BCA2}" name="Column2391" dataDxfId="13984"/>
    <tableColumn id="2412" xr3:uid="{B8A80E40-D65D-4F16-A52B-626239BFD4DC}" name="Column2392" dataDxfId="13983"/>
    <tableColumn id="2413" xr3:uid="{31DC2D01-805C-47C6-B4C2-FFEBAC039B02}" name="Column2393" dataDxfId="13982"/>
    <tableColumn id="2414" xr3:uid="{AFC7DCBF-83BA-4897-82E4-161ADC204A2E}" name="Column2394" dataDxfId="13981"/>
    <tableColumn id="2415" xr3:uid="{AC6C52DD-2327-4898-9C6B-82CC0FE544F7}" name="Column2395" dataDxfId="13980"/>
    <tableColumn id="2416" xr3:uid="{6813D08D-0303-423C-A49C-15A4D4584DB6}" name="Column2396" dataDxfId="13979"/>
    <tableColumn id="2417" xr3:uid="{68BB98E0-2A33-4293-9254-1B8A31F25275}" name="Column2397" dataDxfId="13978"/>
    <tableColumn id="2418" xr3:uid="{BBC5D357-F3F7-4F87-9F04-6A5B7F27F7C0}" name="Column2398" dataDxfId="13977"/>
    <tableColumn id="2419" xr3:uid="{C221E22E-1E0B-43BD-A8A8-FB0E12AA6C56}" name="Column2399" dataDxfId="13976"/>
    <tableColumn id="2420" xr3:uid="{80175429-5A6F-48A3-A900-6D76529FB854}" name="Column2400" dataDxfId="13975"/>
    <tableColumn id="2421" xr3:uid="{1B5554A6-BCA1-45B7-B668-9085DE6AB1A7}" name="Column2401" dataDxfId="13974"/>
    <tableColumn id="2422" xr3:uid="{7393AFF5-19BA-4D2A-89E4-0123133F2B5B}" name="Column2402" dataDxfId="13973"/>
    <tableColumn id="2423" xr3:uid="{511B3F7C-4C88-4B9B-B250-0E7CAF09E1D1}" name="Column2403" dataDxfId="13972"/>
    <tableColumn id="2424" xr3:uid="{F34FCEAB-E7EF-49E8-BD1F-AAA8023049FC}" name="Column2404" dataDxfId="13971"/>
    <tableColumn id="2425" xr3:uid="{58DC91ED-2357-4960-BCD3-FA858BC68AD7}" name="Column2405" dataDxfId="13970"/>
    <tableColumn id="2426" xr3:uid="{E83A05FF-5323-4CD9-AE06-F1B65CA303DF}" name="Column2406" dataDxfId="13969"/>
    <tableColumn id="2427" xr3:uid="{A2163F55-0423-4152-846A-8496CCBFB2AE}" name="Column2407" dataDxfId="13968"/>
    <tableColumn id="2428" xr3:uid="{00325445-A1C3-4813-804D-A1A99EB745AF}" name="Column2408" dataDxfId="13967"/>
    <tableColumn id="2429" xr3:uid="{6D306850-4C31-4909-B0F4-C4EDB2E5CA6E}" name="Column2409" dataDxfId="13966"/>
    <tableColumn id="2430" xr3:uid="{8EA1FF29-D562-4703-88AB-5C84B674D4C9}" name="Column2410" dataDxfId="13965"/>
    <tableColumn id="2431" xr3:uid="{B281E9C1-B541-4A37-A5E8-26634C47934D}" name="Column2411" dataDxfId="13964"/>
    <tableColumn id="2432" xr3:uid="{86C8102C-7B90-4C79-9130-B6F62BEB240F}" name="Column2412" dataDxfId="13963"/>
    <tableColumn id="2433" xr3:uid="{9391BB6E-40F7-4F5A-B753-3B9AF28D036D}" name="Column2413" dataDxfId="13962"/>
    <tableColumn id="2434" xr3:uid="{BA29B41C-D33A-4499-B742-1525A8F8991F}" name="Column2414" dataDxfId="13961"/>
    <tableColumn id="2435" xr3:uid="{CD0FA70B-E88B-4D7C-A660-8CC822E2696D}" name="Column2415" dataDxfId="13960"/>
    <tableColumn id="2436" xr3:uid="{2418030C-2D91-4FCA-B98C-DD258A708CF6}" name="Column2416" dataDxfId="13959"/>
    <tableColumn id="2437" xr3:uid="{8EDD7D92-010F-4AEE-BC05-F92F588CE813}" name="Column2417" dataDxfId="13958"/>
    <tableColumn id="2438" xr3:uid="{478CCE8B-17A4-4C32-BFF2-860679780F07}" name="Column2418" dataDxfId="13957"/>
    <tableColumn id="2439" xr3:uid="{A3BB65E8-61A4-4FB7-9FCB-5CE7C2B6DDDE}" name="Column2419" dataDxfId="13956"/>
    <tableColumn id="2440" xr3:uid="{D817B7EB-B466-4203-82FD-DCFFC4A17E82}" name="Column2420" dataDxfId="13955"/>
    <tableColumn id="2441" xr3:uid="{729865D8-880E-471D-A2F7-35E8030D52E4}" name="Column2421" dataDxfId="13954"/>
    <tableColumn id="2442" xr3:uid="{BC84DE28-E2A8-47AA-AF44-0B2C703A0EFA}" name="Column2422" dataDxfId="13953"/>
    <tableColumn id="2443" xr3:uid="{183F2406-95EA-4534-9E15-619CF393DB19}" name="Column2423" dataDxfId="13952"/>
    <tableColumn id="2444" xr3:uid="{1A9C501A-CEA2-4F84-A283-B1C684516EE1}" name="Column2424" dataDxfId="13951"/>
    <tableColumn id="2445" xr3:uid="{F1E4AF33-6EE1-494B-A250-28A91BD5DC00}" name="Column2425" dataDxfId="13950"/>
    <tableColumn id="2446" xr3:uid="{D54E374B-47C4-4F71-A05E-8AACCDEA60DC}" name="Column2426" dataDxfId="13949"/>
    <tableColumn id="2447" xr3:uid="{90D055E2-D2C0-413E-9687-18D434CA1BCF}" name="Column2427" dataDxfId="13948"/>
    <tableColumn id="2448" xr3:uid="{11FDA83C-4B7E-4DFA-9E65-209D40F5EC60}" name="Column2428" dataDxfId="13947"/>
    <tableColumn id="2449" xr3:uid="{87C947F3-7A72-41DE-B791-C0720D2587A9}" name="Column2429" dataDxfId="13946"/>
    <tableColumn id="2450" xr3:uid="{720000FD-576A-47CD-8284-A90799E749EB}" name="Column2430" dataDxfId="13945"/>
    <tableColumn id="2451" xr3:uid="{D3D9FB5E-8E12-4905-B8EC-D44131FE4D1A}" name="Column2431" dataDxfId="13944"/>
    <tableColumn id="2452" xr3:uid="{DE9A6236-4E3A-4560-B7DF-F532E4809D2D}" name="Column2432" dataDxfId="13943"/>
    <tableColumn id="2453" xr3:uid="{16AF107D-B54E-4EEB-80A2-16146C13011F}" name="Column2433" dataDxfId="13942"/>
    <tableColumn id="2454" xr3:uid="{39A2134D-7A60-427E-80A1-E6B3AC681D95}" name="Column2434" dataDxfId="13941"/>
    <tableColumn id="2455" xr3:uid="{78C3D501-19BA-4982-9193-C620937F0926}" name="Column2435" dataDxfId="13940"/>
    <tableColumn id="2456" xr3:uid="{6441BC3E-E4E2-4BAA-ACF6-0A655F8AE783}" name="Column2436" dataDxfId="13939"/>
    <tableColumn id="2457" xr3:uid="{47F53D98-CD6B-45D2-9CEF-82989067D232}" name="Column2437" dataDxfId="13938"/>
    <tableColumn id="2458" xr3:uid="{275AAF3A-D92B-4F62-8663-81672DDD6800}" name="Column2438" dataDxfId="13937"/>
    <tableColumn id="2459" xr3:uid="{0ADEAB27-CB5D-4785-BE3F-7E51CC687696}" name="Column2439" dataDxfId="13936"/>
    <tableColumn id="2460" xr3:uid="{141AD202-17A4-4622-971B-5F6570994958}" name="Column2440" dataDxfId="13935"/>
    <tableColumn id="2461" xr3:uid="{F4BA6459-E774-4FD6-BEBD-9BEBD2B72200}" name="Column2441" dataDxfId="13934"/>
    <tableColumn id="2462" xr3:uid="{054015F6-CB61-4248-8A50-BCE593B02839}" name="Column2442" dataDxfId="13933"/>
    <tableColumn id="2463" xr3:uid="{D2B842B7-EC39-40B2-B313-7F382FD18119}" name="Column2443" dataDxfId="13932"/>
    <tableColumn id="2464" xr3:uid="{2B7107FD-CA70-496D-80D4-7C751963E8A7}" name="Column2444" dataDxfId="13931"/>
    <tableColumn id="2465" xr3:uid="{7F4C8EA4-EAB0-4248-96F1-44A4733F53BC}" name="Column2445" dataDxfId="13930"/>
    <tableColumn id="2466" xr3:uid="{D6CF1D19-F598-4122-9B34-42DE79852DA2}" name="Column2446" dataDxfId="13929"/>
    <tableColumn id="2467" xr3:uid="{06E77564-9C53-4EC9-83C8-A484103506EA}" name="Column2447" dataDxfId="13928"/>
    <tableColumn id="2468" xr3:uid="{4D8352B2-697E-444C-A6D2-59F73280F05E}" name="Column2448" dataDxfId="13927"/>
    <tableColumn id="2469" xr3:uid="{CAE6EA51-C676-4C49-9788-559F19F181F6}" name="Column2449" dataDxfId="13926"/>
    <tableColumn id="2470" xr3:uid="{8326F4E3-6822-473C-913E-F61409DDF827}" name="Column2450" dataDxfId="13925"/>
    <tableColumn id="2471" xr3:uid="{D8D91440-6D6F-4EEC-ABB6-8ABEDD171776}" name="Column2451" dataDxfId="13924"/>
    <tableColumn id="2472" xr3:uid="{6F45BEBD-F11F-463F-935C-DF4524F48CB8}" name="Column2452" dataDxfId="13923"/>
    <tableColumn id="2473" xr3:uid="{5BCF6028-E064-4D03-8EAF-B31A1D6FFD02}" name="Column2453" dataDxfId="13922"/>
    <tableColumn id="2474" xr3:uid="{DEBF2319-57B1-46D9-8940-F23DCABBD198}" name="Column2454" dataDxfId="13921"/>
    <tableColumn id="2475" xr3:uid="{5A075162-398A-4636-ADEE-CD8CC22A17C7}" name="Column2455" dataDxfId="13920"/>
    <tableColumn id="2476" xr3:uid="{0259B34E-A3A1-4471-BBE0-B3FE83E01A82}" name="Column2456" dataDxfId="13919"/>
    <tableColumn id="2477" xr3:uid="{D4EE28CA-ADA7-4EC3-B9DD-E0636E3D1D36}" name="Column2457" dataDxfId="13918"/>
    <tableColumn id="2478" xr3:uid="{D0CC02CD-3E04-49B1-A933-747B5EDF70F0}" name="Column2458" dataDxfId="13917"/>
    <tableColumn id="2479" xr3:uid="{C2AF67EB-8BC8-432F-BCBB-D1F8E60F055D}" name="Column2459" dataDxfId="13916"/>
    <tableColumn id="2480" xr3:uid="{D6559F3E-6EF4-43C8-B6DF-B9640F9A946B}" name="Column2460" dataDxfId="13915"/>
    <tableColumn id="2481" xr3:uid="{ACFD5215-8E6D-4255-BAB9-8DF479D6D057}" name="Column2461" dataDxfId="13914"/>
    <tableColumn id="2482" xr3:uid="{A787504D-5AA7-437F-B0F4-5D22A1FB3754}" name="Column2462" dataDxfId="13913"/>
    <tableColumn id="2483" xr3:uid="{31C9C4DC-AB01-418A-879B-52DE9E944F53}" name="Column2463" dataDxfId="13912"/>
    <tableColumn id="2484" xr3:uid="{A9ED4E41-28EC-45CE-A525-1C0DCB1A14A9}" name="Column2464" dataDxfId="13911"/>
    <tableColumn id="2485" xr3:uid="{CB693397-FDD8-4787-8A27-B1E464CDC393}" name="Column2465" dataDxfId="13910"/>
    <tableColumn id="2486" xr3:uid="{F9351747-589C-410E-BF01-CC2ACD315948}" name="Column2466" dataDxfId="13909"/>
    <tableColumn id="2487" xr3:uid="{EB11E1A5-5A0B-43E9-8C8C-12D32DEBFAC2}" name="Column2467" dataDxfId="13908"/>
    <tableColumn id="2488" xr3:uid="{9F24953E-7FCB-4B1B-99F8-2E9D86CEA4AD}" name="Column2468" dataDxfId="13907"/>
    <tableColumn id="2489" xr3:uid="{9D81D981-3648-420C-B774-E12E42185DD5}" name="Column2469" dataDxfId="13906"/>
    <tableColumn id="2490" xr3:uid="{FC4E44FE-6C05-430D-A115-6CC581754A06}" name="Column2470" dataDxfId="13905"/>
    <tableColumn id="2491" xr3:uid="{7CF62D0B-7648-42A0-94F1-AB9B6BEA77CC}" name="Column2471" dataDxfId="13904"/>
    <tableColumn id="2492" xr3:uid="{196DED20-4B6D-448D-BB3E-5B88EF88C5E0}" name="Column2472" dataDxfId="13903"/>
    <tableColumn id="2493" xr3:uid="{DAA26208-B83B-49BD-B850-729BEA398001}" name="Column2473" dataDxfId="13902"/>
    <tableColumn id="2494" xr3:uid="{833F0BD8-70BF-49FF-8ABA-525BDEB61B56}" name="Column2474" dataDxfId="13901"/>
    <tableColumn id="2495" xr3:uid="{ECDA2B83-DD0A-4F3C-A6A6-3E2521D97315}" name="Column2475" dataDxfId="13900"/>
    <tableColumn id="2496" xr3:uid="{7673EA11-7F92-4410-ADA8-4E8FB61D66A9}" name="Column2476" dataDxfId="13899"/>
    <tableColumn id="2497" xr3:uid="{B3DE5932-F015-4A0B-8CE6-BCED5C20196E}" name="Column2477" dataDxfId="13898"/>
    <tableColumn id="2498" xr3:uid="{1B14F74A-7579-4A42-9054-9E276A501941}" name="Column2478" dataDxfId="13897"/>
    <tableColumn id="2499" xr3:uid="{A60E7A55-A3E8-4CF7-8FC6-6620FEF72AC2}" name="Column2479" dataDxfId="13896"/>
    <tableColumn id="2500" xr3:uid="{42F8E386-A27D-4843-B0EC-95974C2B9E1F}" name="Column2480" dataDxfId="13895"/>
    <tableColumn id="2501" xr3:uid="{1F950568-8877-4CDC-B3BF-8892EC371224}" name="Column2481" dataDxfId="13894"/>
    <tableColumn id="2502" xr3:uid="{2BAC076E-30B0-4851-8BB5-8263F5166861}" name="Column2482" dataDxfId="13893"/>
    <tableColumn id="2503" xr3:uid="{E530C2F9-7234-4177-AB37-72556FE82EF7}" name="Column2483" dataDxfId="13892"/>
    <tableColumn id="2504" xr3:uid="{06BCDB58-03DD-4D73-9522-E86F88FE775F}" name="Column2484" dataDxfId="13891"/>
    <tableColumn id="2505" xr3:uid="{924D4728-845F-40EE-94C7-376CB93331FB}" name="Column2485" dataDxfId="13890"/>
    <tableColumn id="2506" xr3:uid="{0058A025-4B98-48EE-B9C6-32EFC74EAB09}" name="Column2486" dataDxfId="13889"/>
    <tableColumn id="2507" xr3:uid="{81F62197-E71F-4656-95AA-D1D8F81D13F8}" name="Column2487" dataDxfId="13888"/>
    <tableColumn id="2508" xr3:uid="{96B3DF8C-B722-4F58-8B26-807AAE23FCCE}" name="Column2488" dataDxfId="13887"/>
    <tableColumn id="2509" xr3:uid="{BDE8BD76-268F-4105-B08E-91A1401EF23B}" name="Column2489" dataDxfId="13886"/>
    <tableColumn id="2510" xr3:uid="{A4733598-7A2E-41BA-97BE-833875C7BEAD}" name="Column2490" dataDxfId="13885"/>
    <tableColumn id="2511" xr3:uid="{0E9C1093-C9B3-4580-A1A7-DC869492B29E}" name="Column2491" dataDxfId="13884"/>
    <tableColumn id="2512" xr3:uid="{63F851E8-01B3-417F-A723-6F62CEE9FFB0}" name="Column2492" dataDxfId="13883"/>
    <tableColumn id="2513" xr3:uid="{CE18FC82-7645-4BFB-8522-C2DC0991EEC0}" name="Column2493" dataDxfId="13882"/>
    <tableColumn id="2514" xr3:uid="{842A60EB-B75C-4E4F-B12A-A4795E9DD3A7}" name="Column2494" dataDxfId="13881"/>
    <tableColumn id="2515" xr3:uid="{6635E535-9A44-4777-A9E8-DE6401AAC270}" name="Column2495" dataDxfId="13880"/>
    <tableColumn id="2516" xr3:uid="{F44C6CE8-9DCD-484E-BB00-79E528A441A4}" name="Column2496" dataDxfId="13879"/>
    <tableColumn id="2517" xr3:uid="{78FD24D9-3C40-4869-8E4E-1440B0499EBA}" name="Column2497" dataDxfId="13878"/>
    <tableColumn id="2518" xr3:uid="{FBF2E293-9A70-4325-8122-287E70D411E8}" name="Column2498" dataDxfId="13877"/>
    <tableColumn id="2519" xr3:uid="{A4EBE2E2-6045-4B7F-9B69-CCD3F05A8CAF}" name="Column2499" dataDxfId="13876"/>
    <tableColumn id="2520" xr3:uid="{7BDEF9A2-B19B-4683-84BA-8AB3C4A66099}" name="Column2500" dataDxfId="13875"/>
    <tableColumn id="2521" xr3:uid="{0455A3B2-1338-4FEA-9D05-8872EE055DB4}" name="Column2501" dataDxfId="13874"/>
    <tableColumn id="2522" xr3:uid="{708421E9-C632-4706-BE71-99048309ADB3}" name="Column2502" dataDxfId="13873"/>
    <tableColumn id="2523" xr3:uid="{F7CB6FEF-E7FC-4BC3-BC28-D9B74CADD997}" name="Column2503" dataDxfId="13872"/>
    <tableColumn id="2524" xr3:uid="{B9709B13-96E8-4A97-B2EE-64FD643BF753}" name="Column2504" dataDxfId="13871"/>
    <tableColumn id="2525" xr3:uid="{FF468182-3517-4D6B-920F-6510440DBBA0}" name="Column2505" dataDxfId="13870"/>
    <tableColumn id="2526" xr3:uid="{207152F8-1FD5-4B66-8CD3-FBE06BF89757}" name="Column2506" dataDxfId="13869"/>
    <tableColumn id="2527" xr3:uid="{D105181B-F305-4A12-874E-7BD9E87904B8}" name="Column2507" dataDxfId="13868"/>
    <tableColumn id="2528" xr3:uid="{564970CD-CCC5-4A70-AA51-39554C1A7F1B}" name="Column2508" dataDxfId="13867"/>
    <tableColumn id="2529" xr3:uid="{887ED1EE-9A3A-4788-A1D6-01BB99909A7B}" name="Column2509" dataDxfId="13866"/>
    <tableColumn id="2530" xr3:uid="{4171CBF4-5055-4854-AB04-1033444F9EFB}" name="Column2510" dataDxfId="13865"/>
    <tableColumn id="2531" xr3:uid="{E0172568-D9D6-4760-9B77-E8219990DDBE}" name="Column2511" dataDxfId="13864"/>
    <tableColumn id="2532" xr3:uid="{4CBC8AFC-F171-47DA-8A58-7197B9824070}" name="Column2512" dataDxfId="13863"/>
    <tableColumn id="2533" xr3:uid="{0BD2A6E9-DBED-47ED-A4EC-234BD6A73A50}" name="Column2513" dataDxfId="13862"/>
    <tableColumn id="2534" xr3:uid="{6E62495C-3B23-48B1-BA4B-EB7EED446A73}" name="Column2514" dataDxfId="13861"/>
    <tableColumn id="2535" xr3:uid="{EA2EA255-AE73-4B83-B586-7A2A0FEFF95B}" name="Column2515" dataDxfId="13860"/>
    <tableColumn id="2536" xr3:uid="{60A565DB-B06B-4B1F-9711-AA0645D72D45}" name="Column2516" dataDxfId="13859"/>
    <tableColumn id="2537" xr3:uid="{1DD30B38-B5D5-409E-B8D4-1BF69A00E42C}" name="Column2517" dataDxfId="13858"/>
    <tableColumn id="2538" xr3:uid="{35445AB2-F3FB-4A7A-B3FC-9D32673C4093}" name="Column2518" dataDxfId="13857"/>
    <tableColumn id="2539" xr3:uid="{4249285E-AB0B-4390-B3D9-771090539FBF}" name="Column2519" dataDxfId="13856"/>
    <tableColumn id="2540" xr3:uid="{36894B30-1155-4E6C-A821-910D7BF3ED0D}" name="Column2520" dataDxfId="13855"/>
    <tableColumn id="2541" xr3:uid="{8E07D5FE-AE6D-46B4-83D4-43FB00240AA4}" name="Column2521" dataDxfId="13854"/>
    <tableColumn id="2542" xr3:uid="{B8154664-2EC7-4581-8BA2-DF2D9C549289}" name="Column2522" dataDxfId="13853"/>
    <tableColumn id="2543" xr3:uid="{4B2C012C-44B0-4D69-B559-453E6ECE41D1}" name="Column2523" dataDxfId="13852"/>
    <tableColumn id="2544" xr3:uid="{B7E2A535-1422-4315-B53F-850A1087BFE5}" name="Column2524" dataDxfId="13851"/>
    <tableColumn id="2545" xr3:uid="{55AE573A-2C0F-48FF-BB57-9C40B0EF908B}" name="Column2525" dataDxfId="13850"/>
    <tableColumn id="2546" xr3:uid="{CB4CB447-0E5F-45D4-88D5-ADE898EAD06A}" name="Column2526" dataDxfId="13849"/>
    <tableColumn id="2547" xr3:uid="{D7031027-0E17-45D6-88C7-96376B8303FF}" name="Column2527" dataDxfId="13848"/>
    <tableColumn id="2548" xr3:uid="{B08D4C06-CFFF-4977-B3B0-602656ABB925}" name="Column2528" dataDxfId="13847"/>
    <tableColumn id="2549" xr3:uid="{2488CBF5-0790-41DE-866B-6CE89014454A}" name="Column2529" dataDxfId="13846"/>
    <tableColumn id="2550" xr3:uid="{C8123645-38F2-4FEC-BF1E-448A662BD263}" name="Column2530" dataDxfId="13845"/>
    <tableColumn id="2551" xr3:uid="{AC5C22A4-55FA-42DA-8EFD-78A97C0EE2FE}" name="Column2531" dataDxfId="13844"/>
    <tableColumn id="2552" xr3:uid="{E9B63BD3-2F34-4F5C-93CF-A7A142F68540}" name="Column2532" dataDxfId="13843"/>
    <tableColumn id="2553" xr3:uid="{0B1EC68C-76CD-4AF5-AF85-2CF4B9ACFBFA}" name="Column2533" dataDxfId="13842"/>
    <tableColumn id="2554" xr3:uid="{33268966-061E-49E1-8384-69AA3DDBBDFC}" name="Column2534" dataDxfId="13841"/>
    <tableColumn id="2555" xr3:uid="{81A81769-3C8F-409B-934F-E8B6A79D41DE}" name="Column2535" dataDxfId="13840"/>
    <tableColumn id="2556" xr3:uid="{F9C621C1-B9B4-48DC-A10D-9B16469D6BB4}" name="Column2536" dataDxfId="13839"/>
    <tableColumn id="2557" xr3:uid="{AE689744-F20B-4D82-9DFC-C9BA4F176699}" name="Column2537" dataDxfId="13838"/>
    <tableColumn id="2558" xr3:uid="{4C8D1EFC-A8C9-48B8-B6FB-0D0831ADC4D2}" name="Column2538" dataDxfId="13837"/>
    <tableColumn id="2559" xr3:uid="{9B7848AF-DC75-49BF-BCA5-31931A12E942}" name="Column2539" dataDxfId="13836"/>
    <tableColumn id="2560" xr3:uid="{CFDFC62A-8E06-4EFD-857A-2BD120C05386}" name="Column2540" dataDxfId="13835"/>
    <tableColumn id="2561" xr3:uid="{E072C4BB-367B-4E13-BCB3-EC30A7014FC7}" name="Column2541" dataDxfId="13834"/>
    <tableColumn id="2562" xr3:uid="{B0358ECA-6ADA-4AA8-8D1A-9D8EE35C336B}" name="Column2542" dataDxfId="13833"/>
    <tableColumn id="2563" xr3:uid="{42C34458-A7D4-4B01-93CC-866180082FE0}" name="Column2543" dataDxfId="13832"/>
    <tableColumn id="2564" xr3:uid="{A6014125-408F-42E8-ABC1-4E81E2634DE1}" name="Column2544" dataDxfId="13831"/>
    <tableColumn id="2565" xr3:uid="{64EE95BF-2304-4313-AEDA-570399BC3B7D}" name="Column2545" dataDxfId="13830"/>
    <tableColumn id="2566" xr3:uid="{FA6044DA-F654-4F67-8FED-B755288FB1C0}" name="Column2546" dataDxfId="13829"/>
    <tableColumn id="2567" xr3:uid="{91759E59-DF0A-44C6-B0FC-0298A067E1AC}" name="Column2547" dataDxfId="13828"/>
    <tableColumn id="2568" xr3:uid="{B850F805-628B-4E70-8162-40DE01332BE7}" name="Column2548" dataDxfId="13827"/>
    <tableColumn id="2569" xr3:uid="{3F808D85-A0C7-4510-BFE0-58150B4ACAD5}" name="Column2549" dataDxfId="13826"/>
    <tableColumn id="2570" xr3:uid="{4C8048E5-C06C-47EB-8A8B-981F7CFF1869}" name="Column2550" dataDxfId="13825"/>
    <tableColumn id="2571" xr3:uid="{DC006AB5-E1AE-40A1-8FAF-AF6507BF04BF}" name="Column2551" dataDxfId="13824"/>
    <tableColumn id="2572" xr3:uid="{F2857983-997E-480B-969A-6668577DAFBA}" name="Column2552" dataDxfId="13823"/>
    <tableColumn id="2573" xr3:uid="{0ED59FE6-B322-4F0C-8704-5D170274646B}" name="Column2553" dataDxfId="13822"/>
    <tableColumn id="2574" xr3:uid="{81D82029-AD87-4E4D-BC47-DA3C2989BC72}" name="Column2554" dataDxfId="13821"/>
    <tableColumn id="2575" xr3:uid="{39269E25-DCAD-4004-82DC-2A650864B4F9}" name="Column2555" dataDxfId="13820"/>
    <tableColumn id="2576" xr3:uid="{DA73AEFD-39F7-4100-9360-59F61835FE2C}" name="Column2556" dataDxfId="13819"/>
    <tableColumn id="2577" xr3:uid="{D34A0CB2-E451-4170-A2A8-E48EC3FD79F0}" name="Column2557" dataDxfId="13818"/>
    <tableColumn id="2578" xr3:uid="{354D1BA7-40DE-4A27-994B-82E7E3961CD0}" name="Column2558" dataDxfId="13817"/>
    <tableColumn id="2579" xr3:uid="{C8737341-D8DE-461B-8047-09AC61C26EB4}" name="Column2559" dataDxfId="13816"/>
    <tableColumn id="2580" xr3:uid="{723EFA99-6CF1-4DA8-96C3-0DF6944817C3}" name="Column2560" dataDxfId="13815"/>
    <tableColumn id="2581" xr3:uid="{3BD554C4-EC48-4B49-8DC7-53F391178BEF}" name="Column2561" dataDxfId="13814"/>
    <tableColumn id="2582" xr3:uid="{99B62E5A-A930-4AD6-BEF2-8CFB895641AC}" name="Column2562" dataDxfId="13813"/>
    <tableColumn id="2583" xr3:uid="{ED45B1CF-F401-477C-B899-F937B47FC2F1}" name="Column2563" dataDxfId="13812"/>
    <tableColumn id="2584" xr3:uid="{A5153122-CB78-4457-8904-3147A052FCD1}" name="Column2564" dataDxfId="13811"/>
    <tableColumn id="2585" xr3:uid="{E713C508-44B5-4602-91C5-D04C6A733A94}" name="Column2565" dataDxfId="13810"/>
    <tableColumn id="2586" xr3:uid="{08BA2D04-D6AA-47AC-AC25-47C5345236EA}" name="Column2566" dataDxfId="13809"/>
    <tableColumn id="2587" xr3:uid="{157C9B78-3CA4-49C9-909D-8AE6990D26CB}" name="Column2567" dataDxfId="13808"/>
    <tableColumn id="2588" xr3:uid="{45F14AEB-3B4E-4C9D-AA15-E49E347AF455}" name="Column2568" dataDxfId="13807"/>
    <tableColumn id="2589" xr3:uid="{F6E8E139-B1EA-49FC-867B-5CF865E5FF54}" name="Column2569" dataDxfId="13806"/>
    <tableColumn id="2590" xr3:uid="{C31C9A6A-E977-4C9A-A6F6-7440F098D0BF}" name="Column2570" dataDxfId="13805"/>
    <tableColumn id="2591" xr3:uid="{BF5B75AE-DB9D-4EAA-B82F-2FD361579AE1}" name="Column2571" dataDxfId="13804"/>
    <tableColumn id="2592" xr3:uid="{F187D877-DC7B-4FF7-85AF-3BF570F49143}" name="Column2572" dataDxfId="13803"/>
    <tableColumn id="2593" xr3:uid="{93008135-6117-468B-8842-36EBC4D2EA99}" name="Column2573" dataDxfId="13802"/>
    <tableColumn id="2594" xr3:uid="{7CA70F3A-FE0B-426F-9B75-C739C248F3CB}" name="Column2574" dataDxfId="13801"/>
    <tableColumn id="2595" xr3:uid="{0AA8362E-2A2F-4261-A9DC-DE6B2460EFD2}" name="Column2575" dataDxfId="13800"/>
    <tableColumn id="2596" xr3:uid="{CBD3FD4C-73E4-47F2-BC48-1A8BFC0BA529}" name="Column2576" dataDxfId="13799"/>
    <tableColumn id="2597" xr3:uid="{898BA53C-874B-451E-9AFB-5FC535D39221}" name="Column2577" dataDxfId="13798"/>
    <tableColumn id="2598" xr3:uid="{22DDBCAD-30A6-4325-9566-484404792D8F}" name="Column2578" dataDxfId="13797"/>
    <tableColumn id="2599" xr3:uid="{5613B8C9-054C-4C1E-BC57-4467C32057C2}" name="Column2579" dataDxfId="13796"/>
    <tableColumn id="2600" xr3:uid="{F4F23C5F-D43F-4F49-BE63-9EBF53997708}" name="Column2580" dataDxfId="13795"/>
    <tableColumn id="2601" xr3:uid="{B0840D98-D375-4A66-AD74-D84A663A881F}" name="Column2581" dataDxfId="13794"/>
    <tableColumn id="2602" xr3:uid="{2DBA667D-8343-437A-9FB5-DC7021284CA9}" name="Column2582" dataDxfId="13793"/>
    <tableColumn id="2603" xr3:uid="{B751213B-56BD-40E5-915D-2F4F6A61830A}" name="Column2583" dataDxfId="13792"/>
    <tableColumn id="2604" xr3:uid="{430D2829-2AA9-46D5-8CCC-740FA0A39024}" name="Column2584" dataDxfId="13791"/>
    <tableColumn id="2605" xr3:uid="{C89CA274-A4F4-4B3D-BC31-E9D5E89AE594}" name="Column2585" dataDxfId="13790"/>
    <tableColumn id="2606" xr3:uid="{C916FFB2-E3F5-494C-8370-C4A3D85ABC75}" name="Column2586" dataDxfId="13789"/>
    <tableColumn id="2607" xr3:uid="{AEC91F60-BB0E-4F0B-8A13-6AD978B59CCC}" name="Column2587" dataDxfId="13788"/>
    <tableColumn id="2608" xr3:uid="{B5A7C12E-3EA0-44AE-B412-AF9F069F99C9}" name="Column2588" dataDxfId="13787"/>
    <tableColumn id="2609" xr3:uid="{EA194462-3481-47F7-B711-0474B0C8C32A}" name="Column2589" dataDxfId="13786"/>
    <tableColumn id="2610" xr3:uid="{4059FE39-99AC-4897-A153-8C1CC6C4ADEA}" name="Column2590" dataDxfId="13785"/>
    <tableColumn id="2611" xr3:uid="{51FE3CF4-724C-4496-867A-FE67652BDA51}" name="Column2591" dataDxfId="13784"/>
    <tableColumn id="2612" xr3:uid="{38FE2E8F-928B-48CE-AA0A-A38B0C6EAA39}" name="Column2592" dataDxfId="13783"/>
    <tableColumn id="2613" xr3:uid="{CE4C0F4C-F3BA-4849-88F8-FA35580E06FF}" name="Column2593" dataDxfId="13782"/>
    <tableColumn id="2614" xr3:uid="{C56C36FC-803A-4293-9C44-E3582A2EE17A}" name="Column2594" dataDxfId="13781"/>
    <tableColumn id="2615" xr3:uid="{99C1472F-B170-445B-AB20-D435B4A4C0B4}" name="Column2595" dataDxfId="13780"/>
    <tableColumn id="2616" xr3:uid="{79400D4F-3ADB-4D98-8EA3-07017B71ED41}" name="Column2596" dataDxfId="13779"/>
    <tableColumn id="2617" xr3:uid="{1C2A150B-26E1-4A22-837F-ED443998D693}" name="Column2597" dataDxfId="13778"/>
    <tableColumn id="2618" xr3:uid="{2F4B2C48-59EC-4F37-8D17-6C7892762A03}" name="Column2598" dataDxfId="13777"/>
    <tableColumn id="2619" xr3:uid="{0E2BC092-C6E3-406B-B1FC-A54677FD0B34}" name="Column2599" dataDxfId="13776"/>
    <tableColumn id="2620" xr3:uid="{48852F99-8EA7-4685-B4B3-D5F4F61865BB}" name="Column2600" dataDxfId="13775"/>
    <tableColumn id="2621" xr3:uid="{3A221DFA-3E12-4793-ABC6-566E16CA7595}" name="Column2601" dataDxfId="13774"/>
    <tableColumn id="2622" xr3:uid="{F09C102C-8C11-499C-B301-579F402A53C6}" name="Column2602" dataDxfId="13773"/>
    <tableColumn id="2623" xr3:uid="{E5BB3A59-6989-4732-B32D-7DB701092989}" name="Column2603" dataDxfId="13772"/>
    <tableColumn id="2624" xr3:uid="{6A23D8F5-1B06-48B8-84E7-2D15FAF59FC9}" name="Column2604" dataDxfId="13771"/>
    <tableColumn id="2625" xr3:uid="{81EF9133-4927-44FC-9BEA-E30AE7FB5CB4}" name="Column2605" dataDxfId="13770"/>
    <tableColumn id="2626" xr3:uid="{6E2A9B8C-83B9-4AB9-93A6-E2D6AF02644A}" name="Column2606" dataDxfId="13769"/>
    <tableColumn id="2627" xr3:uid="{79342E5C-8C1E-495E-9E4D-5A81389D92A2}" name="Column2607" dataDxfId="13768"/>
    <tableColumn id="2628" xr3:uid="{C113C763-816D-4E0C-B0BB-5171F9FEA141}" name="Column2608" dataDxfId="13767"/>
    <tableColumn id="2629" xr3:uid="{8D8B0BBE-A129-4D22-A306-5405B9B5EF34}" name="Column2609" dataDxfId="13766"/>
    <tableColumn id="2630" xr3:uid="{AE78E9A9-4093-4222-9FFF-CBCE306DC52F}" name="Column2610" dataDxfId="13765"/>
    <tableColumn id="2631" xr3:uid="{6AC46E44-0844-4876-AC3E-FAC43C18C456}" name="Column2611" dataDxfId="13764"/>
    <tableColumn id="2632" xr3:uid="{7F2E0633-C6FF-4E64-9FE1-D5FF601EDFAC}" name="Column2612" dataDxfId="13763"/>
    <tableColumn id="2633" xr3:uid="{53EC820A-3C63-43ED-854E-1B420BE828F5}" name="Column2613" dataDxfId="13762"/>
    <tableColumn id="2634" xr3:uid="{7AA74482-34F3-4F4F-9DC2-8B16BC02822E}" name="Column2614" dataDxfId="13761"/>
    <tableColumn id="2635" xr3:uid="{378FE9E8-FBDE-4680-9E1B-567C2CDDC671}" name="Column2615" dataDxfId="13760"/>
    <tableColumn id="2636" xr3:uid="{9190E8A5-0D5B-4101-95FE-E16731428003}" name="Column2616" dataDxfId="13759"/>
    <tableColumn id="2637" xr3:uid="{BA270226-000F-4ED5-8269-0BEAD6CBAF60}" name="Column2617" dataDxfId="13758"/>
    <tableColumn id="2638" xr3:uid="{B60208EF-53F0-410C-9C44-85CDEA56D735}" name="Column2618" dataDxfId="13757"/>
    <tableColumn id="2639" xr3:uid="{9AF65A18-DDBC-44B6-B713-179972779ADC}" name="Column2619" dataDxfId="13756"/>
    <tableColumn id="2640" xr3:uid="{2DD3454C-29B5-4B6E-A1C8-6817C27D8D76}" name="Column2620" dataDxfId="13755"/>
    <tableColumn id="2641" xr3:uid="{482F0DB2-75BF-4A26-926F-AC0B69F75B42}" name="Column2621" dataDxfId="13754"/>
    <tableColumn id="2642" xr3:uid="{CD4E3124-D140-49E8-B4FF-E4E853B51313}" name="Column2622" dataDxfId="13753"/>
    <tableColumn id="2643" xr3:uid="{E06FCC43-DD7E-480B-BA4F-0D60029067DF}" name="Column2623" dataDxfId="13752"/>
    <tableColumn id="2644" xr3:uid="{27AD926D-8590-4854-A5BC-702755DC37EF}" name="Column2624" dataDxfId="13751"/>
    <tableColumn id="2645" xr3:uid="{AEDFF30B-1C20-48F7-9140-B15778998BAD}" name="Column2625" dataDxfId="13750"/>
    <tableColumn id="2646" xr3:uid="{6D992678-6576-489E-8D03-BA01D96E4539}" name="Column2626" dataDxfId="13749"/>
    <tableColumn id="2647" xr3:uid="{384E607E-4714-4162-8C00-C3E6F1772D5C}" name="Column2627" dataDxfId="13748"/>
    <tableColumn id="2648" xr3:uid="{E0E18559-CF37-4E60-AEAA-F4781EE548D9}" name="Column2628" dataDxfId="13747"/>
    <tableColumn id="2649" xr3:uid="{7A9FBB0A-7182-45BA-8F34-FAB69E15ED83}" name="Column2629" dataDxfId="13746"/>
    <tableColumn id="2650" xr3:uid="{2FD8830A-E4D8-4BFB-A648-A816245F4C8D}" name="Column2630" dataDxfId="13745"/>
    <tableColumn id="2651" xr3:uid="{26FFBB75-2490-4C91-AE27-5619D61B9FE5}" name="Column2631" dataDxfId="13744"/>
    <tableColumn id="2652" xr3:uid="{6D78CC45-74A2-4639-B277-1C2D60C1085C}" name="Column2632" dataDxfId="13743"/>
    <tableColumn id="2653" xr3:uid="{BD92C6B1-2656-4224-8E45-C8AF2301EF2C}" name="Column2633" dataDxfId="13742"/>
    <tableColumn id="2654" xr3:uid="{B09DABA3-A081-437C-997E-8DAA618DBF42}" name="Column2634" dataDxfId="13741"/>
    <tableColumn id="2655" xr3:uid="{9CFAF021-8A7F-48D0-B6E4-579736BF95AD}" name="Column2635" dataDxfId="13740"/>
    <tableColumn id="2656" xr3:uid="{011AD7EE-A25C-41C9-B572-C5E844A266A7}" name="Column2636" dataDxfId="13739"/>
    <tableColumn id="2657" xr3:uid="{59AEF111-357B-455E-BC9A-D73CF47633DF}" name="Column2637" dataDxfId="13738"/>
    <tableColumn id="2658" xr3:uid="{20FF2C95-5F52-4B16-9EDB-025FF842A2B8}" name="Column2638" dataDxfId="13737"/>
    <tableColumn id="2659" xr3:uid="{8D2D75AF-2A09-4453-87DC-7E2496F0D149}" name="Column2639" dataDxfId="13736"/>
    <tableColumn id="2660" xr3:uid="{CFCE54C2-E0DC-4619-B4E0-83AA1A8CD730}" name="Column2640" dataDxfId="13735"/>
    <tableColumn id="2661" xr3:uid="{1AEB745C-4214-4913-B572-0BBCF7A05E38}" name="Column2641" dataDxfId="13734"/>
    <tableColumn id="2662" xr3:uid="{677D178B-B790-4D71-B4CE-15D34E445957}" name="Column2642" dataDxfId="13733"/>
    <tableColumn id="2663" xr3:uid="{3E4D9D2A-A9A4-4421-ACAE-BAD82CA50E87}" name="Column2643" dataDxfId="13732"/>
    <tableColumn id="2664" xr3:uid="{58448375-12D6-4F7D-B34D-5E9EBA593A15}" name="Column2644" dataDxfId="13731"/>
    <tableColumn id="2665" xr3:uid="{DCA790E8-3CCF-4431-9C09-84B8F7F84FF4}" name="Column2645" dataDxfId="13730"/>
    <tableColumn id="2666" xr3:uid="{82FA72A8-3A23-45B9-859C-1DF02001D0C3}" name="Column2646" dataDxfId="13729"/>
    <tableColumn id="2667" xr3:uid="{BC94C8C7-2C5A-4ACE-AF1A-263555054253}" name="Column2647" dataDxfId="13728"/>
    <tableColumn id="2668" xr3:uid="{77E3B61C-D914-410D-AC65-8040D92A9300}" name="Column2648" dataDxfId="13727"/>
    <tableColumn id="2669" xr3:uid="{F2E1FF16-5AA8-411A-9FB8-E4B0CA904830}" name="Column2649" dataDxfId="13726"/>
    <tableColumn id="2670" xr3:uid="{6C405B61-1881-419B-B95F-8C3B0AD97017}" name="Column2650" dataDxfId="13725"/>
    <tableColumn id="2671" xr3:uid="{8CFB9483-0D90-4BA3-BD07-7B196A5007AC}" name="Column2651" dataDxfId="13724"/>
    <tableColumn id="2672" xr3:uid="{DAB7AB70-F466-4210-9577-01F13F9E3BF5}" name="Column2652" dataDxfId="13723"/>
    <tableColumn id="2673" xr3:uid="{16AE7B0C-E1AA-4F85-92BD-6951817D3218}" name="Column2653" dataDxfId="13722"/>
    <tableColumn id="2674" xr3:uid="{29E2F77A-1EC2-4BE9-AE82-CA6E07451154}" name="Column2654" dataDxfId="13721"/>
    <tableColumn id="2675" xr3:uid="{E1FDA62E-5B31-4C88-959C-F197294C2C8C}" name="Column2655" dataDxfId="13720"/>
    <tableColumn id="2676" xr3:uid="{5FCD807F-0B4E-41CF-8963-48B88320B50A}" name="Column2656" dataDxfId="13719"/>
    <tableColumn id="2677" xr3:uid="{3F700DD4-C0F7-4C05-A54C-E31F68007A64}" name="Column2657" dataDxfId="13718"/>
    <tableColumn id="2678" xr3:uid="{9D880F39-D097-4F30-AA29-30E60C6E603A}" name="Column2658" dataDxfId="13717"/>
    <tableColumn id="2679" xr3:uid="{D2906D5C-34F3-4E6D-9A68-6EFD1F0038BA}" name="Column2659" dataDxfId="13716"/>
    <tableColumn id="2680" xr3:uid="{21C93BEB-4DFB-4EBA-A64C-7DE01B4E14D9}" name="Column2660" dataDxfId="13715"/>
    <tableColumn id="2681" xr3:uid="{2F222D82-68C9-4E61-8FBF-1DCDAE5A51CF}" name="Column2661" dataDxfId="13714"/>
    <tableColumn id="2682" xr3:uid="{23CA71EB-F0EF-4618-83D0-F2C055A1F421}" name="Column2662" dataDxfId="13713"/>
    <tableColumn id="2683" xr3:uid="{EBC42AF1-53B3-49AA-A029-40D0BD3DDE38}" name="Column2663" dataDxfId="13712"/>
    <tableColumn id="2684" xr3:uid="{74832B61-B202-4D0A-BDD4-CB9BF08103E9}" name="Column2664" dataDxfId="13711"/>
    <tableColumn id="2685" xr3:uid="{7FA2A66D-317C-4CE9-9054-B16E33E4F490}" name="Column2665" dataDxfId="13710"/>
    <tableColumn id="2686" xr3:uid="{B21BE38F-05A4-4430-8670-B8792E2568B4}" name="Column2666" dataDxfId="13709"/>
    <tableColumn id="2687" xr3:uid="{CE529927-FD0A-4690-BDBB-66DC5277E8AD}" name="Column2667" dataDxfId="13708"/>
    <tableColumn id="2688" xr3:uid="{AAF9AD8F-1276-43D5-8E35-2802B65CF865}" name="Column2668" dataDxfId="13707"/>
    <tableColumn id="2689" xr3:uid="{C86AFFBE-3F19-492D-BA98-B84EF4AA07A6}" name="Column2669" dataDxfId="13706"/>
    <tableColumn id="2690" xr3:uid="{53234FFA-B947-43D8-BEE4-394812A5FB1C}" name="Column2670" dataDxfId="13705"/>
    <tableColumn id="2691" xr3:uid="{B943E01B-A8D3-4E1E-8C1B-97E38FCE8874}" name="Column2671" dataDxfId="13704"/>
    <tableColumn id="2692" xr3:uid="{CB35E01E-4D24-4E9E-8DE6-A4573CCB8B95}" name="Column2672" dataDxfId="13703"/>
    <tableColumn id="2693" xr3:uid="{D6F365B2-8BD0-4180-BB65-DF156B9CEC75}" name="Column2673" dataDxfId="13702"/>
    <tableColumn id="2694" xr3:uid="{A784593C-088B-45F5-AB57-C9A8469D2793}" name="Column2674" dataDxfId="13701"/>
    <tableColumn id="2695" xr3:uid="{E78E08E4-2BB6-46C0-8953-4661819B29BE}" name="Column2675" dataDxfId="13700"/>
    <tableColumn id="2696" xr3:uid="{A83B7E68-56A1-4869-945F-81DDBD2D4250}" name="Column2676" dataDxfId="13699"/>
    <tableColumn id="2697" xr3:uid="{CCEF6CED-9731-4C86-836A-4EFE28465C09}" name="Column2677" dataDxfId="13698"/>
    <tableColumn id="2698" xr3:uid="{0CC4964B-6349-4E3F-BA68-E5A86EC97600}" name="Column2678" dataDxfId="13697"/>
    <tableColumn id="2699" xr3:uid="{F8AA3673-900E-4F98-8144-64DA95685CA7}" name="Column2679" dataDxfId="13696"/>
    <tableColumn id="2700" xr3:uid="{EF831593-BB3A-43F4-8276-70DFFA960EEF}" name="Column2680" dataDxfId="13695"/>
    <tableColumn id="2701" xr3:uid="{4A7C85C5-E01A-46B8-9E1C-452D958396B7}" name="Column2681" dataDxfId="13694"/>
    <tableColumn id="2702" xr3:uid="{AEF982A2-AF46-4B8C-A2B0-33933974F8B0}" name="Column2682" dataDxfId="13693"/>
    <tableColumn id="2703" xr3:uid="{A796C8EB-1ED8-4560-ACC0-C97992FC51DF}" name="Column2683" dataDxfId="13692"/>
    <tableColumn id="2704" xr3:uid="{C1528EA0-C7C9-4B9D-8556-85132F5F2A0C}" name="Column2684" dataDxfId="13691"/>
    <tableColumn id="2705" xr3:uid="{50B107C4-18C6-48ED-981F-872EB5E53923}" name="Column2685" dataDxfId="13690"/>
    <tableColumn id="2706" xr3:uid="{13708B2D-3E3E-4C72-8EF6-56257A061431}" name="Column2686" dataDxfId="13689"/>
    <tableColumn id="2707" xr3:uid="{18958166-F5CF-45ED-AEDA-F889CA8E83D7}" name="Column2687" dataDxfId="13688"/>
    <tableColumn id="2708" xr3:uid="{AE3788A0-EFCB-44B8-909D-93D4C48391A2}" name="Column2688" dataDxfId="13687"/>
    <tableColumn id="2709" xr3:uid="{DE146078-43A5-48FF-9361-B8FD7CF65758}" name="Column2689" dataDxfId="13686"/>
    <tableColumn id="2710" xr3:uid="{2B730F24-94F8-4807-B87D-F25FC4A826DC}" name="Column2690" dataDxfId="13685"/>
    <tableColumn id="2711" xr3:uid="{4A330004-ADBB-4653-88FE-4098B30EF103}" name="Column2691" dataDxfId="13684"/>
    <tableColumn id="2712" xr3:uid="{FABF6D16-D889-43FD-B47C-55AB264AE766}" name="Column2692" dataDxfId="13683"/>
    <tableColumn id="2713" xr3:uid="{6B24F132-B4C5-4AFA-9804-499E824571BE}" name="Column2693" dataDxfId="13682"/>
    <tableColumn id="2714" xr3:uid="{6CD35E14-2F6F-45C4-9703-AE38EA1C2F16}" name="Column2694" dataDxfId="13681"/>
    <tableColumn id="2715" xr3:uid="{01E1DCF3-53D0-47BF-9AC2-2DE8CF20FBAB}" name="Column2695" dataDxfId="13680"/>
    <tableColumn id="2716" xr3:uid="{EAB508C2-E1BE-4515-B8C0-ED7CE928E2DA}" name="Column2696" dataDxfId="13679"/>
    <tableColumn id="2717" xr3:uid="{7BC57E3E-CDA6-4229-838D-08BDA74F153E}" name="Column2697" dataDxfId="13678"/>
    <tableColumn id="2718" xr3:uid="{5CA68D18-C091-481E-83C5-F35CE1B89FD2}" name="Column2698" dataDxfId="13677"/>
    <tableColumn id="2719" xr3:uid="{0A553C4C-60C7-4C42-ACAE-FDA37D39A90B}" name="Column2699" dataDxfId="13676"/>
    <tableColumn id="2720" xr3:uid="{D4E31916-01E0-423A-B8C3-8049DFD67A7B}" name="Column2700" dataDxfId="13675"/>
    <tableColumn id="2721" xr3:uid="{FB15C725-3377-427D-8D54-AAB8958130BD}" name="Column2701" dataDxfId="13674"/>
    <tableColumn id="2722" xr3:uid="{E0AAE3CB-CBB5-405D-9E74-2EF1E42A0E3F}" name="Column2702" dataDxfId="13673"/>
    <tableColumn id="2723" xr3:uid="{BBD2435C-F5CD-476F-A7B0-BE0B930EA50B}" name="Column2703" dataDxfId="13672"/>
    <tableColumn id="2724" xr3:uid="{7CD101E7-FEEA-4B9E-BA76-219358F979D1}" name="Column2704" dataDxfId="13671"/>
    <tableColumn id="2725" xr3:uid="{1DDE08DE-370F-47E9-B032-48C806CDB072}" name="Column2705" dataDxfId="13670"/>
    <tableColumn id="2726" xr3:uid="{CF16E175-744D-495C-B0CE-325A6233E1A2}" name="Column2706" dataDxfId="13669"/>
    <tableColumn id="2727" xr3:uid="{EBB964F1-9857-49DE-8D48-08FF3CDEC387}" name="Column2707" dataDxfId="13668"/>
    <tableColumn id="2728" xr3:uid="{68CF6F3E-7638-4997-BA99-DA0A6632C1CB}" name="Column2708" dataDxfId="13667"/>
    <tableColumn id="2729" xr3:uid="{27AB7A21-49A5-45E5-A6B8-78ED3E5BAD2B}" name="Column2709" dataDxfId="13666"/>
    <tableColumn id="2730" xr3:uid="{6F8B4E86-9FC8-4A6D-90B5-F67ED8763A96}" name="Column2710" dataDxfId="13665"/>
    <tableColumn id="2731" xr3:uid="{DF8BCF27-E217-4195-BD10-F9F487474BF8}" name="Column2711" dataDxfId="13664"/>
    <tableColumn id="2732" xr3:uid="{EC75BCAB-2120-4C32-BB8B-F4FAAF468E54}" name="Column2712" dataDxfId="13663"/>
    <tableColumn id="2733" xr3:uid="{3FD6850E-6088-47FD-954C-B988B9E9C357}" name="Column2713" dataDxfId="13662"/>
    <tableColumn id="2734" xr3:uid="{CB2A266D-1BB1-4258-8EA2-A1AE29582131}" name="Column2714" dataDxfId="13661"/>
    <tableColumn id="2735" xr3:uid="{8E1F6053-795A-4FFE-986D-8D3F82651B30}" name="Column2715" dataDxfId="13660"/>
    <tableColumn id="2736" xr3:uid="{DCA6DBA3-4AB8-4646-AD50-363C6C2568A7}" name="Column2716" dataDxfId="13659"/>
    <tableColumn id="2737" xr3:uid="{AA6BDF6D-0CE5-450C-B99F-7380065F6DE1}" name="Column2717" dataDxfId="13658"/>
    <tableColumn id="2738" xr3:uid="{F36FD21F-A525-4F2C-A92C-64B4E6BB4894}" name="Column2718" dataDxfId="13657"/>
    <tableColumn id="2739" xr3:uid="{C8BA3E31-FC0C-4835-8A16-1000257ACB0F}" name="Column2719" dataDxfId="13656"/>
    <tableColumn id="2740" xr3:uid="{FC660F0D-8B59-4066-9999-B769D13BDDAE}" name="Column2720" dataDxfId="13655"/>
    <tableColumn id="2741" xr3:uid="{8D987943-B673-4CAA-8BC7-4B8536543E18}" name="Column2721" dataDxfId="13654"/>
    <tableColumn id="2742" xr3:uid="{5CA8C1BF-890B-4FC6-8E0B-ED6F81E9CDA8}" name="Column2722" dataDxfId="13653"/>
    <tableColumn id="2743" xr3:uid="{D93473D6-0DE2-432D-806E-6DC69DA927C7}" name="Column2723" dataDxfId="13652"/>
    <tableColumn id="2744" xr3:uid="{D6F411FD-9CB0-4253-9C26-A7437AEB1405}" name="Column2724" dataDxfId="13651"/>
    <tableColumn id="2745" xr3:uid="{9712390B-187F-497D-B058-7B9547CBAAC8}" name="Column2725" dataDxfId="13650"/>
    <tableColumn id="2746" xr3:uid="{A989013A-D57D-4162-8358-D99CFCB3E414}" name="Column2726" dataDxfId="13649"/>
    <tableColumn id="2747" xr3:uid="{BBE15763-2665-4DFF-8E16-7BA819A78101}" name="Column2727" dataDxfId="13648"/>
    <tableColumn id="2748" xr3:uid="{1D63E2D1-67EC-4817-B206-C4700C649915}" name="Column2728" dataDxfId="13647"/>
    <tableColumn id="2749" xr3:uid="{9621DC19-FD5A-4512-A341-0D01AFB5E50B}" name="Column2729" dataDxfId="13646"/>
    <tableColumn id="2750" xr3:uid="{F3922E77-833E-4A3D-8328-B325DA4A3E4D}" name="Column2730" dataDxfId="13645"/>
    <tableColumn id="2751" xr3:uid="{A3AABF22-93DF-474A-9950-FE7E883989BC}" name="Column2731" dataDxfId="13644"/>
    <tableColumn id="2752" xr3:uid="{008C402D-FEE1-4418-93DF-4006F0C07AD7}" name="Column2732" dataDxfId="13643"/>
    <tableColumn id="2753" xr3:uid="{3B188837-4F81-42F4-B103-18E5FF77AB11}" name="Column2733" dataDxfId="13642"/>
    <tableColumn id="2754" xr3:uid="{B1F6B928-9FF9-4DA4-9376-95097E6D955B}" name="Column2734" dataDxfId="13641"/>
    <tableColumn id="2755" xr3:uid="{79FE0F1A-F799-4146-95DE-8428E44D7695}" name="Column2735" dataDxfId="13640"/>
    <tableColumn id="2756" xr3:uid="{8D66B153-F5C5-4A8C-95CF-CDD5FDDC54CC}" name="Column2736" dataDxfId="13639"/>
    <tableColumn id="2757" xr3:uid="{C3F03A36-EDF1-4A7A-8A5B-530D52BB3A44}" name="Column2737" dataDxfId="13638"/>
    <tableColumn id="2758" xr3:uid="{20322558-A483-4598-90D7-4AD1A6C4ADF4}" name="Column2738" dataDxfId="13637"/>
    <tableColumn id="2759" xr3:uid="{11FEA480-5594-4133-B971-45E08A3BB443}" name="Column2739" dataDxfId="13636"/>
    <tableColumn id="2760" xr3:uid="{83DFDF64-5D11-4D29-889E-5312FD8FDCDF}" name="Column2740" dataDxfId="13635"/>
    <tableColumn id="2761" xr3:uid="{642A0ED2-8F26-4019-BE23-563828F28C22}" name="Column2741" dataDxfId="13634"/>
    <tableColumn id="2762" xr3:uid="{51184215-82AC-4E73-889F-022BE02F45EC}" name="Column2742" dataDxfId="13633"/>
    <tableColumn id="2763" xr3:uid="{14A6F46B-72D9-463F-AF4E-BBFA5D363A8D}" name="Column2743" dataDxfId="13632"/>
    <tableColumn id="2764" xr3:uid="{1CB6AD32-1B57-4C7D-8CF1-FE6FAC2684C2}" name="Column2744" dataDxfId="13631"/>
    <tableColumn id="2765" xr3:uid="{CA7C97DA-31B4-4534-85F6-F0565C3D0B74}" name="Column2745" dataDxfId="13630"/>
    <tableColumn id="2766" xr3:uid="{C0207FC4-31CB-4071-81E6-1950C1591D66}" name="Column2746" dataDxfId="13629"/>
    <tableColumn id="2767" xr3:uid="{58FF2957-365D-4D46-B88D-88CFFBDD0A4A}" name="Column2747" dataDxfId="13628"/>
    <tableColumn id="2768" xr3:uid="{3CE6266F-65D2-4B38-A57D-75D43C0CFA19}" name="Column2748" dataDxfId="13627"/>
    <tableColumn id="2769" xr3:uid="{D6A85AD3-54C2-4E7B-912B-16C4F43DA174}" name="Column2749" dataDxfId="13626"/>
    <tableColumn id="2770" xr3:uid="{FD579F89-0A7A-46A5-A4C9-F1A0DB3A106E}" name="Column2750" dataDxfId="13625"/>
    <tableColumn id="2771" xr3:uid="{09FA7FEC-532E-4B2B-9314-A2277E378F08}" name="Column2751" dataDxfId="13624"/>
    <tableColumn id="2772" xr3:uid="{2A44636E-2B42-43A1-B2F4-137C2556357B}" name="Column2752" dataDxfId="13623"/>
    <tableColumn id="2773" xr3:uid="{9F8F736D-1C05-483A-B647-6723202AE0EB}" name="Column2753" dataDxfId="13622"/>
    <tableColumn id="2774" xr3:uid="{F4B8BFAC-FE94-4F0F-8D72-04E175CF1CE5}" name="Column2754" dataDxfId="13621"/>
    <tableColumn id="2775" xr3:uid="{2BB0B86D-58FE-4790-A9CA-EA5339D30B3E}" name="Column2755" dataDxfId="13620"/>
    <tableColumn id="2776" xr3:uid="{B8104107-D220-488F-94A7-C7AD7E9B82FA}" name="Column2756" dataDxfId="13619"/>
    <tableColumn id="2777" xr3:uid="{12B61F94-E53B-4CB4-9A30-A62B186A386D}" name="Column2757" dataDxfId="13618"/>
    <tableColumn id="2778" xr3:uid="{D2DE522D-5434-4210-B3F8-7C1B525E246F}" name="Column2758" dataDxfId="13617"/>
    <tableColumn id="2779" xr3:uid="{D323A8C2-7845-4B55-8F98-BACBB584B8D1}" name="Column2759" dataDxfId="13616"/>
    <tableColumn id="2780" xr3:uid="{C0A5C62E-B564-44BA-8EE5-88269132ED16}" name="Column2760" dataDxfId="13615"/>
    <tableColumn id="2781" xr3:uid="{398A5FA2-35EE-42C8-A085-5628E447930E}" name="Column2761" dataDxfId="13614"/>
    <tableColumn id="2782" xr3:uid="{A7782414-94A4-45E3-BFBE-165CDC8EBABF}" name="Column2762" dataDxfId="13613"/>
    <tableColumn id="2783" xr3:uid="{BA32ECB0-FE5C-4085-AE0D-9AF90EB4B850}" name="Column2763" dataDxfId="13612"/>
    <tableColumn id="2784" xr3:uid="{6647FE88-2948-4646-BEC7-BBB7EA613E40}" name="Column2764" dataDxfId="13611"/>
    <tableColumn id="2785" xr3:uid="{D4B5D7FC-3312-439E-9F79-DE5847934B5C}" name="Column2765" dataDxfId="13610"/>
    <tableColumn id="2786" xr3:uid="{8F4FA2B5-4150-4B87-A24D-F47C97F26DF0}" name="Column2766" dataDxfId="13609"/>
    <tableColumn id="2787" xr3:uid="{4E5ED73D-2CFA-4EC7-8488-2793EA01BE2A}" name="Column2767" dataDxfId="13608"/>
    <tableColumn id="2788" xr3:uid="{0381C53A-87F8-4CD9-8F5F-A68B9DEEF8D3}" name="Column2768" dataDxfId="13607"/>
    <tableColumn id="2789" xr3:uid="{53BDE64C-E5CF-4BF3-9B75-42F3958F80D0}" name="Column2769" dataDxfId="13606"/>
    <tableColumn id="2790" xr3:uid="{5E9798CE-1E19-44FB-BFC1-47EEB67E5898}" name="Column2770" dataDxfId="13605"/>
    <tableColumn id="2791" xr3:uid="{50E33FC7-6A83-4FF4-835E-68FD27ED7A59}" name="Column2771" dataDxfId="13604"/>
    <tableColumn id="2792" xr3:uid="{C3445493-29DD-4219-ADFA-510C7D685186}" name="Column2772" dataDxfId="13603"/>
    <tableColumn id="2793" xr3:uid="{E40E15C3-CDF6-47D7-AC06-151436D24978}" name="Column2773" dataDxfId="13602"/>
    <tableColumn id="2794" xr3:uid="{BAEFD2E9-5C78-4417-950D-71EB3875F94C}" name="Column2774" dataDxfId="13601"/>
    <tableColumn id="2795" xr3:uid="{D0659F49-E91C-4E7C-BF7B-DD9351528D4A}" name="Column2775" dataDxfId="13600"/>
    <tableColumn id="2796" xr3:uid="{0587972A-328B-4F28-A518-DD98F0337137}" name="Column2776" dataDxfId="13599"/>
    <tableColumn id="2797" xr3:uid="{5C6A0D56-35D6-4349-B784-243832F7D760}" name="Column2777" dataDxfId="13598"/>
    <tableColumn id="2798" xr3:uid="{2F06C866-0490-41D8-B9B5-0928121B6987}" name="Column2778" dataDxfId="13597"/>
    <tableColumn id="2799" xr3:uid="{A3FBD86F-F02F-422C-ABB2-528D090071F7}" name="Column2779" dataDxfId="13596"/>
    <tableColumn id="2800" xr3:uid="{16C25BB0-495E-4841-B5A4-E596FDD9158C}" name="Column2780" dataDxfId="13595"/>
    <tableColumn id="2801" xr3:uid="{AD78CC92-79E2-4FC2-A402-3E3F04E6590C}" name="Column2781" dataDxfId="13594"/>
    <tableColumn id="2802" xr3:uid="{D9C215C5-F068-42C4-B6C4-A8E4577C07CE}" name="Column2782" dataDxfId="13593"/>
    <tableColumn id="2803" xr3:uid="{89221A76-E61D-42A8-A539-B0207B285B75}" name="Column2783" dataDxfId="13592"/>
    <tableColumn id="2804" xr3:uid="{744FAA36-36BF-432C-9F1D-84532A7074D3}" name="Column2784" dataDxfId="13591"/>
    <tableColumn id="2805" xr3:uid="{43B17858-1FBC-440F-BFA9-3C587939F9EE}" name="Column2785" dataDxfId="13590"/>
    <tableColumn id="2806" xr3:uid="{D2B2EA2C-567C-4D87-A65E-1E0EF259FC79}" name="Column2786" dataDxfId="13589"/>
    <tableColumn id="2807" xr3:uid="{B365CBBA-98E9-4702-9376-790876CFF917}" name="Column2787" dataDxfId="13588"/>
    <tableColumn id="2808" xr3:uid="{113F2115-071E-4267-ADF0-2BEA953AA822}" name="Column2788" dataDxfId="13587"/>
    <tableColumn id="2809" xr3:uid="{BEA32267-788E-478C-A0E8-829FF8183AC4}" name="Column2789" dataDxfId="13586"/>
    <tableColumn id="2810" xr3:uid="{628998D5-211E-45FA-8156-F2B092F4B5B9}" name="Column2790" dataDxfId="13585"/>
    <tableColumn id="2811" xr3:uid="{403792EE-CB33-4AF9-BF5A-0C5E77186339}" name="Column2791" dataDxfId="13584"/>
    <tableColumn id="2812" xr3:uid="{B46E7002-83C6-4BD9-9A31-3FAB72112E3A}" name="Column2792" dataDxfId="13583"/>
    <tableColumn id="2813" xr3:uid="{0229D935-9E68-44CB-BDBB-0E5F3CA7BA3A}" name="Column2793" dataDxfId="13582"/>
    <tableColumn id="2814" xr3:uid="{0DB90C30-B38F-47B4-919B-BACEE7AB5E14}" name="Column2794" dataDxfId="13581"/>
    <tableColumn id="2815" xr3:uid="{8E79CA1C-94F5-4D43-AB18-FC4DFF67EE47}" name="Column2795" dataDxfId="13580"/>
    <tableColumn id="2816" xr3:uid="{33DEF7A3-C292-4C42-97ED-3CEF3C1CC0D5}" name="Column2796" dataDxfId="13579"/>
    <tableColumn id="2817" xr3:uid="{94BD3E40-EC47-4355-B1EA-289244F596AB}" name="Column2797" dataDxfId="13578"/>
    <tableColumn id="2818" xr3:uid="{2777012A-5673-40AF-A19F-922F611BB21E}" name="Column2798" dataDxfId="13577"/>
    <tableColumn id="2819" xr3:uid="{B1EE2953-0CAB-4A89-B8CB-CAC3C3BA1DA5}" name="Column2799" dataDxfId="13576"/>
    <tableColumn id="2820" xr3:uid="{DED7F5C2-9296-409A-9D2A-F2119B211D61}" name="Column2800" dataDxfId="13575"/>
    <tableColumn id="2821" xr3:uid="{D1FEFB64-F38B-46FB-898E-61C5A871A56F}" name="Column2801" dataDxfId="13574"/>
    <tableColumn id="2822" xr3:uid="{9C6B062F-EB29-4C12-82F4-315D81291B23}" name="Column2802" dataDxfId="13573"/>
    <tableColumn id="2823" xr3:uid="{083DDF2D-9B4A-4A38-A6FA-17179D7001CD}" name="Column2803" dataDxfId="13572"/>
    <tableColumn id="2824" xr3:uid="{77D80682-C5A5-4869-A30D-DD85477EA8FC}" name="Column2804" dataDxfId="13571"/>
    <tableColumn id="2825" xr3:uid="{831D399A-EA4A-4653-9ED2-B4C4CA81EBF2}" name="Column2805" dataDxfId="13570"/>
    <tableColumn id="2826" xr3:uid="{522DAB0D-5221-4C82-892B-52DCAD9DB934}" name="Column2806" dataDxfId="13569"/>
    <tableColumn id="2827" xr3:uid="{13E5A8C3-1D8A-4CD6-BD79-972F77408156}" name="Column2807" dataDxfId="13568"/>
    <tableColumn id="2828" xr3:uid="{D334C807-6BDA-49D4-996F-731C6E08464D}" name="Column2808" dataDxfId="13567"/>
    <tableColumn id="2829" xr3:uid="{779ED62B-A629-4067-883A-34C0A9A3B18F}" name="Column2809" dataDxfId="13566"/>
    <tableColumn id="2830" xr3:uid="{CB375606-49C2-4C05-8C33-897D7ADCD27C}" name="Column2810" dataDxfId="13565"/>
    <tableColumn id="2831" xr3:uid="{B9736D28-74C4-4350-B96D-86523142CB0C}" name="Column2811" dataDxfId="13564"/>
    <tableColumn id="2832" xr3:uid="{FAC193C4-924C-4E7A-9268-DB167C6BB433}" name="Column2812" dataDxfId="13563"/>
    <tableColumn id="2833" xr3:uid="{DF7BF478-7F6F-4C0F-8D41-CA72A13D6CE3}" name="Column2813" dataDxfId="13562"/>
    <tableColumn id="2834" xr3:uid="{E09849A4-6AD6-436C-A4EC-831900212C92}" name="Column2814" dataDxfId="13561"/>
    <tableColumn id="2835" xr3:uid="{0C365B38-8633-4F51-BB9B-1F4708F1D109}" name="Column2815" dataDxfId="13560"/>
    <tableColumn id="2836" xr3:uid="{AACA7098-F86D-418E-A4DD-0A43EC432E23}" name="Column2816" dataDxfId="13559"/>
    <tableColumn id="2837" xr3:uid="{3EE838BF-BC9B-49F9-9E1B-088FA6D0EF4B}" name="Column2817" dataDxfId="13558"/>
    <tableColumn id="2838" xr3:uid="{24BEE590-1C8A-4E47-AEAF-11A436CE0597}" name="Column2818" dataDxfId="13557"/>
    <tableColumn id="2839" xr3:uid="{4A080BFB-CFCB-4875-9F09-7E95F58F63DA}" name="Column2819" dataDxfId="13556"/>
    <tableColumn id="2840" xr3:uid="{E1EA22CF-B4E0-4EE2-B1ED-CC17E21ACA78}" name="Column2820" dataDxfId="13555"/>
    <tableColumn id="2841" xr3:uid="{01F4DDBF-2A19-4A4C-8E65-FD6420CD340B}" name="Column2821" dataDxfId="13554"/>
    <tableColumn id="2842" xr3:uid="{EB93EFB2-A0DE-4F39-AF0A-BBFB81ABEF3B}" name="Column2822" dataDxfId="13553"/>
    <tableColumn id="2843" xr3:uid="{DDCE657B-951D-4EA6-A222-B0775F8970C9}" name="Column2823" dataDxfId="13552"/>
    <tableColumn id="2844" xr3:uid="{5C97F791-FC67-4A7F-9199-56B362962E73}" name="Column2824" dataDxfId="13551"/>
    <tableColumn id="2845" xr3:uid="{82275CF8-FC2C-4012-AB33-95E63AA00AC4}" name="Column2825" dataDxfId="13550"/>
    <tableColumn id="2846" xr3:uid="{FB032432-A3C5-43A7-9246-38F437E9F85D}" name="Column2826" dataDxfId="13549"/>
    <tableColumn id="2847" xr3:uid="{85BDF618-11C4-453A-B071-9CE003FDA0E0}" name="Column2827" dataDxfId="13548"/>
    <tableColumn id="2848" xr3:uid="{118D90B1-3444-49F8-ACC4-A60B7D417A95}" name="Column2828" dataDxfId="13547"/>
    <tableColumn id="2849" xr3:uid="{1CF65BB4-506C-48E7-916F-2117B7DFDCB5}" name="Column2829" dataDxfId="13546"/>
    <tableColumn id="2850" xr3:uid="{73D7F14E-3E4F-468A-8BB5-A00A0596DEA1}" name="Column2830" dataDxfId="13545"/>
    <tableColumn id="2851" xr3:uid="{0541C027-AD7F-48DD-879D-38DB376CDFDB}" name="Column2831" dataDxfId="13544"/>
    <tableColumn id="2852" xr3:uid="{F0C20BB5-0770-4FB8-91F3-86E1CDA9333A}" name="Column2832" dataDxfId="13543"/>
    <tableColumn id="2853" xr3:uid="{95841CD8-E578-4961-AE70-1C08DCEBA625}" name="Column2833" dataDxfId="13542"/>
    <tableColumn id="2854" xr3:uid="{7F8B4542-6D79-4FE3-9B77-E77FDCBF35C2}" name="Column2834" dataDxfId="13541"/>
    <tableColumn id="2855" xr3:uid="{5DC6E7B8-B2B0-4F1D-AA69-1BDB90025CF2}" name="Column2835" dataDxfId="13540"/>
    <tableColumn id="2856" xr3:uid="{3EE15F1A-86BF-4BE5-92B6-52EF90C6A8BC}" name="Column2836" dataDxfId="13539"/>
    <tableColumn id="2857" xr3:uid="{F5BC5011-4CD8-487B-A174-D66A09D2F942}" name="Column2837" dataDxfId="13538"/>
    <tableColumn id="2858" xr3:uid="{BFFA3D7C-D882-46F8-B169-DD4F38A64F62}" name="Column2838" dataDxfId="13537"/>
    <tableColumn id="2859" xr3:uid="{1F9C6FFA-0FA3-4956-A19C-C92BCCCCE1D7}" name="Column2839" dataDxfId="13536"/>
    <tableColumn id="2860" xr3:uid="{792C10A3-5AB7-445B-8C42-0AB50B7C1B16}" name="Column2840" dataDxfId="13535"/>
    <tableColumn id="2861" xr3:uid="{653EAE15-32B2-4EBC-8275-86F4CC61B273}" name="Column2841" dataDxfId="13534"/>
    <tableColumn id="2862" xr3:uid="{3D46BD43-0308-4E6A-AC74-EB551DFD315F}" name="Column2842" dataDxfId="13533"/>
    <tableColumn id="2863" xr3:uid="{D8FCCAEC-54A6-4AE3-A0BF-38D651E3A396}" name="Column2843" dataDxfId="13532"/>
    <tableColumn id="2864" xr3:uid="{29FA3A22-236B-43CC-BEB1-AEE308AB61D8}" name="Column2844" dataDxfId="13531"/>
    <tableColumn id="2865" xr3:uid="{66B76BED-25AA-4907-847E-5D113943EEBE}" name="Column2845" dataDxfId="13530"/>
    <tableColumn id="2866" xr3:uid="{853A26A4-5463-4FC0-8CBB-7503C7BCE4CD}" name="Column2846" dataDxfId="13529"/>
    <tableColumn id="2867" xr3:uid="{9F5AAEA3-B546-4F7E-8327-DB6D24842DA5}" name="Column2847" dataDxfId="13528"/>
    <tableColumn id="2868" xr3:uid="{D3205CD3-2E93-4B4A-B1B7-FE431CB065F9}" name="Column2848" dataDxfId="13527"/>
    <tableColumn id="2869" xr3:uid="{02BD49A3-8DCE-4198-A188-9C94A951BA75}" name="Column2849" dataDxfId="13526"/>
    <tableColumn id="2870" xr3:uid="{71EF47EA-F744-4149-A03E-C9133DD67638}" name="Column2850" dataDxfId="13525"/>
    <tableColumn id="2871" xr3:uid="{67F4B061-31F0-4E63-ABF7-896427E30AA4}" name="Column2851" dataDxfId="13524"/>
    <tableColumn id="2872" xr3:uid="{39388D39-EF2E-4D77-B434-435F6F691721}" name="Column2852" dataDxfId="13523"/>
    <tableColumn id="2873" xr3:uid="{64E828CA-22F3-4556-9201-50117B7A072B}" name="Column2853" dataDxfId="13522"/>
    <tableColumn id="2874" xr3:uid="{7FA2C1FA-F8AE-4297-8AC6-E5081A849B6A}" name="Column2854" dataDxfId="13521"/>
    <tableColumn id="2875" xr3:uid="{3C02C85B-AC01-4FFE-8D90-B293828F15C3}" name="Column2855" dataDxfId="13520"/>
    <tableColumn id="2876" xr3:uid="{C281C9CF-AAC3-4A5B-AC2C-5F81AB8FFDC4}" name="Column2856" dataDxfId="13519"/>
    <tableColumn id="2877" xr3:uid="{26597C45-76D9-4C7C-8187-B19C0C7AD251}" name="Column2857" dataDxfId="13518"/>
    <tableColumn id="2878" xr3:uid="{F505D2EF-6A7E-4B8F-8261-C16A0BEA474A}" name="Column2858" dataDxfId="13517"/>
    <tableColumn id="2879" xr3:uid="{60C1FEBA-DA4E-47D5-BEAA-68F8F8E4D480}" name="Column2859" dataDxfId="13516"/>
    <tableColumn id="2880" xr3:uid="{4E4D3070-732D-4765-A633-40FE97C7C00B}" name="Column2860" dataDxfId="13515"/>
    <tableColumn id="2881" xr3:uid="{A7FA4EF8-1AEB-4A9F-B91A-5B17B8352B5D}" name="Column2861" dataDxfId="13514"/>
    <tableColumn id="2882" xr3:uid="{D9918E73-CF4E-49A3-8933-4CAC7DDD69B7}" name="Column2862" dataDxfId="13513"/>
    <tableColumn id="2883" xr3:uid="{CE2C66DA-4709-4A68-B8BC-48585AADADA8}" name="Column2863" dataDxfId="13512"/>
    <tableColumn id="2884" xr3:uid="{E071D84A-7263-4030-AFD6-6380A5FE4083}" name="Column2864" dataDxfId="13511"/>
    <tableColumn id="2885" xr3:uid="{337CB15A-7441-4658-B1FC-C873B52CD437}" name="Column2865" dataDxfId="13510"/>
    <tableColumn id="2886" xr3:uid="{4161AAEF-71D3-4C2B-9391-8D6A581EE712}" name="Column2866" dataDxfId="13509"/>
    <tableColumn id="2887" xr3:uid="{275FECBD-EB2E-491A-A9AD-48FFC53916E7}" name="Column2867" dataDxfId="13508"/>
    <tableColumn id="2888" xr3:uid="{D3F6A9CF-9C5E-43CF-AB10-6F693E870834}" name="Column2868" dataDxfId="13507"/>
    <tableColumn id="2889" xr3:uid="{6316DCBE-5772-457B-B679-2B84CFFD270F}" name="Column2869" dataDxfId="13506"/>
    <tableColumn id="2890" xr3:uid="{D34E4D35-15F7-4E2B-9BA9-0201F01DA655}" name="Column2870" dataDxfId="13505"/>
    <tableColumn id="2891" xr3:uid="{84B186C8-9D66-45B3-8E75-04D32A103E42}" name="Column2871" dataDxfId="13504"/>
    <tableColumn id="2892" xr3:uid="{5D1F728B-B33E-444F-88F9-367FC854B926}" name="Column2872" dataDxfId="13503"/>
    <tableColumn id="2893" xr3:uid="{BEE26975-48C4-4D03-A594-04674913D651}" name="Column2873" dataDxfId="13502"/>
    <tableColumn id="2894" xr3:uid="{133C9B66-8AED-46A5-A760-145B4D48004A}" name="Column2874" dataDxfId="13501"/>
    <tableColumn id="2895" xr3:uid="{8BDB050F-A972-4078-B38D-2BA85F75176C}" name="Column2875" dataDxfId="13500"/>
    <tableColumn id="2896" xr3:uid="{E57A3D50-94ED-486D-A91F-57D697A6909B}" name="Column2876" dataDxfId="13499"/>
    <tableColumn id="2897" xr3:uid="{C22A6F2A-1C44-4514-A28E-DFE695ACC8A1}" name="Column2877" dataDxfId="13498"/>
    <tableColumn id="2898" xr3:uid="{14D0A46A-2D4E-49E4-8D92-59614DC54A3C}" name="Column2878" dataDxfId="13497"/>
    <tableColumn id="2899" xr3:uid="{056439CE-7A59-481F-A457-9CA96709EC0D}" name="Column2879" dataDxfId="13496"/>
    <tableColumn id="2900" xr3:uid="{48AB333D-B122-4E34-A52C-A6D83949FAB3}" name="Column2880" dataDxfId="13495"/>
    <tableColumn id="2901" xr3:uid="{A1A97CE6-63E8-401A-8403-0F7692B4F19D}" name="Column2881" dataDxfId="13494"/>
    <tableColumn id="2902" xr3:uid="{116BE456-959E-4450-B3E4-8EAE7D45DFFF}" name="Column2882" dataDxfId="13493"/>
    <tableColumn id="2903" xr3:uid="{0811C6A3-5ADA-49AC-9734-149A2DE4B3C1}" name="Column2883" dataDxfId="13492"/>
    <tableColumn id="2904" xr3:uid="{8926080E-85EA-44BA-8767-5ADBB438A759}" name="Column2884" dataDxfId="13491"/>
    <tableColumn id="2905" xr3:uid="{8C99C6C4-8FE3-4D87-93AC-0F624E24013F}" name="Column2885" dataDxfId="13490"/>
    <tableColumn id="2906" xr3:uid="{F6D4E82F-8654-4E52-B0FF-19936EB8BE76}" name="Column2886" dataDxfId="13489"/>
    <tableColumn id="2907" xr3:uid="{EE70F314-FAE9-4B3F-9388-8A5FE32981C6}" name="Column2887" dataDxfId="13488"/>
    <tableColumn id="2908" xr3:uid="{837F8532-6967-4AC7-A781-48085A2584F7}" name="Column2888" dataDxfId="13487"/>
    <tableColumn id="2909" xr3:uid="{0E739FCE-EAFE-4578-BE08-59030B95154D}" name="Column2889" dataDxfId="13486"/>
    <tableColumn id="2910" xr3:uid="{D79BEFC6-B9DA-4593-B35E-06547E1BA467}" name="Column2890" dataDxfId="13485"/>
    <tableColumn id="2911" xr3:uid="{86959B8C-B3F5-40AA-82F6-CEB594396973}" name="Column2891" dataDxfId="13484"/>
    <tableColumn id="2912" xr3:uid="{AE1B978F-A6ED-489C-AE4E-BE01808DFA86}" name="Column2892" dataDxfId="13483"/>
    <tableColumn id="2913" xr3:uid="{8AC34ABB-230E-46C3-A6BB-3849892BC903}" name="Column2893" dataDxfId="13482"/>
    <tableColumn id="2914" xr3:uid="{842210A7-2226-4D85-8E88-C724CEA0BBE0}" name="Column2894" dataDxfId="13481"/>
    <tableColumn id="2915" xr3:uid="{215F1146-7B30-467E-AC0D-10EC3192AB71}" name="Column2895" dataDxfId="13480"/>
    <tableColumn id="2916" xr3:uid="{537141B8-197E-4369-841C-85B7A75840CA}" name="Column2896" dataDxfId="13479"/>
    <tableColumn id="2917" xr3:uid="{5FD47704-C62F-48A2-8033-387FF9AF8840}" name="Column2897" dataDxfId="13478"/>
    <tableColumn id="2918" xr3:uid="{C48CF748-78A0-45CC-92E1-04ABA0DEEE21}" name="Column2898" dataDxfId="13477"/>
    <tableColumn id="2919" xr3:uid="{52595626-4AD2-4D49-8739-4FD017CC4CB6}" name="Column2899" dataDxfId="13476"/>
    <tableColumn id="2920" xr3:uid="{2CFF5D00-1968-48AA-A48B-58C28475F96A}" name="Column2900" dataDxfId="13475"/>
    <tableColumn id="2921" xr3:uid="{A78947DD-8089-4342-8A67-D0F8361E4E84}" name="Column2901" dataDxfId="13474"/>
    <tableColumn id="2922" xr3:uid="{28478585-61C8-4EF8-86F0-315BD726F4DE}" name="Column2902" dataDxfId="13473"/>
    <tableColumn id="2923" xr3:uid="{E2B39BC1-ABB7-4673-A2D5-61347B1DB75F}" name="Column2903" dataDxfId="13472"/>
    <tableColumn id="2924" xr3:uid="{1AD0FB04-542A-457A-90DA-1BF6777F23A9}" name="Column2904" dataDxfId="13471"/>
    <tableColumn id="2925" xr3:uid="{4F958CC9-23BC-434D-98F9-3AECB4955240}" name="Column2905" dataDxfId="13470"/>
    <tableColumn id="2926" xr3:uid="{3BE3C2F8-7098-487C-9DD8-63185D0E0D8E}" name="Column2906" dataDxfId="13469"/>
    <tableColumn id="2927" xr3:uid="{B1F80E6A-C8CB-4090-BB65-E6BC325987E0}" name="Column2907" dataDxfId="13468"/>
    <tableColumn id="2928" xr3:uid="{0DBE439F-FA91-406A-8F4B-C54082B3FA3E}" name="Column2908" dataDxfId="13467"/>
    <tableColumn id="2929" xr3:uid="{739C5ACC-39F5-40AA-A190-D15A170C3674}" name="Column2909" dataDxfId="13466"/>
    <tableColumn id="2930" xr3:uid="{6F90D246-D2C0-4AB7-BA96-EF634AAA2840}" name="Column2910" dataDxfId="13465"/>
    <tableColumn id="2931" xr3:uid="{5C954BE3-FD8E-40CE-A0C1-56B5150A9E5D}" name="Column2911" dataDxfId="13464"/>
    <tableColumn id="2932" xr3:uid="{89229134-A8FE-48A1-AFF7-94579BD90713}" name="Column2912" dataDxfId="13463"/>
    <tableColumn id="2933" xr3:uid="{8988D168-EFEA-4BB1-BE33-D2694AD720B2}" name="Column2913" dataDxfId="13462"/>
    <tableColumn id="2934" xr3:uid="{7E51A374-AC2B-4B60-9DAD-42AF544D7006}" name="Column2914" dataDxfId="13461"/>
    <tableColumn id="2935" xr3:uid="{A8097FCF-7108-477D-9073-7186846F62B0}" name="Column2915" dataDxfId="13460"/>
    <tableColumn id="2936" xr3:uid="{CD8C2A0E-10E1-4099-8E38-21E2DC2C5BA5}" name="Column2916" dataDxfId="13459"/>
    <tableColumn id="2937" xr3:uid="{966FC261-557A-4DA2-8F50-3544937A13CD}" name="Column2917" dataDxfId="13458"/>
    <tableColumn id="2938" xr3:uid="{82536103-3AED-4EB0-94D0-EC6CA8C39A2A}" name="Column2918" dataDxfId="13457"/>
    <tableColumn id="2939" xr3:uid="{CE8F699F-E8FB-41D2-893F-04CEFA460596}" name="Column2919" dataDxfId="13456"/>
    <tableColumn id="2940" xr3:uid="{4109EBC4-EBBE-4CF9-9BD3-38580162C41A}" name="Column2920" dataDxfId="13455"/>
    <tableColumn id="2941" xr3:uid="{0BADD7F2-9CCC-4859-82DB-3C6A56D8C0AE}" name="Column2921" dataDxfId="13454"/>
    <tableColumn id="2942" xr3:uid="{C9B48BA7-B219-417B-AB2D-63315C563131}" name="Column2922" dataDxfId="13453"/>
    <tableColumn id="2943" xr3:uid="{45D42A1A-3540-429A-B250-BFAD77241FE0}" name="Column2923" dataDxfId="13452"/>
    <tableColumn id="2944" xr3:uid="{F6B8243D-9C14-41C8-A30E-9FBB9E79AA34}" name="Column2924" dataDxfId="13451"/>
    <tableColumn id="2945" xr3:uid="{0357DF16-4416-4D2E-B7C8-62CE8C97345B}" name="Column2925" dataDxfId="13450"/>
    <tableColumn id="2946" xr3:uid="{619149A7-9AC7-4BE5-A496-A6FE988765E2}" name="Column2926" dataDxfId="13449"/>
    <tableColumn id="2947" xr3:uid="{0050F513-5B7C-488E-9D8A-5DD8F86D22FC}" name="Column2927" dataDxfId="13448"/>
    <tableColumn id="2948" xr3:uid="{8ECDD935-F583-4B73-91A7-E309DB656DD5}" name="Column2928" dataDxfId="13447"/>
    <tableColumn id="2949" xr3:uid="{D35DE55E-E507-4A32-9AB7-E026D0CCEB5C}" name="Column2929" dataDxfId="13446"/>
    <tableColumn id="2950" xr3:uid="{B5198A90-E4B6-4223-8350-09E93008773D}" name="Column2930" dataDxfId="13445"/>
    <tableColumn id="2951" xr3:uid="{793431EC-10E0-4212-A705-91224E895380}" name="Column2931" dataDxfId="13444"/>
    <tableColumn id="2952" xr3:uid="{D7377D70-EA99-46D2-A380-E63C05F29C67}" name="Column2932" dataDxfId="13443"/>
    <tableColumn id="2953" xr3:uid="{F943EEF7-AE7D-4AFE-BE0F-A4DB8542AE69}" name="Column2933" dataDxfId="13442"/>
    <tableColumn id="2954" xr3:uid="{A63E8833-3B6C-4468-B1B8-C496A67E6979}" name="Column2934" dataDxfId="13441"/>
    <tableColumn id="2955" xr3:uid="{AC030D71-C115-4559-A181-F98DF65CDF6A}" name="Column2935" dataDxfId="13440"/>
    <tableColumn id="2956" xr3:uid="{4A27BE37-8D2B-4005-B5FF-0E3BCC0859BB}" name="Column2936" dataDxfId="13439"/>
    <tableColumn id="2957" xr3:uid="{5DFFBC12-CA10-40B9-BF1E-BCEC61EAA723}" name="Column2937" dataDxfId="13438"/>
    <tableColumn id="2958" xr3:uid="{CEBBCE71-270B-426D-B116-D6F84422359C}" name="Column2938" dataDxfId="13437"/>
    <tableColumn id="2959" xr3:uid="{AD97CF32-38A1-4ECA-93D0-799A1CE0C72D}" name="Column2939" dataDxfId="13436"/>
    <tableColumn id="2960" xr3:uid="{8A39BA26-1281-411C-96B7-FEC660FD1C5C}" name="Column2940" dataDxfId="13435"/>
    <tableColumn id="2961" xr3:uid="{AC283197-843A-4DCC-B74C-65A7EBED9338}" name="Column2941" dataDxfId="13434"/>
    <tableColumn id="2962" xr3:uid="{E49A9A2F-AD2B-4E9E-BD3D-55A5BBC5215D}" name="Column2942" dataDxfId="13433"/>
    <tableColumn id="2963" xr3:uid="{E7C32927-4004-4B28-9F9B-E5C0F437DF75}" name="Column2943" dataDxfId="13432"/>
    <tableColumn id="2964" xr3:uid="{206AE798-105E-4508-B4BB-629D58A8675E}" name="Column2944" dataDxfId="13431"/>
    <tableColumn id="2965" xr3:uid="{B6E5B3CE-B713-47B2-8C7B-ECDE8D4C5B23}" name="Column2945" dataDxfId="13430"/>
    <tableColumn id="2966" xr3:uid="{DA3E48CA-A076-470E-8BD4-1A755973D2A6}" name="Column2946" dataDxfId="13429"/>
    <tableColumn id="2967" xr3:uid="{62B92CC3-5850-4DA7-BD93-45B83117EB59}" name="Column2947" dataDxfId="13428"/>
    <tableColumn id="2968" xr3:uid="{C7680A9C-8F75-419E-BA53-965CC6BC6CF5}" name="Column2948" dataDxfId="13427"/>
    <tableColumn id="2969" xr3:uid="{F37BF149-6FC1-4D31-9E8A-FDFF43D7FF22}" name="Column2949" dataDxfId="13426"/>
    <tableColumn id="2970" xr3:uid="{3C5DCCA9-C527-4427-A359-316EB6E0DCAC}" name="Column2950" dataDxfId="13425"/>
    <tableColumn id="2971" xr3:uid="{C2546055-8243-4A9F-92D0-519311627246}" name="Column2951" dataDxfId="13424"/>
    <tableColumn id="2972" xr3:uid="{DCD4C5BB-81DE-459F-AEA4-62757789AC0A}" name="Column2952" dataDxfId="13423"/>
    <tableColumn id="2973" xr3:uid="{F6D1302D-6DC3-4BFD-894E-9D41E8D3502C}" name="Column2953" dataDxfId="13422"/>
    <tableColumn id="2974" xr3:uid="{53B58865-788A-42F8-97DA-D4E87C97EC2A}" name="Column2954" dataDxfId="13421"/>
    <tableColumn id="2975" xr3:uid="{83A3E0EF-782D-4639-A31C-05BF148E4FD0}" name="Column2955" dataDxfId="13420"/>
    <tableColumn id="2976" xr3:uid="{3E367460-CBE0-4776-A4AB-94939E6F8EC1}" name="Column2956" dataDxfId="13419"/>
    <tableColumn id="2977" xr3:uid="{AB5052C9-A800-40C5-BA06-18C8772B6392}" name="Column2957" dataDxfId="13418"/>
    <tableColumn id="2978" xr3:uid="{F3F8C0A7-0FC3-42CA-8E47-DFE4976F092C}" name="Column2958" dataDxfId="13417"/>
    <tableColumn id="2979" xr3:uid="{AA83B8BC-BDC4-4065-A23B-9B7EF97EDB19}" name="Column2959" dataDxfId="13416"/>
    <tableColumn id="2980" xr3:uid="{1365D935-7F26-4116-9A7A-08B2B1C414BD}" name="Column2960" dataDxfId="13415"/>
    <tableColumn id="2981" xr3:uid="{8AEA268C-6AFE-4D7A-9D61-481D0C58C608}" name="Column2961" dataDxfId="13414"/>
    <tableColumn id="2982" xr3:uid="{E4BD7D48-636E-4EBB-B8F7-132FD28DE359}" name="Column2962" dataDxfId="13413"/>
    <tableColumn id="2983" xr3:uid="{8F04ADD1-71B1-4BE5-B4AC-A4EBAF5B86E5}" name="Column2963" dataDxfId="13412"/>
    <tableColumn id="2984" xr3:uid="{EEDB7EE9-F6CB-4A6F-B097-FE4EAF5FCC66}" name="Column2964" dataDxfId="13411"/>
    <tableColumn id="2985" xr3:uid="{4016D5F7-E67A-4572-BDBA-DDAD0C86E7AB}" name="Column2965" dataDxfId="13410"/>
    <tableColumn id="2986" xr3:uid="{F08A01DE-959D-4BF5-96A8-0AB947AF1622}" name="Column2966" dataDxfId="13409"/>
    <tableColumn id="2987" xr3:uid="{AC4A7244-493A-4030-97B4-8C56603EBAF3}" name="Column2967" dataDxfId="13408"/>
    <tableColumn id="2988" xr3:uid="{84F74847-A56B-4DE5-853E-F266A01496D2}" name="Column2968" dataDxfId="13407"/>
    <tableColumn id="2989" xr3:uid="{C4717AA0-E8A3-4EF4-B11D-D3C5613357A4}" name="Column2969" dataDxfId="13406"/>
    <tableColumn id="2990" xr3:uid="{19545717-2FB9-4CE3-B1D3-A8416AC87D9C}" name="Column2970" dataDxfId="13405"/>
    <tableColumn id="2991" xr3:uid="{6CCDFD57-4298-4FAA-B4DD-B4618101129C}" name="Column2971" dataDxfId="13404"/>
    <tableColumn id="2992" xr3:uid="{385C7D34-2F50-43C5-93F5-2356EBEFB84B}" name="Column2972" dataDxfId="13403"/>
    <tableColumn id="2993" xr3:uid="{76A42E07-1C27-4E66-98BD-28DB74D51094}" name="Column2973" dataDxfId="13402"/>
    <tableColumn id="2994" xr3:uid="{4EE8F39E-BCA9-4B59-89CA-3A919409E03D}" name="Column2974" dataDxfId="13401"/>
    <tableColumn id="2995" xr3:uid="{90B0B8A9-2E21-4DFC-80E1-7A933194EDF1}" name="Column2975" dataDxfId="13400"/>
    <tableColumn id="2996" xr3:uid="{C48DEB1F-3E2B-4D3C-A61B-AD7939A3F860}" name="Column2976" dataDxfId="13399"/>
    <tableColumn id="2997" xr3:uid="{686BBF80-A281-40B8-8F16-1636E3105DF1}" name="Column2977" dataDxfId="13398"/>
    <tableColumn id="2998" xr3:uid="{F2312145-921A-4DC9-8168-E2BE724FDB7B}" name="Column2978" dataDxfId="13397"/>
    <tableColumn id="2999" xr3:uid="{1686C285-17C0-41CA-BCBC-DB0B1C68ACD8}" name="Column2979" dataDxfId="13396"/>
    <tableColumn id="3000" xr3:uid="{E7164AEC-94BE-427D-8A56-F9CCFD659ECF}" name="Column2980" dataDxfId="13395"/>
    <tableColumn id="3001" xr3:uid="{03AFD858-E0F4-4B99-A400-5F9DE90B86AD}" name="Column2981" dataDxfId="13394"/>
    <tableColumn id="3002" xr3:uid="{753451CD-4973-4316-B1FC-3651FBFE31FF}" name="Column2982" dataDxfId="13393"/>
    <tableColumn id="3003" xr3:uid="{4215B123-8AE7-4E6C-85DB-070DDA6D01A5}" name="Column2983" dataDxfId="13392"/>
    <tableColumn id="3004" xr3:uid="{00480229-EC95-4AB6-BF2E-05694E2A2D88}" name="Column2984" dataDxfId="13391"/>
    <tableColumn id="3005" xr3:uid="{D512BAC2-4FC7-4F9E-9A7E-28F2A0FD8EA4}" name="Column2985" dataDxfId="13390"/>
    <tableColumn id="3006" xr3:uid="{9D9727A1-0959-4484-B0D5-77C6F51E9F0F}" name="Column2986" dataDxfId="13389"/>
    <tableColumn id="3007" xr3:uid="{A6179B79-9560-4231-AA1A-F3DA3FAAE7AF}" name="Column2987" dataDxfId="13388"/>
    <tableColumn id="3008" xr3:uid="{D9C80190-88F7-4056-9776-A63976CA4349}" name="Column2988" dataDxfId="13387"/>
    <tableColumn id="3009" xr3:uid="{E8BBFE56-9645-4340-A4EC-900276CDE68F}" name="Column2989" dataDxfId="13386"/>
    <tableColumn id="3010" xr3:uid="{342780EE-352E-4552-9777-93AC1369D033}" name="Column2990" dataDxfId="13385"/>
    <tableColumn id="3011" xr3:uid="{70D0F3A0-701C-4DC8-B889-5113943C805E}" name="Column2991" dataDxfId="13384"/>
    <tableColumn id="3012" xr3:uid="{7F17ADAB-B855-4FBB-A861-FDA3BA8FA6FE}" name="Column2992" dataDxfId="13383"/>
    <tableColumn id="3013" xr3:uid="{5E830817-84F7-4866-B723-9FFC0347A97E}" name="Column2993" dataDxfId="13382"/>
    <tableColumn id="3014" xr3:uid="{C65058D5-E56F-4802-95F5-732625930FF3}" name="Column2994" dataDxfId="13381"/>
    <tableColumn id="3015" xr3:uid="{215CF016-1C4E-4273-B49E-55C724EB971B}" name="Column2995" dataDxfId="13380"/>
    <tableColumn id="3016" xr3:uid="{9463F995-3E04-4D0B-883D-C071E5B7CCF6}" name="Column2996" dataDxfId="13379"/>
    <tableColumn id="3017" xr3:uid="{80A6EC1C-9E36-4311-9FF0-37A3589AA966}" name="Column2997" dataDxfId="13378"/>
    <tableColumn id="3018" xr3:uid="{41F0CD96-84DF-43C6-868A-DA442BF0CB29}" name="Column2998" dataDxfId="13377"/>
    <tableColumn id="3019" xr3:uid="{E8288FF0-2A0B-4A9E-96FB-29D23252AC42}" name="Column2999" dataDxfId="13376"/>
    <tableColumn id="3020" xr3:uid="{AA6828E4-9FE0-44E2-B7B4-37A0A4AB4506}" name="Column3000" dataDxfId="13375"/>
    <tableColumn id="3021" xr3:uid="{7E7B6146-64ED-43B1-A0B7-3947CA3C5426}" name="Column3001" dataDxfId="13374"/>
    <tableColumn id="3022" xr3:uid="{1D3200A3-0678-4155-A6B8-5B64089C0954}" name="Column3002" dataDxfId="13373"/>
    <tableColumn id="3023" xr3:uid="{B86807D8-09A2-427F-B505-D10343BCA016}" name="Column3003" dataDxfId="13372"/>
    <tableColumn id="3024" xr3:uid="{AA90A6A9-D1B2-49AC-AF3B-D85BB281F829}" name="Column3004" dataDxfId="13371"/>
    <tableColumn id="3025" xr3:uid="{C517B17E-0DAF-4E44-93DB-7145D113B82C}" name="Column3005" dataDxfId="13370"/>
    <tableColumn id="3026" xr3:uid="{1ABE7D1E-49D8-4825-A78F-7C30EF85BDEC}" name="Column3006" dataDxfId="13369"/>
    <tableColumn id="3027" xr3:uid="{BCB3ED3E-C115-4DB3-B202-7018CC873143}" name="Column3007" dataDxfId="13368"/>
    <tableColumn id="3028" xr3:uid="{FA8E5C3E-7124-452B-A7DC-06B7DD7F7497}" name="Column3008" dataDxfId="13367"/>
    <tableColumn id="3029" xr3:uid="{0E03A388-378C-4300-B0AB-0ABD4047469B}" name="Column3009" dataDxfId="13366"/>
    <tableColumn id="3030" xr3:uid="{71D522BC-A9FA-4569-9E5A-CEACF6B74CEF}" name="Column3010" dataDxfId="13365"/>
    <tableColumn id="3031" xr3:uid="{58FFD875-9334-42E8-9AAE-DA505DC54AFE}" name="Column3011" dataDxfId="13364"/>
    <tableColumn id="3032" xr3:uid="{343C8902-24AF-4F48-8387-0357DF05FF1F}" name="Column3012" dataDxfId="13363"/>
    <tableColumn id="3033" xr3:uid="{3B85C60C-06ED-4980-AF6D-73C1A5330D7C}" name="Column3013" dataDxfId="13362"/>
    <tableColumn id="3034" xr3:uid="{F2A2276B-3675-4A70-A56F-54330748D1FA}" name="Column3014" dataDxfId="13361"/>
    <tableColumn id="3035" xr3:uid="{858D8F8A-1F34-4FCE-9CF1-5EBEB1226940}" name="Column3015" dataDxfId="13360"/>
    <tableColumn id="3036" xr3:uid="{DA0C2CB4-5157-41F6-8225-3780DC5A2662}" name="Column3016" dataDxfId="13359"/>
    <tableColumn id="3037" xr3:uid="{E3141452-4E42-4098-A105-7F313C071E9E}" name="Column3017" dataDxfId="13358"/>
    <tableColumn id="3038" xr3:uid="{057AF725-C42F-4F48-93A3-544C2812CDB2}" name="Column3018" dataDxfId="13357"/>
    <tableColumn id="3039" xr3:uid="{7997BE47-8647-4F72-BCC9-32EFA8F69617}" name="Column3019" dataDxfId="13356"/>
    <tableColumn id="3040" xr3:uid="{C0D2E4E4-D5A4-402B-9076-16F239C2A037}" name="Column3020" dataDxfId="13355"/>
    <tableColumn id="3041" xr3:uid="{F057D5F1-EF67-4376-B152-7D982E3E29B8}" name="Column3021" dataDxfId="13354"/>
    <tableColumn id="3042" xr3:uid="{55BD20E8-4254-4149-9AA9-984D43D4F67C}" name="Column3022" dataDxfId="13353"/>
    <tableColumn id="3043" xr3:uid="{E948B169-FF30-4B77-8B44-2E61E188554F}" name="Column3023" dataDxfId="13352"/>
    <tableColumn id="3044" xr3:uid="{3B52D686-B10E-4386-AB38-D877FAF823B5}" name="Column3024" dataDxfId="13351"/>
    <tableColumn id="3045" xr3:uid="{FCC47FD5-CDE0-46EC-826D-1AD64A6A3991}" name="Column3025" dataDxfId="13350"/>
    <tableColumn id="3046" xr3:uid="{1BF28D72-DF7D-4400-AEAD-A8576F2F97B0}" name="Column3026" dataDxfId="13349"/>
    <tableColumn id="3047" xr3:uid="{D1768EE4-2E9C-476F-AE27-33E1B348C7CD}" name="Column3027" dataDxfId="13348"/>
    <tableColumn id="3048" xr3:uid="{C7EC73C9-D213-4DD4-AF36-705DD8C6127F}" name="Column3028" dataDxfId="13347"/>
    <tableColumn id="3049" xr3:uid="{33B839D5-620E-4B34-AEC0-01B7D1C8B944}" name="Column3029" dataDxfId="13346"/>
    <tableColumn id="3050" xr3:uid="{D4C4FA8E-312F-4BAE-AFA0-3F9E465A9758}" name="Column3030" dataDxfId="13345"/>
    <tableColumn id="3051" xr3:uid="{8250DE01-DAC3-4B95-90D4-7A40A8FD2752}" name="Column3031" dataDxfId="13344"/>
    <tableColumn id="3052" xr3:uid="{59214803-8BE8-4E8A-936C-021804EADBC9}" name="Column3032" dataDxfId="13343"/>
    <tableColumn id="3053" xr3:uid="{29AEEB88-034A-4AB0-A564-6AC91CEE1DD3}" name="Column3033" dataDxfId="13342"/>
    <tableColumn id="3054" xr3:uid="{0BC50A93-9865-40AC-838A-D50F18196BD5}" name="Column3034" dataDxfId="13341"/>
    <tableColumn id="3055" xr3:uid="{7E5E969C-0BBC-4FBD-86AE-AC1F791A4C77}" name="Column3035" dataDxfId="13340"/>
    <tableColumn id="3056" xr3:uid="{86C1BF52-0810-4806-B195-F86CF3D4FCE8}" name="Column3036" dataDxfId="13339"/>
    <tableColumn id="3057" xr3:uid="{AD26FEA5-13E2-475C-92C0-07DFF8EB4805}" name="Column3037" dataDxfId="13338"/>
    <tableColumn id="3058" xr3:uid="{5E6BF63C-A8B4-439A-B66D-3BC829F5355C}" name="Column3038" dataDxfId="13337"/>
    <tableColumn id="3059" xr3:uid="{E02C938E-2909-4E13-9752-956694819721}" name="Column3039" dataDxfId="13336"/>
    <tableColumn id="3060" xr3:uid="{BE62E658-32E7-4366-BF9D-4A5E793881A9}" name="Column3040" dataDxfId="13335"/>
    <tableColumn id="3061" xr3:uid="{47806231-F427-4749-A3CF-F79F7915AAF9}" name="Column3041" dataDxfId="13334"/>
    <tableColumn id="3062" xr3:uid="{5746AD74-605C-483E-98F3-D7DFE30F317A}" name="Column3042" dataDxfId="13333"/>
    <tableColumn id="3063" xr3:uid="{68818547-FC6D-4534-A513-868CB6B5B0CE}" name="Column3043" dataDxfId="13332"/>
    <tableColumn id="3064" xr3:uid="{956AFD07-462B-43E2-8026-8645F5EE507C}" name="Column3044" dataDxfId="13331"/>
    <tableColumn id="3065" xr3:uid="{720B374E-0E3D-4556-9F06-59FAD9C0FFB4}" name="Column3045" dataDxfId="13330"/>
    <tableColumn id="3066" xr3:uid="{9362B584-A1F9-4129-8A39-EF860ED15DF4}" name="Column3046" dataDxfId="13329"/>
    <tableColumn id="3067" xr3:uid="{550B08AA-F1DC-42A5-A426-5822D283FF0E}" name="Column3047" dataDxfId="13328"/>
    <tableColumn id="3068" xr3:uid="{9882CD3C-14DD-4A3B-A6AB-9AE45560EB4F}" name="Column3048" dataDxfId="13327"/>
    <tableColumn id="3069" xr3:uid="{25232304-276B-45DE-9E43-9F4E2CFC5F11}" name="Column3049" dataDxfId="13326"/>
    <tableColumn id="3070" xr3:uid="{6FDD4B3C-68F7-4C4D-AAF3-EB10BC1C4BF7}" name="Column3050" dataDxfId="13325"/>
    <tableColumn id="3071" xr3:uid="{AD3A534F-8487-411E-9BC7-9F961CB28BB2}" name="Column3051" dataDxfId="13324"/>
    <tableColumn id="3072" xr3:uid="{95F9E6A2-2031-4B1F-8F03-B91709171ED8}" name="Column3052" dataDxfId="13323"/>
    <tableColumn id="3073" xr3:uid="{FECA2936-61AD-4249-8D68-0B7DDEB0B822}" name="Column3053" dataDxfId="13322"/>
    <tableColumn id="3074" xr3:uid="{FA4F6F82-63E4-4C63-B95D-F4AFCBCB50E5}" name="Column3054" dataDxfId="13321"/>
    <tableColumn id="3075" xr3:uid="{6E9D038A-31EC-4DC8-A076-333221A23893}" name="Column3055" dataDxfId="13320"/>
    <tableColumn id="3076" xr3:uid="{D6795D78-A574-45B3-BC96-2B5BA84C6AFC}" name="Column3056" dataDxfId="13319"/>
    <tableColumn id="3077" xr3:uid="{9C00D895-1668-4984-8416-F8E8B301E9D5}" name="Column3057" dataDxfId="13318"/>
    <tableColumn id="3078" xr3:uid="{126C74A7-53D7-4DFB-B49F-924A1B4622C7}" name="Column3058" dataDxfId="13317"/>
    <tableColumn id="3079" xr3:uid="{BC2BEA46-9D08-448B-A29C-06082DC634A7}" name="Column3059" dataDxfId="13316"/>
    <tableColumn id="3080" xr3:uid="{0BDB2865-F610-48CE-B200-9CBF3B391DAB}" name="Column3060" dataDxfId="13315"/>
    <tableColumn id="3081" xr3:uid="{2370CE73-3AEC-43B0-BB3E-2AA5AA7FFC94}" name="Column3061" dataDxfId="13314"/>
    <tableColumn id="3082" xr3:uid="{FF969E41-A903-429E-8A75-16E2260BEBC1}" name="Column3062" dataDxfId="13313"/>
    <tableColumn id="3083" xr3:uid="{928E4DC7-E417-447B-BB1C-27BE0D579DFC}" name="Column3063" dataDxfId="13312"/>
    <tableColumn id="3084" xr3:uid="{FC8657C1-4E6F-43A9-93E5-D9DE063880C3}" name="Column3064" dataDxfId="13311"/>
    <tableColumn id="3085" xr3:uid="{EBE6F843-CF50-4614-8DD8-058FC095A510}" name="Column3065" dataDxfId="13310"/>
    <tableColumn id="3086" xr3:uid="{45992086-49D4-4F1B-9588-D874C0621B95}" name="Column3066" dataDxfId="13309"/>
    <tableColumn id="3087" xr3:uid="{C7E0B002-0772-4F36-BBEA-C9B8DE6E440F}" name="Column3067" dataDxfId="13308"/>
    <tableColumn id="3088" xr3:uid="{481ABB14-58E6-4244-8E5D-92382C6BA763}" name="Column3068" dataDxfId="13307"/>
    <tableColumn id="3089" xr3:uid="{4FE792C8-875D-4EFD-97FA-7DE9CBC7B7F5}" name="Column3069" dataDxfId="13306"/>
    <tableColumn id="3090" xr3:uid="{A71128F7-383B-4B1C-BA2E-65B61FEE0EB0}" name="Column3070" dataDxfId="13305"/>
    <tableColumn id="3091" xr3:uid="{693879F9-2B6C-4E3C-80E3-4ADE8E6959AE}" name="Column3071" dataDxfId="13304"/>
    <tableColumn id="3092" xr3:uid="{60DF2A70-7759-4AE4-A03D-B067378527EE}" name="Column3072" dataDxfId="13303"/>
    <tableColumn id="3093" xr3:uid="{51576D2F-55EA-4533-AC19-586769748267}" name="Column3073" dataDxfId="13302"/>
    <tableColumn id="3094" xr3:uid="{F90A69DF-9FB6-4C33-88B2-E39FBB114E66}" name="Column3074" dataDxfId="13301"/>
    <tableColumn id="3095" xr3:uid="{E6DCBFA4-2C28-4CC1-A884-C2221E4BE763}" name="Column3075" dataDxfId="13300"/>
    <tableColumn id="3096" xr3:uid="{835ED05A-F836-455A-B55A-38A16426BCE2}" name="Column3076" dataDxfId="13299"/>
    <tableColumn id="3097" xr3:uid="{5241FE93-F2F4-423A-BB95-74624A1B65E0}" name="Column3077" dataDxfId="13298"/>
    <tableColumn id="3098" xr3:uid="{74901ECD-C602-4AC8-9430-52D4E16A8FE5}" name="Column3078" dataDxfId="13297"/>
    <tableColumn id="3099" xr3:uid="{5D41D68A-EFA0-4793-94B9-A5F91FC6F46D}" name="Column3079" dataDxfId="13296"/>
    <tableColumn id="3100" xr3:uid="{85B04A3B-D585-455F-8922-01314AAD0EFA}" name="Column3080" dataDxfId="13295"/>
    <tableColumn id="3101" xr3:uid="{E4ABAF7E-53C2-4986-9BCA-F113E29680FE}" name="Column3081" dataDxfId="13294"/>
    <tableColumn id="3102" xr3:uid="{752973AF-064A-466A-90F1-3D90B182B2CC}" name="Column3082" dataDxfId="13293"/>
    <tableColumn id="3103" xr3:uid="{D5F734A9-4FE2-41A1-BE5C-3D465193C561}" name="Column3083" dataDxfId="13292"/>
    <tableColumn id="3104" xr3:uid="{ED219FFB-FA23-49FE-8CD4-91950B3D3778}" name="Column3084" dataDxfId="13291"/>
    <tableColumn id="3105" xr3:uid="{23614FEF-7A7B-420C-BB0F-C3ECF3E3DDB9}" name="Column3085" dataDxfId="13290"/>
    <tableColumn id="3106" xr3:uid="{357C99EB-51ED-41A8-9538-A69816AF0C98}" name="Column3086" dataDxfId="13289"/>
    <tableColumn id="3107" xr3:uid="{3B6922E2-D3D5-469A-9F9E-5AD27671FA98}" name="Column3087" dataDxfId="13288"/>
    <tableColumn id="3108" xr3:uid="{2559A913-232F-47FE-AD75-10E27B42E44E}" name="Column3088" dataDxfId="13287"/>
    <tableColumn id="3109" xr3:uid="{2D69B4F1-8E63-4129-8C97-1A872F016BEB}" name="Column3089" dataDxfId="13286"/>
    <tableColumn id="3110" xr3:uid="{A84B5DEF-6796-44B8-B9A1-D8F990CABBE9}" name="Column3090" dataDxfId="13285"/>
    <tableColumn id="3111" xr3:uid="{8C5CFE65-044E-4FFD-A0F2-AD71123BB6E6}" name="Column3091" dataDxfId="13284"/>
    <tableColumn id="3112" xr3:uid="{4CC78DFC-264B-472C-9E64-F2A86B7B5D60}" name="Column3092" dataDxfId="13283"/>
    <tableColumn id="3113" xr3:uid="{0D04AB15-2CD1-4BE6-A3D6-005CCCBBF023}" name="Column3093" dataDxfId="13282"/>
    <tableColumn id="3114" xr3:uid="{C8009823-14C8-484A-A6CC-D5186E7A6737}" name="Column3094" dataDxfId="13281"/>
    <tableColumn id="3115" xr3:uid="{BBEC4008-B501-4829-B80C-1B10324217A4}" name="Column3095" dataDxfId="13280"/>
    <tableColumn id="3116" xr3:uid="{7738BA3B-662A-401F-9890-C72C7C9DCF81}" name="Column3096" dataDxfId="13279"/>
    <tableColumn id="3117" xr3:uid="{015E0DDE-F235-40E7-B9A0-7DA425928DE0}" name="Column3097" dataDxfId="13278"/>
    <tableColumn id="3118" xr3:uid="{F4398144-796B-4382-9064-910E491B66E8}" name="Column3098" dataDxfId="13277"/>
    <tableColumn id="3119" xr3:uid="{E85E2043-E0C2-44DB-AB21-ED7E8C84128E}" name="Column3099" dataDxfId="13276"/>
    <tableColumn id="3120" xr3:uid="{E4B234A7-B5DF-4A5F-B082-B107D85CF737}" name="Column3100" dataDxfId="13275"/>
    <tableColumn id="3121" xr3:uid="{8CE92C5D-BE8E-4AC9-97B6-376F8E8D9D78}" name="Column3101" dataDxfId="13274"/>
    <tableColumn id="3122" xr3:uid="{7D9FFFA1-E718-40BC-8A56-3AFD7E39FC32}" name="Column3102" dataDxfId="13273"/>
    <tableColumn id="3123" xr3:uid="{8515294E-326D-4BCF-BCA8-CF136F8B9369}" name="Column3103" dataDxfId="13272"/>
    <tableColumn id="3124" xr3:uid="{A2186B5F-A6D1-4824-A8FB-9FC15AC55312}" name="Column3104" dataDxfId="13271"/>
    <tableColumn id="3125" xr3:uid="{75038142-877C-44B8-93F8-DF374EBF97C7}" name="Column3105" dataDxfId="13270"/>
    <tableColumn id="3126" xr3:uid="{751FCBFE-BE4D-4EB5-9C54-B25D702D3523}" name="Column3106" dataDxfId="13269"/>
    <tableColumn id="3127" xr3:uid="{E096776C-6D8A-4377-87AC-13E30910C2BD}" name="Column3107" dataDxfId="13268"/>
    <tableColumn id="3128" xr3:uid="{A494BC16-E524-46A9-8403-3010A0B61363}" name="Column3108" dataDxfId="13267"/>
    <tableColumn id="3129" xr3:uid="{8648E533-D9EE-4235-9D7A-70575EDE46AE}" name="Column3109" dataDxfId="13266"/>
    <tableColumn id="3130" xr3:uid="{21BEE777-BE42-41D1-A876-7633ACCA18E9}" name="Column3110" dataDxfId="13265"/>
    <tableColumn id="3131" xr3:uid="{4D527238-2EF3-4707-B18E-90A5D90084AE}" name="Column3111" dataDxfId="13264"/>
    <tableColumn id="3132" xr3:uid="{8059443B-4D49-4684-87CF-CD026C48E072}" name="Column3112" dataDxfId="13263"/>
    <tableColumn id="3133" xr3:uid="{21DEC5A1-1A86-4DE9-9A1B-56052EDFD2B4}" name="Column3113" dataDxfId="13262"/>
    <tableColumn id="3134" xr3:uid="{8F164C70-30A5-41F0-8A2D-DBC8C3443449}" name="Column3114" dataDxfId="13261"/>
    <tableColumn id="3135" xr3:uid="{F9FDBCD7-261F-492D-BF54-F582966CF96B}" name="Column3115" dataDxfId="13260"/>
    <tableColumn id="3136" xr3:uid="{A1AB43B5-7918-45EF-9273-CCFC6A94C011}" name="Column3116" dataDxfId="13259"/>
    <tableColumn id="3137" xr3:uid="{C2B75BE0-B4E1-44A8-8A7D-C4E576494DEA}" name="Column3117" dataDxfId="13258"/>
    <tableColumn id="3138" xr3:uid="{FBA40B52-5353-4D07-9332-76C311ED6F18}" name="Column3118" dataDxfId="13257"/>
    <tableColumn id="3139" xr3:uid="{1E76D94F-D17E-4072-A8E2-54700DA435C3}" name="Column3119" dataDxfId="13256"/>
    <tableColumn id="3140" xr3:uid="{5125F2F9-6A2E-4974-B6C4-FC265421D4C3}" name="Column3120" dataDxfId="13255"/>
    <tableColumn id="3141" xr3:uid="{92F4C7F3-25E3-4DEB-9251-7833C489152C}" name="Column3121" dataDxfId="13254"/>
    <tableColumn id="3142" xr3:uid="{6E3B2993-0848-4A5D-9BA7-89F81DBF207C}" name="Column3122" dataDxfId="13253"/>
    <tableColumn id="3143" xr3:uid="{6C360883-AA90-47ED-BE7B-C41F9F9104C1}" name="Column3123" dataDxfId="13252"/>
    <tableColumn id="3144" xr3:uid="{23052D1F-B9D3-4676-A6CB-1B085FE3670C}" name="Column3124" dataDxfId="13251"/>
    <tableColumn id="3145" xr3:uid="{085F4BE2-52A3-41E5-9AE4-1FA6EE6BF248}" name="Column3125" dataDxfId="13250"/>
    <tableColumn id="3146" xr3:uid="{55E03A38-B7B5-4729-92A7-D8FA33692326}" name="Column3126" dataDxfId="13249"/>
    <tableColumn id="3147" xr3:uid="{7A9C1A6E-AA87-4B19-A501-F93E8C1790C0}" name="Column3127" dataDxfId="13248"/>
    <tableColumn id="3148" xr3:uid="{BDA3263B-A1A8-4E5A-9769-867BC3856263}" name="Column3128" dataDxfId="13247"/>
    <tableColumn id="3149" xr3:uid="{A283C609-C475-44E1-8943-67E6BA9F4BEA}" name="Column3129" dataDxfId="13246"/>
    <tableColumn id="3150" xr3:uid="{F5EB6289-68D7-404A-B3CD-D0E38E7BE311}" name="Column3130" dataDxfId="13245"/>
    <tableColumn id="3151" xr3:uid="{366EFF19-85AF-457B-9152-C2A73757CCF3}" name="Column3131" dataDxfId="13244"/>
    <tableColumn id="3152" xr3:uid="{116FFD47-AC75-441E-B99E-D5C2215BF223}" name="Column3132" dataDxfId="13243"/>
    <tableColumn id="3153" xr3:uid="{30609632-8FD0-4B93-A504-82F1666F48D0}" name="Column3133" dataDxfId="13242"/>
    <tableColumn id="3154" xr3:uid="{547C1819-4A5F-4D21-97BB-98BBCF14D6ED}" name="Column3134" dataDxfId="13241"/>
    <tableColumn id="3155" xr3:uid="{91E82F61-AE39-486A-8303-B49A582CD563}" name="Column3135" dataDxfId="13240"/>
    <tableColumn id="3156" xr3:uid="{9CEE826F-FF23-484B-BDB0-12C8192748DC}" name="Column3136" dataDxfId="13239"/>
    <tableColumn id="3157" xr3:uid="{C54C6227-4678-4C1A-BCDF-30BE94B0CE63}" name="Column3137" dataDxfId="13238"/>
    <tableColumn id="3158" xr3:uid="{C777F863-6AD4-4727-89E7-3D0971E4AC74}" name="Column3138" dataDxfId="13237"/>
    <tableColumn id="3159" xr3:uid="{1EF48107-9237-4985-8360-FF9122A19F95}" name="Column3139" dataDxfId="13236"/>
    <tableColumn id="3160" xr3:uid="{EB8C80BB-0026-4F60-979C-46409EDCF8C7}" name="Column3140" dataDxfId="13235"/>
    <tableColumn id="3161" xr3:uid="{D9124A2C-4987-43B3-ADC8-149CFC24C3E8}" name="Column3141" dataDxfId="13234"/>
    <tableColumn id="3162" xr3:uid="{F4A53840-24D9-4C71-A0BF-7B77A8591AD6}" name="Column3142" dataDxfId="13233"/>
    <tableColumn id="3163" xr3:uid="{74B55D69-1630-46CF-9DC5-F244A9C31C96}" name="Column3143" dataDxfId="13232"/>
    <tableColumn id="3164" xr3:uid="{347564CD-02C8-4C83-BDDC-6C3B5ED23001}" name="Column3144" dataDxfId="13231"/>
    <tableColumn id="3165" xr3:uid="{122D8CF5-7ACE-4E33-8866-668B7BAD83DD}" name="Column3145" dataDxfId="13230"/>
    <tableColumn id="3166" xr3:uid="{13AE511B-AA0F-4E79-9FD1-837264C725F8}" name="Column3146" dataDxfId="13229"/>
    <tableColumn id="3167" xr3:uid="{A03040A7-7641-40DF-8462-822518E79181}" name="Column3147" dataDxfId="13228"/>
    <tableColumn id="3168" xr3:uid="{AFB7F9BD-146A-43F8-9E2A-BD0790BC4A5F}" name="Column3148" dataDxfId="13227"/>
    <tableColumn id="3169" xr3:uid="{0A7E1FA6-9592-4A01-83CF-D205D96918EA}" name="Column3149" dataDxfId="13226"/>
    <tableColumn id="3170" xr3:uid="{C8B976F2-A888-4063-9319-FDFBB5F8E9C0}" name="Column3150" dataDxfId="13225"/>
    <tableColumn id="3171" xr3:uid="{0DD337BA-C991-4AA5-B824-5B02FA63106B}" name="Column3151" dataDxfId="13224"/>
    <tableColumn id="3172" xr3:uid="{E1023618-EF93-4C56-A4F1-6DBDAF3DBA49}" name="Column3152" dataDxfId="13223"/>
    <tableColumn id="3173" xr3:uid="{4B88C286-20E3-4E90-A528-E38B34A062F2}" name="Column3153" dataDxfId="13222"/>
    <tableColumn id="3174" xr3:uid="{8C573F08-717A-435F-A481-94213FE27A89}" name="Column3154" dataDxfId="13221"/>
    <tableColumn id="3175" xr3:uid="{7254AC7C-57B4-42A6-BD14-BE01E620F0C6}" name="Column3155" dataDxfId="13220"/>
    <tableColumn id="3176" xr3:uid="{F4A4C180-E127-4339-A72F-1FBD7B45545A}" name="Column3156" dataDxfId="13219"/>
    <tableColumn id="3177" xr3:uid="{EACB812E-54CB-49C2-B95A-902B580E8BFE}" name="Column3157" dataDxfId="13218"/>
    <tableColumn id="3178" xr3:uid="{331C1D34-17B5-4A8C-AC71-50258EDEED62}" name="Column3158" dataDxfId="13217"/>
    <tableColumn id="3179" xr3:uid="{CE6D4B47-648F-4F03-89AF-924B5FB4A0B0}" name="Column3159" dataDxfId="13216"/>
    <tableColumn id="3180" xr3:uid="{1AFFA6CD-44D1-4A58-B837-2A39C6C7FFB1}" name="Column3160" dataDxfId="13215"/>
    <tableColumn id="3181" xr3:uid="{4D226935-BEB8-4427-8648-24F7176C4332}" name="Column3161" dataDxfId="13214"/>
    <tableColumn id="3182" xr3:uid="{95C81A18-AEF5-4C76-85AB-7ADA8549ED0A}" name="Column3162" dataDxfId="13213"/>
    <tableColumn id="3183" xr3:uid="{B50241AC-6FEC-486B-A79D-A8CCF7CFAE02}" name="Column3163" dataDxfId="13212"/>
    <tableColumn id="3184" xr3:uid="{B688515F-758F-4014-9A1D-A7D9FC6AF1FE}" name="Column3164" dataDxfId="13211"/>
    <tableColumn id="3185" xr3:uid="{17F83C53-5598-4D07-A3E4-EEB95C4FD8C5}" name="Column3165" dataDxfId="13210"/>
    <tableColumn id="3186" xr3:uid="{158B9BC1-2104-465D-A4F7-8A1B3E7DB7EB}" name="Column3166" dataDxfId="13209"/>
    <tableColumn id="3187" xr3:uid="{0DC3BBAC-53A9-4388-8DC1-397B2B330838}" name="Column3167" dataDxfId="13208"/>
    <tableColumn id="3188" xr3:uid="{652909C0-0F7A-40E0-87C5-50747729B297}" name="Column3168" dataDxfId="13207"/>
    <tableColumn id="3189" xr3:uid="{4156C6C8-EC53-48C1-80C5-30096D37839B}" name="Column3169" dataDxfId="13206"/>
    <tableColumn id="3190" xr3:uid="{0879E27C-1FAE-4473-8B59-3B7AF97ACB03}" name="Column3170" dataDxfId="13205"/>
    <tableColumn id="3191" xr3:uid="{508053D3-6813-485F-B2AB-3AB24056E56D}" name="Column3171" dataDxfId="13204"/>
    <tableColumn id="3192" xr3:uid="{9E794C92-865B-4B53-A6E7-1419D0EC27E4}" name="Column3172" dataDxfId="13203"/>
    <tableColumn id="3193" xr3:uid="{BC09B0C0-066E-4B9D-81BB-C70407012CC5}" name="Column3173" dataDxfId="13202"/>
    <tableColumn id="3194" xr3:uid="{EE1F7E63-B525-4D6C-88E8-E85C56AAFF1C}" name="Column3174" dataDxfId="13201"/>
    <tableColumn id="3195" xr3:uid="{D2C6CB31-FDF5-4673-B27E-DB6C234A5F0C}" name="Column3175" dataDxfId="13200"/>
    <tableColumn id="3196" xr3:uid="{EAE34782-0F47-4929-94ED-6D3E0E78CEA2}" name="Column3176" dataDxfId="13199"/>
    <tableColumn id="3197" xr3:uid="{0F5C13ED-CA9F-4BB2-BC95-D23EF5F8FC27}" name="Column3177" dataDxfId="13198"/>
    <tableColumn id="3198" xr3:uid="{6AC2BD62-D2AB-43AA-B5BF-CBD0A94EB6FC}" name="Column3178" dataDxfId="13197"/>
    <tableColumn id="3199" xr3:uid="{F1C46AEB-E059-45EB-8CCD-3102F713F945}" name="Column3179" dataDxfId="13196"/>
    <tableColumn id="3200" xr3:uid="{450A88DC-B099-4945-A240-D630EB51ECAE}" name="Column3180" dataDxfId="13195"/>
    <tableColumn id="3201" xr3:uid="{A2C9DE92-08F8-4A2E-BF1F-44073EAEE996}" name="Column3181" dataDxfId="13194"/>
    <tableColumn id="3202" xr3:uid="{FF5058F5-C418-451F-8F7E-D10200BEB947}" name="Column3182" dataDxfId="13193"/>
    <tableColumn id="3203" xr3:uid="{3363AFF8-D5A0-42FA-84D2-039ADA2EF56C}" name="Column3183" dataDxfId="13192"/>
    <tableColumn id="3204" xr3:uid="{44F79D31-566A-4F32-8CCE-2AB13C5AE836}" name="Column3184" dataDxfId="13191"/>
    <tableColumn id="3205" xr3:uid="{9F0C2DB9-9C9F-4F53-AE2E-004D1AD786F1}" name="Column3185" dataDxfId="13190"/>
    <tableColumn id="3206" xr3:uid="{928287CC-57D2-4C5F-928C-889663FA968A}" name="Column3186" dataDxfId="13189"/>
    <tableColumn id="3207" xr3:uid="{531F6DAD-B382-4C29-B55E-CE97C9D94E8A}" name="Column3187" dataDxfId="13188"/>
    <tableColumn id="3208" xr3:uid="{11B20054-9563-47B3-8487-A67DE594513E}" name="Column3188" dataDxfId="13187"/>
    <tableColumn id="3209" xr3:uid="{3058A2D6-B057-4BF4-86CD-EEC92CC4FBC0}" name="Column3189" dataDxfId="13186"/>
    <tableColumn id="3210" xr3:uid="{F2EB74D6-562F-47DD-A1D2-FC7861108DFC}" name="Column3190" dataDxfId="13185"/>
    <tableColumn id="3211" xr3:uid="{6B0E83E5-7D1F-4488-91D9-3CC5CDDF673E}" name="Column3191" dataDxfId="13184"/>
    <tableColumn id="3212" xr3:uid="{F98D76F4-77D3-4C68-BE67-EBEB59C1FF65}" name="Column3192" dataDxfId="13183"/>
    <tableColumn id="3213" xr3:uid="{D4347955-CF48-4DFF-8F8F-A963F8943A56}" name="Column3193" dataDxfId="13182"/>
    <tableColumn id="3214" xr3:uid="{6CE4BE93-603C-4BC3-BF9E-367F02A110D8}" name="Column3194" dataDxfId="13181"/>
    <tableColumn id="3215" xr3:uid="{AA092ABE-01DC-439A-8CF2-01F17C0A2BB6}" name="Column3195" dataDxfId="13180"/>
    <tableColumn id="3216" xr3:uid="{252E20EF-D643-495C-A9DB-890D1DFA8172}" name="Column3196" dataDxfId="13179"/>
    <tableColumn id="3217" xr3:uid="{FEB1D724-6D5B-439C-9A96-5EB21CD3C003}" name="Column3197" dataDxfId="13178"/>
    <tableColumn id="3218" xr3:uid="{1DC8995B-908A-4B7B-8679-BC22200AFC85}" name="Column3198" dataDxfId="13177"/>
    <tableColumn id="3219" xr3:uid="{4226844E-93CC-484D-8231-0A222A86D2DF}" name="Column3199" dataDxfId="13176"/>
    <tableColumn id="3220" xr3:uid="{79F4F8F8-C771-4F52-9F85-CB2D6843AB64}" name="Column3200" dataDxfId="13175"/>
    <tableColumn id="3221" xr3:uid="{A9BCB522-A9CB-43D5-BE25-1306B2B6C935}" name="Column3201" dataDxfId="13174"/>
    <tableColumn id="3222" xr3:uid="{0901778A-E240-4454-B38A-035733A858B3}" name="Column3202" dataDxfId="13173"/>
    <tableColumn id="3223" xr3:uid="{66A9E87E-D00A-48F7-9EF5-4F74EDC0BFFD}" name="Column3203" dataDxfId="13172"/>
    <tableColumn id="3224" xr3:uid="{13CE7B49-1BCB-4C85-90B5-03BEED249223}" name="Column3204" dataDxfId="13171"/>
    <tableColumn id="3225" xr3:uid="{66BA314C-1A0E-4B3C-9A4A-25FBE4E79030}" name="Column3205" dataDxfId="13170"/>
    <tableColumn id="3226" xr3:uid="{4579D3C8-A03B-4B4B-9C48-7BAC5512AB48}" name="Column3206" dataDxfId="13169"/>
    <tableColumn id="3227" xr3:uid="{E04447A9-BFF3-4725-900D-E798CE5E185F}" name="Column3207" dataDxfId="13168"/>
    <tableColumn id="3228" xr3:uid="{74D35804-FCE7-4DAD-9481-FB1703305B01}" name="Column3208" dataDxfId="13167"/>
    <tableColumn id="3229" xr3:uid="{42910703-D7F2-42C1-82AD-958E9F1E0518}" name="Column3209" dataDxfId="13166"/>
    <tableColumn id="3230" xr3:uid="{7F8335A1-9E22-4DD7-B443-C8602CFD0EC8}" name="Column3210" dataDxfId="13165"/>
    <tableColumn id="3231" xr3:uid="{AA156EEB-B0BD-4768-A5E8-645D2D783419}" name="Column3211" dataDxfId="13164"/>
    <tableColumn id="3232" xr3:uid="{92E1F427-BCBA-49B9-9D7B-B3F06B81EB84}" name="Column3212" dataDxfId="13163"/>
    <tableColumn id="3233" xr3:uid="{F66C2C46-48F2-406C-B3D8-0D79EE596989}" name="Column3213" dataDxfId="13162"/>
    <tableColumn id="3234" xr3:uid="{2B5C489D-DC10-4AE1-A3F6-7DC30A801DD0}" name="Column3214" dataDxfId="13161"/>
    <tableColumn id="3235" xr3:uid="{3AB892FB-B0A6-4956-BB39-86A73215372C}" name="Column3215" dataDxfId="13160"/>
    <tableColumn id="3236" xr3:uid="{A1303EEB-27A4-4D88-88E6-6D46DCCADFD4}" name="Column3216" dataDxfId="13159"/>
    <tableColumn id="3237" xr3:uid="{E3B71918-E136-4DE1-AE68-CBFDEF04B9A0}" name="Column3217" dataDxfId="13158"/>
    <tableColumn id="3238" xr3:uid="{D76FBF71-1F8A-4B4B-BB95-E52CD50876C1}" name="Column3218" dataDxfId="13157"/>
    <tableColumn id="3239" xr3:uid="{645DCF1E-DE8E-4644-99AA-32DC47EB84A9}" name="Column3219" dataDxfId="13156"/>
    <tableColumn id="3240" xr3:uid="{B7A9338C-BB63-456C-ADB4-3263DE10104D}" name="Column3220" dataDxfId="13155"/>
    <tableColumn id="3241" xr3:uid="{6750D096-3A0E-4EDA-9626-4636F18D8B83}" name="Column3221" dataDxfId="13154"/>
    <tableColumn id="3242" xr3:uid="{6D42FF85-80D2-4C87-B5D4-DC82A6A84083}" name="Column3222" dataDxfId="13153"/>
    <tableColumn id="3243" xr3:uid="{CCDC5107-B036-4386-8623-B94DE84C4C07}" name="Column3223" dataDxfId="13152"/>
    <tableColumn id="3244" xr3:uid="{4CE5FB0B-5449-4A3B-AF0F-C4149F2FEE23}" name="Column3224" dataDxfId="13151"/>
    <tableColumn id="3245" xr3:uid="{06D6AC8C-4A62-4E18-9957-2116EDE23A53}" name="Column3225" dataDxfId="13150"/>
    <tableColumn id="3246" xr3:uid="{3AB5713A-06EC-48B0-81B3-B650D800F417}" name="Column3226" dataDxfId="13149"/>
    <tableColumn id="3247" xr3:uid="{D87B1009-3572-4176-BF46-E95918C7DAF9}" name="Column3227" dataDxfId="13148"/>
    <tableColumn id="3248" xr3:uid="{563B26A7-0AFC-4086-922C-B1545C078F51}" name="Column3228" dataDxfId="13147"/>
    <tableColumn id="3249" xr3:uid="{62F01048-4290-430E-B5E9-0133C949946D}" name="Column3229" dataDxfId="13146"/>
    <tableColumn id="3250" xr3:uid="{E5ECD6AC-D9E5-4CDB-B550-142A43363448}" name="Column3230" dataDxfId="13145"/>
    <tableColumn id="3251" xr3:uid="{958D3789-D3A8-4163-B62E-A177EFDEE94B}" name="Column3231" dataDxfId="13144"/>
    <tableColumn id="3252" xr3:uid="{A390590D-3382-44BC-90A2-BEBDB7D9946D}" name="Column3232" dataDxfId="13143"/>
    <tableColumn id="3253" xr3:uid="{9E0ACB8C-5063-4DF8-B98C-89AA8D8ED568}" name="Column3233" dataDxfId="13142"/>
    <tableColumn id="3254" xr3:uid="{AA6D4FEC-C6DD-4029-85F9-6EED1313982E}" name="Column3234" dataDxfId="13141"/>
    <tableColumn id="3255" xr3:uid="{5A06A904-8707-4656-8B36-258B9BA33DC8}" name="Column3235" dataDxfId="13140"/>
    <tableColumn id="3256" xr3:uid="{6CB7D62B-F586-42A8-9232-476CDA9FE74C}" name="Column3236" dataDxfId="13139"/>
    <tableColumn id="3257" xr3:uid="{4DB5B43D-9B24-437D-AE83-EFB7E904901C}" name="Column3237" dataDxfId="13138"/>
    <tableColumn id="3258" xr3:uid="{9FE44731-8B14-4AAE-9892-FCA9FE49B77F}" name="Column3238" dataDxfId="13137"/>
    <tableColumn id="3259" xr3:uid="{FBFFDF36-93CF-420D-AC85-DAA2A95C661D}" name="Column3239" dataDxfId="13136"/>
    <tableColumn id="3260" xr3:uid="{57012692-AEB3-4107-A13B-205608A7A3C8}" name="Column3240" dataDxfId="13135"/>
    <tableColumn id="3261" xr3:uid="{F39AB536-3B34-4CF8-9C6E-71101190DE52}" name="Column3241" dataDxfId="13134"/>
    <tableColumn id="3262" xr3:uid="{1FBD0EB7-3297-4863-8559-404660596E27}" name="Column3242" dataDxfId="13133"/>
    <tableColumn id="3263" xr3:uid="{07434876-6ACF-4530-A8E1-064D15C37754}" name="Column3243" dataDxfId="13132"/>
    <tableColumn id="3264" xr3:uid="{67F5B04B-EC9A-4963-8775-B734DC161DD1}" name="Column3244" dataDxfId="13131"/>
    <tableColumn id="3265" xr3:uid="{EAD2FC51-2369-4A1C-9E51-7A5E772CFEF3}" name="Column3245" dataDxfId="13130"/>
    <tableColumn id="3266" xr3:uid="{89A1CDBB-CCE3-4705-98D4-3E2564030A3F}" name="Column3246" dataDxfId="13129"/>
    <tableColumn id="3267" xr3:uid="{FB8DD1F9-32DE-4F3D-8545-14B52161F511}" name="Column3247" dataDxfId="13128"/>
    <tableColumn id="3268" xr3:uid="{EEA5BC13-DF0F-4791-B9D0-C0F37C0B0CDE}" name="Column3248" dataDxfId="13127"/>
    <tableColumn id="3269" xr3:uid="{C189EAFA-9EB0-41A9-9D5B-6916EE1B499E}" name="Column3249" dataDxfId="13126"/>
    <tableColumn id="3270" xr3:uid="{2C2839E8-40B6-4421-8565-097171570D53}" name="Column3250" dataDxfId="13125"/>
    <tableColumn id="3271" xr3:uid="{29041083-06A5-4BEC-B0C4-9D3BCB89E5B3}" name="Column3251" dataDxfId="13124"/>
    <tableColumn id="3272" xr3:uid="{9328FCB9-5CF1-45A7-AC94-FA3F4C4D4434}" name="Column3252" dataDxfId="13123"/>
    <tableColumn id="3273" xr3:uid="{D9B1066B-4688-4FCB-B3FC-5E855005808E}" name="Column3253" dataDxfId="13122"/>
    <tableColumn id="3274" xr3:uid="{04938D74-C597-451C-AB69-67366106BDC3}" name="Column3254" dataDxfId="13121"/>
    <tableColumn id="3275" xr3:uid="{D6113C1E-B78A-4A28-8D73-5D739405C9B1}" name="Column3255" dataDxfId="13120"/>
    <tableColumn id="3276" xr3:uid="{3228D632-EE28-474D-9BE1-84213C99E9EC}" name="Column3256" dataDxfId="13119"/>
    <tableColumn id="3277" xr3:uid="{63E1DDEE-0F0E-488D-B6C7-56C17EA7F20C}" name="Column3257" dataDxfId="13118"/>
    <tableColumn id="3278" xr3:uid="{6DBFEEB2-AAAF-45D9-B097-D0F00E63216E}" name="Column3258" dataDxfId="13117"/>
    <tableColumn id="3279" xr3:uid="{3EA3A7AA-07EC-4BB5-8C94-38D74E71870F}" name="Column3259" dataDxfId="13116"/>
    <tableColumn id="3280" xr3:uid="{F0264CF5-EAA3-4AE3-84AA-C49A51F36271}" name="Column3260" dataDxfId="13115"/>
    <tableColumn id="3281" xr3:uid="{04CF4722-9C60-4A1B-B8E7-30D942DC62BD}" name="Column3261" dataDxfId="13114"/>
    <tableColumn id="3282" xr3:uid="{CD7373D6-34DF-43EF-87D9-BC3FFC557E0E}" name="Column3262" dataDxfId="13113"/>
    <tableColumn id="3283" xr3:uid="{62BD41F1-5DB0-4D3D-938F-D209EAA5FF1D}" name="Column3263" dataDxfId="13112"/>
    <tableColumn id="3284" xr3:uid="{A889D8C5-56B9-4815-92FB-ED56D5119DF9}" name="Column3264" dataDxfId="13111"/>
    <tableColumn id="3285" xr3:uid="{C32719CA-ADD6-4886-B2AC-BA338FA3BEDF}" name="Column3265" dataDxfId="13110"/>
    <tableColumn id="3286" xr3:uid="{048C0A81-D8A6-417A-8562-E0B5EB71DA2E}" name="Column3266" dataDxfId="13109"/>
    <tableColumn id="3287" xr3:uid="{D00C57BB-408B-4EA2-979C-47DAA93A99E5}" name="Column3267" dataDxfId="13108"/>
    <tableColumn id="3288" xr3:uid="{E46E76D7-7119-448A-896A-F7EE1C67FE5B}" name="Column3268" dataDxfId="13107"/>
    <tableColumn id="3289" xr3:uid="{28860302-A09A-43A4-86C4-75F506B73EDF}" name="Column3269" dataDxfId="13106"/>
    <tableColumn id="3290" xr3:uid="{CB57C600-A1B0-447E-9D8E-64F83ED831BF}" name="Column3270" dataDxfId="13105"/>
    <tableColumn id="3291" xr3:uid="{845C667C-9A3D-4DBE-9E87-30860DA6AF2E}" name="Column3271" dataDxfId="13104"/>
    <tableColumn id="3292" xr3:uid="{D9088B02-F77B-462F-B0B2-6F57AF9204F6}" name="Column3272" dataDxfId="13103"/>
    <tableColumn id="3293" xr3:uid="{B52537C7-CCF0-462D-B420-3F5F513150DD}" name="Column3273" dataDxfId="13102"/>
    <tableColumn id="3294" xr3:uid="{F873E7A1-BEA0-487A-8F2B-BFBF408D3920}" name="Column3274" dataDxfId="13101"/>
    <tableColumn id="3295" xr3:uid="{27A18F51-E429-42C6-BFEE-399C6867E86A}" name="Column3275" dataDxfId="13100"/>
    <tableColumn id="3296" xr3:uid="{B093985B-8375-463F-8950-FCB8E5A1C60A}" name="Column3276" dataDxfId="13099"/>
    <tableColumn id="3297" xr3:uid="{E56CD517-41DF-49E9-8A6E-A6341A577E55}" name="Column3277" dataDxfId="13098"/>
    <tableColumn id="3298" xr3:uid="{0BC1A7EF-24F0-44D6-B3A5-005604907176}" name="Column3278" dataDxfId="13097"/>
    <tableColumn id="3299" xr3:uid="{2074BE79-DC53-400F-9D0B-2B2B9199850A}" name="Column3279" dataDxfId="13096"/>
    <tableColumn id="3300" xr3:uid="{115AB66B-1292-47EF-9753-19423AEB01DA}" name="Column3280" dataDxfId="13095"/>
    <tableColumn id="3301" xr3:uid="{1DD15713-3D37-45E9-8B52-2D84EFD080AB}" name="Column3281" dataDxfId="13094"/>
    <tableColumn id="3302" xr3:uid="{89FA91D2-EC92-4B47-9609-78934D00F64A}" name="Column3282" dataDxfId="13093"/>
    <tableColumn id="3303" xr3:uid="{ED206C72-5B7A-49E7-8493-921234F02817}" name="Column3283" dataDxfId="13092"/>
    <tableColumn id="3304" xr3:uid="{3D9F9571-526F-42F7-84ED-AF61ED28DCC3}" name="Column3284" dataDxfId="13091"/>
    <tableColumn id="3305" xr3:uid="{4AEA7667-27E8-496B-865F-66EDC027C04C}" name="Column3285" dataDxfId="13090"/>
    <tableColumn id="3306" xr3:uid="{1B2E3CD0-22BB-45AE-A9B4-4656F24B212E}" name="Column3286" dataDxfId="13089"/>
    <tableColumn id="3307" xr3:uid="{5CFE56B3-3690-4AB6-B192-4075AE2FEBEE}" name="Column3287" dataDxfId="13088"/>
    <tableColumn id="3308" xr3:uid="{2FEFC87E-D5CD-45AF-A346-3C820EADE027}" name="Column3288" dataDxfId="13087"/>
    <tableColumn id="3309" xr3:uid="{9FC671AC-A568-45F8-96BA-77E4F4C5B8CB}" name="Column3289" dataDxfId="13086"/>
    <tableColumn id="3310" xr3:uid="{FD65312F-B9CD-41DB-8B33-EFB7744825BE}" name="Column3290" dataDxfId="13085"/>
    <tableColumn id="3311" xr3:uid="{2D6A5E45-1643-457D-AB6F-E90C9D279490}" name="Column3291" dataDxfId="13084"/>
    <tableColumn id="3312" xr3:uid="{D856CEAE-658E-42C4-9FD7-550413DDD524}" name="Column3292" dataDxfId="13083"/>
    <tableColumn id="3313" xr3:uid="{9D220D46-3C1B-43E3-B4ED-0E39216A2240}" name="Column3293" dataDxfId="13082"/>
    <tableColumn id="3314" xr3:uid="{D359198F-DA6E-42F4-90CB-8C79538FC312}" name="Column3294" dataDxfId="13081"/>
    <tableColumn id="3315" xr3:uid="{A608CFAA-4F91-46DA-AD0D-C7D72C40DE7B}" name="Column3295" dataDxfId="13080"/>
    <tableColumn id="3316" xr3:uid="{C1439156-B58E-4E65-9FC4-003FCAE8D37E}" name="Column3296" dataDxfId="13079"/>
    <tableColumn id="3317" xr3:uid="{E161ADEF-879B-4602-843A-2D3F6316E289}" name="Column3297" dataDxfId="13078"/>
    <tableColumn id="3318" xr3:uid="{A3587CAE-028B-4F90-B031-224CDE524CEC}" name="Column3298" dataDxfId="13077"/>
    <tableColumn id="3319" xr3:uid="{52EE342F-7900-4C69-ABEB-8E3D0AD83B2B}" name="Column3299" dataDxfId="13076"/>
    <tableColumn id="3320" xr3:uid="{839C85B9-5B2E-463F-9CD4-C521BFBF471F}" name="Column3300" dataDxfId="13075"/>
    <tableColumn id="3321" xr3:uid="{10724D97-EC84-4444-88CD-00B7922BB6FC}" name="Column3301" dataDxfId="13074"/>
    <tableColumn id="3322" xr3:uid="{CDD64514-9EDD-4761-B0D6-225645E739FB}" name="Column3302" dataDxfId="13073"/>
    <tableColumn id="3323" xr3:uid="{7E5B0387-ED11-43D3-BC80-FB8B0AD577E7}" name="Column3303" dataDxfId="13072"/>
    <tableColumn id="3324" xr3:uid="{CE8D2F8F-BD21-42C7-A102-990D3A9E6756}" name="Column3304" dataDxfId="13071"/>
    <tableColumn id="3325" xr3:uid="{4EABB4E6-7B82-4361-AAF5-D9548D466CE9}" name="Column3305" dataDxfId="13070"/>
    <tableColumn id="3326" xr3:uid="{859FF847-460A-482E-92DD-E3074D28CC62}" name="Column3306" dataDxfId="13069"/>
    <tableColumn id="3327" xr3:uid="{AB81FC98-D34E-4CDA-B901-FE489D24339D}" name="Column3307" dataDxfId="13068"/>
    <tableColumn id="3328" xr3:uid="{DD72F0AF-6DEF-411A-9788-E84190C29A85}" name="Column3308" dataDxfId="13067"/>
    <tableColumn id="3329" xr3:uid="{0BE1C475-B785-445A-A332-F0374409B9A2}" name="Column3309" dataDxfId="13066"/>
    <tableColumn id="3330" xr3:uid="{F23F6B98-BB7B-46E4-B31F-7BF2D3A0F226}" name="Column3310" dataDxfId="13065"/>
    <tableColumn id="3331" xr3:uid="{0A844640-8A58-4A28-8840-1B4BF2E42466}" name="Column3311" dataDxfId="13064"/>
    <tableColumn id="3332" xr3:uid="{5F351271-9D51-43E8-98BB-8FE7802D1CF0}" name="Column3312" dataDxfId="13063"/>
    <tableColumn id="3333" xr3:uid="{A8AAB84C-956C-4E73-8995-6E934173D0B7}" name="Column3313" dataDxfId="13062"/>
    <tableColumn id="3334" xr3:uid="{61FE69E6-1FF4-47E7-8D26-739C8E22DEBC}" name="Column3314" dataDxfId="13061"/>
    <tableColumn id="3335" xr3:uid="{8EFC087B-B208-4065-9DAA-51058E0073F7}" name="Column3315" dataDxfId="13060"/>
    <tableColumn id="3336" xr3:uid="{3825D7DE-0E9C-4509-B1E9-A293C019100C}" name="Column3316" dataDxfId="13059"/>
    <tableColumn id="3337" xr3:uid="{4CC07CFC-AD58-41F8-A93B-6FE4E5E8F36F}" name="Column3317" dataDxfId="13058"/>
    <tableColumn id="3338" xr3:uid="{4C464F98-909A-4379-B68E-385F3AD2180D}" name="Column3318" dataDxfId="13057"/>
    <tableColumn id="3339" xr3:uid="{F9D8AD9E-4C66-4D9E-8FE4-177E474608C4}" name="Column3319" dataDxfId="13056"/>
    <tableColumn id="3340" xr3:uid="{FBBA6E99-4C83-4AD8-9EFC-6E9AC8694563}" name="Column3320" dataDxfId="13055"/>
    <tableColumn id="3341" xr3:uid="{A4B2C591-41B5-4C9E-8EC4-B2CB9E60970D}" name="Column3321" dataDxfId="13054"/>
    <tableColumn id="3342" xr3:uid="{071A98AB-284A-4530-A55D-5D29B0E792E0}" name="Column3322" dataDxfId="13053"/>
    <tableColumn id="3343" xr3:uid="{E332A25A-3395-40E8-8B1F-3BA5C7EBFAE7}" name="Column3323" dataDxfId="13052"/>
    <tableColumn id="3344" xr3:uid="{3BD78CD1-3797-4EB1-8789-38F26B96A73C}" name="Column3324" dataDxfId="13051"/>
    <tableColumn id="3345" xr3:uid="{4525B252-AF97-4A62-B211-C6394B0171EE}" name="Column3325" dataDxfId="13050"/>
    <tableColumn id="3346" xr3:uid="{E39FD8EE-2F0F-4834-BF4D-2AAB2F067B03}" name="Column3326" dataDxfId="13049"/>
    <tableColumn id="3347" xr3:uid="{9D0153D5-5564-4DDA-86ED-66D864D24C73}" name="Column3327" dataDxfId="13048"/>
    <tableColumn id="3348" xr3:uid="{720EE600-09AC-4FAA-ADB9-6A40F7880E6A}" name="Column3328" dataDxfId="13047"/>
    <tableColumn id="3349" xr3:uid="{873FC6DD-F060-46F9-93D4-C72E9C40CA2F}" name="Column3329" dataDxfId="13046"/>
    <tableColumn id="3350" xr3:uid="{C87BD41B-716D-448A-9CCD-187D40505A66}" name="Column3330" dataDxfId="13045"/>
    <tableColumn id="3351" xr3:uid="{D0184F8F-3A4E-40C4-95FD-C916F33FD2AA}" name="Column3331" dataDxfId="13044"/>
    <tableColumn id="3352" xr3:uid="{C6796D29-8B07-417A-86E0-EF80B0E92B01}" name="Column3332" dataDxfId="13043"/>
    <tableColumn id="3353" xr3:uid="{45F49036-D84C-45A3-9F14-6D98F7772071}" name="Column3333" dataDxfId="13042"/>
    <tableColumn id="3354" xr3:uid="{7EDD37AA-2F8E-46C3-BC13-A77D24B1B0AF}" name="Column3334" dataDxfId="13041"/>
    <tableColumn id="3355" xr3:uid="{ADA70B7D-4653-4E9F-8968-2417B10B41D3}" name="Column3335" dataDxfId="13040"/>
    <tableColumn id="3356" xr3:uid="{746FBD83-8415-4ED5-9614-4EC1873123A2}" name="Column3336" dataDxfId="13039"/>
    <tableColumn id="3357" xr3:uid="{693DF93B-16AF-4C2A-92B8-18E1FC0A558D}" name="Column3337" dataDxfId="13038"/>
    <tableColumn id="3358" xr3:uid="{ECDA0F45-185E-4D9A-936D-4483A8AF1644}" name="Column3338" dataDxfId="13037"/>
    <tableColumn id="3359" xr3:uid="{18C4EE44-71CB-4515-99E6-75A36A2B3E6F}" name="Column3339" dataDxfId="13036"/>
    <tableColumn id="3360" xr3:uid="{21898081-B823-4220-B255-93D37B7AFCC4}" name="Column3340" dataDxfId="13035"/>
    <tableColumn id="3361" xr3:uid="{E67197DD-2E11-4AD2-8587-815B8AC5D6DE}" name="Column3341" dataDxfId="13034"/>
    <tableColumn id="3362" xr3:uid="{04131FAF-681C-4402-A547-B15BD8BF5D74}" name="Column3342" dataDxfId="13033"/>
    <tableColumn id="3363" xr3:uid="{27692485-ED5D-47A5-966D-E5A0AEF50185}" name="Column3343" dataDxfId="13032"/>
    <tableColumn id="3364" xr3:uid="{9CBF837A-CB39-4450-AC64-0095D8D14AD9}" name="Column3344" dataDxfId="13031"/>
    <tableColumn id="3365" xr3:uid="{8885DC26-FD9F-41BB-91DE-375D5780388C}" name="Column3345" dataDxfId="13030"/>
    <tableColumn id="3366" xr3:uid="{B94D355C-6E44-4F38-8FE4-5A67629A2D60}" name="Column3346" dataDxfId="13029"/>
    <tableColumn id="3367" xr3:uid="{5E8D22E5-6204-4F21-AFEC-D09509A79063}" name="Column3347" dataDxfId="13028"/>
    <tableColumn id="3368" xr3:uid="{69781978-5511-4292-9A1A-4796C8850240}" name="Column3348" dataDxfId="13027"/>
    <tableColumn id="3369" xr3:uid="{758D15CC-D331-4874-9E67-677A33BB510B}" name="Column3349" dataDxfId="13026"/>
    <tableColumn id="3370" xr3:uid="{3E599144-2916-4BC4-82FA-D4F1FE57D2D7}" name="Column3350" dataDxfId="13025"/>
    <tableColumn id="3371" xr3:uid="{DB9ADC4C-5576-4DB9-BABE-F528E9261A2C}" name="Column3351" dataDxfId="13024"/>
    <tableColumn id="3372" xr3:uid="{35D34EC0-F450-44BF-A8A2-C2D80AB69B07}" name="Column3352" dataDxfId="13023"/>
    <tableColumn id="3373" xr3:uid="{36ECFBB4-5765-4D1F-A1A2-DEC10B57E87C}" name="Column3353" dataDxfId="13022"/>
    <tableColumn id="3374" xr3:uid="{0C0F979F-94AD-440B-9CB3-A83D6C7D0183}" name="Column3354" dataDxfId="13021"/>
    <tableColumn id="3375" xr3:uid="{EFC9CFA8-B467-4509-A08F-DD4FDABF6AB2}" name="Column3355" dataDxfId="13020"/>
    <tableColumn id="3376" xr3:uid="{DEC2F4AF-66BA-4182-8EAC-49AE25C0E8FA}" name="Column3356" dataDxfId="13019"/>
    <tableColumn id="3377" xr3:uid="{3AE03292-416F-4F27-A2D6-BEB34556073D}" name="Column3357" dataDxfId="13018"/>
    <tableColumn id="3378" xr3:uid="{28550B5D-E085-4D27-A122-E05AD4F231BF}" name="Column3358" dataDxfId="13017"/>
    <tableColumn id="3379" xr3:uid="{4CC0F9DA-16AB-4757-9ABC-2DD709D45943}" name="Column3359" dataDxfId="13016"/>
    <tableColumn id="3380" xr3:uid="{89ACDC18-22AC-48D2-967C-89747BD55381}" name="Column3360" dataDxfId="13015"/>
    <tableColumn id="3381" xr3:uid="{C62D63AC-E8CD-45BF-B30B-C9DE674706BD}" name="Column3361" dataDxfId="13014"/>
    <tableColumn id="3382" xr3:uid="{CD24048B-A4DB-4516-9266-9CF6A11A7BA7}" name="Column3362" dataDxfId="13013"/>
    <tableColumn id="3383" xr3:uid="{1302994E-46B7-4A43-A55A-544481F801A6}" name="Column3363" dataDxfId="13012"/>
    <tableColumn id="3384" xr3:uid="{DBF81554-1250-4959-901C-272AB2D0FB52}" name="Column3364" dataDxfId="13011"/>
    <tableColumn id="3385" xr3:uid="{69D00BBC-B1C0-4131-BE4F-8DC24BC7BE93}" name="Column3365" dataDxfId="13010"/>
    <tableColumn id="3386" xr3:uid="{7DE85930-515A-431F-8C8A-EC5E91DF513F}" name="Column3366" dataDxfId="13009"/>
    <tableColumn id="3387" xr3:uid="{ACDD92C2-3F4E-43E8-8DB2-5D920030E427}" name="Column3367" dataDxfId="13008"/>
    <tableColumn id="3388" xr3:uid="{FF93726A-5AE2-46D4-8BD9-06CCB3282713}" name="Column3368" dataDxfId="13007"/>
    <tableColumn id="3389" xr3:uid="{EE368C04-0A37-48ED-A97D-EBB35E18B1E3}" name="Column3369" dataDxfId="13006"/>
    <tableColumn id="3390" xr3:uid="{928DF64C-0E27-4DBF-A34A-1E4A054D18DA}" name="Column3370" dataDxfId="13005"/>
    <tableColumn id="3391" xr3:uid="{E34E1619-46BE-43E3-8673-CB75481B5EA4}" name="Column3371" dataDxfId="13004"/>
    <tableColumn id="3392" xr3:uid="{C8FCAAB5-E9B4-40F7-8939-A55AF73345CE}" name="Column3372" dataDxfId="13003"/>
    <tableColumn id="3393" xr3:uid="{ABC49F9E-0D10-49BC-80DF-87282CF4B289}" name="Column3373" dataDxfId="13002"/>
    <tableColumn id="3394" xr3:uid="{3BC9573A-54D2-4048-9A0E-A25355B7DA96}" name="Column3374" dataDxfId="13001"/>
    <tableColumn id="3395" xr3:uid="{D73136CF-2354-4AEE-843A-02B70684C88A}" name="Column3375" dataDxfId="13000"/>
    <tableColumn id="3396" xr3:uid="{7DCD3E45-4DE3-4427-A699-B81EA15548FF}" name="Column3376" dataDxfId="12999"/>
    <tableColumn id="3397" xr3:uid="{A9385F81-005F-4305-9138-944810A0B59C}" name="Column3377" dataDxfId="12998"/>
    <tableColumn id="3398" xr3:uid="{70A40D3F-32F9-4236-A2AA-9708308CC299}" name="Column3378" dataDxfId="12997"/>
    <tableColumn id="3399" xr3:uid="{6805A9B2-00CC-46E4-ACAB-D63E4618BBD2}" name="Column3379" dataDxfId="12996"/>
    <tableColumn id="3400" xr3:uid="{0A462689-D727-4BF8-99E1-79E12B09C209}" name="Column3380" dataDxfId="12995"/>
    <tableColumn id="3401" xr3:uid="{CD979903-75DE-4AC9-B1B3-FF2D5AA150BC}" name="Column3381" dataDxfId="12994"/>
    <tableColumn id="3402" xr3:uid="{50B54D4F-8C1C-4C5A-8B31-6A842E940118}" name="Column3382" dataDxfId="12993"/>
    <tableColumn id="3403" xr3:uid="{E201B538-ABBA-4562-827B-75F3D0E1AA6C}" name="Column3383" dataDxfId="12992"/>
    <tableColumn id="3404" xr3:uid="{072E44BD-656C-4BA5-84E5-197AC7550773}" name="Column3384" dataDxfId="12991"/>
    <tableColumn id="3405" xr3:uid="{0E70C7AE-C54C-4B49-8288-26B26D9FCE3B}" name="Column3385" dataDxfId="12990"/>
    <tableColumn id="3406" xr3:uid="{BCF9F29F-83A5-452D-94AB-C83D43E7E39C}" name="Column3386" dataDxfId="12989"/>
    <tableColumn id="3407" xr3:uid="{80CECF14-BC82-4F19-B8D2-57D4EBF28A06}" name="Column3387" dataDxfId="12988"/>
    <tableColumn id="3408" xr3:uid="{088FFCBA-C6CF-4C57-A0CC-976B76FEEB98}" name="Column3388" dataDxfId="12987"/>
    <tableColumn id="3409" xr3:uid="{AD7EF8A2-F3DA-4FF5-ADDE-11EF58784513}" name="Column3389" dataDxfId="12986"/>
    <tableColumn id="3410" xr3:uid="{2AE49C13-7FCA-43C9-BC46-D1F841FD0F6E}" name="Column3390" dataDxfId="12985"/>
    <tableColumn id="3411" xr3:uid="{86AC0D9E-03A4-46EA-9170-22856D5AFC9F}" name="Column3391" dataDxfId="12984"/>
    <tableColumn id="3412" xr3:uid="{BD9F2AB4-04CF-4E3F-8D45-F400771BA0F5}" name="Column3392" dataDxfId="12983"/>
    <tableColumn id="3413" xr3:uid="{351A4759-0CC1-43FE-BB82-29CB5070C27C}" name="Column3393" dataDxfId="12982"/>
    <tableColumn id="3414" xr3:uid="{607027BD-5925-43CD-A340-91DAB5222A3F}" name="Column3394" dataDxfId="12981"/>
    <tableColumn id="3415" xr3:uid="{12148B17-2E8A-48A5-BAB2-D985C8B58782}" name="Column3395" dataDxfId="12980"/>
    <tableColumn id="3416" xr3:uid="{C4A20E7B-D1F4-4C94-B520-9DE231830148}" name="Column3396" dataDxfId="12979"/>
    <tableColumn id="3417" xr3:uid="{7A0447A5-6D11-4CD7-A708-FC9BBA55A75C}" name="Column3397" dataDxfId="12978"/>
    <tableColumn id="3418" xr3:uid="{67B4D81B-F3D2-464D-8ED3-647AB46023FD}" name="Column3398" dataDxfId="12977"/>
    <tableColumn id="3419" xr3:uid="{87E8DE78-A747-461A-9EAF-6B3FD319B4E1}" name="Column3399" dataDxfId="12976"/>
    <tableColumn id="3420" xr3:uid="{AE1E70BE-0B58-415B-A7DA-D3C3BDD81D39}" name="Column3400" dataDxfId="12975"/>
    <tableColumn id="3421" xr3:uid="{C3B1170B-84AA-4DFB-9D5A-450F6705B091}" name="Column3401" dataDxfId="12974"/>
    <tableColumn id="3422" xr3:uid="{15CB33DC-2EBE-4365-A7F2-CE4497D2C85F}" name="Column3402" dataDxfId="12973"/>
    <tableColumn id="3423" xr3:uid="{C6DECF62-92E3-433B-B502-6A86047C6449}" name="Column3403" dataDxfId="12972"/>
    <tableColumn id="3424" xr3:uid="{6494FAB7-5D8F-4266-BC5D-855B8E198FCC}" name="Column3404" dataDxfId="12971"/>
    <tableColumn id="3425" xr3:uid="{2A8A5281-9887-4F95-9CB2-8BAD412A70BA}" name="Column3405" dataDxfId="12970"/>
    <tableColumn id="3426" xr3:uid="{D65B515A-C79F-4C51-BD1C-BF97F4FE1074}" name="Column3406" dataDxfId="12969"/>
    <tableColumn id="3427" xr3:uid="{0AC8E3F4-51C5-4D48-A001-64BAF7766713}" name="Column3407" dataDxfId="12968"/>
    <tableColumn id="3428" xr3:uid="{0828CD1A-ABFE-4AD7-BED7-70F276AF9757}" name="Column3408" dataDxfId="12967"/>
    <tableColumn id="3429" xr3:uid="{75AA8C5F-25BD-4FC7-84A0-2CD435FF00CA}" name="Column3409" dataDxfId="12966"/>
    <tableColumn id="3430" xr3:uid="{68EC843D-304E-4398-B95A-D195372D6674}" name="Column3410" dataDxfId="12965"/>
    <tableColumn id="3431" xr3:uid="{131C99C2-FA8E-474F-9CC8-283E690478B5}" name="Column3411" dataDxfId="12964"/>
    <tableColumn id="3432" xr3:uid="{7807F9E1-00B1-49BB-BD12-EEFAC6E1C7FF}" name="Column3412" dataDxfId="12963"/>
    <tableColumn id="3433" xr3:uid="{CEA574A1-CC8F-4381-A180-F6681804235C}" name="Column3413" dataDxfId="12962"/>
    <tableColumn id="3434" xr3:uid="{C951A6E0-B5A6-4EE3-8F02-4E78350A939C}" name="Column3414" dataDxfId="12961"/>
    <tableColumn id="3435" xr3:uid="{3F73D232-54AF-422B-826D-BC88EED5FF40}" name="Column3415" dataDxfId="12960"/>
    <tableColumn id="3436" xr3:uid="{21D449E6-071D-4E8F-987E-80CD0EA44026}" name="Column3416" dataDxfId="12959"/>
    <tableColumn id="3437" xr3:uid="{822E5BDB-56F3-48D7-88C1-01F0F57C1AAF}" name="Column3417" dataDxfId="12958"/>
    <tableColumn id="3438" xr3:uid="{E36A07B8-F82E-4383-AB21-85148F295FC6}" name="Column3418" dataDxfId="12957"/>
    <tableColumn id="3439" xr3:uid="{CDAE7F49-EB99-4A1B-90EB-D26CF2D95A2C}" name="Column3419" dataDxfId="12956"/>
    <tableColumn id="3440" xr3:uid="{4AFF6236-ADBC-4A2F-AA6B-F76547696161}" name="Column3420" dataDxfId="12955"/>
    <tableColumn id="3441" xr3:uid="{7B086DED-C665-468A-AC8D-9AFE01C0B538}" name="Column3421" dataDxfId="12954"/>
    <tableColumn id="3442" xr3:uid="{D1E111F4-0262-4825-B2D0-33B233404F55}" name="Column3422" dataDxfId="12953"/>
    <tableColumn id="3443" xr3:uid="{7B5AAFBA-865A-4C74-BAB1-BEB717C5184B}" name="Column3423" dataDxfId="12952"/>
    <tableColumn id="3444" xr3:uid="{CEC06F3B-4748-4034-AA3B-3C253DBC3DAC}" name="Column3424" dataDxfId="12951"/>
    <tableColumn id="3445" xr3:uid="{93EF9BCE-E549-4A37-8D96-AE4C8FCCA2B1}" name="Column3425" dataDxfId="12950"/>
    <tableColumn id="3446" xr3:uid="{1E903171-C41A-439B-A816-02B69525FB3C}" name="Column3426" dataDxfId="12949"/>
    <tableColumn id="3447" xr3:uid="{2E4D868B-9413-475D-B234-E700BBBFE7B8}" name="Column3427" dataDxfId="12948"/>
    <tableColumn id="3448" xr3:uid="{0D63BBBB-AF18-40B9-9FD3-256599FDBC9F}" name="Column3428" dataDxfId="12947"/>
    <tableColumn id="3449" xr3:uid="{50FE1940-1A4C-451E-9289-706AAFB17591}" name="Column3429" dataDxfId="12946"/>
    <tableColumn id="3450" xr3:uid="{B7705199-89FB-46DA-8CFC-DE84D04FA882}" name="Column3430" dataDxfId="12945"/>
    <tableColumn id="3451" xr3:uid="{D080BD84-F096-48B7-8956-74C8AEC30D98}" name="Column3431" dataDxfId="12944"/>
    <tableColumn id="3452" xr3:uid="{DF0BBCF7-E54E-4569-90E1-2BFF89D050F2}" name="Column3432" dataDxfId="12943"/>
    <tableColumn id="3453" xr3:uid="{4AB91855-F0B0-4642-8B9C-0F80867272C2}" name="Column3433" dataDxfId="12942"/>
    <tableColumn id="3454" xr3:uid="{B6E73927-33FC-40FE-9E1C-02BB2C0DC2D0}" name="Column3434" dataDxfId="12941"/>
    <tableColumn id="3455" xr3:uid="{FB32BB24-51B1-4E84-BD6C-5EFFCEA7332E}" name="Column3435" dataDxfId="12940"/>
    <tableColumn id="3456" xr3:uid="{0151753C-076B-4C3C-96C1-D4931318BB9C}" name="Column3436" dataDxfId="12939"/>
    <tableColumn id="3457" xr3:uid="{6B8E2B58-440F-4089-8A50-C28251CBFCA7}" name="Column3437" dataDxfId="12938"/>
    <tableColumn id="3458" xr3:uid="{D9F19B28-DF85-402B-BA0C-160865DBE057}" name="Column3438" dataDxfId="12937"/>
    <tableColumn id="3459" xr3:uid="{158F3C8B-F302-4678-8853-8A75A0AC8854}" name="Column3439" dataDxfId="12936"/>
    <tableColumn id="3460" xr3:uid="{AC49B413-5675-4207-9585-BD3DD6C5A2FE}" name="Column3440" dataDxfId="12935"/>
    <tableColumn id="3461" xr3:uid="{4603E222-7010-4828-8D4E-E1D41C0FD356}" name="Column3441" dataDxfId="12934"/>
    <tableColumn id="3462" xr3:uid="{5EC0821E-43DE-4EB1-B48D-A22FA2BE2C26}" name="Column3442" dataDxfId="12933"/>
    <tableColumn id="3463" xr3:uid="{DFBCBC66-0E40-4DC8-807E-0AABE865ACA2}" name="Column3443" dataDxfId="12932"/>
    <tableColumn id="3464" xr3:uid="{2D7E7A0F-E97A-474E-A9F0-05922A71F258}" name="Column3444" dataDxfId="12931"/>
    <tableColumn id="3465" xr3:uid="{2C90B90F-B623-4409-815A-3FFC4A247E81}" name="Column3445" dataDxfId="12930"/>
    <tableColumn id="3466" xr3:uid="{191AB760-A4E6-405B-8709-36CA3C512684}" name="Column3446" dataDxfId="12929"/>
    <tableColumn id="3467" xr3:uid="{C8691551-402C-465C-8DE9-E2C75AE0FFFD}" name="Column3447" dataDxfId="12928"/>
    <tableColumn id="3468" xr3:uid="{1F574208-6A97-4AE8-843C-461C3790C2B6}" name="Column3448" dataDxfId="12927"/>
    <tableColumn id="3469" xr3:uid="{BAAE9E18-C2EC-4846-BD49-7D6A12258FF4}" name="Column3449" dataDxfId="12926"/>
    <tableColumn id="3470" xr3:uid="{B9E9A62A-5C0B-4168-827D-9419796A5216}" name="Column3450" dataDxfId="12925"/>
    <tableColumn id="3471" xr3:uid="{76A05EF7-70BB-4A47-A7D3-C28B8111C448}" name="Column3451" dataDxfId="12924"/>
    <tableColumn id="3472" xr3:uid="{53AC70C2-6065-4B3A-8ECC-AB641607433B}" name="Column3452" dataDxfId="12923"/>
    <tableColumn id="3473" xr3:uid="{31C56F9F-DE83-40FA-A5F7-B64BD581DFCF}" name="Column3453" dataDxfId="12922"/>
    <tableColumn id="3474" xr3:uid="{998B3011-009D-4D8C-ACC1-0F030501E505}" name="Column3454" dataDxfId="12921"/>
    <tableColumn id="3475" xr3:uid="{4327EED6-FCE9-404E-93B7-B3BE074BB983}" name="Column3455" dataDxfId="12920"/>
    <tableColumn id="3476" xr3:uid="{9F6965E4-7D0C-415F-835C-DA500DEE3249}" name="Column3456" dataDxfId="12919"/>
    <tableColumn id="3477" xr3:uid="{DE97FC29-E320-4CEB-9C07-55C8A62B72FA}" name="Column3457" dataDxfId="12918"/>
    <tableColumn id="3478" xr3:uid="{71DDC3C1-3326-4888-92EA-60B25932339D}" name="Column3458" dataDxfId="12917"/>
    <tableColumn id="3479" xr3:uid="{60C137C4-BD8A-4584-AB5C-06686032EE62}" name="Column3459" dataDxfId="12916"/>
    <tableColumn id="3480" xr3:uid="{0BB0C6C6-F577-4566-8F41-B166A7A91E65}" name="Column3460" dataDxfId="12915"/>
    <tableColumn id="3481" xr3:uid="{1F8DC2F0-BD47-4C55-90B4-D3D3B91C8E27}" name="Column3461" dataDxfId="12914"/>
    <tableColumn id="3482" xr3:uid="{E7F8C77E-04CC-4C4F-8B1A-7256D86A75C1}" name="Column3462" dataDxfId="12913"/>
    <tableColumn id="3483" xr3:uid="{9FBC2980-148D-4A50-A078-DDBBE5FE1C64}" name="Column3463" dataDxfId="12912"/>
    <tableColumn id="3484" xr3:uid="{C457F2A1-B885-4428-9E33-27177E6B328B}" name="Column3464" dataDxfId="12911"/>
    <tableColumn id="3485" xr3:uid="{168E6551-0007-4860-AD7F-7B5ED46EF64C}" name="Column3465" dataDxfId="12910"/>
    <tableColumn id="3486" xr3:uid="{798D13F9-8225-4E25-9FCC-EEFF2E4131D5}" name="Column3466" dataDxfId="12909"/>
    <tableColumn id="3487" xr3:uid="{124C6948-3BFC-44C5-BF9A-C8D32761EC6C}" name="Column3467" dataDxfId="12908"/>
    <tableColumn id="3488" xr3:uid="{D0E1E337-EF71-425C-8139-C5527DF060F7}" name="Column3468" dataDxfId="12907"/>
    <tableColumn id="3489" xr3:uid="{83D2E2ED-F742-44A0-B317-EF5D88023D15}" name="Column3469" dataDxfId="12906"/>
    <tableColumn id="3490" xr3:uid="{B310FED3-4D4A-4A41-A9CE-DBE954E4B0F0}" name="Column3470" dataDxfId="12905"/>
    <tableColumn id="3491" xr3:uid="{AB673694-C711-4C4A-81AA-C50BBA6B7522}" name="Column3471" dataDxfId="12904"/>
    <tableColumn id="3492" xr3:uid="{EEB78794-29F1-4319-9BB5-6E5D8993CE8E}" name="Column3472" dataDxfId="12903"/>
    <tableColumn id="3493" xr3:uid="{3B2A110F-FE34-4652-BE2A-A1BAE2BD74B2}" name="Column3473" dataDxfId="12902"/>
    <tableColumn id="3494" xr3:uid="{0111BC62-BD1D-4F5E-9F3C-D8B4BCC3A3DB}" name="Column3474" dataDxfId="12901"/>
    <tableColumn id="3495" xr3:uid="{333AF2AA-2850-482D-A891-60060BE41455}" name="Column3475" dataDxfId="12900"/>
    <tableColumn id="3496" xr3:uid="{6B32166D-8844-42F4-BE82-3E1523DC7413}" name="Column3476" dataDxfId="12899"/>
    <tableColumn id="3497" xr3:uid="{6EA7CB9A-27B3-4125-BBA5-05E3F449D8D3}" name="Column3477" dataDxfId="12898"/>
    <tableColumn id="3498" xr3:uid="{75C9CB97-FF03-4936-A530-5F23BC617913}" name="Column3478" dataDxfId="12897"/>
    <tableColumn id="3499" xr3:uid="{784C9B4A-F9DA-453E-BFF2-44EA06E72C8D}" name="Column3479" dataDxfId="12896"/>
    <tableColumn id="3500" xr3:uid="{5FBBA563-3404-42FE-8129-55B2D3E37A96}" name="Column3480" dataDxfId="12895"/>
    <tableColumn id="3501" xr3:uid="{6DBDC4E1-7A22-4EE2-A483-1B2CB9175EB8}" name="Column3481" dataDxfId="12894"/>
    <tableColumn id="3502" xr3:uid="{833BD0CD-6D69-4473-B754-69F939F844EF}" name="Column3482" dataDxfId="12893"/>
    <tableColumn id="3503" xr3:uid="{CDE70FC6-B967-4EE0-A039-4AD859870D7C}" name="Column3483" dataDxfId="12892"/>
    <tableColumn id="3504" xr3:uid="{8AE22A1D-9924-4886-95EF-7857C4C0EF99}" name="Column3484" dataDxfId="12891"/>
    <tableColumn id="3505" xr3:uid="{BFA465FB-2A3B-44EE-A96B-58D3CCC00A93}" name="Column3485" dataDxfId="12890"/>
    <tableColumn id="3506" xr3:uid="{CFA988CB-CD57-4D83-8125-D166899249CA}" name="Column3486" dataDxfId="12889"/>
    <tableColumn id="3507" xr3:uid="{B260F72B-B887-432D-A29A-C44F815DD53B}" name="Column3487" dataDxfId="12888"/>
    <tableColumn id="3508" xr3:uid="{C6CA9453-1366-4643-9CDA-1647A0570A23}" name="Column3488" dataDxfId="12887"/>
    <tableColumn id="3509" xr3:uid="{E6D9B46C-BF7B-4236-A31D-91481F6EAE76}" name="Column3489" dataDxfId="12886"/>
    <tableColumn id="3510" xr3:uid="{C171724E-6118-452F-9434-B86C22B0E4CC}" name="Column3490" dataDxfId="12885"/>
    <tableColumn id="3511" xr3:uid="{3A601053-D4F5-4C57-82CA-812F2BDF9AA2}" name="Column3491" dataDxfId="12884"/>
    <tableColumn id="3512" xr3:uid="{364B3DF8-5E2C-47F6-9E09-1BC4784834D7}" name="Column3492" dataDxfId="12883"/>
    <tableColumn id="3513" xr3:uid="{B22A7BD9-4110-482F-AFC6-9CB639793B41}" name="Column3493" dataDxfId="12882"/>
    <tableColumn id="3514" xr3:uid="{0F79A61F-D65D-4B37-92E0-0545CB323504}" name="Column3494" dataDxfId="12881"/>
    <tableColumn id="3515" xr3:uid="{5249403B-D32A-42B3-BCD3-0B8903AF37E5}" name="Column3495" dataDxfId="12880"/>
    <tableColumn id="3516" xr3:uid="{3EECCFE8-8BC8-45F3-A8E7-16481269F78A}" name="Column3496" dataDxfId="12879"/>
    <tableColumn id="3517" xr3:uid="{9E491512-76B4-46D7-8587-8B4BFCCA49DE}" name="Column3497" dataDxfId="12878"/>
    <tableColumn id="3518" xr3:uid="{21FA59A1-44CC-412F-B713-91275389B4BB}" name="Column3498" dataDxfId="12877"/>
    <tableColumn id="3519" xr3:uid="{5C33458F-35CE-4B34-9344-7AA45B40CA41}" name="Column3499" dataDxfId="12876"/>
    <tableColumn id="3520" xr3:uid="{50A692F9-AF7B-4145-997B-423A6F40211A}" name="Column3500" dataDxfId="12875"/>
    <tableColumn id="3521" xr3:uid="{B1178708-D53E-487D-BC3F-52DF3D442CC1}" name="Column3501" dataDxfId="12874"/>
    <tableColumn id="3522" xr3:uid="{55A2B197-77B4-43E3-8D4F-20D5470618B8}" name="Column3502" dataDxfId="12873"/>
    <tableColumn id="3523" xr3:uid="{70436BF5-D9EA-423B-A391-BC245876F849}" name="Column3503" dataDxfId="12872"/>
    <tableColumn id="3524" xr3:uid="{92A23B0F-F56F-4893-9EFF-E34DB8E23F85}" name="Column3504" dataDxfId="12871"/>
    <tableColumn id="3525" xr3:uid="{7725FDEE-2E17-49E2-88B5-919F050F8C76}" name="Column3505" dataDxfId="12870"/>
    <tableColumn id="3526" xr3:uid="{27BB86B1-4942-48E9-89D0-71E7C703B27A}" name="Column3506" dataDxfId="12869"/>
    <tableColumn id="3527" xr3:uid="{47E6EEB2-DD34-4027-B106-62D5255ED7FC}" name="Column3507" dataDxfId="12868"/>
    <tableColumn id="3528" xr3:uid="{1C2BEC25-473C-4154-9CC4-D62096EE935E}" name="Column3508" dataDxfId="12867"/>
    <tableColumn id="3529" xr3:uid="{D7A9870F-3212-4E12-B347-7A24C50374DF}" name="Column3509" dataDxfId="12866"/>
    <tableColumn id="3530" xr3:uid="{63CF186A-A182-4B7E-87C2-BC31DFD5ACAC}" name="Column3510" dataDxfId="12865"/>
    <tableColumn id="3531" xr3:uid="{014C59E1-ECA2-48E9-B49B-514E388F2CEA}" name="Column3511" dataDxfId="12864"/>
    <tableColumn id="3532" xr3:uid="{BF287426-915D-4A66-BE9C-3D7BB63C1BD7}" name="Column3512" dataDxfId="12863"/>
    <tableColumn id="3533" xr3:uid="{9A35BB6D-F6FA-431C-886C-FEAC7167DAD9}" name="Column3513" dataDxfId="12862"/>
    <tableColumn id="3534" xr3:uid="{4E51D36E-3C64-4CEB-80CC-E7F8F25A0888}" name="Column3514" dataDxfId="12861"/>
    <tableColumn id="3535" xr3:uid="{22740F6C-E5F4-4E5B-8D13-93DA9946F5DF}" name="Column3515" dataDxfId="12860"/>
    <tableColumn id="3536" xr3:uid="{40FC3632-060B-4AC4-95D9-33D8B8A314BA}" name="Column3516" dataDxfId="12859"/>
    <tableColumn id="3537" xr3:uid="{7AF9F39A-889A-4881-9692-1EC4DFB6812C}" name="Column3517" dataDxfId="12858"/>
    <tableColumn id="3538" xr3:uid="{E664FD16-B9D5-4593-B8D8-A53AE2E5BCB6}" name="Column3518" dataDxfId="12857"/>
    <tableColumn id="3539" xr3:uid="{5D665181-DF7D-4902-AB3E-51A3C3315A0B}" name="Column3519" dataDxfId="12856"/>
    <tableColumn id="3540" xr3:uid="{00A8B572-16BB-4704-82F6-4EF78A7C2491}" name="Column3520" dataDxfId="12855"/>
    <tableColumn id="3541" xr3:uid="{BDB5657E-31A7-44A7-9043-821C067C214F}" name="Column3521" dataDxfId="12854"/>
    <tableColumn id="3542" xr3:uid="{33BA2658-7A1A-43D6-9738-2A3FC4B07A00}" name="Column3522" dataDxfId="12853"/>
    <tableColumn id="3543" xr3:uid="{63FB8366-D2B5-474B-96E8-DBED4B901993}" name="Column3523" dataDxfId="12852"/>
    <tableColumn id="3544" xr3:uid="{E124D1C9-FDE4-4A82-9BA0-3113BF5FAA8F}" name="Column3524" dataDxfId="12851"/>
    <tableColumn id="3545" xr3:uid="{515B3197-35D9-421E-B3E7-E42B0CA6FD8C}" name="Column3525" dataDxfId="12850"/>
    <tableColumn id="3546" xr3:uid="{94542510-3E47-446A-A529-480717993227}" name="Column3526" dataDxfId="12849"/>
    <tableColumn id="3547" xr3:uid="{3AA2D506-09C6-46D5-B041-554C0B42B6EA}" name="Column3527" dataDxfId="12848"/>
    <tableColumn id="3548" xr3:uid="{81F44169-D91F-4E18-89F2-8943FBB1F748}" name="Column3528" dataDxfId="12847"/>
    <tableColumn id="3549" xr3:uid="{5E98F71A-A5E9-4FFE-A1A9-AB516B38ADB1}" name="Column3529" dataDxfId="12846"/>
    <tableColumn id="3550" xr3:uid="{01AE438B-F4E5-40DB-A58D-E4A0D1CEFF94}" name="Column3530" dataDxfId="12845"/>
    <tableColumn id="3551" xr3:uid="{73EED350-A7B6-4C24-BCDD-D32A340FF0A4}" name="Column3531" dataDxfId="12844"/>
    <tableColumn id="3552" xr3:uid="{FE761917-11AD-46CD-95EB-C4484AA88C12}" name="Column3532" dataDxfId="12843"/>
    <tableColumn id="3553" xr3:uid="{E00F493B-46C5-49BC-80DE-5260F0D03DA1}" name="Column3533" dataDxfId="12842"/>
    <tableColumn id="3554" xr3:uid="{5D17C7AE-4554-4400-B0F3-364841FAE551}" name="Column3534" dataDxfId="12841"/>
    <tableColumn id="3555" xr3:uid="{D820B6C1-F39C-475E-A4A0-0EF09E49390C}" name="Column3535" dataDxfId="12840"/>
    <tableColumn id="3556" xr3:uid="{8D704E10-B7D9-4E7C-BBE9-3AE35CBA0A33}" name="Column3536" dataDxfId="12839"/>
    <tableColumn id="3557" xr3:uid="{073E9B48-8B98-437E-B1A1-6310153290B8}" name="Column3537" dataDxfId="12838"/>
    <tableColumn id="3558" xr3:uid="{3835ED70-B326-4C7A-A176-B96EAF6F115F}" name="Column3538" dataDxfId="12837"/>
    <tableColumn id="3559" xr3:uid="{3BD3F1CE-BC0D-4ED5-A67F-97419C07FA1A}" name="Column3539" dataDxfId="12836"/>
    <tableColumn id="3560" xr3:uid="{FE451583-1E12-4773-B0B8-351AC4E01746}" name="Column3540" dataDxfId="12835"/>
    <tableColumn id="3561" xr3:uid="{BBD7AC07-5028-4046-B046-47A5F1DE7F9B}" name="Column3541" dataDxfId="12834"/>
    <tableColumn id="3562" xr3:uid="{AC9D09EB-32E8-45BB-9D38-94BCE7273A81}" name="Column3542" dataDxfId="12833"/>
    <tableColumn id="3563" xr3:uid="{43F7D31F-ADDA-4A2C-B93D-CA6A0D27375E}" name="Column3543" dataDxfId="12832"/>
    <tableColumn id="3564" xr3:uid="{2994F925-A172-42A3-A9FF-8F8E2799347D}" name="Column3544" dataDxfId="12831"/>
    <tableColumn id="3565" xr3:uid="{C367A6D9-7C8D-4B01-A82E-ED3698F1A0E6}" name="Column3545" dataDxfId="12830"/>
    <tableColumn id="3566" xr3:uid="{3E886CDB-203C-45CB-B2A8-0AB573B1345A}" name="Column3546" dataDxfId="12829"/>
    <tableColumn id="3567" xr3:uid="{E59C42A0-5F11-4E43-8C04-E30D45809B0F}" name="Column3547" dataDxfId="12828"/>
    <tableColumn id="3568" xr3:uid="{96A523F1-0EB3-47BE-BF5A-B488EF12785C}" name="Column3548" dataDxfId="12827"/>
    <tableColumn id="3569" xr3:uid="{6AB76327-FBD6-48A0-87A7-7566DE071F34}" name="Column3549" dataDxfId="12826"/>
    <tableColumn id="3570" xr3:uid="{C77AB14E-B731-412F-9CB9-3CFBB3698B46}" name="Column3550" dataDxfId="12825"/>
    <tableColumn id="3571" xr3:uid="{7273F956-0AE1-4E9B-84FC-91F6A858BDEC}" name="Column3551" dataDxfId="12824"/>
    <tableColumn id="3572" xr3:uid="{3B3963D9-0353-4A12-9225-761185DD4DAC}" name="Column3552" dataDxfId="12823"/>
    <tableColumn id="3573" xr3:uid="{DA315714-B275-4AD6-8DD9-E0D436B43B89}" name="Column3553" dataDxfId="12822"/>
    <tableColumn id="3574" xr3:uid="{A657947D-4285-4A4F-922D-AC3B91E89C81}" name="Column3554" dataDxfId="12821"/>
    <tableColumn id="3575" xr3:uid="{3EF09FB2-BF85-48C0-A37A-54A43B255508}" name="Column3555" dataDxfId="12820"/>
    <tableColumn id="3576" xr3:uid="{555CD2FA-6E5D-4BF6-9A31-9C9E1E396B83}" name="Column3556" dataDxfId="12819"/>
    <tableColumn id="3577" xr3:uid="{623A4CF1-3AD7-4793-8E37-6F073BC446E1}" name="Column3557" dataDxfId="12818"/>
    <tableColumn id="3578" xr3:uid="{6E360649-341E-4D9B-B353-7F8D8A8DD71E}" name="Column3558" dataDxfId="12817"/>
    <tableColumn id="3579" xr3:uid="{B1492105-2214-4543-8665-9993A45D9035}" name="Column3559" dataDxfId="12816"/>
    <tableColumn id="3580" xr3:uid="{3E1710E1-C197-4961-965C-38C8EF971C1E}" name="Column3560" dataDxfId="12815"/>
    <tableColumn id="3581" xr3:uid="{E20FA638-2F89-434A-B471-D436231B5CCC}" name="Column3561" dataDxfId="12814"/>
    <tableColumn id="3582" xr3:uid="{6E363852-BC2B-48AF-8B5C-85E8484CA02E}" name="Column3562" dataDxfId="12813"/>
    <tableColumn id="3583" xr3:uid="{00E6ED38-A24D-4D0E-90B7-A5E622184229}" name="Column3563" dataDxfId="12812"/>
    <tableColumn id="3584" xr3:uid="{6E365B6A-557D-46E9-9887-1F76CE056FAF}" name="Column3564" dataDxfId="12811"/>
    <tableColumn id="3585" xr3:uid="{C0F45EF7-C432-40B9-8DD4-253833066F6B}" name="Column3565" dataDxfId="12810"/>
    <tableColumn id="3586" xr3:uid="{4494CA25-0427-4B12-99C7-D37A50646D09}" name="Column3566" dataDxfId="12809"/>
    <tableColumn id="3587" xr3:uid="{261032E8-C948-4807-A1CD-7778D894B017}" name="Column3567" dataDxfId="12808"/>
    <tableColumn id="3588" xr3:uid="{F27E0D04-1704-4630-9BBD-618F90F02C10}" name="Column3568" dataDxfId="12807"/>
    <tableColumn id="3589" xr3:uid="{F4CAB1FC-B67F-41C3-840F-ECAB391B2817}" name="Column3569" dataDxfId="12806"/>
    <tableColumn id="3590" xr3:uid="{6D99F2CE-ED0F-44D9-9688-50BD09B1A6CB}" name="Column3570" dataDxfId="12805"/>
    <tableColumn id="3591" xr3:uid="{F1192561-BE93-4FB1-9F5A-56401EF316B7}" name="Column3571" dataDxfId="12804"/>
    <tableColumn id="3592" xr3:uid="{84FAA758-03F2-4F80-8712-CA8251A2BCA4}" name="Column3572" dataDxfId="12803"/>
    <tableColumn id="3593" xr3:uid="{2E618A2C-7422-458D-BFFE-CD42BED381B7}" name="Column3573" dataDxfId="12802"/>
    <tableColumn id="3594" xr3:uid="{5D581DC0-5056-4578-970F-558B422BE8EB}" name="Column3574" dataDxfId="12801"/>
    <tableColumn id="3595" xr3:uid="{B84D935E-1E8D-4ECA-9CB2-5EFD91136652}" name="Column3575" dataDxfId="12800"/>
    <tableColumn id="3596" xr3:uid="{CDC9FE1B-E095-4147-ACAF-E945D215ED93}" name="Column3576" dataDxfId="12799"/>
    <tableColumn id="3597" xr3:uid="{59212063-E833-49AA-B3D0-B2120B2DF34C}" name="Column3577" dataDxfId="12798"/>
    <tableColumn id="3598" xr3:uid="{01D0F6A9-4924-4A32-B857-5AE9B083D77B}" name="Column3578" dataDxfId="12797"/>
    <tableColumn id="3599" xr3:uid="{76C4D425-8279-464F-820F-80746C294D5E}" name="Column3579" dataDxfId="12796"/>
    <tableColumn id="3600" xr3:uid="{025CEF82-8007-47AC-BD2E-47EB60A9D45A}" name="Column3580" dataDxfId="12795"/>
    <tableColumn id="3601" xr3:uid="{3A2CD2D6-6156-4027-9833-759866FF7569}" name="Column3581" dataDxfId="12794"/>
    <tableColumn id="3602" xr3:uid="{4D8AFE99-D646-452C-A7D2-20762D589EBA}" name="Column3582" dataDxfId="12793"/>
    <tableColumn id="3603" xr3:uid="{30B5FEBA-10F4-4D14-9571-841CF436EED0}" name="Column3583" dataDxfId="12792"/>
    <tableColumn id="3604" xr3:uid="{D4123C3A-DB08-4AA8-86A0-D16B3EB2A680}" name="Column3584" dataDxfId="12791"/>
    <tableColumn id="3605" xr3:uid="{E047C952-803B-4474-9469-15EDCDD840C9}" name="Column3585" dataDxfId="12790"/>
    <tableColumn id="3606" xr3:uid="{01A432D7-AD6D-4596-A106-1C2CFB6F0AB9}" name="Column3586" dataDxfId="12789"/>
    <tableColumn id="3607" xr3:uid="{1E806170-0885-410E-A474-C538A5A318BF}" name="Column3587" dataDxfId="12788"/>
    <tableColumn id="3608" xr3:uid="{856F9076-13FF-4AD7-A053-C1B322F9C007}" name="Column3588" dataDxfId="12787"/>
    <tableColumn id="3609" xr3:uid="{03EB3BB3-912E-4AEC-891B-0076F79B09BE}" name="Column3589" dataDxfId="12786"/>
    <tableColumn id="3610" xr3:uid="{27B735AE-A13D-4EBF-B6F5-F1B5075B9CCD}" name="Column3590" dataDxfId="12785"/>
    <tableColumn id="3611" xr3:uid="{56D79720-3917-499A-8735-27320847BDCA}" name="Column3591" dataDxfId="12784"/>
    <tableColumn id="3612" xr3:uid="{F9FEBDBB-BDB3-442A-9D0E-29FAFB396072}" name="Column3592" dataDxfId="12783"/>
    <tableColumn id="3613" xr3:uid="{80A09781-82F9-4EFA-852C-F1D60785870C}" name="Column3593" dataDxfId="12782"/>
    <tableColumn id="3614" xr3:uid="{94A7B7E9-6797-4F82-A99E-8BC4F4531039}" name="Column3594" dataDxfId="12781"/>
    <tableColumn id="3615" xr3:uid="{9E6D8C69-C654-4421-B174-6D834C6BADE2}" name="Column3595" dataDxfId="12780"/>
    <tableColumn id="3616" xr3:uid="{DDEA31F6-C938-4FEE-AAA0-29BA4019FB25}" name="Column3596" dataDxfId="12779"/>
    <tableColumn id="3617" xr3:uid="{83577CD3-8512-4E57-A4A3-2282E199F4B4}" name="Column3597" dataDxfId="12778"/>
    <tableColumn id="3618" xr3:uid="{EF664B18-1777-4FDD-AD0E-2C43BDA830A7}" name="Column3598" dataDxfId="12777"/>
    <tableColumn id="3619" xr3:uid="{FF8CE2ED-6D81-4591-9246-E9F3A17FBCD6}" name="Column3599" dataDxfId="12776"/>
    <tableColumn id="3620" xr3:uid="{5D696DAF-DE93-4391-B9D8-C3F2B97625F8}" name="Column3600" dataDxfId="12775"/>
    <tableColumn id="3621" xr3:uid="{172C1EF8-0E4C-4115-928B-EC8DD30DD68C}" name="Column3601" dataDxfId="12774"/>
    <tableColumn id="3622" xr3:uid="{21180FFF-1844-459A-8CE4-F3440A97403C}" name="Column3602" dataDxfId="12773"/>
    <tableColumn id="3623" xr3:uid="{CF706A46-CBAE-47B7-BA40-E199E3690197}" name="Column3603" dataDxfId="12772"/>
    <tableColumn id="3624" xr3:uid="{E3211B14-2494-4269-BFA6-F4B8E36BC3F9}" name="Column3604" dataDxfId="12771"/>
    <tableColumn id="3625" xr3:uid="{8FCCF61B-2430-4ECF-A19B-DA0FD74F2F9E}" name="Column3605" dataDxfId="12770"/>
    <tableColumn id="3626" xr3:uid="{94C46C52-0D4E-4075-AF46-2D7C750E9B4B}" name="Column3606" dataDxfId="12769"/>
    <tableColumn id="3627" xr3:uid="{59FB39FF-9C5A-4B7A-970F-3501FEFCF209}" name="Column3607" dataDxfId="12768"/>
    <tableColumn id="3628" xr3:uid="{71EDEFE1-5227-4FA0-A3F1-76C9304D545C}" name="Column3608" dataDxfId="12767"/>
    <tableColumn id="3629" xr3:uid="{6B055EA3-0696-47D6-B025-7FED8F77CD56}" name="Column3609" dataDxfId="12766"/>
    <tableColumn id="3630" xr3:uid="{A18DF33F-E248-4F20-A2D5-3A0A80333648}" name="Column3610" dataDxfId="12765"/>
    <tableColumn id="3631" xr3:uid="{5329BF8F-12F7-420A-9911-259F1BB448BB}" name="Column3611" dataDxfId="12764"/>
    <tableColumn id="3632" xr3:uid="{10E82C13-0080-4E4A-9E3E-505040400EA0}" name="Column3612" dataDxfId="12763"/>
    <tableColumn id="3633" xr3:uid="{FE5925AD-F8AB-4147-BF24-76C6DB78270F}" name="Column3613" dataDxfId="12762"/>
    <tableColumn id="3634" xr3:uid="{800D4BE4-5FCE-47CD-B36A-A73A8FBDB19D}" name="Column3614" dataDxfId="12761"/>
    <tableColumn id="3635" xr3:uid="{E1C1FF83-B1B8-4CD7-AC69-97CCAF0915B5}" name="Column3615" dataDxfId="12760"/>
    <tableColumn id="3636" xr3:uid="{DC1288A7-EC05-4BEB-94DE-D9321FF33DD4}" name="Column3616" dataDxfId="12759"/>
    <tableColumn id="3637" xr3:uid="{3995198F-7F6A-4542-A5F1-2DB8DD03EE4A}" name="Column3617" dataDxfId="12758"/>
    <tableColumn id="3638" xr3:uid="{3CAA8667-6683-4952-B06F-39E7E44384B0}" name="Column3618" dataDxfId="12757"/>
    <tableColumn id="3639" xr3:uid="{BD7E0D63-3B2D-479F-847A-131F0C6923CE}" name="Column3619" dataDxfId="12756"/>
    <tableColumn id="3640" xr3:uid="{E4DD713F-F3BD-43A1-8A82-CCAB330E80D0}" name="Column3620" dataDxfId="12755"/>
    <tableColumn id="3641" xr3:uid="{E6BE5A45-DE05-431C-BBB8-AF6FBB84B0E0}" name="Column3621" dataDxfId="12754"/>
    <tableColumn id="3642" xr3:uid="{ABD6FD2D-94F9-4EFD-B5B6-C74A653DC744}" name="Column3622" dataDxfId="12753"/>
    <tableColumn id="3643" xr3:uid="{F1E4A37B-E941-4A0C-9058-1D58521A7133}" name="Column3623" dataDxfId="12752"/>
    <tableColumn id="3644" xr3:uid="{3AD01995-A949-4EDB-9AAA-2E0C33D8950B}" name="Column3624" dataDxfId="12751"/>
    <tableColumn id="3645" xr3:uid="{8E6056B4-22B0-48F2-A0F7-A5BB73E50573}" name="Column3625" dataDxfId="12750"/>
    <tableColumn id="3646" xr3:uid="{8E85174D-C0BF-497F-97C9-491307E44060}" name="Column3626" dataDxfId="12749"/>
    <tableColumn id="3647" xr3:uid="{E3CE51F7-429D-4AAC-9D03-A4B89EC3F54A}" name="Column3627" dataDxfId="12748"/>
    <tableColumn id="3648" xr3:uid="{B3CCCE98-9134-4137-8D93-24B205AFD77E}" name="Column3628" dataDxfId="12747"/>
    <tableColumn id="3649" xr3:uid="{D5FB9B11-EF75-4B15-92C2-D1D24631A360}" name="Column3629" dataDxfId="12746"/>
    <tableColumn id="3650" xr3:uid="{B946DF83-D612-451E-987E-F0BC880C92AE}" name="Column3630" dataDxfId="12745"/>
    <tableColumn id="3651" xr3:uid="{91BD5BB1-ABFA-4223-8E52-5D0834555028}" name="Column3631" dataDxfId="12744"/>
    <tableColumn id="3652" xr3:uid="{207260DF-67D0-485A-ACC9-D674442DEAF1}" name="Column3632" dataDxfId="12743"/>
    <tableColumn id="3653" xr3:uid="{E94F5BE1-A49E-4F24-8185-25B7EFD4A096}" name="Column3633" dataDxfId="12742"/>
    <tableColumn id="3654" xr3:uid="{71180926-8928-4F3F-B24F-EC8F780A33AA}" name="Column3634" dataDxfId="12741"/>
    <tableColumn id="3655" xr3:uid="{6E029A72-942C-4C4B-9985-2E26AD0F7D84}" name="Column3635" dataDxfId="12740"/>
    <tableColumn id="3656" xr3:uid="{8D0DE301-225C-4818-960C-74F33D31F78A}" name="Column3636" dataDxfId="12739"/>
    <tableColumn id="3657" xr3:uid="{C3670F15-A933-4331-90BF-A8259B73A1DE}" name="Column3637" dataDxfId="12738"/>
    <tableColumn id="3658" xr3:uid="{DE3C7D31-C0B4-4210-8DFE-ABB566BFBFF5}" name="Column3638" dataDxfId="12737"/>
    <tableColumn id="3659" xr3:uid="{E31E680A-7B1D-4D57-819C-AF1F53233080}" name="Column3639" dataDxfId="12736"/>
    <tableColumn id="3660" xr3:uid="{6970A90C-CF89-4438-8417-6E69B8EFEA07}" name="Column3640" dataDxfId="12735"/>
    <tableColumn id="3661" xr3:uid="{A3738EF0-0D1C-440E-B600-990B62735DDB}" name="Column3641" dataDxfId="12734"/>
    <tableColumn id="3662" xr3:uid="{C0848363-F24D-449D-8456-7D70A506A4B3}" name="Column3642" dataDxfId="12733"/>
    <tableColumn id="3663" xr3:uid="{B8CA38FB-0D85-48D5-9B6F-B9CFDD69E172}" name="Column3643" dataDxfId="12732"/>
    <tableColumn id="3664" xr3:uid="{3806E9C4-E5FC-4B6B-BE99-71AEFFC15102}" name="Column3644" dataDxfId="12731"/>
    <tableColumn id="3665" xr3:uid="{4F3CE92B-F52A-4615-BBE7-37A5993AFA68}" name="Column3645" dataDxfId="12730"/>
    <tableColumn id="3666" xr3:uid="{3421B809-7D4E-4BFF-A3AF-1907B130847F}" name="Column3646" dataDxfId="12729"/>
    <tableColumn id="3667" xr3:uid="{0A4CBE54-5B67-4B02-A006-696C996F2901}" name="Column3647" dataDxfId="12728"/>
    <tableColumn id="3668" xr3:uid="{BDA80294-A9B3-4CC3-BD9D-BBA92FAE8407}" name="Column3648" dataDxfId="12727"/>
    <tableColumn id="3669" xr3:uid="{D1483EB5-2746-425E-ADC2-26ACCEB1B57B}" name="Column3649" dataDxfId="12726"/>
    <tableColumn id="3670" xr3:uid="{0DFCC13B-D808-423E-835E-ECAB37A67BAD}" name="Column3650" dataDxfId="12725"/>
    <tableColumn id="3671" xr3:uid="{14146694-28DF-42FB-98FF-3F7225DECB33}" name="Column3651" dataDxfId="12724"/>
    <tableColumn id="3672" xr3:uid="{6A76C57B-9001-43DB-8677-36B97FB6F937}" name="Column3652" dataDxfId="12723"/>
    <tableColumn id="3673" xr3:uid="{5145F015-6A1F-4510-B141-378EE16D8478}" name="Column3653" dataDxfId="12722"/>
    <tableColumn id="3674" xr3:uid="{9C419D24-0101-45AC-B90D-5057F1319F64}" name="Column3654" dataDxfId="12721"/>
    <tableColumn id="3675" xr3:uid="{1CA1269B-C0F8-42AB-B143-49BCCE4B92CD}" name="Column3655" dataDxfId="12720"/>
    <tableColumn id="3676" xr3:uid="{3C9D7A85-66BE-4806-81BF-217457C17BF6}" name="Column3656" dataDxfId="12719"/>
    <tableColumn id="3677" xr3:uid="{25AC0F57-B5FF-4E40-A557-3BBB4B469CF6}" name="Column3657" dataDxfId="12718"/>
    <tableColumn id="3678" xr3:uid="{693B69F4-0F61-467B-8AAD-9850B87982DF}" name="Column3658" dataDxfId="12717"/>
    <tableColumn id="3679" xr3:uid="{B37330D1-E180-4D3E-BDE6-06012B5BCEB8}" name="Column3659" dataDxfId="12716"/>
    <tableColumn id="3680" xr3:uid="{3905DEDB-4082-416E-9B17-517A108089E2}" name="Column3660" dataDxfId="12715"/>
    <tableColumn id="3681" xr3:uid="{CADA71F5-5DD5-459F-A38E-495314350B28}" name="Column3661" dataDxfId="12714"/>
    <tableColumn id="3682" xr3:uid="{C72B2B02-8293-4624-B109-23861ABF9500}" name="Column3662" dataDxfId="12713"/>
    <tableColumn id="3683" xr3:uid="{A2B86461-0904-4DFD-A518-3C6E8A1B361C}" name="Column3663" dataDxfId="12712"/>
    <tableColumn id="3684" xr3:uid="{B90CC7A8-E546-478A-8D6C-8C511A8F011C}" name="Column3664" dataDxfId="12711"/>
    <tableColumn id="3685" xr3:uid="{B6856352-81BD-47CA-B3D6-D971E33D220D}" name="Column3665" dataDxfId="12710"/>
    <tableColumn id="3686" xr3:uid="{1728AF9A-4935-4A67-BEDC-49172D488DD9}" name="Column3666" dataDxfId="12709"/>
    <tableColumn id="3687" xr3:uid="{38CF0A80-7C08-407D-91B6-0B1D6559029E}" name="Column3667" dataDxfId="12708"/>
    <tableColumn id="3688" xr3:uid="{C44D0CAF-7901-48B0-83B9-7995710DB58A}" name="Column3668" dataDxfId="12707"/>
    <tableColumn id="3689" xr3:uid="{C802DB37-5A25-4523-BA90-5C6225F8236D}" name="Column3669" dataDxfId="12706"/>
    <tableColumn id="3690" xr3:uid="{DE5F91C5-DC27-44F9-8943-F8376A57B079}" name="Column3670" dataDxfId="12705"/>
    <tableColumn id="3691" xr3:uid="{6A73206C-B030-4844-8469-C562C10C3595}" name="Column3671" dataDxfId="12704"/>
    <tableColumn id="3692" xr3:uid="{29996934-5E31-4653-8BC4-B229325425B1}" name="Column3672" dataDxfId="12703"/>
    <tableColumn id="3693" xr3:uid="{DC55C19C-3C93-4CB5-ADF7-393DA8E4B6FC}" name="Column3673" dataDxfId="12702"/>
    <tableColumn id="3694" xr3:uid="{B58317B2-68C7-4551-AC9B-04C879B482CD}" name="Column3674" dataDxfId="12701"/>
    <tableColumn id="3695" xr3:uid="{71C260EF-74E2-492B-962C-15893ED0568B}" name="Column3675" dataDxfId="12700"/>
    <tableColumn id="3696" xr3:uid="{89E8D1F7-9C82-424C-83EC-592E1F214936}" name="Column3676" dataDxfId="12699"/>
    <tableColumn id="3697" xr3:uid="{6C449A94-9C65-4C97-88FC-7B48C2367E85}" name="Column3677" dataDxfId="12698"/>
    <tableColumn id="3698" xr3:uid="{DB72010B-2EA1-4CC3-A069-4814298ED853}" name="Column3678" dataDxfId="12697"/>
    <tableColumn id="3699" xr3:uid="{363D3AA2-10F2-4F42-BBB4-697E101FEEBE}" name="Column3679" dataDxfId="12696"/>
    <tableColumn id="3700" xr3:uid="{29D0CE1F-D714-40A1-8299-D6AC920B44D4}" name="Column3680" dataDxfId="12695"/>
    <tableColumn id="3701" xr3:uid="{CA3DC78E-D3C6-46AB-A82C-E3FE78DAB659}" name="Column3681" dataDxfId="12694"/>
    <tableColumn id="3702" xr3:uid="{88DDBD14-DAD1-42BA-89FD-D8A311272B5F}" name="Column3682" dataDxfId="12693"/>
    <tableColumn id="3703" xr3:uid="{1000030E-11A4-4D86-97D3-DD3107E79A8B}" name="Column3683" dataDxfId="12692"/>
    <tableColumn id="3704" xr3:uid="{2385D8A2-6E0C-4AFA-B637-503B54EAB313}" name="Column3684" dataDxfId="12691"/>
    <tableColumn id="3705" xr3:uid="{01DF5915-C1B2-487D-B5FF-91B8D0D73F10}" name="Column3685" dataDxfId="12690"/>
    <tableColumn id="3706" xr3:uid="{388985B3-4EA1-4AB2-A8BD-F60552E625F6}" name="Column3686" dataDxfId="12689"/>
    <tableColumn id="3707" xr3:uid="{92E0B5E6-6E4E-4A93-8044-70BB006B5A44}" name="Column3687" dataDxfId="12688"/>
    <tableColumn id="3708" xr3:uid="{D02322AA-1A62-4363-A198-9451166952BB}" name="Column3688" dataDxfId="12687"/>
    <tableColumn id="3709" xr3:uid="{482E0A2E-89FE-42B7-BA8C-98CA35B21F8B}" name="Column3689" dataDxfId="12686"/>
    <tableColumn id="3710" xr3:uid="{C2F25167-3AEA-45FC-9215-CEE7B656284C}" name="Column3690" dataDxfId="12685"/>
    <tableColumn id="3711" xr3:uid="{64A79841-A67F-47D9-89F5-9B29F5BCCE5A}" name="Column3691" dataDxfId="12684"/>
    <tableColumn id="3712" xr3:uid="{07025951-3800-49F4-BE82-6376633DEADE}" name="Column3692" dataDxfId="12683"/>
    <tableColumn id="3713" xr3:uid="{C3F09E22-B11D-4434-AD0D-DA3D014F7792}" name="Column3693" dataDxfId="12682"/>
    <tableColumn id="3714" xr3:uid="{4ED5CBA8-19D6-45D8-9643-4979A6ECD9A6}" name="Column3694" dataDxfId="12681"/>
    <tableColumn id="3715" xr3:uid="{17CC0147-F0C4-4E33-9C02-D03684112435}" name="Column3695" dataDxfId="12680"/>
    <tableColumn id="3716" xr3:uid="{D58A1D10-84A9-4E4D-9D41-CA9E023C5AEA}" name="Column3696" dataDxfId="12679"/>
    <tableColumn id="3717" xr3:uid="{1AAB2EE4-FAD5-4ADC-A050-9F876DAC9C7D}" name="Column3697" dataDxfId="12678"/>
    <tableColumn id="3718" xr3:uid="{93EF0833-157E-452F-B1AB-191E2C1F1744}" name="Column3698" dataDxfId="12677"/>
    <tableColumn id="3719" xr3:uid="{2E549E57-A550-4937-938D-B0DCD7B8C8ED}" name="Column3699" dataDxfId="12676"/>
    <tableColumn id="3720" xr3:uid="{77AD44F4-FCFE-40E1-9385-14BFF1C90E65}" name="Column3700" dataDxfId="12675"/>
    <tableColumn id="3721" xr3:uid="{60FDE952-D024-4FB9-9337-369B5C9FD17E}" name="Column3701" dataDxfId="12674"/>
    <tableColumn id="3722" xr3:uid="{0F19AC6B-22CB-456A-B412-0DB8B3E07BD3}" name="Column3702" dataDxfId="12673"/>
    <tableColumn id="3723" xr3:uid="{A2738091-A539-4779-92BB-6B9AAABEBB48}" name="Column3703" dataDxfId="12672"/>
    <tableColumn id="3724" xr3:uid="{52B8C205-4CE1-4F65-A8A0-52C6D5A6F8E6}" name="Column3704" dataDxfId="12671"/>
    <tableColumn id="3725" xr3:uid="{D410FDBB-C074-460C-B32F-1F67AA85189E}" name="Column3705" dataDxfId="12670"/>
    <tableColumn id="3726" xr3:uid="{878F2DEE-D279-47F4-9E3A-877A5A11B82A}" name="Column3706" dataDxfId="12669"/>
    <tableColumn id="3727" xr3:uid="{3027F72F-3E01-4536-96DE-67BD7DDC5359}" name="Column3707" dataDxfId="12668"/>
    <tableColumn id="3728" xr3:uid="{661F8847-0BE3-4873-A779-F7A293728059}" name="Column3708" dataDxfId="12667"/>
    <tableColumn id="3729" xr3:uid="{85275DDB-F403-4403-91F4-E39062153AF6}" name="Column3709" dataDxfId="12666"/>
    <tableColumn id="3730" xr3:uid="{A49A1089-E130-42BA-BAEC-21C5C8BE0DA2}" name="Column3710" dataDxfId="12665"/>
    <tableColumn id="3731" xr3:uid="{31616D56-342A-4940-8AE3-7F5BDB8BB4DF}" name="Column3711" dataDxfId="12664"/>
    <tableColumn id="3732" xr3:uid="{5577B6F6-573B-4069-B97A-6A8119123856}" name="Column3712" dataDxfId="12663"/>
    <tableColumn id="3733" xr3:uid="{8CB0511D-1F25-4EE4-AFB1-75C9411877FE}" name="Column3713" dataDxfId="12662"/>
    <tableColumn id="3734" xr3:uid="{0055B7AB-1096-4A48-9BF1-C6228C5E0182}" name="Column3714" dataDxfId="12661"/>
    <tableColumn id="3735" xr3:uid="{730F1DCD-EA97-424B-BC6D-76D753C42C79}" name="Column3715" dataDxfId="12660"/>
    <tableColumn id="3736" xr3:uid="{733F1239-3ECC-4177-82DC-1D7800C3663D}" name="Column3716" dataDxfId="12659"/>
    <tableColumn id="3737" xr3:uid="{92962893-BD4E-42F2-AB5F-BE889CBDDA9E}" name="Column3717" dataDxfId="12658"/>
    <tableColumn id="3738" xr3:uid="{4E9CE714-B575-4E77-9AAB-BD219B317898}" name="Column3718" dataDxfId="12657"/>
    <tableColumn id="3739" xr3:uid="{C794EC3F-7587-4D8C-B7BB-B539D5B430BF}" name="Column3719" dataDxfId="12656"/>
    <tableColumn id="3740" xr3:uid="{57C37D28-F27A-4766-93CE-6E13A8624E60}" name="Column3720" dataDxfId="12655"/>
    <tableColumn id="3741" xr3:uid="{9D5C22D1-5443-4634-84F9-7CD9C39F2A88}" name="Column3721" dataDxfId="12654"/>
    <tableColumn id="3742" xr3:uid="{429BB1DB-EDA3-4703-A436-4AD52B05995D}" name="Column3722" dataDxfId="12653"/>
    <tableColumn id="3743" xr3:uid="{2C5D555D-F56E-45F4-8E30-46A59BD70266}" name="Column3723" dataDxfId="12652"/>
    <tableColumn id="3744" xr3:uid="{2CE81661-0823-486B-8482-B2F3F337EAC4}" name="Column3724" dataDxfId="12651"/>
    <tableColumn id="3745" xr3:uid="{71797B13-05D5-4A67-93A4-F05015B89736}" name="Column3725" dataDxfId="12650"/>
    <tableColumn id="3746" xr3:uid="{0353D50C-BC9B-483A-9B90-ED13ADE026E8}" name="Column3726" dataDxfId="12649"/>
    <tableColumn id="3747" xr3:uid="{45BA2FBA-10F0-4D15-932F-4E41B5F87F4F}" name="Column3727" dataDxfId="12648"/>
    <tableColumn id="3748" xr3:uid="{86B8BE79-5F2A-4397-A67D-6BCE3B8E11FC}" name="Column3728" dataDxfId="12647"/>
    <tableColumn id="3749" xr3:uid="{222D90FE-10B3-4438-98BB-C8B4E1304D9D}" name="Column3729" dataDxfId="12646"/>
    <tableColumn id="3750" xr3:uid="{E2F5B7BA-37A0-4D66-BC91-F4087106019E}" name="Column3730" dataDxfId="12645"/>
    <tableColumn id="3751" xr3:uid="{B35776E9-17C3-45D7-8B5F-7DC4A3067D46}" name="Column3731" dataDxfId="12644"/>
    <tableColumn id="3752" xr3:uid="{8EB957FE-76D1-4731-8639-57F24BA0FCA5}" name="Column3732" dataDxfId="12643"/>
    <tableColumn id="3753" xr3:uid="{0AF74007-E0B2-4023-B811-FD05700A61F0}" name="Column3733" dataDxfId="12642"/>
    <tableColumn id="3754" xr3:uid="{30C56528-3387-49E1-BD91-086EEF91A057}" name="Column3734" dataDxfId="12641"/>
    <tableColumn id="3755" xr3:uid="{ADF898AC-04CF-4AC8-A8D5-893CF21DBE45}" name="Column3735" dataDxfId="12640"/>
    <tableColumn id="3756" xr3:uid="{DCFF4CE8-472E-48DA-A4DC-A7C20EC0F115}" name="Column3736" dataDxfId="12639"/>
    <tableColumn id="3757" xr3:uid="{AD9EBD14-169B-4115-BE39-683FE9760756}" name="Column3737" dataDxfId="12638"/>
    <tableColumn id="3758" xr3:uid="{4A1B9A3E-160D-443D-A313-398BB552A37D}" name="Column3738" dataDxfId="12637"/>
    <tableColumn id="3759" xr3:uid="{C2ECDB0A-4F1B-474B-A890-7E7E32820732}" name="Column3739" dataDxfId="12636"/>
    <tableColumn id="3760" xr3:uid="{4BC7086D-4602-4DDD-88EA-D1CF302C42AB}" name="Column3740" dataDxfId="12635"/>
    <tableColumn id="3761" xr3:uid="{C5E03741-2675-4F43-9CC9-93FFBF5A8322}" name="Column3741" dataDxfId="12634"/>
    <tableColumn id="3762" xr3:uid="{804F8A9F-9BE6-4CB6-B4EB-AB89013E3371}" name="Column3742" dataDxfId="12633"/>
    <tableColumn id="3763" xr3:uid="{96AAAB8D-C257-4C3D-A96E-FAEA07D6A798}" name="Column3743" dataDxfId="12632"/>
    <tableColumn id="3764" xr3:uid="{49D9089B-7F36-4EE0-B433-6DD8E0066904}" name="Column3744" dataDxfId="12631"/>
    <tableColumn id="3765" xr3:uid="{A6DE1150-0F58-49E0-BAFC-F4469E49580F}" name="Column3745" dataDxfId="12630"/>
    <tableColumn id="3766" xr3:uid="{7DEC5FEC-2037-4FD0-84FE-14997BE99AF9}" name="Column3746" dataDxfId="12629"/>
    <tableColumn id="3767" xr3:uid="{C4D9EF28-5ACA-4ECE-964C-367429BDE076}" name="Column3747" dataDxfId="12628"/>
    <tableColumn id="3768" xr3:uid="{A58EB541-5DCF-4FD3-8E3B-2A11F0727B50}" name="Column3748" dataDxfId="12627"/>
    <tableColumn id="3769" xr3:uid="{6E4DA87F-682D-4067-AFE4-5EF5BC61D17A}" name="Column3749" dataDxfId="12626"/>
    <tableColumn id="3770" xr3:uid="{7A561FE3-5A2B-4EF0-B4C5-6E99A2DCA579}" name="Column3750" dataDxfId="12625"/>
    <tableColumn id="3771" xr3:uid="{2BCADFEC-7996-4919-A950-9CBEB13E2EE7}" name="Column3751" dataDxfId="12624"/>
    <tableColumn id="3772" xr3:uid="{DB5A5241-C18F-4929-B75B-63BCD0EE2516}" name="Column3752" dataDxfId="12623"/>
    <tableColumn id="3773" xr3:uid="{C1A9BCC9-2571-4AC5-B8D3-859FB1982833}" name="Column3753" dataDxfId="12622"/>
    <tableColumn id="3774" xr3:uid="{4A0142DF-5CD8-417A-8EFF-F465AA0466D3}" name="Column3754" dataDxfId="12621"/>
    <tableColumn id="3775" xr3:uid="{615F94BF-D36C-40FD-A9CF-EFCB495E05B1}" name="Column3755" dataDxfId="12620"/>
    <tableColumn id="3776" xr3:uid="{9DA72C6B-C37D-4509-AF6F-1AC2C7C32B24}" name="Column3756" dataDxfId="12619"/>
    <tableColumn id="3777" xr3:uid="{9ACD9B74-AFF6-4B5C-8B61-B0F3C2A866BC}" name="Column3757" dataDxfId="12618"/>
    <tableColumn id="3778" xr3:uid="{FA210688-DF33-49E3-84BA-D6566FD92C5A}" name="Column3758" dataDxfId="12617"/>
    <tableColumn id="3779" xr3:uid="{5B6051A8-B487-449A-A6FE-653EE6C418E1}" name="Column3759" dataDxfId="12616"/>
    <tableColumn id="3780" xr3:uid="{3AED8396-B769-47E9-A43D-CC52EB314865}" name="Column3760" dataDxfId="12615"/>
    <tableColumn id="3781" xr3:uid="{256A7FAC-4612-4976-A0A3-21B81F296B86}" name="Column3761" dataDxfId="12614"/>
    <tableColumn id="3782" xr3:uid="{4515FC3E-1FED-489C-B863-B051B839F8B3}" name="Column3762" dataDxfId="12613"/>
    <tableColumn id="3783" xr3:uid="{B599E65E-2D96-45F0-9CF6-17E2B8F7F719}" name="Column3763" dataDxfId="12612"/>
    <tableColumn id="3784" xr3:uid="{C80B8429-8E69-4BBE-AF61-94DF0CE4EDF4}" name="Column3764" dataDxfId="12611"/>
    <tableColumn id="3785" xr3:uid="{5DF187CE-C567-4406-8FF9-749644AADFDE}" name="Column3765" dataDxfId="12610"/>
    <tableColumn id="3786" xr3:uid="{A738D54F-0D0D-41F1-BC51-D076793DE303}" name="Column3766" dataDxfId="12609"/>
    <tableColumn id="3787" xr3:uid="{23C9A32C-E5F2-4B69-9AC2-7C0340467FC0}" name="Column3767" dataDxfId="12608"/>
    <tableColumn id="3788" xr3:uid="{A7748015-EC7B-475B-89DA-C3085801A4A6}" name="Column3768" dataDxfId="12607"/>
    <tableColumn id="3789" xr3:uid="{345270F5-6093-4583-9442-DDA2708E8062}" name="Column3769" dataDxfId="12606"/>
    <tableColumn id="3790" xr3:uid="{689F9271-CE1D-4AB6-871B-D434F4BB3AE9}" name="Column3770" dataDxfId="12605"/>
    <tableColumn id="3791" xr3:uid="{AF0E0055-3912-4CF0-AFDA-6B417EAF17FC}" name="Column3771" dataDxfId="12604"/>
    <tableColumn id="3792" xr3:uid="{77E0141B-A011-4D03-AA52-6FF182BBCDC6}" name="Column3772" dataDxfId="12603"/>
    <tableColumn id="3793" xr3:uid="{E5477AF5-8171-47AF-A3E6-B02CC39493FE}" name="Column3773" dataDxfId="12602"/>
    <tableColumn id="3794" xr3:uid="{E3058236-D2B9-4333-8E0A-9170140F0F2E}" name="Column3774" dataDxfId="12601"/>
    <tableColumn id="3795" xr3:uid="{739165D7-EFC5-4C7E-814E-5022E9D9CDFA}" name="Column3775" dataDxfId="12600"/>
    <tableColumn id="3796" xr3:uid="{08712932-EAD0-44A1-9FC9-FA3694774CBC}" name="Column3776" dataDxfId="12599"/>
    <tableColumn id="3797" xr3:uid="{79366CB9-15A3-46D3-9A8C-E1463F22841F}" name="Column3777" dataDxfId="12598"/>
    <tableColumn id="3798" xr3:uid="{D55F0F20-5D52-4E8A-8497-3D84E3DD1CE1}" name="Column3778" dataDxfId="12597"/>
    <tableColumn id="3799" xr3:uid="{A8E160ED-B240-4250-A2B9-D4A151292323}" name="Column3779" dataDxfId="12596"/>
    <tableColumn id="3800" xr3:uid="{3A24D434-3DBD-4124-B9C9-79EE9B39E18B}" name="Column3780" dataDxfId="12595"/>
    <tableColumn id="3801" xr3:uid="{A903AE28-AF9B-443E-8EC8-A72AC890B53E}" name="Column3781" dataDxfId="12594"/>
    <tableColumn id="3802" xr3:uid="{4A49572B-B7DB-4402-973F-C207E3C6059C}" name="Column3782" dataDxfId="12593"/>
    <tableColumn id="3803" xr3:uid="{8C9E21E8-7B2F-42C8-82F8-141E29DFB82E}" name="Column3783" dataDxfId="12592"/>
    <tableColumn id="3804" xr3:uid="{3F1E2398-FE38-4DAB-9BC3-E47A89A6B5D3}" name="Column3784" dataDxfId="12591"/>
    <tableColumn id="3805" xr3:uid="{79F51039-F3E9-4847-82EE-2EFB7764AD17}" name="Column3785" dataDxfId="12590"/>
    <tableColumn id="3806" xr3:uid="{45581621-539B-49BE-801C-6AA46A40CED3}" name="Column3786" dataDxfId="12589"/>
    <tableColumn id="3807" xr3:uid="{003C53E6-2846-4800-B624-C068C2CB45FD}" name="Column3787" dataDxfId="12588"/>
    <tableColumn id="3808" xr3:uid="{6C84BD99-F899-4CBD-8F82-FDF09F280794}" name="Column3788" dataDxfId="12587"/>
    <tableColumn id="3809" xr3:uid="{A1A8C92F-D754-4187-8815-A3A05C134DB7}" name="Column3789" dataDxfId="12586"/>
    <tableColumn id="3810" xr3:uid="{3BBF1852-5504-4852-B3FD-3DAAF6B4B5AF}" name="Column3790" dataDxfId="12585"/>
    <tableColumn id="3811" xr3:uid="{1AF4B9A2-F36F-432E-BE49-680169EF567F}" name="Column3791" dataDxfId="12584"/>
    <tableColumn id="3812" xr3:uid="{6097CF9F-04AE-4551-A8D9-B674D0E4B476}" name="Column3792" dataDxfId="12583"/>
    <tableColumn id="3813" xr3:uid="{A2125DB8-7A38-4580-B3B5-9DC1217F1008}" name="Column3793" dataDxfId="12582"/>
    <tableColumn id="3814" xr3:uid="{F2100477-7793-4383-B007-CC4EF5D2D805}" name="Column3794" dataDxfId="12581"/>
    <tableColumn id="3815" xr3:uid="{75774A60-184C-4591-BFA5-94F2BD8BD6B3}" name="Column3795" dataDxfId="12580"/>
    <tableColumn id="3816" xr3:uid="{343599F3-2086-4094-9E4F-C42AAA92D318}" name="Column3796" dataDxfId="12579"/>
    <tableColumn id="3817" xr3:uid="{3A67E676-9471-43E4-B994-491757D628DC}" name="Column3797" dataDxfId="12578"/>
    <tableColumn id="3818" xr3:uid="{F0A57C91-B460-46B7-B9B4-0B0B12EACC7E}" name="Column3798" dataDxfId="12577"/>
    <tableColumn id="3819" xr3:uid="{6B7DB95A-3B28-437A-8F63-D551358EF5AF}" name="Column3799" dataDxfId="12576"/>
    <tableColumn id="3820" xr3:uid="{A73F80F5-94EB-4437-85A8-3B5BD33B8611}" name="Column3800" dataDxfId="12575"/>
    <tableColumn id="3821" xr3:uid="{B197D3E3-79F9-473A-9A0B-31F8F8430EC8}" name="Column3801" dataDxfId="12574"/>
    <tableColumn id="3822" xr3:uid="{FFCE6150-E07B-4B3B-9E66-C8461FDA5207}" name="Column3802" dataDxfId="12573"/>
    <tableColumn id="3823" xr3:uid="{35369584-B84F-4F98-8A18-9DC29B3A048F}" name="Column3803" dataDxfId="12572"/>
    <tableColumn id="3824" xr3:uid="{9235896E-B483-4C0B-85F8-6233211DFE34}" name="Column3804" dataDxfId="12571"/>
    <tableColumn id="3825" xr3:uid="{D102A633-725D-4FA8-91A8-D2541854D45D}" name="Column3805" dataDxfId="12570"/>
    <tableColumn id="3826" xr3:uid="{C9E058E4-2675-4CB8-BD15-FC9427F7851E}" name="Column3806" dataDxfId="12569"/>
    <tableColumn id="3827" xr3:uid="{96BB866F-DBEA-4E0C-B8C6-A3C4FDAF84CD}" name="Column3807" dataDxfId="12568"/>
    <tableColumn id="3828" xr3:uid="{D02AABA5-0DA7-40AD-9876-03FE78CBF0B7}" name="Column3808" dataDxfId="12567"/>
    <tableColumn id="3829" xr3:uid="{90CF055D-6180-4C21-AE15-515224313C95}" name="Column3809" dataDxfId="12566"/>
    <tableColumn id="3830" xr3:uid="{5C679E67-1246-46E5-92DD-F9C27FB9CD34}" name="Column3810" dataDxfId="12565"/>
    <tableColumn id="3831" xr3:uid="{461C9B96-2FA9-429E-9774-D77F16F1BCA6}" name="Column3811" dataDxfId="12564"/>
    <tableColumn id="3832" xr3:uid="{D0DF9C62-9DE6-48A0-B7C0-D0AF02E61B89}" name="Column3812" dataDxfId="12563"/>
    <tableColumn id="3833" xr3:uid="{9BFCDD2E-F0BF-4C21-8224-A48B0052C737}" name="Column3813" dataDxfId="12562"/>
    <tableColumn id="3834" xr3:uid="{C2ECAD2A-2A98-4069-8BBE-B3F5DA7BAD6F}" name="Column3814" dataDxfId="12561"/>
    <tableColumn id="3835" xr3:uid="{D03EEFCA-BC50-4BF0-A912-96EAFE3DE8D5}" name="Column3815" dataDxfId="12560"/>
    <tableColumn id="3836" xr3:uid="{9D65546A-B959-4C0B-A3C8-D4CEFFEFEE68}" name="Column3816" dataDxfId="12559"/>
    <tableColumn id="3837" xr3:uid="{3610CB6D-12D7-401C-A853-48C986E47EDA}" name="Column3817" dataDxfId="12558"/>
    <tableColumn id="3838" xr3:uid="{AC953795-C77C-43F3-A41F-F41C7D60A4ED}" name="Column3818" dataDxfId="12557"/>
    <tableColumn id="3839" xr3:uid="{0D67C6DD-B7EE-4D49-AEDA-3C1BBF86C2F3}" name="Column3819" dataDxfId="12556"/>
    <tableColumn id="3840" xr3:uid="{E19BF530-F734-4CC8-86F4-6AFEC30085F0}" name="Column3820" dataDxfId="12555"/>
    <tableColumn id="3841" xr3:uid="{B23DF4D5-A3A7-401B-A6C4-D9411999B79A}" name="Column3821" dataDxfId="12554"/>
    <tableColumn id="3842" xr3:uid="{110BBF0F-2877-4964-9221-9CAA4DF870CF}" name="Column3822" dataDxfId="12553"/>
    <tableColumn id="3843" xr3:uid="{7F58981E-0C91-4EE0-808E-2A71C8E850AF}" name="Column3823" dataDxfId="12552"/>
    <tableColumn id="3844" xr3:uid="{5C3FF863-AC7A-4585-8B9D-E81C8AE2F35A}" name="Column3824" dataDxfId="12551"/>
    <tableColumn id="3845" xr3:uid="{7BA09BE1-556C-4F0A-A119-BC7E0C5E6337}" name="Column3825" dataDxfId="12550"/>
    <tableColumn id="3846" xr3:uid="{3E1E60E6-199F-4E01-8802-D74B3F5CD38B}" name="Column3826" dataDxfId="12549"/>
    <tableColumn id="3847" xr3:uid="{817EA5CD-6768-494E-A597-4FC9C40529AE}" name="Column3827" dataDxfId="12548"/>
    <tableColumn id="3848" xr3:uid="{229B7334-D0F9-495A-8ECF-603EA72D2946}" name="Column3828" dataDxfId="12547"/>
    <tableColumn id="3849" xr3:uid="{508600D1-70F2-4AB6-8610-5655F84936DE}" name="Column3829" dataDxfId="12546"/>
    <tableColumn id="3850" xr3:uid="{6EF3BE18-DA82-4D7F-B009-70A519463878}" name="Column3830" dataDxfId="12545"/>
    <tableColumn id="3851" xr3:uid="{EB38DBC6-6DF7-4DA3-962F-46EFC95C412E}" name="Column3831" dataDxfId="12544"/>
    <tableColumn id="3852" xr3:uid="{CB61A775-C7A6-4E3C-AB99-0FA94CCCF0EE}" name="Column3832" dataDxfId="12543"/>
    <tableColumn id="3853" xr3:uid="{0FCB4C13-9603-45A4-A5EE-106B1E8EC288}" name="Column3833" dataDxfId="12542"/>
    <tableColumn id="3854" xr3:uid="{98390A5A-800A-4F46-BCCC-59B02696FE09}" name="Column3834" dataDxfId="12541"/>
    <tableColumn id="3855" xr3:uid="{222A861B-FE07-462D-95BC-A92195BAE4BE}" name="Column3835" dataDxfId="12540"/>
    <tableColumn id="3856" xr3:uid="{D03C27B2-D770-4512-B304-7398C5C36308}" name="Column3836" dataDxfId="12539"/>
    <tableColumn id="3857" xr3:uid="{83F16D91-E4C8-4EE8-A01F-95FFD0C197E9}" name="Column3837" dataDxfId="12538"/>
    <tableColumn id="3858" xr3:uid="{551A8CB7-BE78-46BB-84AA-63163D0D6E0F}" name="Column3838" dataDxfId="12537"/>
    <tableColumn id="3859" xr3:uid="{E69C61D4-5F89-4EC2-A588-2F46FC1AECF0}" name="Column3839" dataDxfId="12536"/>
    <tableColumn id="3860" xr3:uid="{D0C5C83D-D9B2-47B4-8099-CE7FE2EC1C0A}" name="Column3840" dataDxfId="12535"/>
    <tableColumn id="3861" xr3:uid="{7467CCB4-33A2-4303-AB31-5BB7398CD838}" name="Column3841" dataDxfId="12534"/>
    <tableColumn id="3862" xr3:uid="{D6D7C234-EDFE-4092-9C40-F0D928999927}" name="Column3842" dataDxfId="12533"/>
    <tableColumn id="3863" xr3:uid="{DB10A021-E9F1-42B6-AAB8-7DA515EE13AC}" name="Column3843" dataDxfId="12532"/>
    <tableColumn id="3864" xr3:uid="{C7AB2205-0903-4973-827C-D5F886B1782B}" name="Column3844" dataDxfId="12531"/>
    <tableColumn id="3865" xr3:uid="{933BBD1F-92A9-488A-B85D-E1EFCBC694B4}" name="Column3845" dataDxfId="12530"/>
    <tableColumn id="3866" xr3:uid="{46D8AE74-C5CD-47C4-B01D-DFB7E37AA46E}" name="Column3846" dataDxfId="12529"/>
    <tableColumn id="3867" xr3:uid="{679602F7-8569-49D8-8093-6A83422B4DC9}" name="Column3847" dataDxfId="12528"/>
    <tableColumn id="3868" xr3:uid="{ECA5759B-40F3-4C6D-AB1A-817110BE7116}" name="Column3848" dataDxfId="12527"/>
    <tableColumn id="3869" xr3:uid="{C41A4A24-293E-4178-A173-55E498C3E05B}" name="Column3849" dataDxfId="12526"/>
    <tableColumn id="3870" xr3:uid="{FFB93B94-0F56-4801-9F61-F3EDDF05EF25}" name="Column3850" dataDxfId="12525"/>
    <tableColumn id="3871" xr3:uid="{D27C8CB7-C731-4D43-8348-EF9E4AD6A775}" name="Column3851" dataDxfId="12524"/>
    <tableColumn id="3872" xr3:uid="{23028F5C-1C58-4265-B554-18192BEA63CE}" name="Column3852" dataDxfId="12523"/>
    <tableColumn id="3873" xr3:uid="{923D6C33-14CB-43AA-80F4-C86494FF7AF7}" name="Column3853" dataDxfId="12522"/>
    <tableColumn id="3874" xr3:uid="{89F643B7-E6D0-47E7-BC81-9F3D37947870}" name="Column3854" dataDxfId="12521"/>
    <tableColumn id="3875" xr3:uid="{EA0278E7-CE73-4011-8410-93B58BAC066A}" name="Column3855" dataDxfId="12520"/>
    <tableColumn id="3876" xr3:uid="{CB8390D4-F88B-4918-9D44-D98657623E21}" name="Column3856" dataDxfId="12519"/>
    <tableColumn id="3877" xr3:uid="{D1B924D4-C56E-4929-A7FD-DCBCD2A45441}" name="Column3857" dataDxfId="12518"/>
    <tableColumn id="3878" xr3:uid="{E77855CD-6A71-4296-8BC6-261DD6EB7C74}" name="Column3858" dataDxfId="12517"/>
    <tableColumn id="3879" xr3:uid="{007654A9-5CAF-438A-84C5-001C068107F7}" name="Column3859" dataDxfId="12516"/>
    <tableColumn id="3880" xr3:uid="{C8B99CC5-08BC-4460-AA79-C53FB8156F61}" name="Column3860" dataDxfId="12515"/>
    <tableColumn id="3881" xr3:uid="{C72B16EF-FE64-47BC-8D96-96B4E5FA98C8}" name="Column3861" dataDxfId="12514"/>
    <tableColumn id="3882" xr3:uid="{5B4572EC-725E-47CD-BC9F-5C43CF902960}" name="Column3862" dataDxfId="12513"/>
    <tableColumn id="3883" xr3:uid="{36FA475E-32E2-47D4-B8CC-30F5684D159D}" name="Column3863" dataDxfId="12512"/>
    <tableColumn id="3884" xr3:uid="{5FFE3C7A-9F97-4DF5-B37E-2EF6FFDA1F1B}" name="Column3864" dataDxfId="12511"/>
    <tableColumn id="3885" xr3:uid="{3F403C77-A1C0-469A-B2B5-C7FED09B5B4B}" name="Column3865" dataDxfId="12510"/>
    <tableColumn id="3886" xr3:uid="{DCB2F75B-6C5F-4656-B93D-BD030AB3176B}" name="Column3866" dataDxfId="12509"/>
    <tableColumn id="3887" xr3:uid="{8A818EB2-9125-4C23-BB86-154A7D9BD5D0}" name="Column3867" dataDxfId="12508"/>
    <tableColumn id="3888" xr3:uid="{0262C59A-F25C-42E7-8239-1FD7DEBE7BD9}" name="Column3868" dataDxfId="12507"/>
    <tableColumn id="3889" xr3:uid="{1020370F-4F38-408E-99FA-7AFB6512AFE1}" name="Column3869" dataDxfId="12506"/>
    <tableColumn id="3890" xr3:uid="{C84669F4-F265-476E-B5A0-BB53EC692331}" name="Column3870" dataDxfId="12505"/>
    <tableColumn id="3891" xr3:uid="{6B615A21-1625-4493-A5DA-6FD531C25C01}" name="Column3871" dataDxfId="12504"/>
    <tableColumn id="3892" xr3:uid="{20FFB7F4-4C63-4129-8EA4-390A3038009F}" name="Column3872" dataDxfId="12503"/>
    <tableColumn id="3893" xr3:uid="{C1C1810C-0314-48AF-9BC1-C361F71894EB}" name="Column3873" dataDxfId="12502"/>
    <tableColumn id="3894" xr3:uid="{95B8DC5C-6EBB-492C-B272-C8BEE4DDCBF6}" name="Column3874" dataDxfId="12501"/>
    <tableColumn id="3895" xr3:uid="{7AD92278-65E1-4CE9-B693-D9AC3DFBE1DF}" name="Column3875" dataDxfId="12500"/>
    <tableColumn id="3896" xr3:uid="{FA28A324-B6D9-44A6-A905-2D8108AF1692}" name="Column3876" dataDxfId="12499"/>
    <tableColumn id="3897" xr3:uid="{9EBF6062-3E74-4789-A462-0235E011A64D}" name="Column3877" dataDxfId="12498"/>
    <tableColumn id="3898" xr3:uid="{1E63E39E-D35A-42EC-AA8A-71F688BA1E61}" name="Column3878" dataDxfId="12497"/>
    <tableColumn id="3899" xr3:uid="{C234B668-6377-450D-B666-63600FDF4BD5}" name="Column3879" dataDxfId="12496"/>
    <tableColumn id="3900" xr3:uid="{19E5F4CF-A447-4D97-AB29-93AF3F5E08EA}" name="Column3880" dataDxfId="12495"/>
    <tableColumn id="3901" xr3:uid="{48214947-A94D-4FDF-B7A2-6675CA00CDCA}" name="Column3881" dataDxfId="12494"/>
    <tableColumn id="3902" xr3:uid="{1B79C399-F596-4B99-8FC0-87AA2180564E}" name="Column3882" dataDxfId="12493"/>
    <tableColumn id="3903" xr3:uid="{E603BB4D-0DDD-43AB-B27F-E342FA2D4000}" name="Column3883" dataDxfId="12492"/>
    <tableColumn id="3904" xr3:uid="{AC0EEE07-E68D-4A86-9CDD-68E70E4608A6}" name="Column3884" dataDxfId="12491"/>
    <tableColumn id="3905" xr3:uid="{4B13D0DD-B738-4C6F-B5BB-58792FA4D35A}" name="Column3885" dataDxfId="12490"/>
    <tableColumn id="3906" xr3:uid="{AD0B1877-626B-4CDC-A7E5-CF498D756A5D}" name="Column3886" dataDxfId="12489"/>
    <tableColumn id="3907" xr3:uid="{362CBE42-B23B-43FD-B9D7-FD858330C6C4}" name="Column3887" dataDxfId="12488"/>
    <tableColumn id="3908" xr3:uid="{53BF2224-597B-4D66-9AF7-770AE7B3E70B}" name="Column3888" dataDxfId="12487"/>
    <tableColumn id="3909" xr3:uid="{BCF9B202-02BF-4780-8CE8-8468C4268D62}" name="Column3889" dataDxfId="12486"/>
    <tableColumn id="3910" xr3:uid="{8AC3B893-047B-4788-9A42-FA9DD7B62868}" name="Column3890" dataDxfId="12485"/>
    <tableColumn id="3911" xr3:uid="{C0DE9859-6AA1-4A11-A5AE-174490CE5197}" name="Column3891" dataDxfId="12484"/>
    <tableColumn id="3912" xr3:uid="{1D010AE1-45B0-4DEE-9202-7678C3D4805F}" name="Column3892" dataDxfId="12483"/>
    <tableColumn id="3913" xr3:uid="{1EA72152-7684-419B-830D-C7906D87A0A7}" name="Column3893" dataDxfId="12482"/>
    <tableColumn id="3914" xr3:uid="{3E68E773-5DF4-4B48-9148-C1E36D760A6C}" name="Column3894" dataDxfId="12481"/>
    <tableColumn id="3915" xr3:uid="{2990EC2E-AF7B-4E0A-9F64-E65A07B971F9}" name="Column3895" dataDxfId="12480"/>
    <tableColumn id="3916" xr3:uid="{81945A2C-4F1F-46B4-B93E-79338370A653}" name="Column3896" dataDxfId="12479"/>
    <tableColumn id="3917" xr3:uid="{59D8D6C3-0A88-48F0-A5BF-15BAA7AD7429}" name="Column3897" dataDxfId="12478"/>
    <tableColumn id="3918" xr3:uid="{2DAC666D-42AB-4CA0-81CA-A017F0C73EEA}" name="Column3898" dataDxfId="12477"/>
    <tableColumn id="3919" xr3:uid="{AD5FD169-D4A6-4822-9D90-FA7BBB887C8F}" name="Column3899" dataDxfId="12476"/>
    <tableColumn id="3920" xr3:uid="{FA832570-C4EE-47A3-A447-546B00E071BE}" name="Column3900" dataDxfId="12475"/>
    <tableColumn id="3921" xr3:uid="{7DB2D8A6-BBD0-45C9-94F1-160E9D135803}" name="Column3901" dataDxfId="12474"/>
    <tableColumn id="3922" xr3:uid="{E67A4418-8FDA-4C9B-91DF-F40C97A559E9}" name="Column3902" dataDxfId="12473"/>
    <tableColumn id="3923" xr3:uid="{7F8414A3-5A5A-4A2A-B263-B8CA5D2C60F8}" name="Column3903" dataDxfId="12472"/>
    <tableColumn id="3924" xr3:uid="{FA40EE14-B904-4422-BE8A-04F3395CFF3D}" name="Column3904" dataDxfId="12471"/>
    <tableColumn id="3925" xr3:uid="{52E9E9F1-2536-4E4B-9BC7-D80115DC9159}" name="Column3905" dataDxfId="12470"/>
    <tableColumn id="3926" xr3:uid="{222034F2-686F-47F0-8049-F9CC90704FC2}" name="Column3906" dataDxfId="12469"/>
    <tableColumn id="3927" xr3:uid="{8E434949-1FD4-41FE-BFFE-1C463EA9D8FF}" name="Column3907" dataDxfId="12468"/>
    <tableColumn id="3928" xr3:uid="{42944DB2-BDCD-4B07-B4FE-7DCF6E54B37D}" name="Column3908" dataDxfId="12467"/>
    <tableColumn id="3929" xr3:uid="{5C96A41B-D9B4-4960-8C50-2D4C630B46EA}" name="Column3909" dataDxfId="12466"/>
    <tableColumn id="3930" xr3:uid="{186897F4-A09B-4B93-9A49-A7549BFE7B65}" name="Column3910" dataDxfId="12465"/>
    <tableColumn id="3931" xr3:uid="{7BD05486-D02D-44EE-B643-10288D5B9FE3}" name="Column3911" dataDxfId="12464"/>
    <tableColumn id="3932" xr3:uid="{EE1DE0C3-A9A4-47F7-9437-6DC02783BAC8}" name="Column3912" dataDxfId="12463"/>
    <tableColumn id="3933" xr3:uid="{153F0102-6A78-4833-933B-A37A0EA38364}" name="Column3913" dataDxfId="12462"/>
    <tableColumn id="3934" xr3:uid="{72363F17-62B6-411E-A60B-4BEC99A455B7}" name="Column3914" dataDxfId="12461"/>
    <tableColumn id="3935" xr3:uid="{38BA8900-DB48-45DA-82EF-62AA7264F6C1}" name="Column3915" dataDxfId="12460"/>
    <tableColumn id="3936" xr3:uid="{1022C2C7-4E30-4AC0-95BC-F71DBADADE56}" name="Column3916" dataDxfId="12459"/>
    <tableColumn id="3937" xr3:uid="{4467F644-8942-42CC-A2CE-07688E060D21}" name="Column3917" dataDxfId="12458"/>
    <tableColumn id="3938" xr3:uid="{2AAA70F7-5C5C-4F0B-8BDF-38EBEEF97E29}" name="Column3918" dataDxfId="12457"/>
    <tableColumn id="3939" xr3:uid="{752D6BE5-0957-4DB3-90A2-E89553559A90}" name="Column3919" dataDxfId="12456"/>
    <tableColumn id="3940" xr3:uid="{AEC9FE81-1069-406E-B0ED-7B2FE1788A02}" name="Column3920" dataDxfId="12455"/>
    <tableColumn id="3941" xr3:uid="{B55F1B25-BB5F-42A3-848E-1656A0567BDE}" name="Column3921" dataDxfId="12454"/>
    <tableColumn id="3942" xr3:uid="{D6DB6C51-8C6D-4205-B14B-C28AF1B26126}" name="Column3922" dataDxfId="12453"/>
    <tableColumn id="3943" xr3:uid="{4954D87D-F4D6-4E72-A6AF-EE64AED42B6D}" name="Column3923" dataDxfId="12452"/>
    <tableColumn id="3944" xr3:uid="{616DE279-CDA5-4AC2-8F6D-762522194F90}" name="Column3924" dataDxfId="12451"/>
    <tableColumn id="3945" xr3:uid="{A6E69045-56E2-481E-9289-D748A2306BE5}" name="Column3925" dataDxfId="12450"/>
    <tableColumn id="3946" xr3:uid="{43A59ADB-876B-41CF-BF31-E73AB647573A}" name="Column3926" dataDxfId="12449"/>
    <tableColumn id="3947" xr3:uid="{5E263BCA-DB7B-4F39-9E40-DD13AEF2B2F9}" name="Column3927" dataDxfId="12448"/>
    <tableColumn id="3948" xr3:uid="{301736EC-9106-4F6E-A057-D45E8FD1ED0B}" name="Column3928" dataDxfId="12447"/>
    <tableColumn id="3949" xr3:uid="{A0D3D422-4C9B-4E9B-821B-F6B3D438AC4D}" name="Column3929" dataDxfId="12446"/>
    <tableColumn id="3950" xr3:uid="{95E4DE41-9FCE-402F-BE31-749415CE19D1}" name="Column3930" dataDxfId="12445"/>
    <tableColumn id="3951" xr3:uid="{1528ED8B-EE97-4DAB-ACCA-843AB7EE16F1}" name="Column3931" dataDxfId="12444"/>
    <tableColumn id="3952" xr3:uid="{516BE904-6271-4520-8944-58C802709B70}" name="Column3932" dataDxfId="12443"/>
    <tableColumn id="3953" xr3:uid="{7223BB83-A528-45AB-9488-4BD4281A7F94}" name="Column3933" dataDxfId="12442"/>
    <tableColumn id="3954" xr3:uid="{904ED0EC-F273-43AE-B5D5-0FC1EDC26CC4}" name="Column3934" dataDxfId="12441"/>
    <tableColumn id="3955" xr3:uid="{5CC6D1FF-7062-4EB2-B252-9745E6E91507}" name="Column3935" dataDxfId="12440"/>
    <tableColumn id="3956" xr3:uid="{C28CBE33-4E6C-4964-89B8-DB6506E26072}" name="Column3936" dataDxfId="12439"/>
    <tableColumn id="3957" xr3:uid="{FAE49964-080F-49DD-970D-53E5814EE66D}" name="Column3937" dataDxfId="12438"/>
    <tableColumn id="3958" xr3:uid="{B3AC152B-3F21-4FBA-9E80-A56E2700AA34}" name="Column3938" dataDxfId="12437"/>
    <tableColumn id="3959" xr3:uid="{D317CCF7-57B6-4FC6-ABE7-30AF7FAC7790}" name="Column3939" dataDxfId="12436"/>
    <tableColumn id="3960" xr3:uid="{43F30538-D459-461F-82DF-12CEB89A7251}" name="Column3940" dataDxfId="12435"/>
    <tableColumn id="3961" xr3:uid="{BB3D4079-297D-480B-AA40-8CAE9293241E}" name="Column3941" dataDxfId="12434"/>
    <tableColumn id="3962" xr3:uid="{3D6AB1CC-84D8-41C4-947D-97A64886B940}" name="Column3942" dataDxfId="12433"/>
    <tableColumn id="3963" xr3:uid="{15637AC6-FE3F-4122-B57A-E02077E6881C}" name="Column3943" dataDxfId="12432"/>
    <tableColumn id="3964" xr3:uid="{3F013FDD-217E-4D00-B2E1-E943DD8450B6}" name="Column3944" dataDxfId="12431"/>
    <tableColumn id="3965" xr3:uid="{04BC8810-E705-4D5A-9C90-E5ABB5E6DDAC}" name="Column3945" dataDxfId="12430"/>
    <tableColumn id="3966" xr3:uid="{24C78172-C33D-4B4D-BA2D-FE16C6876BCF}" name="Column3946" dataDxfId="12429"/>
    <tableColumn id="3967" xr3:uid="{4D2478BB-1731-4D7C-B83F-3F2B9B091406}" name="Column3947" dataDxfId="12428"/>
    <tableColumn id="3968" xr3:uid="{6F375C7D-A3E5-4E26-8CE2-29C71E7C1819}" name="Column3948" dataDxfId="12427"/>
    <tableColumn id="3969" xr3:uid="{8412A49B-CB11-402F-83DC-F827CECE62E7}" name="Column3949" dataDxfId="12426"/>
    <tableColumn id="3970" xr3:uid="{AD325139-B948-4172-8D2B-106ABEAE3469}" name="Column3950" dataDxfId="12425"/>
    <tableColumn id="3971" xr3:uid="{C4464E73-9FAA-4B27-9077-D14F77CA9BE2}" name="Column3951" dataDxfId="12424"/>
    <tableColumn id="3972" xr3:uid="{10C21CF5-713E-4E14-AFB7-0DB5A04D0DC1}" name="Column3952" dataDxfId="12423"/>
    <tableColumn id="3973" xr3:uid="{1E1AFB83-222F-4066-B5A7-E55B6B7D77C2}" name="Column3953" dataDxfId="12422"/>
    <tableColumn id="3974" xr3:uid="{26CE022B-6859-484A-830B-3DF0D9569875}" name="Column3954" dataDxfId="12421"/>
    <tableColumn id="3975" xr3:uid="{4072519D-1462-4963-AC3F-3D83BC32434D}" name="Column3955" dataDxfId="12420"/>
    <tableColumn id="3976" xr3:uid="{EE98C028-EE1D-40CE-B783-F2AB033C8ACF}" name="Column3956" dataDxfId="12419"/>
    <tableColumn id="3977" xr3:uid="{9BFFD4DC-4CD7-4737-B2C0-215AE5A84905}" name="Column3957" dataDxfId="12418"/>
    <tableColumn id="3978" xr3:uid="{D2B3B4BC-72B4-4334-ABBD-282BEDD22F5F}" name="Column3958" dataDxfId="12417"/>
    <tableColumn id="3979" xr3:uid="{C85D41D6-ABA7-44CF-AB9E-9D3A2753087F}" name="Column3959" dataDxfId="12416"/>
    <tableColumn id="3980" xr3:uid="{BBDAB066-08DB-4B4E-BC0E-0E5A3ABD032F}" name="Column3960" dataDxfId="12415"/>
    <tableColumn id="3981" xr3:uid="{7DF91C5A-609F-46CD-A31E-F31CDD6520F5}" name="Column3961" dataDxfId="12414"/>
    <tableColumn id="3982" xr3:uid="{9E3E8E9D-F14A-4166-85DA-2906FB3B3CA6}" name="Column3962" dataDxfId="12413"/>
    <tableColumn id="3983" xr3:uid="{EA6C41E6-05F7-4696-BE71-5366705D7F50}" name="Column3963" dataDxfId="12412"/>
    <tableColumn id="3984" xr3:uid="{D29E2021-5708-4985-8379-CB4C4F94E1DC}" name="Column3964" dataDxfId="12411"/>
    <tableColumn id="3985" xr3:uid="{161FB6B1-5CF9-4657-91E4-628EF133A295}" name="Column3965" dataDxfId="12410"/>
    <tableColumn id="3986" xr3:uid="{286D79F3-CA8F-418F-8E1F-69BAFDB8445F}" name="Column3966" dataDxfId="12409"/>
    <tableColumn id="3987" xr3:uid="{A3A41975-2864-43F4-84B8-789549F2CCE6}" name="Column3967" dataDxfId="12408"/>
    <tableColumn id="3988" xr3:uid="{98A76F33-B2DE-452B-86BB-5396C610D3E3}" name="Column3968" dataDxfId="12407"/>
    <tableColumn id="3989" xr3:uid="{0BE34BB8-A41A-4F16-9074-1EC3EBE0E604}" name="Column3969" dataDxfId="12406"/>
    <tableColumn id="3990" xr3:uid="{CEB29C37-EFE2-4C26-9578-1DB46719CF3E}" name="Column3970" dataDxfId="12405"/>
    <tableColumn id="3991" xr3:uid="{D940E95F-59D0-4A17-9170-A79A4D7B4316}" name="Column3971" dataDxfId="12404"/>
    <tableColumn id="3992" xr3:uid="{8CC6AECF-1548-4517-AA1F-9DFD3B09F40D}" name="Column3972" dataDxfId="12403"/>
    <tableColumn id="3993" xr3:uid="{9C675F00-70C8-4C76-A6F5-83A13FC0AF7C}" name="Column3973" dataDxfId="12402"/>
    <tableColumn id="3994" xr3:uid="{9767C04C-28AB-4E01-BCC6-F0E5F8FB7DDE}" name="Column3974" dataDxfId="12401"/>
    <tableColumn id="3995" xr3:uid="{B1C7BC9C-533D-457C-BB05-838B81C7E7C9}" name="Column3975" dataDxfId="12400"/>
    <tableColumn id="3996" xr3:uid="{792A97EE-1671-4841-8A80-4AD48FB3C0BE}" name="Column3976" dataDxfId="12399"/>
    <tableColumn id="3997" xr3:uid="{C624A791-2EDA-455A-A645-446E210B3973}" name="Column3977" dataDxfId="12398"/>
    <tableColumn id="3998" xr3:uid="{C701C069-73C0-4838-B026-72DA45D4A3D9}" name="Column3978" dataDxfId="12397"/>
    <tableColumn id="3999" xr3:uid="{26A50F90-9443-4C1A-B581-4014DB1EEAB3}" name="Column3979" dataDxfId="12396"/>
    <tableColumn id="4000" xr3:uid="{7BA8626E-8A01-4DB6-9C60-A79506D6F99C}" name="Column3980" dataDxfId="12395"/>
    <tableColumn id="4001" xr3:uid="{AAB86447-9F2D-450E-A63C-E44E012F1A63}" name="Column3981" dataDxfId="12394"/>
    <tableColumn id="4002" xr3:uid="{22457D59-60ED-41C3-917B-8FCF4B78A288}" name="Column3982" dataDxfId="12393"/>
    <tableColumn id="4003" xr3:uid="{A9F5A5B4-D2B4-4444-878C-3832D76AB501}" name="Column3983" dataDxfId="12392"/>
    <tableColumn id="4004" xr3:uid="{414F62E8-202E-490C-BF65-5AA8E05A615E}" name="Column3984" dataDxfId="12391"/>
    <tableColumn id="4005" xr3:uid="{CB081B71-761A-4158-9E22-72F67AC3AF01}" name="Column3985" dataDxfId="12390"/>
    <tableColumn id="4006" xr3:uid="{83E9307B-2A18-4BB2-9279-0FE3706823BC}" name="Column3986" dataDxfId="12389"/>
    <tableColumn id="4007" xr3:uid="{C35F7E0A-D02D-4E77-9C3C-5E909F672410}" name="Column3987" dataDxfId="12388"/>
    <tableColumn id="4008" xr3:uid="{47D2A342-D3AF-44CA-AE51-8EDD6B2DA7C3}" name="Column3988" dataDxfId="12387"/>
    <tableColumn id="4009" xr3:uid="{6EFEDF8B-B5E3-42CA-BB4F-BB8B2BDD6853}" name="Column3989" dataDxfId="12386"/>
    <tableColumn id="4010" xr3:uid="{85293D6B-C521-4757-8021-707AF294E0AA}" name="Column3990" dataDxfId="12385"/>
    <tableColumn id="4011" xr3:uid="{B9D4A18F-1B29-4678-B921-41D7AF052688}" name="Column3991" dataDxfId="12384"/>
    <tableColumn id="4012" xr3:uid="{109DF4E6-BF74-41AB-8DB2-8836C65E6A72}" name="Column3992" dataDxfId="12383"/>
    <tableColumn id="4013" xr3:uid="{0FA279D6-F469-425C-A424-F84778DD4785}" name="Column3993" dataDxfId="12382"/>
    <tableColumn id="4014" xr3:uid="{E7048CBD-580B-4471-8358-FD01A5CA360A}" name="Column3994" dataDxfId="12381"/>
    <tableColumn id="4015" xr3:uid="{718851B5-0047-436E-8AB7-82471A176144}" name="Column3995" dataDxfId="12380"/>
    <tableColumn id="4016" xr3:uid="{A78DDC5F-C72D-4E09-867F-FE13C4F47127}" name="Column3996" dataDxfId="12379"/>
    <tableColumn id="4017" xr3:uid="{F90A37F5-2209-485F-B6FF-A85A19F64173}" name="Column3997" dataDxfId="12378"/>
    <tableColumn id="4018" xr3:uid="{35B6A248-948D-4BCE-8F56-F4534804BFBF}" name="Column3998" dataDxfId="12377"/>
    <tableColumn id="4019" xr3:uid="{2CD60510-FF4D-4D1F-9669-722E90CE4EB1}" name="Column3999" dataDxfId="12376"/>
    <tableColumn id="4020" xr3:uid="{7CF93CA9-E22B-4CF8-84B7-B34173306D6C}" name="Column4000" dataDxfId="12375"/>
    <tableColumn id="4021" xr3:uid="{79799394-0B5C-4D9B-8997-E11827850C04}" name="Column4001" dataDxfId="12374"/>
    <tableColumn id="4022" xr3:uid="{45F5CF52-8203-47F0-B43A-1F86A64F3FD0}" name="Column4002" dataDxfId="12373"/>
    <tableColumn id="4023" xr3:uid="{9636C75D-8B71-4A62-9DB8-1A2B21BCB8E8}" name="Column4003" dataDxfId="12372"/>
    <tableColumn id="4024" xr3:uid="{D3FE48EA-DAD1-4248-B571-D62A51F49DD8}" name="Column4004" dataDxfId="12371"/>
    <tableColumn id="4025" xr3:uid="{826D8D9D-4B52-47EE-B551-A76F0C43DB63}" name="Column4005" dataDxfId="12370"/>
    <tableColumn id="4026" xr3:uid="{1EDFDE82-E8C0-488F-B300-785298D4FCF9}" name="Column4006" dataDxfId="12369"/>
    <tableColumn id="4027" xr3:uid="{AE69453D-5B19-45E2-931C-9F8A90D8AC21}" name="Column4007" dataDxfId="12368"/>
    <tableColumn id="4028" xr3:uid="{E09017E8-203C-4C73-9C5B-88A7E17DB71D}" name="Column4008" dataDxfId="12367"/>
    <tableColumn id="4029" xr3:uid="{7954444E-564E-4581-B074-D135D6A7862B}" name="Column4009" dataDxfId="12366"/>
    <tableColumn id="4030" xr3:uid="{1CBFD0C5-AC06-430E-8900-EBADD89EE908}" name="Column4010" dataDxfId="12365"/>
    <tableColumn id="4031" xr3:uid="{FA33C3A9-6194-42E4-801F-9A92FD26565F}" name="Column4011" dataDxfId="12364"/>
    <tableColumn id="4032" xr3:uid="{6C0FA866-9945-401B-A98A-E76B1E9212AF}" name="Column4012" dataDxfId="12363"/>
    <tableColumn id="4033" xr3:uid="{02F8E46B-5C37-432D-A57F-F8F888C2A0AE}" name="Column4013" dataDxfId="12362"/>
    <tableColumn id="4034" xr3:uid="{8E4D0E1E-8D83-414B-8D1C-0638025C56D5}" name="Column4014" dataDxfId="12361"/>
    <tableColumn id="4035" xr3:uid="{2B58ED58-3CE1-4147-8F8C-5DFF72210FAD}" name="Column4015" dataDxfId="12360"/>
    <tableColumn id="4036" xr3:uid="{189CE5CC-1480-4512-9F04-AA74F3AE6340}" name="Column4016" dataDxfId="12359"/>
    <tableColumn id="4037" xr3:uid="{DE227CD4-4F2C-404F-9E86-D7E38F680D1E}" name="Column4017" dataDxfId="12358"/>
    <tableColumn id="4038" xr3:uid="{E84FA645-C63D-46A5-9903-EE0B5E038698}" name="Column4018" dataDxfId="12357"/>
    <tableColumn id="4039" xr3:uid="{516F219D-9740-4E54-A3A1-459E609E8542}" name="Column4019" dataDxfId="12356"/>
    <tableColumn id="4040" xr3:uid="{7BAC85C5-71B1-49AE-B983-4BD6B5881DE9}" name="Column4020" dataDxfId="12355"/>
    <tableColumn id="4041" xr3:uid="{672F85EF-6ACE-4845-AB58-60CCFFCF80AC}" name="Column4021" dataDxfId="12354"/>
    <tableColumn id="4042" xr3:uid="{D61343D0-8A09-4ABD-989E-2D6F83054C8A}" name="Column4022" dataDxfId="12353"/>
    <tableColumn id="4043" xr3:uid="{807D9725-DDF2-45B3-8D6D-F2D91F1036A6}" name="Column4023" dataDxfId="12352"/>
    <tableColumn id="4044" xr3:uid="{CF666826-4797-4D71-9775-C65723EF539D}" name="Column4024" dataDxfId="12351"/>
    <tableColumn id="4045" xr3:uid="{BE1BB00B-C6E2-4BD0-9B0B-1B71F758F316}" name="Column4025" dataDxfId="12350"/>
    <tableColumn id="4046" xr3:uid="{27BAF41C-F79C-4505-B168-2EFB9C31A27F}" name="Column4026" dataDxfId="12349"/>
    <tableColumn id="4047" xr3:uid="{CB4CE1CC-C7BC-4974-B5EB-B4D6CF70D028}" name="Column4027" dataDxfId="12348"/>
    <tableColumn id="4048" xr3:uid="{467E561D-A2F2-4880-8B52-D741186CEA90}" name="Column4028" dataDxfId="12347"/>
    <tableColumn id="4049" xr3:uid="{F8621125-8FF9-4B12-9E98-314320537D0D}" name="Column4029" dataDxfId="12346"/>
    <tableColumn id="4050" xr3:uid="{FEE63185-BA30-44B5-AEAE-BD185B46717F}" name="Column4030" dataDxfId="12345"/>
    <tableColumn id="4051" xr3:uid="{11CC9B21-5CEF-4DF4-AD1A-92ACCA2303B2}" name="Column4031" dataDxfId="12344"/>
    <tableColumn id="4052" xr3:uid="{D678FCC1-BFDF-4E2C-8DC0-0FC717D875C2}" name="Column4032" dataDxfId="12343"/>
    <tableColumn id="4053" xr3:uid="{34D0AB23-3791-4323-A398-96CC0617E821}" name="Column4033" dataDxfId="12342"/>
    <tableColumn id="4054" xr3:uid="{544FE8B9-3B82-41AD-94DC-2D14B0FD0B86}" name="Column4034" dataDxfId="12341"/>
    <tableColumn id="4055" xr3:uid="{0210B591-C5F1-4233-8445-BFDA3D0BFF5A}" name="Column4035" dataDxfId="12340"/>
    <tableColumn id="4056" xr3:uid="{F1CDD162-3670-4541-9DE1-5155F37893D7}" name="Column4036" dataDxfId="12339"/>
    <tableColumn id="4057" xr3:uid="{CABAB1EE-E09F-409B-9AC7-9F0194945721}" name="Column4037" dataDxfId="12338"/>
    <tableColumn id="4058" xr3:uid="{694D9D36-E74F-4480-86CD-B3177148CD0E}" name="Column4038" dataDxfId="12337"/>
    <tableColumn id="4059" xr3:uid="{4F8B5A1B-2930-485F-824E-A3FA42F82C59}" name="Column4039" dataDxfId="12336"/>
    <tableColumn id="4060" xr3:uid="{B3DE4C82-0DB5-406B-B3FB-5B8597F21972}" name="Column4040" dataDxfId="12335"/>
    <tableColumn id="4061" xr3:uid="{E9BDF33C-BBA0-4504-BCCA-53BE9E9957F5}" name="Column4041" dataDxfId="12334"/>
    <tableColumn id="4062" xr3:uid="{746CFC8E-6A66-4769-BE93-83BBEF1C03FC}" name="Column4042" dataDxfId="12333"/>
    <tableColumn id="4063" xr3:uid="{EA12DF8D-860A-4FC9-ADAF-508D34EE0790}" name="Column4043" dataDxfId="12332"/>
    <tableColumn id="4064" xr3:uid="{17F59AC9-5B53-4ECF-A88D-3869F36C4713}" name="Column4044" dataDxfId="12331"/>
    <tableColumn id="4065" xr3:uid="{D3E7E445-0858-4FBA-9B6A-C855D992C08B}" name="Column4045" dataDxfId="12330"/>
    <tableColumn id="4066" xr3:uid="{79E3FF34-E1A3-42E9-8E43-1B90ED0F5FF4}" name="Column4046" dataDxfId="12329"/>
    <tableColumn id="4067" xr3:uid="{ED9B2DF8-0E1B-4FAC-AF50-226AEB87B86A}" name="Column4047" dataDxfId="12328"/>
    <tableColumn id="4068" xr3:uid="{82BA041D-96C8-40C7-89B9-D27B4FC94CD6}" name="Column4048" dataDxfId="12327"/>
    <tableColumn id="4069" xr3:uid="{514B4594-4905-4B78-80B7-14184325CA79}" name="Column4049" dataDxfId="12326"/>
    <tableColumn id="4070" xr3:uid="{DE517291-6163-4AA8-825E-F04B0401EAFE}" name="Column4050" dataDxfId="12325"/>
    <tableColumn id="4071" xr3:uid="{239E5322-8709-4974-BD63-A388F54B02E0}" name="Column4051" dataDxfId="12324"/>
    <tableColumn id="4072" xr3:uid="{775BC56E-5579-43AE-AAE5-A76AAFA4859E}" name="Column4052" dataDxfId="12323"/>
    <tableColumn id="4073" xr3:uid="{233D9AC0-47E3-48E4-8B1C-D5AE5360D2B9}" name="Column4053" dataDxfId="12322"/>
    <tableColumn id="4074" xr3:uid="{18BF0CA6-9EAB-41AF-AA77-BE0ACFA1C337}" name="Column4054" dataDxfId="12321"/>
    <tableColumn id="4075" xr3:uid="{149CA34E-4186-40C2-84FD-801B35402F7F}" name="Column4055" dataDxfId="12320"/>
    <tableColumn id="4076" xr3:uid="{3C7A8CA3-0649-4069-82AF-59A17D2C08F0}" name="Column4056" dataDxfId="12319"/>
    <tableColumn id="4077" xr3:uid="{FFE60295-C1DE-4EB2-9C75-4D715E2CD753}" name="Column4057" dataDxfId="12318"/>
    <tableColumn id="4078" xr3:uid="{B6CAA55C-0943-406D-B5EE-FB8F9745BA84}" name="Column4058" dataDxfId="12317"/>
    <tableColumn id="4079" xr3:uid="{AED9B07E-4BC5-4895-BE60-D91558A8BACA}" name="Column4059" dataDxfId="12316"/>
    <tableColumn id="4080" xr3:uid="{EF5A2E72-7340-45D7-89E1-8548C815262C}" name="Column4060" dataDxfId="12315"/>
    <tableColumn id="4081" xr3:uid="{042A47EA-2C61-4C06-9C81-3199BDA51E89}" name="Column4061" dataDxfId="12314"/>
    <tableColumn id="4082" xr3:uid="{82D6EBD6-6BFD-43D3-9DD8-512A43DF03DA}" name="Column4062" dataDxfId="12313"/>
    <tableColumn id="4083" xr3:uid="{BCFC7BD4-3542-409A-97C0-6FA7063918E9}" name="Column4063" dataDxfId="12312"/>
    <tableColumn id="4084" xr3:uid="{FB9F33D7-CED3-4094-8465-B0AC1DE3493B}" name="Column4064" dataDxfId="12311"/>
    <tableColumn id="4085" xr3:uid="{81FA4887-C926-416B-A075-709D5F43E42F}" name="Column4065" dataDxfId="12310"/>
    <tableColumn id="4086" xr3:uid="{151B0081-B7AE-4E96-8751-2D3AC282AF2D}" name="Column4066" dataDxfId="12309"/>
    <tableColumn id="4087" xr3:uid="{59AE7734-DAC4-45F2-AFCA-DD6D8571286C}" name="Column4067" dataDxfId="12308"/>
    <tableColumn id="4088" xr3:uid="{B5CFD53B-C67A-4274-B9BF-AF76566BE9CB}" name="Column4068" dataDxfId="12307"/>
    <tableColumn id="4089" xr3:uid="{4FE710B1-EB2A-42B8-97B1-BF14227E734D}" name="Column4069" dataDxfId="12306"/>
    <tableColumn id="4090" xr3:uid="{F34C6489-AB5D-4A25-9F1B-4EE7E82BE0A9}" name="Column4070" dataDxfId="12305"/>
    <tableColumn id="4091" xr3:uid="{E57D912B-6F11-4CC0-AF96-E9CA2CA21404}" name="Column4071" dataDxfId="12304"/>
    <tableColumn id="4092" xr3:uid="{EBAE2D82-A62F-4B4C-977E-80DC09A12AE4}" name="Column4072" dataDxfId="12303"/>
    <tableColumn id="4093" xr3:uid="{CE8252F9-5D7D-4DCB-91B0-256F924F7970}" name="Column4073" dataDxfId="12302"/>
    <tableColumn id="4094" xr3:uid="{536D03B3-8FE1-43E0-A30C-382C15203AC5}" name="Column4074" dataDxfId="12301"/>
    <tableColumn id="4095" xr3:uid="{BCCEE1E4-738A-4E80-9880-37E4215E748B}" name="Column4075" dataDxfId="12300"/>
    <tableColumn id="4096" xr3:uid="{BC908406-6707-4E11-B047-5221A81047FF}" name="Column4076" dataDxfId="12299"/>
    <tableColumn id="4097" xr3:uid="{6E31543E-311D-4976-A68A-18F8AF2C26EA}" name="Column4077" dataDxfId="12298"/>
    <tableColumn id="4098" xr3:uid="{53240F1A-B4FA-4E5E-AAC8-10948BE23E79}" name="Column4078" dataDxfId="12297"/>
    <tableColumn id="4099" xr3:uid="{CBB00467-F516-4069-93AF-66F76226E573}" name="Column4079" dataDxfId="12296"/>
    <tableColumn id="4100" xr3:uid="{424B366B-071F-4C84-9199-D58B6CC46F5E}" name="Column4080" dataDxfId="12295"/>
    <tableColumn id="4101" xr3:uid="{CB0E27B7-5527-4712-B8A6-A9A2517A4804}" name="Column4081" dataDxfId="12294"/>
    <tableColumn id="4102" xr3:uid="{EF64B60F-7E44-4E19-B8A7-8B8428BBF7FC}" name="Column4082" dataDxfId="12293"/>
    <tableColumn id="4103" xr3:uid="{A1BCA22C-32AE-4D12-8676-E4F14658F2FB}" name="Column4083" dataDxfId="12292"/>
    <tableColumn id="4104" xr3:uid="{BC127D5B-BE19-40C5-93BE-C33CC2918AA6}" name="Column4084" dataDxfId="12291"/>
    <tableColumn id="4105" xr3:uid="{E701E50F-FC4C-491F-96F7-B3E59B0DE90A}" name="Column4085" dataDxfId="12290"/>
    <tableColumn id="4106" xr3:uid="{C493F4F5-AE9B-4500-8A60-34D855EA0295}" name="Column4086" dataDxfId="12289"/>
    <tableColumn id="4107" xr3:uid="{06771042-19D9-413E-86BA-0B10EAD6F470}" name="Column4087" dataDxfId="12288"/>
    <tableColumn id="4108" xr3:uid="{9050A70E-9DE0-45A9-AB18-5A5DF444D681}" name="Column4088" dataDxfId="12287"/>
    <tableColumn id="4109" xr3:uid="{2C245D67-3CB3-44FA-9009-009EB78F7073}" name="Column4089" dataDxfId="12286"/>
    <tableColumn id="4110" xr3:uid="{5DB1760E-4478-4350-A640-8FE5920B22AD}" name="Column4090" dataDxfId="12285"/>
    <tableColumn id="4111" xr3:uid="{0401B056-B024-4BEC-991C-3BC42211A1E3}" name="Column4091" dataDxfId="12284"/>
    <tableColumn id="4112" xr3:uid="{4C179824-F124-4AA2-ABB0-8B61E135D399}" name="Column4092" dataDxfId="12283"/>
    <tableColumn id="4113" xr3:uid="{C3DA23AB-CCA0-4DA2-8137-5C05F281877B}" name="Column4093" dataDxfId="12282"/>
    <tableColumn id="4114" xr3:uid="{AA37DAEF-BBAE-4AD3-A773-C5A08F7E79FF}" name="Column4094" dataDxfId="12281"/>
    <tableColumn id="4115" xr3:uid="{FBF72B1F-E946-439C-8D77-42F207402570}" name="Column4095" dataDxfId="12280"/>
    <tableColumn id="4116" xr3:uid="{CA75C087-FFFD-4F30-AFF0-B6E5EFEC41DF}" name="Column4096" dataDxfId="12279"/>
    <tableColumn id="4117" xr3:uid="{D19E226E-FDEB-44B2-A736-E60139E2CC8C}" name="Column4097" dataDxfId="12278"/>
    <tableColumn id="4118" xr3:uid="{24D48D82-1475-4FFB-A452-2826C4C0C394}" name="Column4098" dataDxfId="12277"/>
    <tableColumn id="4119" xr3:uid="{B2F7EB16-6477-415E-9C33-B452592AD225}" name="Column4099" dataDxfId="12276"/>
    <tableColumn id="4120" xr3:uid="{7D170808-301B-4BF9-9F6A-92FC95775280}" name="Column4100" dataDxfId="12275"/>
    <tableColumn id="4121" xr3:uid="{DF155256-F231-43B5-A725-A890CC03DA3D}" name="Column4101" dataDxfId="12274"/>
    <tableColumn id="4122" xr3:uid="{51DCEF19-2F57-4CB9-91C0-F3380135039B}" name="Column4102" dataDxfId="12273"/>
    <tableColumn id="4123" xr3:uid="{40F2A337-166D-4DA5-8301-296A12BF381C}" name="Column4103" dataDxfId="12272"/>
    <tableColumn id="4124" xr3:uid="{9F78482E-ABB0-4A5A-B313-75D90105424F}" name="Column4104" dataDxfId="12271"/>
    <tableColumn id="4125" xr3:uid="{749D3EB8-86AB-42EA-92FA-1629031F336D}" name="Column4105" dataDxfId="12270"/>
    <tableColumn id="4126" xr3:uid="{86F6FEFD-B724-4314-9B99-587BBF178820}" name="Column4106" dataDxfId="12269"/>
    <tableColumn id="4127" xr3:uid="{9DBD4EB8-722A-494E-AF63-439498B7CA6E}" name="Column4107" dataDxfId="12268"/>
    <tableColumn id="4128" xr3:uid="{3FB75F34-57C4-44FC-B288-3CA0CD702AD2}" name="Column4108" dataDxfId="12267"/>
    <tableColumn id="4129" xr3:uid="{A6CDE462-294A-4E6C-AB55-8E1CD826C55E}" name="Column4109" dataDxfId="12266"/>
    <tableColumn id="4130" xr3:uid="{57E42665-208E-49B4-8142-ACB389CE3EE3}" name="Column4110" dataDxfId="12265"/>
    <tableColumn id="4131" xr3:uid="{1D5F0E18-900D-44AF-B7A2-82944887B8BE}" name="Column4111" dataDxfId="12264"/>
    <tableColumn id="4132" xr3:uid="{2DA30FA0-D820-40E9-904A-542643902CF5}" name="Column4112" dataDxfId="12263"/>
    <tableColumn id="4133" xr3:uid="{96FFFD71-139D-4FAA-87A8-58CB3CF7CF32}" name="Column4113" dataDxfId="12262"/>
    <tableColumn id="4134" xr3:uid="{027E6C0E-E307-4D0A-9120-5754321CCDC1}" name="Column4114" dataDxfId="12261"/>
    <tableColumn id="4135" xr3:uid="{EC486C78-40D9-4F20-8E14-67A08C012148}" name="Column4115" dataDxfId="12260"/>
    <tableColumn id="4136" xr3:uid="{E032E118-9038-419D-A3D0-06BDE4496EB8}" name="Column4116" dataDxfId="12259"/>
    <tableColumn id="4137" xr3:uid="{834F1D0A-B80E-4A3E-AE20-E85D761B8A9A}" name="Column4117" dataDxfId="12258"/>
    <tableColumn id="4138" xr3:uid="{F0CA819F-E669-47D5-A399-ED534A8774F6}" name="Column4118" dataDxfId="12257"/>
    <tableColumn id="4139" xr3:uid="{3C57A3A1-7663-452F-A43B-2FFF0E673C2D}" name="Column4119" dataDxfId="12256"/>
    <tableColumn id="4140" xr3:uid="{22AC7C85-82F1-4EA6-9A62-AA58A6599622}" name="Column4120" dataDxfId="12255"/>
    <tableColumn id="4141" xr3:uid="{080F53BC-4FE1-4C8D-913B-B0A64D30E52C}" name="Column4121" dataDxfId="12254"/>
    <tableColumn id="4142" xr3:uid="{52A23843-DFF3-43CE-AFC6-AC036B1627C0}" name="Column4122" dataDxfId="12253"/>
    <tableColumn id="4143" xr3:uid="{B1318D6A-1971-4E94-868E-CC2603A57371}" name="Column4123" dataDxfId="12252"/>
    <tableColumn id="4144" xr3:uid="{11F71140-9A8B-4726-91C2-873D13C06AD5}" name="Column4124" dataDxfId="12251"/>
    <tableColumn id="4145" xr3:uid="{5B5C738B-F18F-4EE4-B921-67C20EA6E21B}" name="Column4125" dataDxfId="12250"/>
    <tableColumn id="4146" xr3:uid="{C8633C5C-E030-4619-A92E-7C51C993EA33}" name="Column4126" dataDxfId="12249"/>
    <tableColumn id="4147" xr3:uid="{65FAF7D6-21AE-42AF-B2F4-1623A4CC677F}" name="Column4127" dataDxfId="12248"/>
    <tableColumn id="4148" xr3:uid="{BB2E9AB3-D9D8-4664-8F88-1331D8E5AC29}" name="Column4128" dataDxfId="12247"/>
    <tableColumn id="4149" xr3:uid="{01F095C6-4933-43E4-95CA-C8C992FDA146}" name="Column4129" dataDxfId="12246"/>
    <tableColumn id="4150" xr3:uid="{76374066-6434-4D83-BB90-A42B4E54EFB3}" name="Column4130" dataDxfId="12245"/>
    <tableColumn id="4151" xr3:uid="{0FC29FDC-BE0B-4A70-9DF6-215F710201F9}" name="Column4131" dataDxfId="12244"/>
    <tableColumn id="4152" xr3:uid="{39FAD64E-60E1-4E71-AB61-D9237ECE7073}" name="Column4132" dataDxfId="12243"/>
    <tableColumn id="4153" xr3:uid="{45BA3B2F-8558-4ECA-A364-AE2DA3C433C0}" name="Column4133" dataDxfId="12242"/>
    <tableColumn id="4154" xr3:uid="{5769FE61-BE92-44A5-A14E-D6B43CC01969}" name="Column4134" dataDxfId="12241"/>
    <tableColumn id="4155" xr3:uid="{84E2987E-7905-4645-92BE-D63F28679FA3}" name="Column4135" dataDxfId="12240"/>
    <tableColumn id="4156" xr3:uid="{923A5AD3-9BFD-4E39-8C2A-A2B99F40CAB8}" name="Column4136" dataDxfId="12239"/>
    <tableColumn id="4157" xr3:uid="{84F95795-BC5D-438E-ADA0-8C82181DBD6E}" name="Column4137" dataDxfId="12238"/>
    <tableColumn id="4158" xr3:uid="{5F30BBFF-01B2-4DA5-84D2-84B3A0048804}" name="Column4138" dataDxfId="12237"/>
    <tableColumn id="4159" xr3:uid="{179975AC-DEC1-45C0-ACEE-5B15D1FDFD6C}" name="Column4139" dataDxfId="12236"/>
    <tableColumn id="4160" xr3:uid="{1AC8907C-0404-461F-92F8-B10029F7F218}" name="Column4140" dataDxfId="12235"/>
    <tableColumn id="4161" xr3:uid="{DF2EB5BE-F229-4365-BD1D-97EA71FF1A1C}" name="Column4141" dataDxfId="12234"/>
    <tableColumn id="4162" xr3:uid="{E77195C2-6BBD-4B92-AF8B-48502A2C1F31}" name="Column4142" dataDxfId="12233"/>
    <tableColumn id="4163" xr3:uid="{B0A64AA1-A38B-45B0-83A7-F39C8B7F37E6}" name="Column4143" dataDxfId="12232"/>
    <tableColumn id="4164" xr3:uid="{BF1E8AAD-A135-4C33-8487-AA9A0468D37D}" name="Column4144" dataDxfId="12231"/>
    <tableColumn id="4165" xr3:uid="{51589A3F-F08C-4586-AF71-26020AE349E8}" name="Column4145" dataDxfId="12230"/>
    <tableColumn id="4166" xr3:uid="{445355F3-3F1F-40C7-9E72-0AFF1656F6B8}" name="Column4146" dataDxfId="12229"/>
    <tableColumn id="4167" xr3:uid="{C6A30B22-1130-4A35-80F3-D699DD5DC000}" name="Column4147" dataDxfId="12228"/>
    <tableColumn id="4168" xr3:uid="{C562992C-0C61-409E-ACF1-A8D8FF21255D}" name="Column4148" dataDxfId="12227"/>
    <tableColumn id="4169" xr3:uid="{083B8E0C-B536-4FEC-B3C4-81A0175449C3}" name="Column4149" dataDxfId="12226"/>
    <tableColumn id="4170" xr3:uid="{6DE0A167-A81D-4744-AE47-8FC42DC15D32}" name="Column4150" dataDxfId="12225"/>
    <tableColumn id="4171" xr3:uid="{D5CCEF2E-6607-4273-B43F-259057DAB023}" name="Column4151" dataDxfId="12224"/>
    <tableColumn id="4172" xr3:uid="{9A2DE799-B8F4-4FF1-AA92-53020EDBD626}" name="Column4152" dataDxfId="12223"/>
    <tableColumn id="4173" xr3:uid="{F4C7759F-B164-437F-81BF-926DBE5F4D5E}" name="Column4153" dataDxfId="12222"/>
    <tableColumn id="4174" xr3:uid="{46ECEB72-FCDA-4380-94C3-BAF89F332B86}" name="Column4154" dataDxfId="12221"/>
    <tableColumn id="4175" xr3:uid="{9E2760D9-C1B3-4A23-9986-1B6FA74E82DA}" name="Column4155" dataDxfId="12220"/>
    <tableColumn id="4176" xr3:uid="{2DE070AB-AC99-4006-8F24-E76C7C47E953}" name="Column4156" dataDxfId="12219"/>
    <tableColumn id="4177" xr3:uid="{7827702B-9BC5-4BD5-A43D-FFE52756BCC5}" name="Column4157" dataDxfId="12218"/>
    <tableColumn id="4178" xr3:uid="{3173ADAA-AC7A-4A0E-9D76-CC3A9F2B7A8A}" name="Column4158" dataDxfId="12217"/>
    <tableColumn id="4179" xr3:uid="{16A60CC9-1BB7-4C97-841F-B3EBB6F2A4DC}" name="Column4159" dataDxfId="12216"/>
    <tableColumn id="4180" xr3:uid="{53AF7B92-227B-4DF8-8005-D60B0E5353B7}" name="Column4160" dataDxfId="12215"/>
    <tableColumn id="4181" xr3:uid="{3C13CEA9-C73E-4B6B-ADA1-A88FFB5057AF}" name="Column4161" dataDxfId="12214"/>
    <tableColumn id="4182" xr3:uid="{61E2AC89-0630-4CD2-B686-E7F61528D787}" name="Column4162" dataDxfId="12213"/>
    <tableColumn id="4183" xr3:uid="{94A8BE22-FFF1-484D-B770-B6503A92330C}" name="Column4163" dataDxfId="12212"/>
    <tableColumn id="4184" xr3:uid="{C47CF0FF-FA36-4A30-AE9C-1D7082525C23}" name="Column4164" dataDxfId="12211"/>
    <tableColumn id="4185" xr3:uid="{7032D076-D975-42B8-83CB-8EBFC035D471}" name="Column4165" dataDxfId="12210"/>
    <tableColumn id="4186" xr3:uid="{C4B41CD1-3A5C-4E76-8A09-958294C528D1}" name="Column4166" dataDxfId="12209"/>
    <tableColumn id="4187" xr3:uid="{D071F32A-62C6-42BD-9A6C-3E2257858D09}" name="Column4167" dataDxfId="12208"/>
    <tableColumn id="4188" xr3:uid="{DC79E9E8-F2FD-402B-B546-0BB14DB6D89E}" name="Column4168" dataDxfId="12207"/>
    <tableColumn id="4189" xr3:uid="{A29180A5-B4D1-44BD-8EA5-85163922C171}" name="Column4169" dataDxfId="12206"/>
    <tableColumn id="4190" xr3:uid="{B7F5D4C3-A814-4961-8324-82B74B08CE4D}" name="Column4170" dataDxfId="12205"/>
    <tableColumn id="4191" xr3:uid="{4FDCF386-2BB1-475C-BBB4-0C733AC0B108}" name="Column4171" dataDxfId="12204"/>
    <tableColumn id="4192" xr3:uid="{EA1AEDB4-FF71-4755-9BA8-82A0D15A2050}" name="Column4172" dataDxfId="12203"/>
    <tableColumn id="4193" xr3:uid="{3A618229-B2FC-4CE6-B313-45747035BB3C}" name="Column4173" dataDxfId="12202"/>
    <tableColumn id="4194" xr3:uid="{52941783-7238-4D35-BB8F-34FC856C9F1D}" name="Column4174" dataDxfId="12201"/>
    <tableColumn id="4195" xr3:uid="{0035BBE2-DCE7-4AA1-BB41-CE525791C6EE}" name="Column4175" dataDxfId="12200"/>
    <tableColumn id="4196" xr3:uid="{EB1013D2-95C2-469F-9A3C-49AFA18789B6}" name="Column4176" dataDxfId="12199"/>
    <tableColumn id="4197" xr3:uid="{508D62B7-D8CC-4D68-974A-830C11B050A2}" name="Column4177" dataDxfId="12198"/>
    <tableColumn id="4198" xr3:uid="{8BA4FCEE-BCC5-4C9D-8581-763FE5916359}" name="Column4178" dataDxfId="12197"/>
    <tableColumn id="4199" xr3:uid="{0F1CD2CA-5B98-49F9-B001-F5A308335E03}" name="Column4179" dataDxfId="12196"/>
    <tableColumn id="4200" xr3:uid="{3779DABA-8E51-4165-A9C4-40A32EC55C3E}" name="Column4180" dataDxfId="12195"/>
    <tableColumn id="4201" xr3:uid="{6FE5D3F6-FEC7-4548-88BF-A4650E967390}" name="Column4181" dataDxfId="12194"/>
    <tableColumn id="4202" xr3:uid="{30FC7B08-B1EA-45CC-8DD8-346055AA34D7}" name="Column4182" dataDxfId="12193"/>
    <tableColumn id="4203" xr3:uid="{C705BBAB-8014-41B2-BA31-6E48497806A8}" name="Column4183" dataDxfId="12192"/>
    <tableColumn id="4204" xr3:uid="{FB5186A5-C0C8-4DE9-BFAE-2DF4D8CEC3BD}" name="Column4184" dataDxfId="12191"/>
    <tableColumn id="4205" xr3:uid="{3823D8D5-7478-491F-8CCB-03920A995FC6}" name="Column4185" dataDxfId="12190"/>
    <tableColumn id="4206" xr3:uid="{34DD9DD3-CB1C-4703-A797-9FB4FE8C7233}" name="Column4186" dataDxfId="12189"/>
    <tableColumn id="4207" xr3:uid="{8C23D62B-0581-4008-AE49-9F927B095BCF}" name="Column4187" dataDxfId="12188"/>
    <tableColumn id="4208" xr3:uid="{7FAE45B4-4123-4DC8-9290-6AF98714C187}" name="Column4188" dataDxfId="12187"/>
    <tableColumn id="4209" xr3:uid="{73A2F24C-ACDB-492F-8CCB-6BEC70B94BB1}" name="Column4189" dataDxfId="12186"/>
    <tableColumn id="4210" xr3:uid="{398C3841-4586-4229-90C0-5DF6FBF3276B}" name="Column4190" dataDxfId="12185"/>
    <tableColumn id="4211" xr3:uid="{FB3B274A-976C-412D-8FFF-7B89B8F1D1CC}" name="Column4191" dataDxfId="12184"/>
    <tableColumn id="4212" xr3:uid="{FE036D58-8C10-4CAD-9029-7EBE9C9409F7}" name="Column4192" dataDxfId="12183"/>
    <tableColumn id="4213" xr3:uid="{E9CD1C49-D50C-4F9F-A487-A6B60C433B9A}" name="Column4193" dataDxfId="12182"/>
    <tableColumn id="4214" xr3:uid="{8FD2910F-278A-468F-ABD9-8B70D2C2F8E0}" name="Column4194" dataDxfId="12181"/>
    <tableColumn id="4215" xr3:uid="{C9F4B768-1FBA-4754-B6FD-9963E363868B}" name="Column4195" dataDxfId="12180"/>
    <tableColumn id="4216" xr3:uid="{82708273-609E-4DA8-B265-B838B5A56261}" name="Column4196" dataDxfId="12179"/>
    <tableColumn id="4217" xr3:uid="{0EC8FD5D-B7A1-4A04-82E7-825E5930037A}" name="Column4197" dataDxfId="12178"/>
    <tableColumn id="4218" xr3:uid="{286482BB-3AC6-4038-A89D-58C6CAB28707}" name="Column4198" dataDxfId="12177"/>
    <tableColumn id="4219" xr3:uid="{A916E19A-5018-4BB4-AA48-DEEA10E91456}" name="Column4199" dataDxfId="12176"/>
    <tableColumn id="4220" xr3:uid="{382DCFBC-BB27-42D1-9276-D5C0711112F1}" name="Column4200" dataDxfId="12175"/>
    <tableColumn id="4221" xr3:uid="{EE0B2B7E-5A87-48B9-90A2-674F161C49CD}" name="Column4201" dataDxfId="12174"/>
    <tableColumn id="4222" xr3:uid="{2DFDFD33-0FD1-4974-8CE4-ABF8B014874E}" name="Column4202" dataDxfId="12173"/>
    <tableColumn id="4223" xr3:uid="{1231F05D-87C4-44F5-8BF7-3F4F6236A917}" name="Column4203" dataDxfId="12172"/>
    <tableColumn id="4224" xr3:uid="{A05D7575-615C-4DDD-9963-76FD6CC351B2}" name="Column4204" dataDxfId="12171"/>
    <tableColumn id="4225" xr3:uid="{150D8F19-5AC2-4181-8089-4ED63E846238}" name="Column4205" dataDxfId="12170"/>
    <tableColumn id="4226" xr3:uid="{D2999D6D-A9B7-481A-A45B-C11A96CB4D88}" name="Column4206" dataDxfId="12169"/>
    <tableColumn id="4227" xr3:uid="{ECA97694-F979-49FC-9BA0-8C7E751A8B78}" name="Column4207" dataDxfId="12168"/>
    <tableColumn id="4228" xr3:uid="{CE582B65-AC5A-43B8-A1DF-9C0561D67FEB}" name="Column4208" dataDxfId="12167"/>
    <tableColumn id="4229" xr3:uid="{68FD6DD0-31BB-4B74-8431-EF072CCDB0D1}" name="Column4209" dataDxfId="12166"/>
    <tableColumn id="4230" xr3:uid="{5DE18DDB-2782-4024-B377-5F399ED73FFC}" name="Column4210" dataDxfId="12165"/>
    <tableColumn id="4231" xr3:uid="{384EF97A-EBC9-4E16-9555-1873B26BD0F8}" name="Column4211" dataDxfId="12164"/>
    <tableColumn id="4232" xr3:uid="{AE40F77C-12F8-453A-8B31-22CB4C944B56}" name="Column4212" dataDxfId="12163"/>
    <tableColumn id="4233" xr3:uid="{851F9402-B00C-4F55-A9A9-A2D88BE03C8C}" name="Column4213" dataDxfId="12162"/>
    <tableColumn id="4234" xr3:uid="{F741B969-149F-4336-A6D5-5EE0D13131C2}" name="Column4214" dataDxfId="12161"/>
    <tableColumn id="4235" xr3:uid="{54BF3AE4-70B0-4D09-A507-C2582BA554F3}" name="Column4215" dataDxfId="12160"/>
    <tableColumn id="4236" xr3:uid="{67C88F6B-21F7-4F2D-B3ED-A70EE9CF8981}" name="Column4216" dataDxfId="12159"/>
    <tableColumn id="4237" xr3:uid="{F53848C7-5CE0-413A-8A73-1EBD718358A6}" name="Column4217" dataDxfId="12158"/>
    <tableColumn id="4238" xr3:uid="{0182F334-9269-4B1F-859E-5CFCD0279FF4}" name="Column4218" dataDxfId="12157"/>
    <tableColumn id="4239" xr3:uid="{12EEF927-5AE0-41DB-BB9A-78F4CED6968B}" name="Column4219" dataDxfId="12156"/>
    <tableColumn id="4240" xr3:uid="{F048808C-4622-418C-B03D-753481C8A463}" name="Column4220" dataDxfId="12155"/>
    <tableColumn id="4241" xr3:uid="{707B76BC-E15B-419D-AFBC-FCB1317DA9CA}" name="Column4221" dataDxfId="12154"/>
    <tableColumn id="4242" xr3:uid="{D2213CE5-DD7D-4AAC-8B09-4F039128F76A}" name="Column4222" dataDxfId="12153"/>
    <tableColumn id="4243" xr3:uid="{AD376DEE-41BC-4B17-BD6D-C29DB12355A4}" name="Column4223" dataDxfId="12152"/>
    <tableColumn id="4244" xr3:uid="{F0FCDC68-527E-42EC-B2D9-C9613E5E5EF1}" name="Column4224" dataDxfId="12151"/>
    <tableColumn id="4245" xr3:uid="{7E076E9C-59CC-4892-8C18-123FB8731B71}" name="Column4225" dataDxfId="12150"/>
    <tableColumn id="4246" xr3:uid="{E00583F5-CF82-49DA-97C6-3867D231F79F}" name="Column4226" dataDxfId="12149"/>
    <tableColumn id="4247" xr3:uid="{6DC8D1B3-2DFE-4373-935E-592C9E1DE46C}" name="Column4227" dataDxfId="12148"/>
    <tableColumn id="4248" xr3:uid="{2D893B50-F616-4495-8688-83EA3376E275}" name="Column4228" dataDxfId="12147"/>
    <tableColumn id="4249" xr3:uid="{3C98D1EC-939C-4B67-A177-274E55FD857B}" name="Column4229" dataDxfId="12146"/>
    <tableColumn id="4250" xr3:uid="{F137704F-93A2-4A61-A6B0-ECB85411EA2A}" name="Column4230" dataDxfId="12145"/>
    <tableColumn id="4251" xr3:uid="{309EFA7C-3BD7-4ACA-95DD-E56BCA546D30}" name="Column4231" dataDxfId="12144"/>
    <tableColumn id="4252" xr3:uid="{F524A28B-B20A-4216-A5A5-E3A24014613F}" name="Column4232" dataDxfId="12143"/>
    <tableColumn id="4253" xr3:uid="{F1CD8522-C37A-4CF4-9058-D64C62E62934}" name="Column4233" dataDxfId="12142"/>
    <tableColumn id="4254" xr3:uid="{86E1446F-D1BE-4745-8361-CDA01BD65C07}" name="Column4234" dataDxfId="12141"/>
    <tableColumn id="4255" xr3:uid="{E24C0AC4-B890-4C8D-B25A-0A2B8B66B61B}" name="Column4235" dataDxfId="12140"/>
    <tableColumn id="4256" xr3:uid="{E2053953-F8AC-4EF5-9EE6-0551D7F7650E}" name="Column4236" dataDxfId="12139"/>
    <tableColumn id="4257" xr3:uid="{71243D7A-11F1-4336-BE5C-906061B2D738}" name="Column4237" dataDxfId="12138"/>
    <tableColumn id="4258" xr3:uid="{B6B84A86-9841-459C-B218-2678F70F807B}" name="Column4238" dataDxfId="12137"/>
    <tableColumn id="4259" xr3:uid="{A8643EA5-C971-4298-AD95-62E694CA9D80}" name="Column4239" dataDxfId="12136"/>
    <tableColumn id="4260" xr3:uid="{19B7FC3C-06BF-45BD-AEED-3BFDACBB0D6D}" name="Column4240" dataDxfId="12135"/>
    <tableColumn id="4261" xr3:uid="{D7341D73-F9FA-4C33-92B9-B8363002CC91}" name="Column4241" dataDxfId="12134"/>
    <tableColumn id="4262" xr3:uid="{F0916293-75C3-42C6-AE92-2C5AB3CFEE76}" name="Column4242" dataDxfId="12133"/>
    <tableColumn id="4263" xr3:uid="{CA3DC2F1-CD89-4C49-81AD-7786F01AE1D5}" name="Column4243" dataDxfId="12132"/>
    <tableColumn id="4264" xr3:uid="{C85E6511-684E-49CF-9C80-E8B3B7E39306}" name="Column4244" dataDxfId="12131"/>
    <tableColumn id="4265" xr3:uid="{217EEA03-717C-4243-8F12-204CF57CD2B7}" name="Column4245" dataDxfId="12130"/>
    <tableColumn id="4266" xr3:uid="{0B31B5C8-4FA0-40E8-9BCE-6F9963470299}" name="Column4246" dataDxfId="12129"/>
    <tableColumn id="4267" xr3:uid="{8B4A05C9-61E4-48D7-8CA3-72AA0015AA7F}" name="Column4247" dataDxfId="12128"/>
    <tableColumn id="4268" xr3:uid="{E35D8CA8-BDA9-4B7C-8817-EE7ACCD1843B}" name="Column4248" dataDxfId="12127"/>
    <tableColumn id="4269" xr3:uid="{8A68CF67-A7ED-46FF-B1F1-4C5AF3494862}" name="Column4249" dataDxfId="12126"/>
    <tableColumn id="4270" xr3:uid="{9B079574-CB79-446A-AD58-BF0DD153D5A2}" name="Column4250" dataDxfId="12125"/>
    <tableColumn id="4271" xr3:uid="{D8B5F4EF-063A-4DCB-BD0D-9AFC016DE142}" name="Column4251" dataDxfId="12124"/>
    <tableColumn id="4272" xr3:uid="{BDC61492-F7C7-4347-903D-DCD5B9EBB2AC}" name="Column4252" dataDxfId="12123"/>
    <tableColumn id="4273" xr3:uid="{31FB78DB-A3F8-4D39-9613-740ECE00B3E5}" name="Column4253" dataDxfId="12122"/>
    <tableColumn id="4274" xr3:uid="{FC4CC992-FBE0-43E5-853B-9DCF51583634}" name="Column4254" dataDxfId="12121"/>
    <tableColumn id="4275" xr3:uid="{7AA432B6-D6A9-4F2A-8DCA-28BAF506462F}" name="Column4255" dataDxfId="12120"/>
    <tableColumn id="4276" xr3:uid="{4E2F1ADE-988C-4E85-B640-2E0015FF867C}" name="Column4256" dataDxfId="12119"/>
    <tableColumn id="4277" xr3:uid="{84897698-CB02-468E-A964-7686154E7DD0}" name="Column4257" dataDxfId="12118"/>
    <tableColumn id="4278" xr3:uid="{0CAAEE4C-F1CF-4D8A-AB06-54398A3030BD}" name="Column4258" dataDxfId="12117"/>
    <tableColumn id="4279" xr3:uid="{C7BB7D8A-DFD0-41D3-86C2-9D55D5B05E4C}" name="Column4259" dataDxfId="12116"/>
    <tableColumn id="4280" xr3:uid="{90C5068E-DD50-4428-8866-F36ACC7F6273}" name="Column4260" dataDxfId="12115"/>
    <tableColumn id="4281" xr3:uid="{FDA788C4-488C-4EB8-B8BA-DFCC2AD68D68}" name="Column4261" dataDxfId="12114"/>
    <tableColumn id="4282" xr3:uid="{3C077F5F-60A0-40F0-A4A6-18952707726E}" name="Column4262" dataDxfId="12113"/>
    <tableColumn id="4283" xr3:uid="{655ADE36-187E-4F09-90A6-CF20DCF65AC3}" name="Column4263" dataDxfId="12112"/>
    <tableColumn id="4284" xr3:uid="{EE763922-9AEF-45D2-9B2E-37E3640B476D}" name="Column4264" dataDxfId="12111"/>
    <tableColumn id="4285" xr3:uid="{C41148F7-8641-4879-950C-F4BD3260B857}" name="Column4265" dataDxfId="12110"/>
    <tableColumn id="4286" xr3:uid="{B78DA223-8878-4298-9A24-F557F1E0C148}" name="Column4266" dataDxfId="12109"/>
    <tableColumn id="4287" xr3:uid="{D5E73237-1C76-40C1-B30B-4EA68CBBD715}" name="Column4267" dataDxfId="12108"/>
    <tableColumn id="4288" xr3:uid="{C1AC1737-1F4F-448A-AB5D-140397500BE3}" name="Column4268" dataDxfId="12107"/>
    <tableColumn id="4289" xr3:uid="{3B22FC67-84A2-482A-B486-F21EAB0E35C1}" name="Column4269" dataDxfId="12106"/>
    <tableColumn id="4290" xr3:uid="{FD9D1606-A7E8-43BE-BDEB-8E4DB33973E2}" name="Column4270" dataDxfId="12105"/>
    <tableColumn id="4291" xr3:uid="{ACB57F67-7A56-42AF-86DF-F91D4F339A06}" name="Column4271" dataDxfId="12104"/>
    <tableColumn id="4292" xr3:uid="{BB898020-36EA-44D4-A404-D9481D27B8CE}" name="Column4272" dataDxfId="12103"/>
    <tableColumn id="4293" xr3:uid="{692E632B-02FD-4B48-90E6-737ECF1E1D00}" name="Column4273" dataDxfId="12102"/>
    <tableColumn id="4294" xr3:uid="{C9448FCF-6A90-434A-8566-9B972D89C22B}" name="Column4274" dataDxfId="12101"/>
    <tableColumn id="4295" xr3:uid="{F9378ACE-3F7B-4A9A-B425-AD498C68605C}" name="Column4275" dataDxfId="12100"/>
    <tableColumn id="4296" xr3:uid="{96EBCA68-62D9-46A7-BE23-8C23666B5A58}" name="Column4276" dataDxfId="12099"/>
    <tableColumn id="4297" xr3:uid="{C5E95411-D71A-4181-BCE0-4922216B3E0C}" name="Column4277" dataDxfId="12098"/>
    <tableColumn id="4298" xr3:uid="{4A8AB1D3-56FD-406C-A1C9-48D7207D46A9}" name="Column4278" dataDxfId="12097"/>
    <tableColumn id="4299" xr3:uid="{C0771A9C-6A0F-4B85-8772-EEF5B863A49A}" name="Column4279" dataDxfId="12096"/>
    <tableColumn id="4300" xr3:uid="{4B6D2B0F-BD55-4E8B-A60E-B5E87028D301}" name="Column4280" dataDxfId="12095"/>
    <tableColumn id="4301" xr3:uid="{465871CF-30EC-428A-944B-113EDE5433C2}" name="Column4281" dataDxfId="12094"/>
    <tableColumn id="4302" xr3:uid="{B2DF23D1-8777-47BF-B9B5-8755E5B915F8}" name="Column4282" dataDxfId="12093"/>
    <tableColumn id="4303" xr3:uid="{6F0B5862-1D14-4D6C-8005-067E9171448A}" name="Column4283" dataDxfId="12092"/>
    <tableColumn id="4304" xr3:uid="{F2CA2E5F-4A4B-4ABF-B00E-DA6BE451186E}" name="Column4284" dataDxfId="12091"/>
    <tableColumn id="4305" xr3:uid="{D5E05226-C317-407F-B4E1-39BCCF4F9525}" name="Column4285" dataDxfId="12090"/>
    <tableColumn id="4306" xr3:uid="{B9174A9B-C022-482E-BB22-2DB1E59D9DD7}" name="Column4286" dataDxfId="12089"/>
    <tableColumn id="4307" xr3:uid="{9F7103BF-4C02-424D-9864-8F3D98329FCC}" name="Column4287" dataDxfId="12088"/>
    <tableColumn id="4308" xr3:uid="{59BA7438-02B3-40DE-A074-A6BD3D346C42}" name="Column4288" dataDxfId="12087"/>
    <tableColumn id="4309" xr3:uid="{47BCF5AD-6115-44C4-90CB-CAC2750D6D07}" name="Column4289" dataDxfId="12086"/>
    <tableColumn id="4310" xr3:uid="{D298C020-DE18-4BB1-8279-D4E196264148}" name="Column4290" dataDxfId="12085"/>
    <tableColumn id="4311" xr3:uid="{813401AB-D37C-4199-B37B-0C2F6A9C9365}" name="Column4291" dataDxfId="12084"/>
    <tableColumn id="4312" xr3:uid="{9B1115D5-A2BA-43B4-847B-FB98AEF6E0EC}" name="Column4292" dataDxfId="12083"/>
    <tableColumn id="4313" xr3:uid="{2EF0BD83-7A65-4655-8BFF-F98992FD4C19}" name="Column4293" dataDxfId="12082"/>
    <tableColumn id="4314" xr3:uid="{DD4C1A4A-FB51-46AF-96F3-E925BFB4AA8E}" name="Column4294" dataDxfId="12081"/>
    <tableColumn id="4315" xr3:uid="{655B13B0-BC30-44FB-81A4-B3E830D140AC}" name="Column4295" dataDxfId="12080"/>
    <tableColumn id="4316" xr3:uid="{498E1395-1CBD-4841-B105-58B2BB29D774}" name="Column4296" dataDxfId="12079"/>
    <tableColumn id="4317" xr3:uid="{0C2DBF13-5EFA-4B9E-8F06-EDD41B40297F}" name="Column4297" dataDxfId="12078"/>
    <tableColumn id="4318" xr3:uid="{127F9B7D-24F4-456D-8F3F-98B8F3AF4FE8}" name="Column4298" dataDxfId="12077"/>
    <tableColumn id="4319" xr3:uid="{DD40568A-2CD9-4924-AF67-9C530533E03B}" name="Column4299" dataDxfId="12076"/>
    <tableColumn id="4320" xr3:uid="{30F09D83-1407-4350-8D77-39FD643DAB60}" name="Column4300" dataDxfId="12075"/>
    <tableColumn id="4321" xr3:uid="{2800FD9F-4F26-464C-BDBB-CB463DFA5DF9}" name="Column4301" dataDxfId="12074"/>
    <tableColumn id="4322" xr3:uid="{3FCAE795-455D-4B15-AABD-2AD6E6895C61}" name="Column4302" dataDxfId="12073"/>
    <tableColumn id="4323" xr3:uid="{2F9F4CB2-1A51-4F3C-963A-617FE4970459}" name="Column4303" dataDxfId="12072"/>
    <tableColumn id="4324" xr3:uid="{FBB0BD12-6752-4114-8C02-6710392F5309}" name="Column4304" dataDxfId="12071"/>
    <tableColumn id="4325" xr3:uid="{9A492E26-15EB-49CD-9691-647D69F90644}" name="Column4305" dataDxfId="12070"/>
    <tableColumn id="4326" xr3:uid="{3C98322F-5CB7-472B-98A4-E5F2C2825E55}" name="Column4306" dataDxfId="12069"/>
    <tableColumn id="4327" xr3:uid="{E0367973-D79D-4E88-A121-B438EFE99F85}" name="Column4307" dataDxfId="12068"/>
    <tableColumn id="4328" xr3:uid="{7E20AAD3-8386-4DFC-807C-0E5598676735}" name="Column4308" dataDxfId="12067"/>
    <tableColumn id="4329" xr3:uid="{AAC755C0-BE1C-4D8B-A9FB-23A13165771A}" name="Column4309" dataDxfId="12066"/>
    <tableColumn id="4330" xr3:uid="{294477BF-D1E7-4259-BAF8-067434D56E08}" name="Column4310" dataDxfId="12065"/>
    <tableColumn id="4331" xr3:uid="{09E61FB1-3D9B-4D8A-89AA-2344777BFFFE}" name="Column4311" dataDxfId="12064"/>
    <tableColumn id="4332" xr3:uid="{9C9A0FD5-8E34-426F-BC1A-102E93BD3B6E}" name="Column4312" dataDxfId="12063"/>
    <tableColumn id="4333" xr3:uid="{A7DDC469-255D-49F4-B3C7-541510DF99EB}" name="Column4313" dataDxfId="12062"/>
    <tableColumn id="4334" xr3:uid="{0A95BDDE-6159-44AE-B737-F2B88DA819C1}" name="Column4314" dataDxfId="12061"/>
    <tableColumn id="4335" xr3:uid="{60D0FA6D-9C7D-472C-AA11-733711CEA37B}" name="Column4315" dataDxfId="12060"/>
    <tableColumn id="4336" xr3:uid="{0827F794-092D-49C3-B1C7-F399FF973EF0}" name="Column4316" dataDxfId="12059"/>
    <tableColumn id="4337" xr3:uid="{16CEF228-5517-4589-8E5F-54EF285E0768}" name="Column4317" dataDxfId="12058"/>
    <tableColumn id="4338" xr3:uid="{B2402739-260E-4CB0-9A5C-CD9E1B70054B}" name="Column4318" dataDxfId="12057"/>
    <tableColumn id="4339" xr3:uid="{D11AB930-80AF-4C3D-A426-A42A9F9862F6}" name="Column4319" dataDxfId="12056"/>
    <tableColumn id="4340" xr3:uid="{1ED5261D-367A-4488-A430-819DB6C53F31}" name="Column4320" dataDxfId="12055"/>
    <tableColumn id="4341" xr3:uid="{82ABF1C7-843A-4ACA-94DB-D837173DDB8F}" name="Column4321" dataDxfId="12054"/>
    <tableColumn id="4342" xr3:uid="{1C2DFBDD-6E8E-4AD8-AEC8-A627D30D4B3E}" name="Column4322" dataDxfId="12053"/>
    <tableColumn id="4343" xr3:uid="{5DA282B8-271E-4862-ACC8-275042A97807}" name="Column4323" dataDxfId="12052"/>
    <tableColumn id="4344" xr3:uid="{F90EC74D-7AE1-4304-A897-FC5594F28E0F}" name="Column4324" dataDxfId="12051"/>
    <tableColumn id="4345" xr3:uid="{89666AAB-76A1-41B7-9025-007856566C43}" name="Column4325" dataDxfId="12050"/>
    <tableColumn id="4346" xr3:uid="{7A7E6EA9-5B4D-422A-B72A-B20612DA43DA}" name="Column4326" dataDxfId="12049"/>
    <tableColumn id="4347" xr3:uid="{1D2A5B38-A0B9-4A16-8066-B799091F4F8A}" name="Column4327" dataDxfId="12048"/>
    <tableColumn id="4348" xr3:uid="{B5684859-5B32-4A74-8708-01CEEA7BCEB5}" name="Column4328" dataDxfId="12047"/>
    <tableColumn id="4349" xr3:uid="{CA63E104-A727-42F6-BADF-91210BB85D09}" name="Column4329" dataDxfId="12046"/>
    <tableColumn id="4350" xr3:uid="{25833157-43C0-4BCB-B2CA-83C1C16C5FDD}" name="Column4330" dataDxfId="12045"/>
    <tableColumn id="4351" xr3:uid="{AE15F06F-A1A7-4B9B-BF2F-1B8DFAD6F69B}" name="Column4331" dataDxfId="12044"/>
    <tableColumn id="4352" xr3:uid="{57A6859E-C210-40FB-8935-96C4C6E1F0EE}" name="Column4332" dataDxfId="12043"/>
    <tableColumn id="4353" xr3:uid="{60B5455B-7BAB-4DD7-9054-AA3FE8E95FB6}" name="Column4333" dataDxfId="12042"/>
    <tableColumn id="4354" xr3:uid="{8F3F2F0D-B992-454D-98A5-B418C9CAD83A}" name="Column4334" dataDxfId="12041"/>
    <tableColumn id="4355" xr3:uid="{E7068A6F-1226-492D-B2E9-42AFA179626A}" name="Column4335" dataDxfId="12040"/>
    <tableColumn id="4356" xr3:uid="{E776CB11-64F7-4CDA-BD89-ED8F5BD5687B}" name="Column4336" dataDxfId="12039"/>
    <tableColumn id="4357" xr3:uid="{5172CD2F-83A4-4639-ACA0-E69B15A2003E}" name="Column4337" dataDxfId="12038"/>
    <tableColumn id="4358" xr3:uid="{214BAE81-13DE-4A6A-BD53-C59503ABA5F3}" name="Column4338" dataDxfId="12037"/>
    <tableColumn id="4359" xr3:uid="{D6F599A7-681B-4E6B-822E-8D367219CE42}" name="Column4339" dataDxfId="12036"/>
    <tableColumn id="4360" xr3:uid="{551ABBDF-2757-46AA-9A96-FC2EF8FCFD99}" name="Column4340" dataDxfId="12035"/>
    <tableColumn id="4361" xr3:uid="{DFDD1F93-CA03-4336-9C89-4D1112BDBA62}" name="Column4341" dataDxfId="12034"/>
    <tableColumn id="4362" xr3:uid="{9A8B36FB-9B9D-4E7C-8648-92152D525477}" name="Column4342" dataDxfId="12033"/>
    <tableColumn id="4363" xr3:uid="{AD6F7E31-0904-45B3-BC81-14C7822C7CE5}" name="Column4343" dataDxfId="12032"/>
    <tableColumn id="4364" xr3:uid="{ADA29388-5FE1-469E-8053-54CF56E2C36B}" name="Column4344" dataDxfId="12031"/>
    <tableColumn id="4365" xr3:uid="{FE58DA99-AEB3-455B-ACB7-609DC5AC9E8C}" name="Column4345" dataDxfId="12030"/>
    <tableColumn id="4366" xr3:uid="{D39A6029-FAEF-4871-8318-F1D17CC8FA82}" name="Column4346" dataDxfId="12029"/>
    <tableColumn id="4367" xr3:uid="{553BAA41-A3AA-4B5B-8F52-40A39179E423}" name="Column4347" dataDxfId="12028"/>
    <tableColumn id="4368" xr3:uid="{3FDF5410-DDBC-45BD-8EBA-1DF4626B2BFD}" name="Column4348" dataDxfId="12027"/>
    <tableColumn id="4369" xr3:uid="{50E8D94C-115D-40F5-BC3C-D435A7432E62}" name="Column4349" dataDxfId="12026"/>
    <tableColumn id="4370" xr3:uid="{71147AF2-723B-4DC3-944B-51623AD0EB4A}" name="Column4350" dataDxfId="12025"/>
    <tableColumn id="4371" xr3:uid="{44FB2FD8-194A-4BD8-940E-9560944D158B}" name="Column4351" dataDxfId="12024"/>
    <tableColumn id="4372" xr3:uid="{9D61FA21-16CF-46D9-AF59-EB223A48C2B4}" name="Column4352" dataDxfId="12023"/>
    <tableColumn id="4373" xr3:uid="{D36185BC-2FB7-4B8A-9A53-883680A3C5AE}" name="Column4353" dataDxfId="12022"/>
    <tableColumn id="4374" xr3:uid="{8E8BBE9C-2664-452C-8F6C-90EFA73BDC69}" name="Column4354" dataDxfId="12021"/>
    <tableColumn id="4375" xr3:uid="{642CAB10-873D-48DC-97A7-FED6497564BC}" name="Column4355" dataDxfId="12020"/>
    <tableColumn id="4376" xr3:uid="{D3BF24F6-8186-4C2A-AC06-DD0027A5750A}" name="Column4356" dataDxfId="12019"/>
    <tableColumn id="4377" xr3:uid="{0D2A844B-1695-4FB6-9769-156354519053}" name="Column4357" dataDxfId="12018"/>
    <tableColumn id="4378" xr3:uid="{8C107015-AFE8-4B6D-9467-93A882C8CD43}" name="Column4358" dataDxfId="12017"/>
    <tableColumn id="4379" xr3:uid="{A5AFF9D2-5169-4230-A16C-ECE28CCF5EAD}" name="Column4359" dataDxfId="12016"/>
    <tableColumn id="4380" xr3:uid="{982AC132-1369-4BDC-8D82-FE40DD28664C}" name="Column4360" dataDxfId="12015"/>
    <tableColumn id="4381" xr3:uid="{5C835035-7D17-4F94-9E79-C3E27622E40C}" name="Column4361" dataDxfId="12014"/>
    <tableColumn id="4382" xr3:uid="{276A33D1-9BFC-4F27-9D23-3EE4111A223F}" name="Column4362" dataDxfId="12013"/>
    <tableColumn id="4383" xr3:uid="{DB6538BB-A1F8-44E7-A9DC-3AAA9F1AC61C}" name="Column4363" dataDxfId="12012"/>
    <tableColumn id="4384" xr3:uid="{DBE88F43-86C0-43DD-AACA-A36C292C43EC}" name="Column4364" dataDxfId="12011"/>
    <tableColumn id="4385" xr3:uid="{839228CE-9FEE-4A5C-A5B0-49533FB5A586}" name="Column4365" dataDxfId="12010"/>
    <tableColumn id="4386" xr3:uid="{797A7C5D-3CF7-4F7A-9D53-C53DD8EFC7E8}" name="Column4366" dataDxfId="12009"/>
    <tableColumn id="4387" xr3:uid="{E04F1B16-471C-4891-B738-5CA597C7B882}" name="Column4367" dataDxfId="12008"/>
    <tableColumn id="4388" xr3:uid="{3FFFE45D-5A66-46F4-A6CB-BE432D6130EC}" name="Column4368" dataDxfId="12007"/>
    <tableColumn id="4389" xr3:uid="{2F0D6E55-2A7F-474D-A518-9A1BB6078475}" name="Column4369" dataDxfId="12006"/>
    <tableColumn id="4390" xr3:uid="{06E28BE6-4375-4D7E-8A0D-0491C9BEF66C}" name="Column4370" dataDxfId="12005"/>
    <tableColumn id="4391" xr3:uid="{57ABCCC6-C143-4B0C-9404-85434E0FECA9}" name="Column4371" dataDxfId="12004"/>
    <tableColumn id="4392" xr3:uid="{E9F598A6-A077-49D7-9A01-857B180AD28F}" name="Column4372" dataDxfId="12003"/>
    <tableColumn id="4393" xr3:uid="{6F818D01-7BDC-4377-B266-649F00C784CA}" name="Column4373" dataDxfId="12002"/>
    <tableColumn id="4394" xr3:uid="{90EC0FA5-2DBA-4EB4-8B59-504FBA40C8AB}" name="Column4374" dataDxfId="12001"/>
    <tableColumn id="4395" xr3:uid="{E5A964FE-A9A1-46CA-848F-A2652CBB2E26}" name="Column4375" dataDxfId="12000"/>
    <tableColumn id="4396" xr3:uid="{163AC94B-FE6D-4A17-9CAB-F320B10EB7B4}" name="Column4376" dataDxfId="11999"/>
    <tableColumn id="4397" xr3:uid="{DBD12CC1-DBDE-4974-93E5-3581BBE066A5}" name="Column4377" dataDxfId="11998"/>
    <tableColumn id="4398" xr3:uid="{F2DF4004-9AD0-4914-BAB9-2B7D9C25D977}" name="Column4378" dataDxfId="11997"/>
    <tableColumn id="4399" xr3:uid="{E64CBC7F-03F5-4BD1-90DA-61076770F7BE}" name="Column4379" dataDxfId="11996"/>
    <tableColumn id="4400" xr3:uid="{2D65B16E-4807-4B06-802D-7FD6601C6020}" name="Column4380" dataDxfId="11995"/>
    <tableColumn id="4401" xr3:uid="{4BFD2AA0-72C5-4A45-BF43-435D756FDD12}" name="Column4381" dataDxfId="11994"/>
    <tableColumn id="4402" xr3:uid="{7640C99F-EFE0-4BF3-A31E-0119EAD9D831}" name="Column4382" dataDxfId="11993"/>
    <tableColumn id="4403" xr3:uid="{2B72FFAF-4609-4D5E-ADA3-24A57668549D}" name="Column4383" dataDxfId="11992"/>
    <tableColumn id="4404" xr3:uid="{530D5594-F64C-4D30-8028-A65B0C0BE8F8}" name="Column4384" dataDxfId="11991"/>
    <tableColumn id="4405" xr3:uid="{B452810A-98B9-4FFB-A65C-0094B23C0963}" name="Column4385" dataDxfId="11990"/>
    <tableColumn id="4406" xr3:uid="{5865C0D9-1101-4E00-8F23-67A722A93AD8}" name="Column4386" dataDxfId="11989"/>
    <tableColumn id="4407" xr3:uid="{316DE74A-A529-4E93-BD7E-30FD49AAC162}" name="Column4387" dataDxfId="11988"/>
    <tableColumn id="4408" xr3:uid="{6880CC1F-B049-4CDD-B849-B5939B78DD7D}" name="Column4388" dataDxfId="11987"/>
    <tableColumn id="4409" xr3:uid="{64B61AAB-42F3-422B-B351-BD087D33BBFE}" name="Column4389" dataDxfId="11986"/>
    <tableColumn id="4410" xr3:uid="{BD048FC0-0938-49C1-B12A-217E7356AD33}" name="Column4390" dataDxfId="11985"/>
    <tableColumn id="4411" xr3:uid="{059BE2AC-FC03-438F-898E-CC99FC02DD89}" name="Column4391" dataDxfId="11984"/>
    <tableColumn id="4412" xr3:uid="{A62CCAF8-242F-4015-9DCA-2A10D72E428E}" name="Column4392" dataDxfId="11983"/>
    <tableColumn id="4413" xr3:uid="{6E831CF5-7D19-4820-9C32-A88EC29804F6}" name="Column4393" dataDxfId="11982"/>
    <tableColumn id="4414" xr3:uid="{B04C0F4B-B1C2-4269-816A-98B80DFC1344}" name="Column4394" dataDxfId="11981"/>
    <tableColumn id="4415" xr3:uid="{E7289B42-9C81-4536-B604-448021070E53}" name="Column4395" dataDxfId="11980"/>
    <tableColumn id="4416" xr3:uid="{0AEF572F-F2D9-4099-BD58-07E2D645FD4D}" name="Column4396" dataDxfId="11979"/>
    <tableColumn id="4417" xr3:uid="{9C3ACDD1-5420-4EBB-86B4-6778C4F3D373}" name="Column4397" dataDxfId="11978"/>
    <tableColumn id="4418" xr3:uid="{858C101E-AA5C-47D1-9345-000D049DE32E}" name="Column4398" dataDxfId="11977"/>
    <tableColumn id="4419" xr3:uid="{D68D6E36-8A71-40A5-B417-31541FFCED8A}" name="Column4399" dataDxfId="11976"/>
    <tableColumn id="4420" xr3:uid="{0C8BF487-68F4-49D5-B0D0-7D989A81633A}" name="Column4400" dataDxfId="11975"/>
    <tableColumn id="4421" xr3:uid="{F1FC44CC-83F5-4930-8365-B0E213696B93}" name="Column4401" dataDxfId="11974"/>
    <tableColumn id="4422" xr3:uid="{EDBA2B0A-03DC-4454-9E9E-6982984F2496}" name="Column4402" dataDxfId="11973"/>
    <tableColumn id="4423" xr3:uid="{57567C47-9139-41D7-A940-4B3D126886F2}" name="Column4403" dataDxfId="11972"/>
    <tableColumn id="4424" xr3:uid="{DDE0FD5B-E5AA-486F-B9AB-A278C3610C55}" name="Column4404" dataDxfId="11971"/>
    <tableColumn id="4425" xr3:uid="{1C49B8AF-BC9C-4514-A357-566BFBB9FC77}" name="Column4405" dataDxfId="11970"/>
    <tableColumn id="4426" xr3:uid="{E62A3108-06BD-4744-AC89-300A2D647D55}" name="Column4406" dataDxfId="11969"/>
    <tableColumn id="4427" xr3:uid="{FCFF078F-0B9F-4E5A-9E15-A4AFCF4A25B0}" name="Column4407" dataDxfId="11968"/>
    <tableColumn id="4428" xr3:uid="{4BA63F7B-0073-42FE-80F7-AE514A624050}" name="Column4408" dataDxfId="11967"/>
    <tableColumn id="4429" xr3:uid="{63CE35EC-CEBB-4AD3-8F12-0701899AE0AC}" name="Column4409" dataDxfId="11966"/>
    <tableColumn id="4430" xr3:uid="{B0EDEEA8-47B9-4CAB-807B-4E98075B876B}" name="Column4410" dataDxfId="11965"/>
    <tableColumn id="4431" xr3:uid="{8C738CF2-AF81-4638-BCB8-CD4BED60497D}" name="Column4411" dataDxfId="11964"/>
    <tableColumn id="4432" xr3:uid="{B93A2655-F734-4DFC-B235-36916DD596BF}" name="Column4412" dataDxfId="11963"/>
    <tableColumn id="4433" xr3:uid="{D60EB645-FA51-4DB6-B353-44594BF8E9D6}" name="Column4413" dataDxfId="11962"/>
    <tableColumn id="4434" xr3:uid="{87FD787F-C8B6-41A0-A46F-B583CFE199ED}" name="Column4414" dataDxfId="11961"/>
    <tableColumn id="4435" xr3:uid="{DFF97491-FC1E-45A2-9342-D14E7D41C2D5}" name="Column4415" dataDxfId="11960"/>
    <tableColumn id="4436" xr3:uid="{63F42AE6-1E40-4B40-AEAD-8AC460118E39}" name="Column4416" dataDxfId="11959"/>
    <tableColumn id="4437" xr3:uid="{4241A3B7-9C88-4C48-B5E7-889677A91BF9}" name="Column4417" dataDxfId="11958"/>
    <tableColumn id="4438" xr3:uid="{8F1D51EE-D739-4731-9863-E9EB2AE1C412}" name="Column4418" dataDxfId="11957"/>
    <tableColumn id="4439" xr3:uid="{0E6C5E4E-B230-4451-ADBF-AD1700876565}" name="Column4419" dataDxfId="11956"/>
    <tableColumn id="4440" xr3:uid="{CFADF878-F24F-4A2A-9428-DA0650B4460B}" name="Column4420" dataDxfId="11955"/>
    <tableColumn id="4441" xr3:uid="{0EC2E716-39DC-484D-8DCB-524AEF277E8D}" name="Column4421" dataDxfId="11954"/>
    <tableColumn id="4442" xr3:uid="{2347B6B8-72C6-42E1-B66F-10462D2967CE}" name="Column4422" dataDxfId="11953"/>
    <tableColumn id="4443" xr3:uid="{F036FEDA-56BD-4ADB-A9EE-08E8872133BB}" name="Column4423" dataDxfId="11952"/>
    <tableColumn id="4444" xr3:uid="{4F78079B-B65D-4872-90A6-FFB85711B982}" name="Column4424" dataDxfId="11951"/>
    <tableColumn id="4445" xr3:uid="{473DB9E5-FA06-4ED5-BEE5-DD384EA9C9B1}" name="Column4425" dataDxfId="11950"/>
    <tableColumn id="4446" xr3:uid="{DEEDD475-2A54-469E-B023-4746869666AB}" name="Column4426" dataDxfId="11949"/>
    <tableColumn id="4447" xr3:uid="{7099059E-33C2-4977-99E0-C1E9DC9AB7B3}" name="Column4427" dataDxfId="11948"/>
    <tableColumn id="4448" xr3:uid="{4392F8A0-F72C-411B-B6D2-0BE5671EDD21}" name="Column4428" dataDxfId="11947"/>
    <tableColumn id="4449" xr3:uid="{C3182EFB-6DAB-42E5-944F-B18E55BA313A}" name="Column4429" dataDxfId="11946"/>
    <tableColumn id="4450" xr3:uid="{CACAB173-68F6-46BC-86B9-A75E479991F9}" name="Column4430" dataDxfId="11945"/>
    <tableColumn id="4451" xr3:uid="{8B2F1726-8B67-4DC9-9DAE-7272E68276E8}" name="Column4431" dataDxfId="11944"/>
    <tableColumn id="4452" xr3:uid="{A2C0DE4A-62FA-4AB9-992E-5712214E5FD4}" name="Column4432" dataDxfId="11943"/>
    <tableColumn id="4453" xr3:uid="{A510E49C-1B75-4F5D-9E41-19F437FAC36F}" name="Column4433" dataDxfId="11942"/>
    <tableColumn id="4454" xr3:uid="{1EBAB7D1-8522-4C7D-A858-6EA754BDC104}" name="Column4434" dataDxfId="11941"/>
    <tableColumn id="4455" xr3:uid="{EFFA435F-9AFC-40D1-A96A-135435311E7F}" name="Column4435" dataDxfId="11940"/>
    <tableColumn id="4456" xr3:uid="{D36FE347-999C-46F6-9645-BB60AFF81F6E}" name="Column4436" dataDxfId="11939"/>
    <tableColumn id="4457" xr3:uid="{321967C0-F6D3-4316-8BD0-72353AFE3E24}" name="Column4437" dataDxfId="11938"/>
    <tableColumn id="4458" xr3:uid="{C561305C-2329-499D-9788-6FDA2015DEF3}" name="Column4438" dataDxfId="11937"/>
    <tableColumn id="4459" xr3:uid="{290E96E5-3D87-47D6-815D-13E9773F373F}" name="Column4439" dataDxfId="11936"/>
    <tableColumn id="4460" xr3:uid="{C71E57C5-400C-42F5-8F2E-18867BA4A038}" name="Column4440" dataDxfId="11935"/>
    <tableColumn id="4461" xr3:uid="{1F7177C4-158D-40E6-860C-699107F9A66C}" name="Column4441" dataDxfId="11934"/>
    <tableColumn id="4462" xr3:uid="{A38AE32F-3384-4DAC-9381-4B5C736EE012}" name="Column4442" dataDxfId="11933"/>
    <tableColumn id="4463" xr3:uid="{95C89566-6227-4985-A3E2-201889D078AF}" name="Column4443" dataDxfId="11932"/>
    <tableColumn id="4464" xr3:uid="{A5448D95-4ECD-4B75-88A6-5CA0DA79230A}" name="Column4444" dataDxfId="11931"/>
    <tableColumn id="4465" xr3:uid="{EA867BF0-0691-48BF-81D2-B68710CF4CFE}" name="Column4445" dataDxfId="11930"/>
    <tableColumn id="4466" xr3:uid="{6EE18BD4-06C4-41DA-B7CD-294C8A943DF0}" name="Column4446" dataDxfId="11929"/>
    <tableColumn id="4467" xr3:uid="{0F9E09EF-E675-4903-8C30-9D93D7B6403B}" name="Column4447" dataDxfId="11928"/>
    <tableColumn id="4468" xr3:uid="{00B64A58-6BFA-4B5C-B7A6-AF707F0B626E}" name="Column4448" dataDxfId="11927"/>
    <tableColumn id="4469" xr3:uid="{D9EAAEC2-1A2D-4205-B010-180176F3D335}" name="Column4449" dataDxfId="11926"/>
    <tableColumn id="4470" xr3:uid="{529E39DD-230F-4D1C-A029-F5EFD0D86135}" name="Column4450" dataDxfId="11925"/>
    <tableColumn id="4471" xr3:uid="{F80CE895-DD82-45D8-BE0F-462E72E988B8}" name="Column4451" dataDxfId="11924"/>
    <tableColumn id="4472" xr3:uid="{F2FE83FE-B2C5-4A35-9A50-C3BA9FA28B85}" name="Column4452" dataDxfId="11923"/>
    <tableColumn id="4473" xr3:uid="{28B476B2-0883-4D3C-BFEC-413529B76128}" name="Column4453" dataDxfId="11922"/>
    <tableColumn id="4474" xr3:uid="{82A4631B-4B99-421C-8A7E-58783BBAE6C4}" name="Column4454" dataDxfId="11921"/>
    <tableColumn id="4475" xr3:uid="{A94D9055-FA2C-4360-B841-08A08F56E91B}" name="Column4455" dataDxfId="11920"/>
    <tableColumn id="4476" xr3:uid="{B9EC5BBE-5562-47AD-87AD-ADC097744577}" name="Column4456" dataDxfId="11919"/>
    <tableColumn id="4477" xr3:uid="{61CE8D84-0407-46AA-B360-F61A7033FD7B}" name="Column4457" dataDxfId="11918"/>
    <tableColumn id="4478" xr3:uid="{4712D301-CD0C-43F0-8FA7-7FBC09DE075C}" name="Column4458" dataDxfId="11917"/>
    <tableColumn id="4479" xr3:uid="{7F9BAE40-6FEF-4831-9AE1-7C67623F126A}" name="Column4459" dataDxfId="11916"/>
    <tableColumn id="4480" xr3:uid="{8632D45C-277B-4A10-B283-940A023F96DB}" name="Column4460" dataDxfId="11915"/>
    <tableColumn id="4481" xr3:uid="{68EE5468-7394-4A60-A027-5BA464FC2552}" name="Column4461" dataDxfId="11914"/>
    <tableColumn id="4482" xr3:uid="{54EF6656-B388-402D-9154-170C98AEEA98}" name="Column4462" dataDxfId="11913"/>
    <tableColumn id="4483" xr3:uid="{110192F1-D81D-4D1B-9F2B-40B9D0BDB5B6}" name="Column4463" dataDxfId="11912"/>
    <tableColumn id="4484" xr3:uid="{CE19000B-2DE4-4380-B84B-CE233754F83E}" name="Column4464" dataDxfId="11911"/>
    <tableColumn id="4485" xr3:uid="{B839875D-13BF-4CD0-AB3F-16A7C1919FBA}" name="Column4465" dataDxfId="11910"/>
    <tableColumn id="4486" xr3:uid="{3B54C695-86B1-48CF-A58C-46143AEA9E21}" name="Column4466" dataDxfId="11909"/>
    <tableColumn id="4487" xr3:uid="{3040AB8C-E608-488E-8CD7-BF8E5D6AA0D4}" name="Column4467" dataDxfId="11908"/>
    <tableColumn id="4488" xr3:uid="{3C0E0B8A-E933-47C0-94C6-289FFE674A5B}" name="Column4468" dataDxfId="11907"/>
    <tableColumn id="4489" xr3:uid="{B466A6F7-ECE2-49AB-A7E2-F6235FE0D5D9}" name="Column4469" dataDxfId="11906"/>
    <tableColumn id="4490" xr3:uid="{2B076980-4AFD-4C97-8CC5-996C3F800F1C}" name="Column4470" dataDxfId="11905"/>
    <tableColumn id="4491" xr3:uid="{F342DBA3-1CF6-420D-88A1-ABB3104AF14F}" name="Column4471" dataDxfId="11904"/>
    <tableColumn id="4492" xr3:uid="{E1DF6362-F18D-4642-9958-85B1B727682F}" name="Column4472" dataDxfId="11903"/>
    <tableColumn id="4493" xr3:uid="{84D275EF-4151-4CB6-85A5-88596CA078BF}" name="Column4473" dataDxfId="11902"/>
    <tableColumn id="4494" xr3:uid="{E57B44FF-411E-451B-A683-6A865A48D70D}" name="Column4474" dataDxfId="11901"/>
    <tableColumn id="4495" xr3:uid="{349F6583-C5C1-4DDA-91EE-44A24C10F5BB}" name="Column4475" dataDxfId="11900"/>
    <tableColumn id="4496" xr3:uid="{359632FD-9139-47A9-B310-33335F219E67}" name="Column4476" dataDxfId="11899"/>
    <tableColumn id="4497" xr3:uid="{EA648240-2D92-480E-A75E-DE1B76F202BA}" name="Column4477" dataDxfId="11898"/>
    <tableColumn id="4498" xr3:uid="{2766684E-AE6A-4F18-B0A7-83CD3EFB4B52}" name="Column4478" dataDxfId="11897"/>
    <tableColumn id="4499" xr3:uid="{2042B6CE-A759-4ABC-9A90-5A1C3F0E4451}" name="Column4479" dataDxfId="11896"/>
    <tableColumn id="4500" xr3:uid="{7AA10A71-1399-412F-96E8-DC4F81815468}" name="Column4480" dataDxfId="11895"/>
    <tableColumn id="4501" xr3:uid="{7BA4E3FB-5DE1-49BB-BDD8-632A427BF63A}" name="Column4481" dataDxfId="11894"/>
    <tableColumn id="4502" xr3:uid="{F6D4FCB8-1C03-43C6-9A61-4D217074C9A0}" name="Column4482" dataDxfId="11893"/>
    <tableColumn id="4503" xr3:uid="{D5C9AAED-F803-407D-BA4C-D98991E200D8}" name="Column4483" dataDxfId="11892"/>
    <tableColumn id="4504" xr3:uid="{F35574CD-0500-4BC7-8B89-EFD5D1832910}" name="Column4484" dataDxfId="11891"/>
    <tableColumn id="4505" xr3:uid="{1B533B33-EC0C-44E3-AB8E-9D2A77CC11CD}" name="Column4485" dataDxfId="11890"/>
    <tableColumn id="4506" xr3:uid="{AF6C38E6-5EF9-42CF-8D1B-F2C1FA111C62}" name="Column4486" dataDxfId="11889"/>
    <tableColumn id="4507" xr3:uid="{C0B59A3D-CB71-4B5D-9FB1-4BE8F23AD335}" name="Column4487" dataDxfId="11888"/>
    <tableColumn id="4508" xr3:uid="{8D90AA20-799C-4113-8DE0-85BAB14FEA70}" name="Column4488" dataDxfId="11887"/>
    <tableColumn id="4509" xr3:uid="{D8CFCD4A-9A9A-4409-BDDA-B6D067583EDA}" name="Column4489" dataDxfId="11886"/>
    <tableColumn id="4510" xr3:uid="{0DC145DA-9334-4305-94A7-A5A71E1D2C61}" name="Column4490" dataDxfId="11885"/>
    <tableColumn id="4511" xr3:uid="{1D8D4B5B-E784-490D-8C20-ED87579A54B4}" name="Column4491" dataDxfId="11884"/>
    <tableColumn id="4512" xr3:uid="{94A9A515-6FB5-4569-BFEB-7A2313D5B038}" name="Column4492" dataDxfId="11883"/>
    <tableColumn id="4513" xr3:uid="{D52582C7-9976-4C0B-8E40-DAB0BF43BC39}" name="Column4493" dataDxfId="11882"/>
    <tableColumn id="4514" xr3:uid="{6A016F7E-BBC8-4F1C-B5CC-B419954179D6}" name="Column4494" dataDxfId="11881"/>
    <tableColumn id="4515" xr3:uid="{4E6A33A0-79E9-4475-BCCF-37A4C1F4D12F}" name="Column4495" dataDxfId="11880"/>
    <tableColumn id="4516" xr3:uid="{273529CC-5F81-4628-80EE-EF1C63A2ABCE}" name="Column4496" dataDxfId="11879"/>
    <tableColumn id="4517" xr3:uid="{1AA35E0C-2AE7-4C55-A473-E9BC8638C30A}" name="Column4497" dataDxfId="11878"/>
    <tableColumn id="4518" xr3:uid="{71F56B8E-8203-4A22-91FA-302C657735F8}" name="Column4498" dataDxfId="11877"/>
    <tableColumn id="4519" xr3:uid="{E1FFA2D7-66B1-4E03-806B-90D1B773891E}" name="Column4499" dataDxfId="11876"/>
    <tableColumn id="4520" xr3:uid="{89C5382A-E5D0-47C1-9BE1-7117E387AAD3}" name="Column4500" dataDxfId="11875"/>
    <tableColumn id="4521" xr3:uid="{59648A35-D01F-4912-B5E4-C64155EB0D7B}" name="Column4501" dataDxfId="11874"/>
    <tableColumn id="4522" xr3:uid="{C55D4B8E-F878-49F2-B14D-A964B036ADE0}" name="Column4502" dataDxfId="11873"/>
    <tableColumn id="4523" xr3:uid="{47E4B67A-2061-47B8-BD29-8BBD37B07411}" name="Column4503" dataDxfId="11872"/>
    <tableColumn id="4524" xr3:uid="{F1956E59-BFB7-4141-AE26-A34B3257CE4F}" name="Column4504" dataDxfId="11871"/>
    <tableColumn id="4525" xr3:uid="{60C96BEE-68BE-46E4-B89A-0E9F4F6DD516}" name="Column4505" dataDxfId="11870"/>
    <tableColumn id="4526" xr3:uid="{88588DF0-3983-46AE-8C37-A3EE36698D4A}" name="Column4506" dataDxfId="11869"/>
    <tableColumn id="4527" xr3:uid="{504D79BC-12DA-4B59-AAA9-6BFFA7D54915}" name="Column4507" dataDxfId="11868"/>
    <tableColumn id="4528" xr3:uid="{00FBD0D2-BBCB-4A01-ABCC-99943D262F77}" name="Column4508" dataDxfId="11867"/>
    <tableColumn id="4529" xr3:uid="{D8803F3D-D8B1-4530-B27E-180F82C131CA}" name="Column4509" dataDxfId="11866"/>
    <tableColumn id="4530" xr3:uid="{EF0CEF47-F6F0-4529-97AE-F0F6C5874269}" name="Column4510" dataDxfId="11865"/>
    <tableColumn id="4531" xr3:uid="{47F9991A-80FE-40AA-8FB3-7CA89B5E5B92}" name="Column4511" dataDxfId="11864"/>
    <tableColumn id="4532" xr3:uid="{570C5B2E-68D9-4306-B332-5161ED5DCCF9}" name="Column4512" dataDxfId="11863"/>
    <tableColumn id="4533" xr3:uid="{462185B1-6609-4BA6-9E82-3F4E5C4202BC}" name="Column4513" dataDxfId="11862"/>
    <tableColumn id="4534" xr3:uid="{8FE7DF62-D4A4-47B0-B49E-49DC31DA5B26}" name="Column4514" dataDxfId="11861"/>
    <tableColumn id="4535" xr3:uid="{459ED983-EFC9-4810-A2F5-6C3792E05698}" name="Column4515" dataDxfId="11860"/>
    <tableColumn id="4536" xr3:uid="{3460D1E3-E749-427B-80F7-B0B22BE6EBB4}" name="Column4516" dataDxfId="11859"/>
    <tableColumn id="4537" xr3:uid="{F5EB20EE-D5ED-4AE4-978F-6B2643969405}" name="Column4517" dataDxfId="11858"/>
    <tableColumn id="4538" xr3:uid="{6D8E0CB5-63D2-4468-BE19-63CA8C9AC0A7}" name="Column4518" dataDxfId="11857"/>
    <tableColumn id="4539" xr3:uid="{FE2BC2DA-F25D-4C11-8AF4-1EF5B141C9BB}" name="Column4519" dataDxfId="11856"/>
    <tableColumn id="4540" xr3:uid="{E2499F37-F07C-4E70-AA84-30592E469AE6}" name="Column4520" dataDxfId="11855"/>
    <tableColumn id="4541" xr3:uid="{1FBAF5B4-CE40-471A-B20F-89C45DAB009C}" name="Column4521" dataDxfId="11854"/>
    <tableColumn id="4542" xr3:uid="{02285996-63BE-4A7E-8B23-E3DEE88F491E}" name="Column4522" dataDxfId="11853"/>
    <tableColumn id="4543" xr3:uid="{8D72A35C-0597-4B4D-A395-F1D5E536AFFD}" name="Column4523" dataDxfId="11852"/>
    <tableColumn id="4544" xr3:uid="{9A9174D5-64AD-4860-A5D5-ABF919CDBEE9}" name="Column4524" dataDxfId="11851"/>
    <tableColumn id="4545" xr3:uid="{CCB3D2E4-B3B8-4228-9625-E7215837A334}" name="Column4525" dataDxfId="11850"/>
    <tableColumn id="4546" xr3:uid="{2F6684FF-E026-4A15-83A0-7399A2D2D1A1}" name="Column4526" dataDxfId="11849"/>
    <tableColumn id="4547" xr3:uid="{129B406D-DD6E-4C47-937A-DBCDB8DDFA27}" name="Column4527" dataDxfId="11848"/>
    <tableColumn id="4548" xr3:uid="{4F5D4D2F-90CB-4FC8-A9BB-A517A3302EAA}" name="Column4528" dataDxfId="11847"/>
    <tableColumn id="4549" xr3:uid="{4D7094CF-A3EE-422E-9C37-AC8D381BA446}" name="Column4529" dataDxfId="11846"/>
    <tableColumn id="4550" xr3:uid="{50C6C3D8-12E5-4EAA-B1F0-7214307CE7B5}" name="Column4530" dataDxfId="11845"/>
    <tableColumn id="4551" xr3:uid="{35D0BE74-C071-4B67-AC40-54D4043A8239}" name="Column4531" dataDxfId="11844"/>
    <tableColumn id="4552" xr3:uid="{677A1A4B-A7AF-4F23-B56B-21F43D7FE7C1}" name="Column4532" dataDxfId="11843"/>
    <tableColumn id="4553" xr3:uid="{57B419A4-55AF-409A-8954-9BAC3BFAABE6}" name="Column4533" dataDxfId="11842"/>
    <tableColumn id="4554" xr3:uid="{F3AD95F6-D805-4F76-B94E-1478D3B3D205}" name="Column4534" dataDxfId="11841"/>
    <tableColumn id="4555" xr3:uid="{E32DB0F4-2FD2-4ACD-867B-0B62BE6C640B}" name="Column4535" dataDxfId="11840"/>
    <tableColumn id="4556" xr3:uid="{80FC3F52-98E7-441C-98C2-64EED7721988}" name="Column4536" dataDxfId="11839"/>
    <tableColumn id="4557" xr3:uid="{25D20D8D-1517-4040-85EC-984C974E26B7}" name="Column4537" dataDxfId="11838"/>
    <tableColumn id="4558" xr3:uid="{060AE36F-C503-4565-8A2F-95C0082CC9B9}" name="Column4538" dataDxfId="11837"/>
    <tableColumn id="4559" xr3:uid="{F9DE1BAA-5258-4811-8E66-1E0B1921ED9F}" name="Column4539" dataDxfId="11836"/>
    <tableColumn id="4560" xr3:uid="{DB70E688-17B8-4769-82AF-1AAF91AF4383}" name="Column4540" dataDxfId="11835"/>
    <tableColumn id="4561" xr3:uid="{A32F78EB-FF0A-4348-B603-799AC995F391}" name="Column4541" dataDxfId="11834"/>
    <tableColumn id="4562" xr3:uid="{D1B4843D-6598-4C90-ABE6-70A9A41C8505}" name="Column4542" dataDxfId="11833"/>
    <tableColumn id="4563" xr3:uid="{C87DF3DA-EB1A-4D87-8BC0-12F83AD5D956}" name="Column4543" dataDxfId="11832"/>
    <tableColumn id="4564" xr3:uid="{454FF2BD-530A-4D10-BEA9-9053D8E35113}" name="Column4544" dataDxfId="11831"/>
    <tableColumn id="4565" xr3:uid="{A3A29CA5-D491-4D60-A999-747003C26BB6}" name="Column4545" dataDxfId="11830"/>
    <tableColumn id="4566" xr3:uid="{4E8AC19B-513E-40C0-BB15-BC66CDE244D5}" name="Column4546" dataDxfId="11829"/>
    <tableColumn id="4567" xr3:uid="{B1C38A12-CB87-4500-9258-5850BE312A71}" name="Column4547" dataDxfId="11828"/>
    <tableColumn id="4568" xr3:uid="{C61C9135-C837-4327-8A98-EC8685CBE00D}" name="Column4548" dataDxfId="11827"/>
    <tableColumn id="4569" xr3:uid="{3271C591-A68C-4E78-BBF3-FA0069944396}" name="Column4549" dataDxfId="11826"/>
    <tableColumn id="4570" xr3:uid="{7138ED98-C6A9-4C88-B5F1-0B3C85F9819A}" name="Column4550" dataDxfId="11825"/>
    <tableColumn id="4571" xr3:uid="{C88E0071-0718-4450-8B9F-F354A5E765B5}" name="Column4551" dataDxfId="11824"/>
    <tableColumn id="4572" xr3:uid="{028891D8-7D3A-455D-B32C-1AB81CB48484}" name="Column4552" dataDxfId="11823"/>
    <tableColumn id="4573" xr3:uid="{B54CDF87-61A8-4387-9308-ED0F31057198}" name="Column4553" dataDxfId="11822"/>
    <tableColumn id="4574" xr3:uid="{FE9AD7DF-72FD-41C8-BC0F-95502EB9505D}" name="Column4554" dataDxfId="11821"/>
    <tableColumn id="4575" xr3:uid="{21354608-7906-4B62-B9FD-6436C40F0903}" name="Column4555" dataDxfId="11820"/>
    <tableColumn id="4576" xr3:uid="{70D366BE-6900-44B4-A307-12A146F183B5}" name="Column4556" dataDxfId="11819"/>
    <tableColumn id="4577" xr3:uid="{F7926118-F0AF-4C8F-A358-322ACD4135C7}" name="Column4557" dataDxfId="11818"/>
    <tableColumn id="4578" xr3:uid="{9472B808-6B8C-4B83-93B3-0102E9F73765}" name="Column4558" dataDxfId="11817"/>
    <tableColumn id="4579" xr3:uid="{370C2E48-C82F-46F1-B165-4F44A2E3C50A}" name="Column4559" dataDxfId="11816"/>
    <tableColumn id="4580" xr3:uid="{5BB72CE4-D96B-4940-8199-2DABD0945099}" name="Column4560" dataDxfId="11815"/>
    <tableColumn id="4581" xr3:uid="{77545756-E2ED-4584-B428-17E855D50ACC}" name="Column4561" dataDxfId="11814"/>
    <tableColumn id="4582" xr3:uid="{43388252-652C-48E0-8901-AF975EF52EEC}" name="Column4562" dataDxfId="11813"/>
    <tableColumn id="4583" xr3:uid="{42590B9B-9EA7-464D-8ECB-12B37CF633E3}" name="Column4563" dataDxfId="11812"/>
    <tableColumn id="4584" xr3:uid="{2E75B509-F9F1-4327-B463-C2A9401E88C3}" name="Column4564" dataDxfId="11811"/>
    <tableColumn id="4585" xr3:uid="{8AE57E3E-4C6B-4A14-B44C-92CA83FDBF0E}" name="Column4565" dataDxfId="11810"/>
    <tableColumn id="4586" xr3:uid="{10C1C54F-6431-45BF-AE46-0B0349F9A73B}" name="Column4566" dataDxfId="11809"/>
    <tableColumn id="4587" xr3:uid="{DB37A6C9-3C97-4F01-AEF0-3E3C52B353D1}" name="Column4567" dataDxfId="11808"/>
    <tableColumn id="4588" xr3:uid="{FE5FE477-4944-4E59-BFEB-FDD6785B09AD}" name="Column4568" dataDxfId="11807"/>
    <tableColumn id="4589" xr3:uid="{FDDB7FCF-C4FA-4857-8C6C-F37A88FED451}" name="Column4569" dataDxfId="11806"/>
    <tableColumn id="4590" xr3:uid="{3D85AAD8-A1C1-4892-8472-737EC5C1DAD2}" name="Column4570" dataDxfId="11805"/>
    <tableColumn id="4591" xr3:uid="{CB3CA8C3-5BFF-47E5-BC3E-61F445E46D31}" name="Column4571" dataDxfId="11804"/>
    <tableColumn id="4592" xr3:uid="{88C8128C-57F6-47F8-BDFF-4A6881329C1E}" name="Column4572" dataDxfId="11803"/>
    <tableColumn id="4593" xr3:uid="{1D7C626F-514F-4B19-B965-38D7E04E8C2E}" name="Column4573" dataDxfId="11802"/>
    <tableColumn id="4594" xr3:uid="{8922163D-246A-48E5-8DAF-407B483574FB}" name="Column4574" dataDxfId="11801"/>
    <tableColumn id="4595" xr3:uid="{EBB0BA0A-C5FC-412F-B4D5-8CE7ADC8047E}" name="Column4575" dataDxfId="11800"/>
    <tableColumn id="4596" xr3:uid="{FC864D8A-CA1C-4DC0-80CC-8980A1E24D42}" name="Column4576" dataDxfId="11799"/>
    <tableColumn id="4597" xr3:uid="{4573D83B-C4F8-4F01-ADEE-7FE7A18A96E9}" name="Column4577" dataDxfId="11798"/>
    <tableColumn id="4598" xr3:uid="{70066538-1105-49D0-BFA5-014066EE1999}" name="Column4578" dataDxfId="11797"/>
    <tableColumn id="4599" xr3:uid="{72C3A8E2-640B-4F2C-882E-F06538E14AF7}" name="Column4579" dataDxfId="11796"/>
    <tableColumn id="4600" xr3:uid="{21C2F3B1-D858-4AB4-90D6-7C7C58E47786}" name="Column4580" dataDxfId="11795"/>
    <tableColumn id="4601" xr3:uid="{9FF0AD62-6AEE-48CC-B95D-46739C4B1611}" name="Column4581" dataDxfId="11794"/>
    <tableColumn id="4602" xr3:uid="{2EB91890-52E9-4A4A-A5C6-66D0CCA314C1}" name="Column4582" dataDxfId="11793"/>
    <tableColumn id="4603" xr3:uid="{3706D09F-DE6C-407A-A39A-B9E9C7369E42}" name="Column4583" dataDxfId="11792"/>
    <tableColumn id="4604" xr3:uid="{AF036146-15F3-41E7-AB8F-22A851DC514F}" name="Column4584" dataDxfId="11791"/>
    <tableColumn id="4605" xr3:uid="{FF55EC8D-971F-47DF-83A3-E08726780420}" name="Column4585" dataDxfId="11790"/>
    <tableColumn id="4606" xr3:uid="{2F18149A-24C5-41EA-AAFB-61827C3828CB}" name="Column4586" dataDxfId="11789"/>
    <tableColumn id="4607" xr3:uid="{5DC5CD78-6A4F-4DB9-87D7-F777031BD4E1}" name="Column4587" dataDxfId="11788"/>
    <tableColumn id="4608" xr3:uid="{9236A898-0249-4C3A-B037-14EBD65265C6}" name="Column4588" dataDxfId="11787"/>
    <tableColumn id="4609" xr3:uid="{E067923B-E45D-46C2-8D92-784BED60B832}" name="Column4589" dataDxfId="11786"/>
    <tableColumn id="4610" xr3:uid="{2A8698D6-79C5-4054-80FD-C9E396435A65}" name="Column4590" dataDxfId="11785"/>
    <tableColumn id="4611" xr3:uid="{DD79DA0F-2683-4996-A22D-F58010986725}" name="Column4591" dataDxfId="11784"/>
    <tableColumn id="4612" xr3:uid="{B5DB53BF-C76F-4978-BBFB-053DD5DD81EB}" name="Column4592" dataDxfId="11783"/>
    <tableColumn id="4613" xr3:uid="{B6601F2A-940F-4536-A6D1-A1EEE2908F10}" name="Column4593" dataDxfId="11782"/>
    <tableColumn id="4614" xr3:uid="{9AAB19E9-6ACC-4A9F-9AE8-13E87AE6674C}" name="Column4594" dataDxfId="11781"/>
    <tableColumn id="4615" xr3:uid="{9F972BD5-234B-42CD-8897-212BC6915942}" name="Column4595" dataDxfId="11780"/>
    <tableColumn id="4616" xr3:uid="{AB88FD56-FC39-4D2C-8169-7271A6A11ACD}" name="Column4596" dataDxfId="11779"/>
    <tableColumn id="4617" xr3:uid="{7C0C928E-A6CC-4538-ACBA-ADB132900F78}" name="Column4597" dataDxfId="11778"/>
    <tableColumn id="4618" xr3:uid="{6818C2E1-3EDA-4855-9B49-891E8FA39C65}" name="Column4598" dataDxfId="11777"/>
    <tableColumn id="4619" xr3:uid="{E2193069-63F0-40F1-B8C6-17F65FAF3B98}" name="Column4599" dataDxfId="11776"/>
    <tableColumn id="4620" xr3:uid="{9E7EAA90-202C-42FD-ABC8-3D1424491600}" name="Column4600" dataDxfId="11775"/>
    <tableColumn id="4621" xr3:uid="{5D346C6E-758B-4A48-8440-A6C0A88A5766}" name="Column4601" dataDxfId="11774"/>
    <tableColumn id="4622" xr3:uid="{B76E7FC9-5059-4D69-8127-F231E4AF9145}" name="Column4602" dataDxfId="11773"/>
    <tableColumn id="4623" xr3:uid="{070F9A9C-CC7E-4E38-AF1F-D15231E40909}" name="Column4603" dataDxfId="11772"/>
    <tableColumn id="4624" xr3:uid="{A525489C-A832-4BD2-8608-84319DCFF223}" name="Column4604" dataDxfId="11771"/>
    <tableColumn id="4625" xr3:uid="{E473CDD0-A476-4AB0-A60F-AE6BD91DEE32}" name="Column4605" dataDxfId="11770"/>
    <tableColumn id="4626" xr3:uid="{33CEE016-3D98-4DF9-98CF-A4294CA647EF}" name="Column4606" dataDxfId="11769"/>
    <tableColumn id="4627" xr3:uid="{92EBC221-23D0-4B39-B67D-358D048AC574}" name="Column4607" dataDxfId="11768"/>
    <tableColumn id="4628" xr3:uid="{041D62D2-4FC1-4CF1-83B4-B3AD6E9D246B}" name="Column4608" dataDxfId="11767"/>
    <tableColumn id="4629" xr3:uid="{859D4319-2164-43F2-93D3-309615387702}" name="Column4609" dataDxfId="11766"/>
    <tableColumn id="4630" xr3:uid="{3249EA7A-B2A2-4169-BD4D-78E2A1BA8A85}" name="Column4610" dataDxfId="11765"/>
    <tableColumn id="4631" xr3:uid="{6314B5B9-93EA-482D-AAD8-952B92766C07}" name="Column4611" dataDxfId="11764"/>
    <tableColumn id="4632" xr3:uid="{C7452830-1D99-449A-B43E-7D9BF98E5663}" name="Column4612" dataDxfId="11763"/>
    <tableColumn id="4633" xr3:uid="{8CF95B06-1432-495F-8FEF-CFD089D1FEB7}" name="Column4613" dataDxfId="11762"/>
    <tableColumn id="4634" xr3:uid="{89A64A1F-7AFB-40BA-B5CA-A08565680F1F}" name="Column4614" dataDxfId="11761"/>
    <tableColumn id="4635" xr3:uid="{A013E939-62E5-4EBF-AEF9-E90B72201CD8}" name="Column4615" dataDxfId="11760"/>
    <tableColumn id="4636" xr3:uid="{99C707E0-F052-4403-907A-AC41B68DD89C}" name="Column4616" dataDxfId="11759"/>
    <tableColumn id="4637" xr3:uid="{E5CDC5BD-D41B-4460-8992-3C72F4678011}" name="Column4617" dataDxfId="11758"/>
    <tableColumn id="4638" xr3:uid="{356A350F-E281-4A18-B914-A1B50BDCDD93}" name="Column4618" dataDxfId="11757"/>
    <tableColumn id="4639" xr3:uid="{75AB302A-B083-4910-9748-EE966284C7E6}" name="Column4619" dataDxfId="11756"/>
    <tableColumn id="4640" xr3:uid="{2644F756-CB16-4F39-B5FA-D54AF5D30BF8}" name="Column4620" dataDxfId="11755"/>
    <tableColumn id="4641" xr3:uid="{B71BF381-A80B-4CEE-AA6F-7B6CD44163EB}" name="Column4621" dataDxfId="11754"/>
    <tableColumn id="4642" xr3:uid="{A845AD48-88F4-47F1-A4CB-AE9D95F36389}" name="Column4622" dataDxfId="11753"/>
    <tableColumn id="4643" xr3:uid="{B1807D32-F18D-4837-8543-90005635A59E}" name="Column4623" dataDxfId="11752"/>
    <tableColumn id="4644" xr3:uid="{3AA4655E-39AC-4A62-95DD-D96F5548F668}" name="Column4624" dataDxfId="11751"/>
    <tableColumn id="4645" xr3:uid="{CA2F6E57-E7D4-4887-9E76-C001DDA49910}" name="Column4625" dataDxfId="11750"/>
    <tableColumn id="4646" xr3:uid="{57444AED-0F74-488D-8567-2E25A8040E9D}" name="Column4626" dataDxfId="11749"/>
    <tableColumn id="4647" xr3:uid="{1ABC87B1-17E8-4545-BFBE-7A375CC1AFDA}" name="Column4627" dataDxfId="11748"/>
    <tableColumn id="4648" xr3:uid="{ED822D95-43C4-4BFC-8744-0B56884957D7}" name="Column4628" dataDxfId="11747"/>
    <tableColumn id="4649" xr3:uid="{029C2D22-8F93-49B4-8452-B8179072D7A1}" name="Column4629" dataDxfId="11746"/>
    <tableColumn id="4650" xr3:uid="{38515269-F72C-4E88-997D-CE8DED7ECC5E}" name="Column4630" dataDxfId="11745"/>
    <tableColumn id="4651" xr3:uid="{EAE38162-3F18-419A-BE17-C09130372678}" name="Column4631" dataDxfId="11744"/>
    <tableColumn id="4652" xr3:uid="{02802A50-84DA-423C-9601-4B628D92351F}" name="Column4632" dataDxfId="11743"/>
    <tableColumn id="4653" xr3:uid="{9CBF51F8-8D1E-432E-AE6C-9B8CA385408C}" name="Column4633" dataDxfId="11742"/>
    <tableColumn id="4654" xr3:uid="{CAA3B93D-B2B8-4093-B770-EB670532BD75}" name="Column4634" dataDxfId="11741"/>
    <tableColumn id="4655" xr3:uid="{5896E135-01C2-43B0-A0A7-393E692A5473}" name="Column4635" dataDxfId="11740"/>
    <tableColumn id="4656" xr3:uid="{E597ECD0-229D-4FAD-89C6-983B5BDEF7EA}" name="Column4636" dataDxfId="11739"/>
    <tableColumn id="4657" xr3:uid="{C24D9C67-4F33-4FE1-8DBC-15C55D468A40}" name="Column4637" dataDxfId="11738"/>
    <tableColumn id="4658" xr3:uid="{0BCFD8F1-3126-4AB1-B7CC-6E91F9ACE9DC}" name="Column4638" dataDxfId="11737"/>
    <tableColumn id="4659" xr3:uid="{140CD143-4A6D-4635-B225-4A9E16A14950}" name="Column4639" dataDxfId="11736"/>
    <tableColumn id="4660" xr3:uid="{19D5B068-B193-4E4F-9FDE-A88B12224051}" name="Column4640" dataDxfId="11735"/>
    <tableColumn id="4661" xr3:uid="{93628271-640B-42CF-881F-88D01584F2C7}" name="Column4641" dataDxfId="11734"/>
    <tableColumn id="4662" xr3:uid="{E22C3738-664D-498F-9AAA-5F7739689F93}" name="Column4642" dataDxfId="11733"/>
    <tableColumn id="4663" xr3:uid="{0FF5D380-5031-46EB-B76D-4B427327180F}" name="Column4643" dataDxfId="11732"/>
    <tableColumn id="4664" xr3:uid="{8776BAF6-DED2-4E19-8FDC-DEDB1A031867}" name="Column4644" dataDxfId="11731"/>
    <tableColumn id="4665" xr3:uid="{1143A948-AE73-4E7F-82BA-48317FE3EFCC}" name="Column4645" dataDxfId="11730"/>
    <tableColumn id="4666" xr3:uid="{39B78B0D-BFFE-448A-8315-E7238BBDBBE6}" name="Column4646" dataDxfId="11729"/>
    <tableColumn id="4667" xr3:uid="{229D761A-10A8-40D3-81BD-0FC12553EBB1}" name="Column4647" dataDxfId="11728"/>
    <tableColumn id="4668" xr3:uid="{85EF04CC-4FD3-40DC-9906-C676EEF28D26}" name="Column4648" dataDxfId="11727"/>
    <tableColumn id="4669" xr3:uid="{4B1B3266-3BC1-49F4-8EF3-930AC5CC3B15}" name="Column4649" dataDxfId="11726"/>
    <tableColumn id="4670" xr3:uid="{48C27D5A-8166-4174-8E37-08A74FAC323E}" name="Column4650" dataDxfId="11725"/>
    <tableColumn id="4671" xr3:uid="{15E6A3E2-CD5E-4B9C-86B2-3BE4940163EC}" name="Column4651" dataDxfId="11724"/>
    <tableColumn id="4672" xr3:uid="{A0BC6605-A6E8-41CE-B7E9-1A86AEBA59D0}" name="Column4652" dataDxfId="11723"/>
    <tableColumn id="4673" xr3:uid="{8C4B7D94-ED71-4F8B-92AB-5A0F52E10288}" name="Column4653" dataDxfId="11722"/>
    <tableColumn id="4674" xr3:uid="{673D8523-F91E-4331-B984-DB15701BA1BD}" name="Column4654" dataDxfId="11721"/>
    <tableColumn id="4675" xr3:uid="{4A689824-EDD2-4F55-970D-2468D089183E}" name="Column4655" dataDxfId="11720"/>
    <tableColumn id="4676" xr3:uid="{732A1A85-6DED-495C-B762-8F09077F09FE}" name="Column4656" dataDxfId="11719"/>
    <tableColumn id="4677" xr3:uid="{09E832A9-CCCF-414D-97C5-AC9FE518BF0E}" name="Column4657" dataDxfId="11718"/>
    <tableColumn id="4678" xr3:uid="{1B017FB1-220B-47A1-965B-4E0ABA48F8D9}" name="Column4658" dataDxfId="11717"/>
    <tableColumn id="4679" xr3:uid="{EE83B64F-892F-423A-952D-585274B7F76B}" name="Column4659" dataDxfId="11716"/>
    <tableColumn id="4680" xr3:uid="{B17A73B3-F744-4BB3-A5FC-FC706AD56D4A}" name="Column4660" dataDxfId="11715"/>
    <tableColumn id="4681" xr3:uid="{3E9094DF-10CF-476D-BA74-6372D929BB6E}" name="Column4661" dataDxfId="11714"/>
    <tableColumn id="4682" xr3:uid="{EB6626D9-5256-4757-ACE4-4D3BBD067B6D}" name="Column4662" dataDxfId="11713"/>
    <tableColumn id="4683" xr3:uid="{36BA3740-33F6-4160-982E-938278D21427}" name="Column4663" dataDxfId="11712"/>
    <tableColumn id="4684" xr3:uid="{FFD1B638-F050-492A-8D69-8E74D68A95FC}" name="Column4664" dataDxfId="11711"/>
    <tableColumn id="4685" xr3:uid="{FDC054D8-53DC-44D3-B97A-C23175AB8E8B}" name="Column4665" dataDxfId="11710"/>
    <tableColumn id="4686" xr3:uid="{DC490A3E-5FEE-48A6-89E8-27DE359F9CF0}" name="Column4666" dataDxfId="11709"/>
    <tableColumn id="4687" xr3:uid="{A3D1C121-6C72-4EE8-8092-115CFF63390F}" name="Column4667" dataDxfId="11708"/>
    <tableColumn id="4688" xr3:uid="{A9F53DF5-39EA-493F-868F-6E6EDAD8C486}" name="Column4668" dataDxfId="11707"/>
    <tableColumn id="4689" xr3:uid="{E601BD5B-9A30-470A-AE89-61145602C7A0}" name="Column4669" dataDxfId="11706"/>
    <tableColumn id="4690" xr3:uid="{EFACC97A-1819-4608-ABF4-D06E98D001C9}" name="Column4670" dataDxfId="11705"/>
    <tableColumn id="4691" xr3:uid="{2E7A5C2B-A2E8-4CFE-8B8D-083236754F37}" name="Column4671" dataDxfId="11704"/>
    <tableColumn id="4692" xr3:uid="{548208DA-46FB-47C1-9965-9E2872C67410}" name="Column4672" dataDxfId="11703"/>
    <tableColumn id="4693" xr3:uid="{4FF6A20D-2881-4EA0-A558-5132C7A181A5}" name="Column4673" dataDxfId="11702"/>
    <tableColumn id="4694" xr3:uid="{D5E00C57-77BA-412F-A425-FE1D5A72389D}" name="Column4674" dataDxfId="11701"/>
    <tableColumn id="4695" xr3:uid="{2759C22D-5F79-46B7-BA1D-DF012B976B01}" name="Column4675" dataDxfId="11700"/>
    <tableColumn id="4696" xr3:uid="{4C2113B8-E51F-45B6-A47A-C50C3C0C404A}" name="Column4676" dataDxfId="11699"/>
    <tableColumn id="4697" xr3:uid="{29F4203F-C25B-43B4-A590-258EE6D51032}" name="Column4677" dataDxfId="11698"/>
    <tableColumn id="4698" xr3:uid="{019B1C5B-C0EF-4359-AB9F-10165109581D}" name="Column4678" dataDxfId="11697"/>
    <tableColumn id="4699" xr3:uid="{F52EAAAF-6BD9-444C-AFF4-DBC87BCA41F1}" name="Column4679" dataDxfId="11696"/>
    <tableColumn id="4700" xr3:uid="{01FD0EB3-6157-441F-AD9E-9B57CA0578AC}" name="Column4680" dataDxfId="11695"/>
    <tableColumn id="4701" xr3:uid="{B349778C-1592-4FE3-A23F-D90248F91A9F}" name="Column4681" dataDxfId="11694"/>
    <tableColumn id="4702" xr3:uid="{A0809454-DAC0-4301-B50F-E22097998848}" name="Column4682" dataDxfId="11693"/>
    <tableColumn id="4703" xr3:uid="{E356A1BD-A365-496A-B9D0-1F7D20EB2329}" name="Column4683" dataDxfId="11692"/>
    <tableColumn id="4704" xr3:uid="{0B2B764C-716E-4FD0-9085-30E03619F0C0}" name="Column4684" dataDxfId="11691"/>
    <tableColumn id="4705" xr3:uid="{63822274-6848-46C8-9A91-C4CE95753A7C}" name="Column4685" dataDxfId="11690"/>
    <tableColumn id="4706" xr3:uid="{81240FAB-CEED-4ACF-B294-815EDB68B813}" name="Column4686" dataDxfId="11689"/>
    <tableColumn id="4707" xr3:uid="{3467C63D-A6B5-4881-8677-70B1B6ED65D1}" name="Column4687" dataDxfId="11688"/>
    <tableColumn id="4708" xr3:uid="{F68594C4-88A7-428F-B53C-B1B80003022F}" name="Column4688" dataDxfId="11687"/>
    <tableColumn id="4709" xr3:uid="{08FA8E0F-5774-474F-BE7F-EA06057643DE}" name="Column4689" dataDxfId="11686"/>
    <tableColumn id="4710" xr3:uid="{2132776E-6888-4809-AD87-4AEF7E8D3359}" name="Column4690" dataDxfId="11685"/>
    <tableColumn id="4711" xr3:uid="{D0E04C20-6DD2-4870-B915-13F2D00202EC}" name="Column4691" dataDxfId="11684"/>
    <tableColumn id="4712" xr3:uid="{F4D0FDA6-DAF2-429B-A1DE-4B006B0472D5}" name="Column4692" dataDxfId="11683"/>
    <tableColumn id="4713" xr3:uid="{42BF17EE-E9D0-43CA-B1C3-5ECFCCBA307E}" name="Column4693" dataDxfId="11682"/>
    <tableColumn id="4714" xr3:uid="{93221AA5-8710-417E-8A0F-1BAC64CC5B88}" name="Column4694" dataDxfId="11681"/>
    <tableColumn id="4715" xr3:uid="{99638DB6-D070-44BF-BC13-721816C84BE9}" name="Column4695" dataDxfId="11680"/>
    <tableColumn id="4716" xr3:uid="{A703313C-5B6A-490C-B775-33A221857224}" name="Column4696" dataDxfId="11679"/>
    <tableColumn id="4717" xr3:uid="{3356F7F7-D659-4117-BA42-68B81CC6BF1A}" name="Column4697" dataDxfId="11678"/>
    <tableColumn id="4718" xr3:uid="{C4E920A8-46D6-44B4-8900-86DE8103F150}" name="Column4698" dataDxfId="11677"/>
    <tableColumn id="4719" xr3:uid="{DA617A0A-07E6-45E7-BD0A-7FDC913B2D77}" name="Column4699" dataDxfId="11676"/>
    <tableColumn id="4720" xr3:uid="{2BD83323-E306-4412-84DC-28B7A78C0384}" name="Column4700" dataDxfId="11675"/>
    <tableColumn id="4721" xr3:uid="{26DF429E-1184-48DE-8AE7-2BE2D3632FBD}" name="Column4701" dataDxfId="11674"/>
    <tableColumn id="4722" xr3:uid="{A645E661-04D8-47B1-8061-DA7D9D06B4B4}" name="Column4702" dataDxfId="11673"/>
    <tableColumn id="4723" xr3:uid="{F48C6CFA-586B-497B-B71C-D8BD032F888C}" name="Column4703" dataDxfId="11672"/>
    <tableColumn id="4724" xr3:uid="{ACBB5CEA-AB2D-43FC-BECA-24A8E547E83D}" name="Column4704" dataDxfId="11671"/>
    <tableColumn id="4725" xr3:uid="{B92E0836-CD82-4929-BE4E-C84B6B9DD292}" name="Column4705" dataDxfId="11670"/>
    <tableColumn id="4726" xr3:uid="{1612B4E1-884B-4530-88BC-09344312719B}" name="Column4706" dataDxfId="11669"/>
    <tableColumn id="4727" xr3:uid="{F3FEB201-CC20-425D-B26D-F8C7A5B08465}" name="Column4707" dataDxfId="11668"/>
    <tableColumn id="4728" xr3:uid="{B091914D-AE41-4DFB-A080-D31557432711}" name="Column4708" dataDxfId="11667"/>
    <tableColumn id="4729" xr3:uid="{2FBCD14C-6F56-4F43-91FA-6E9F0C5C86F0}" name="Column4709" dataDxfId="11666"/>
    <tableColumn id="4730" xr3:uid="{231EF60F-5C60-497E-A3F4-7F2B73130C73}" name="Column4710" dataDxfId="11665"/>
    <tableColumn id="4731" xr3:uid="{8BDECE07-60C0-4115-B916-3F99E646B05E}" name="Column4711" dataDxfId="11664"/>
    <tableColumn id="4732" xr3:uid="{69736564-E08E-4035-9CBB-FBC035FDD2FE}" name="Column4712" dataDxfId="11663"/>
    <tableColumn id="4733" xr3:uid="{76D3FE9D-0F5D-4704-9628-CEFF6C45334F}" name="Column4713" dataDxfId="11662"/>
    <tableColumn id="4734" xr3:uid="{CFE223CB-FA1C-49D1-B220-8E3D31BEB42C}" name="Column4714" dataDxfId="11661"/>
    <tableColumn id="4735" xr3:uid="{5EB7E6E1-BA4A-4264-914C-828CCF084167}" name="Column4715" dataDxfId="11660"/>
    <tableColumn id="4736" xr3:uid="{C0BE1F50-72BC-40A0-8458-E11C8F05C921}" name="Column4716" dataDxfId="11659"/>
    <tableColumn id="4737" xr3:uid="{78775ADD-8A31-42B7-A5F2-7E5125BC896A}" name="Column4717" dataDxfId="11658"/>
    <tableColumn id="4738" xr3:uid="{4D7E1247-7907-4C5B-9B36-52B657FC8266}" name="Column4718" dataDxfId="11657"/>
    <tableColumn id="4739" xr3:uid="{DE0A1EAF-101C-4ACD-A1B8-8F9284E34642}" name="Column4719" dataDxfId="11656"/>
    <tableColumn id="4740" xr3:uid="{79B55D34-BF8E-4073-8D54-462C5E8DE401}" name="Column4720" dataDxfId="11655"/>
    <tableColumn id="4741" xr3:uid="{9AD27E4F-1980-45C2-98EC-BBEEA4412104}" name="Column4721" dataDxfId="11654"/>
    <tableColumn id="4742" xr3:uid="{14C2CD67-D0D9-4007-A39B-6BA3625B3C3F}" name="Column4722" dataDxfId="11653"/>
    <tableColumn id="4743" xr3:uid="{412BE7D0-320E-4E1C-B716-EFAF00F8872F}" name="Column4723" dataDxfId="11652"/>
    <tableColumn id="4744" xr3:uid="{D5C15222-ACE7-46AC-AF7E-FA266FB05C95}" name="Column4724" dataDxfId="11651"/>
    <tableColumn id="4745" xr3:uid="{C97DFDC4-38DD-48AA-91E0-6FF3E0CA2310}" name="Column4725" dataDxfId="11650"/>
    <tableColumn id="4746" xr3:uid="{C511AF8A-D189-4226-B099-588741CDCE87}" name="Column4726" dataDxfId="11649"/>
    <tableColumn id="4747" xr3:uid="{D31FC5A7-991E-4E73-BCD9-799B7A210477}" name="Column4727" dataDxfId="11648"/>
    <tableColumn id="4748" xr3:uid="{DE0D2083-D276-4284-9F1A-6CB3A7B16F66}" name="Column4728" dataDxfId="11647"/>
    <tableColumn id="4749" xr3:uid="{7503CF86-6DBB-4106-882B-4D82B9BDC120}" name="Column4729" dataDxfId="11646"/>
    <tableColumn id="4750" xr3:uid="{CB9FA50C-D7DC-4F94-BD83-25CE2C13E87D}" name="Column4730" dataDxfId="11645"/>
    <tableColumn id="4751" xr3:uid="{B62D5F7E-17F7-42ED-922F-15239851A11C}" name="Column4731" dataDxfId="11644"/>
    <tableColumn id="4752" xr3:uid="{1A6FE7A7-AC7C-41DC-A200-62E52905261D}" name="Column4732" dataDxfId="11643"/>
    <tableColumn id="4753" xr3:uid="{BFC4F2DD-7E7A-46B7-A036-310078A933CE}" name="Column4733" dataDxfId="11642"/>
    <tableColumn id="4754" xr3:uid="{2A405EA2-1F4F-4ED7-9395-79E2AD196E5F}" name="Column4734" dataDxfId="11641"/>
    <tableColumn id="4755" xr3:uid="{D492B237-E123-4082-B5B2-B3634B30655E}" name="Column4735" dataDxfId="11640"/>
    <tableColumn id="4756" xr3:uid="{D19407EF-2B1B-490A-8718-A2C2FE6C9A7C}" name="Column4736" dataDxfId="11639"/>
    <tableColumn id="4757" xr3:uid="{634528EB-39A2-41CC-A3CF-B14C8F7F7205}" name="Column4737" dataDxfId="11638"/>
    <tableColumn id="4758" xr3:uid="{8E4BFBA4-FCF4-4816-97F5-AE16A0F435C3}" name="Column4738" dataDxfId="11637"/>
    <tableColumn id="4759" xr3:uid="{6175A948-9845-4315-B39A-714F9F2D5595}" name="Column4739" dataDxfId="11636"/>
    <tableColumn id="4760" xr3:uid="{E629D9B0-E083-4684-8787-F5F465E89DD9}" name="Column4740" dataDxfId="11635"/>
    <tableColumn id="4761" xr3:uid="{C8DFBE62-40D2-4D6B-8ABC-E8357B296379}" name="Column4741" dataDxfId="11634"/>
    <tableColumn id="4762" xr3:uid="{A66E97F4-0D84-43D3-8CEE-BC485B0A808D}" name="Column4742" dataDxfId="11633"/>
    <tableColumn id="4763" xr3:uid="{059CCC7A-F083-48A4-B606-C3E6046564DD}" name="Column4743" dataDxfId="11632"/>
    <tableColumn id="4764" xr3:uid="{58DF55B4-C244-44F9-8E5C-58C306AF05BB}" name="Column4744" dataDxfId="11631"/>
    <tableColumn id="4765" xr3:uid="{D932777A-A588-4B08-8666-1B606E0ECCA3}" name="Column4745" dataDxfId="11630"/>
    <tableColumn id="4766" xr3:uid="{ECB94A87-9E59-4CBE-9AF2-45255062EE0D}" name="Column4746" dataDxfId="11629"/>
    <tableColumn id="4767" xr3:uid="{0590F655-C0AB-49C1-A0F0-78598FB82362}" name="Column4747" dataDxfId="11628"/>
    <tableColumn id="4768" xr3:uid="{D74798F3-B29E-41AE-875B-4525AEEEF796}" name="Column4748" dataDxfId="11627"/>
    <tableColumn id="4769" xr3:uid="{93E92C87-A0BC-463C-A94E-AA2F0FEBD023}" name="Column4749" dataDxfId="11626"/>
    <tableColumn id="4770" xr3:uid="{F71E4991-D3DF-4269-9CAF-0A3961C72C3F}" name="Column4750" dataDxfId="11625"/>
    <tableColumn id="4771" xr3:uid="{0C25F008-2472-4F9F-99D7-9794249C1C99}" name="Column4751" dataDxfId="11624"/>
    <tableColumn id="4772" xr3:uid="{B51DBFC4-D210-4AC2-BB15-527806AEE43A}" name="Column4752" dataDxfId="11623"/>
    <tableColumn id="4773" xr3:uid="{157DDBC0-B76D-4C73-8209-496D05CDACEF}" name="Column4753" dataDxfId="11622"/>
    <tableColumn id="4774" xr3:uid="{911DCDC0-773E-4EC2-950E-07D58C01CC31}" name="Column4754" dataDxfId="11621"/>
    <tableColumn id="4775" xr3:uid="{44597278-A23D-4C7E-85C3-BC939B0EE27F}" name="Column4755" dataDxfId="11620"/>
    <tableColumn id="4776" xr3:uid="{B6802179-8AC5-4D98-9C3F-D6FCFD641BF7}" name="Column4756" dataDxfId="11619"/>
    <tableColumn id="4777" xr3:uid="{7A713C46-8ADF-480C-94C0-DACAB5C34D69}" name="Column4757" dataDxfId="11618"/>
    <tableColumn id="4778" xr3:uid="{7975A1BB-B08F-4716-85A8-532E93DB776D}" name="Column4758" dataDxfId="11617"/>
    <tableColumn id="4779" xr3:uid="{B9039665-1ED9-47B6-8177-D4A3FA922F17}" name="Column4759" dataDxfId="11616"/>
    <tableColumn id="4780" xr3:uid="{DA642FB3-74C2-4A63-B45F-03EC3644B287}" name="Column4760" dataDxfId="11615"/>
    <tableColumn id="4781" xr3:uid="{0C8AA243-29FE-4780-A818-DC99130DE622}" name="Column4761" dataDxfId="11614"/>
    <tableColumn id="4782" xr3:uid="{5010B7C4-7C7D-4C2D-8537-456EF5E7C6E5}" name="Column4762" dataDxfId="11613"/>
    <tableColumn id="4783" xr3:uid="{A347038F-7F42-4DED-B569-9CE226C230E8}" name="Column4763" dataDxfId="11612"/>
    <tableColumn id="4784" xr3:uid="{63942077-F4AC-490F-B42D-FF7FE2FDB09D}" name="Column4764" dataDxfId="11611"/>
    <tableColumn id="4785" xr3:uid="{0BAB2299-0F23-43DE-94D5-404491EDF059}" name="Column4765" dataDxfId="11610"/>
    <tableColumn id="4786" xr3:uid="{7FFD5CE5-AB61-453C-8652-118B9C2F619E}" name="Column4766" dataDxfId="11609"/>
    <tableColumn id="4787" xr3:uid="{3243440C-F698-41D5-B091-B7516A9B6B4B}" name="Column4767" dataDxfId="11608"/>
    <tableColumn id="4788" xr3:uid="{A314E86D-E160-4D9D-A901-F93287BB11C8}" name="Column4768" dataDxfId="11607"/>
    <tableColumn id="4789" xr3:uid="{F6D23667-FF04-417D-9768-42FBBD66B7BB}" name="Column4769" dataDxfId="11606"/>
    <tableColumn id="4790" xr3:uid="{92CB1B55-0B78-4CB6-B60D-B6E3DF9D2F69}" name="Column4770" dataDxfId="11605"/>
    <tableColumn id="4791" xr3:uid="{5FE76416-D4B6-4416-88C6-2906D84E8EAD}" name="Column4771" dataDxfId="11604"/>
    <tableColumn id="4792" xr3:uid="{8F7938F5-24A3-4BCE-9CA3-6FAF9EA67678}" name="Column4772" dataDxfId="11603"/>
    <tableColumn id="4793" xr3:uid="{590D3CA6-F053-4F1A-80CF-3B4CD881A26E}" name="Column4773" dataDxfId="11602"/>
    <tableColumn id="4794" xr3:uid="{D2396EEF-4DA8-4CAB-BBE9-E0DBD66EFB82}" name="Column4774" dataDxfId="11601"/>
    <tableColumn id="4795" xr3:uid="{DC4FE830-EF97-4BEA-9DFE-2713808FC044}" name="Column4775" dataDxfId="11600"/>
    <tableColumn id="4796" xr3:uid="{217E24A6-4D65-4557-8E42-6423CC782B88}" name="Column4776" dataDxfId="11599"/>
    <tableColumn id="4797" xr3:uid="{EB4E3FE0-B8DF-48FE-AED1-58F65A0F1FB5}" name="Column4777" dataDxfId="11598"/>
    <tableColumn id="4798" xr3:uid="{3D0C79FC-E5F0-4A9A-8229-E83B14EB1003}" name="Column4778" dataDxfId="11597"/>
    <tableColumn id="4799" xr3:uid="{25B5B8A8-60AC-4142-854E-B1B71C346FAC}" name="Column4779" dataDxfId="11596"/>
    <tableColumn id="4800" xr3:uid="{E8E666D9-AC8E-4A4C-8A1E-17B13FB1774C}" name="Column4780" dataDxfId="11595"/>
    <tableColumn id="4801" xr3:uid="{D54C718E-A851-49FE-A55F-8708840E6D7B}" name="Column4781" dataDxfId="11594"/>
    <tableColumn id="4802" xr3:uid="{4C50793D-2E00-42F5-8990-926C0F576624}" name="Column4782" dataDxfId="11593"/>
    <tableColumn id="4803" xr3:uid="{9755D2A9-FB4D-4839-A24F-D55218C3328B}" name="Column4783" dataDxfId="11592"/>
    <tableColumn id="4804" xr3:uid="{A16A1AFE-6AD7-4B13-A586-2B8F0006A5F7}" name="Column4784" dataDxfId="11591"/>
    <tableColumn id="4805" xr3:uid="{13E10F51-3D1C-4CBC-8632-A3E6DAA35C47}" name="Column4785" dataDxfId="11590"/>
    <tableColumn id="4806" xr3:uid="{FE40119E-62E8-4FE3-8407-AC275FA4BD56}" name="Column4786" dataDxfId="11589"/>
    <tableColumn id="4807" xr3:uid="{3F09F2CF-4AA8-4A90-A3A4-70B2597AFE94}" name="Column4787" dataDxfId="11588"/>
    <tableColumn id="4808" xr3:uid="{DFD236B5-03F5-4037-8DD9-EC942F08F1B9}" name="Column4788" dataDxfId="11587"/>
    <tableColumn id="4809" xr3:uid="{B4FCD0E1-FA0B-486C-A59E-12B8C1B0B5F3}" name="Column4789" dataDxfId="11586"/>
    <tableColumn id="4810" xr3:uid="{40E46A4E-248F-4CBB-8D9E-80CCDC8C8896}" name="Column4790" dataDxfId="11585"/>
    <tableColumn id="4811" xr3:uid="{C7BBEAF3-A9CD-4E5F-9C90-C77E5716255C}" name="Column4791" dataDxfId="11584"/>
    <tableColumn id="4812" xr3:uid="{B3CD12AA-233D-4197-82CB-7F72C050C87F}" name="Column4792" dataDxfId="11583"/>
    <tableColumn id="4813" xr3:uid="{BBECA0EF-4F91-4457-B1A3-5D16BA973080}" name="Column4793" dataDxfId="11582"/>
    <tableColumn id="4814" xr3:uid="{039CC20F-C53C-4339-BEC4-512BD69F27B2}" name="Column4794" dataDxfId="11581"/>
    <tableColumn id="4815" xr3:uid="{C23713BC-6744-4A8E-AFE9-034A5B3DE1E7}" name="Column4795" dataDxfId="11580"/>
    <tableColumn id="4816" xr3:uid="{1A8E9870-86B0-464F-BDCF-C04D2F9D180C}" name="Column4796" dataDxfId="11579"/>
    <tableColumn id="4817" xr3:uid="{FBB08B6D-1013-42A4-AC91-4BDBB3860F29}" name="Column4797" dataDxfId="11578"/>
    <tableColumn id="4818" xr3:uid="{AA77F981-54C1-434D-BE6B-CA3ACC1897FC}" name="Column4798" dataDxfId="11577"/>
    <tableColumn id="4819" xr3:uid="{6E834A63-1C34-46A9-86E7-DFBDF4A6576E}" name="Column4799" dataDxfId="11576"/>
    <tableColumn id="4820" xr3:uid="{608EE3DD-E4B4-432B-BACD-D3F3357CDC39}" name="Column4800" dataDxfId="11575"/>
    <tableColumn id="4821" xr3:uid="{6C35B0AC-1AFC-4E87-BDEF-412FA5B35D9C}" name="Column4801" dataDxfId="11574"/>
    <tableColumn id="4822" xr3:uid="{D6A8F932-2B7F-4554-9372-D3715ACCB482}" name="Column4802" dataDxfId="11573"/>
    <tableColumn id="4823" xr3:uid="{5083534B-95E3-49B8-B027-1AE1720F1C84}" name="Column4803" dataDxfId="11572"/>
    <tableColumn id="4824" xr3:uid="{C174412E-84E0-4EF6-911D-BC0A087B4589}" name="Column4804" dataDxfId="11571"/>
    <tableColumn id="4825" xr3:uid="{374E5C2F-B8EE-4808-9663-D0D674F3BBDC}" name="Column4805" dataDxfId="11570"/>
    <tableColumn id="4826" xr3:uid="{CDA1A309-8F36-4502-94A8-2993A4C99B27}" name="Column4806" dataDxfId="11569"/>
    <tableColumn id="4827" xr3:uid="{9C8BF219-3092-4936-A7E7-B13E095C2C09}" name="Column4807" dataDxfId="11568"/>
    <tableColumn id="4828" xr3:uid="{578C9C37-C7DD-4316-863B-753954DFAE21}" name="Column4808" dataDxfId="11567"/>
    <tableColumn id="4829" xr3:uid="{1CE4CB3C-C396-463C-9E0F-C6A14AD200C0}" name="Column4809" dataDxfId="11566"/>
    <tableColumn id="4830" xr3:uid="{03E667BB-48BC-4DEA-8A78-FD58AC8B08A5}" name="Column4810" dataDxfId="11565"/>
    <tableColumn id="4831" xr3:uid="{DBF925C2-DEF6-4F5E-82A0-51ED5830E61B}" name="Column4811" dataDxfId="11564"/>
    <tableColumn id="4832" xr3:uid="{55919339-2B7E-4892-90F0-F18DF634E205}" name="Column4812" dataDxfId="11563"/>
    <tableColumn id="4833" xr3:uid="{A27A343B-E484-4B59-9274-A771D4923B52}" name="Column4813" dataDxfId="11562"/>
    <tableColumn id="4834" xr3:uid="{44B8630C-1773-4249-9B07-E0FAEBF2F14D}" name="Column4814" dataDxfId="11561"/>
    <tableColumn id="4835" xr3:uid="{F9DEE892-9443-47B1-9068-3A5860BA6BBA}" name="Column4815" dataDxfId="11560"/>
    <tableColumn id="4836" xr3:uid="{041E3D14-B54D-46B4-8E26-D23E10221338}" name="Column4816" dataDxfId="11559"/>
    <tableColumn id="4837" xr3:uid="{6F157CE0-DDC1-44BB-9FF7-5AEB16A8A435}" name="Column4817" dataDxfId="11558"/>
    <tableColumn id="4838" xr3:uid="{3CF35A99-1EC0-4990-B837-976476FBE519}" name="Column4818" dataDxfId="11557"/>
    <tableColumn id="4839" xr3:uid="{7414DD65-6D6A-4337-BD8B-BFE8055C7CB3}" name="Column4819" dataDxfId="11556"/>
    <tableColumn id="4840" xr3:uid="{31B13B84-0DB6-47BC-881C-037EE7AFB15E}" name="Column4820" dataDxfId="11555"/>
    <tableColumn id="4841" xr3:uid="{E04E14C1-C5F9-41F2-9885-78B535EE50FD}" name="Column4821" dataDxfId="11554"/>
    <tableColumn id="4842" xr3:uid="{DD09AF3F-5B53-4C2F-BE3B-4D062997D3E1}" name="Column4822" dataDxfId="11553"/>
    <tableColumn id="4843" xr3:uid="{1FB628C7-4C5F-4A29-AD2F-28F671DEFAB9}" name="Column4823" dataDxfId="11552"/>
    <tableColumn id="4844" xr3:uid="{B8D7BD10-12F9-4737-8452-E60A570CF7D0}" name="Column4824" dataDxfId="11551"/>
    <tableColumn id="4845" xr3:uid="{5DB9697A-3811-45C4-B1A8-556AC736AF48}" name="Column4825" dataDxfId="11550"/>
    <tableColumn id="4846" xr3:uid="{03BFF506-82E5-46BE-9011-67BB5F301FE6}" name="Column4826" dataDxfId="11549"/>
    <tableColumn id="4847" xr3:uid="{B7A934F4-7D23-4343-AB98-96DC81D614AC}" name="Column4827" dataDxfId="11548"/>
    <tableColumn id="4848" xr3:uid="{677522B1-D68C-41A3-9110-421819048DA7}" name="Column4828" dataDxfId="11547"/>
    <tableColumn id="4849" xr3:uid="{5CE5F41A-2400-432C-8450-F6912F583A1F}" name="Column4829" dataDxfId="11546"/>
    <tableColumn id="4850" xr3:uid="{29BFBCCC-3432-420A-BAD3-5DC7D7619100}" name="Column4830" dataDxfId="11545"/>
    <tableColumn id="4851" xr3:uid="{FCFC3309-0B1A-41F7-9924-8BBE59F382F7}" name="Column4831" dataDxfId="11544"/>
    <tableColumn id="4852" xr3:uid="{C9C4E372-AC23-40CA-BB89-9267ED97E5EA}" name="Column4832" dataDxfId="11543"/>
    <tableColumn id="4853" xr3:uid="{776FCFA4-9D2D-4BC3-9DD1-AEAC79833086}" name="Column4833" dataDxfId="11542"/>
    <tableColumn id="4854" xr3:uid="{F92D03C4-FEEF-48C6-B310-55C3DF48902C}" name="Column4834" dataDxfId="11541"/>
    <tableColumn id="4855" xr3:uid="{3F61650B-3238-4CEB-95C3-A22F32DDF59F}" name="Column4835" dataDxfId="11540"/>
    <tableColumn id="4856" xr3:uid="{47E1F6C3-13D7-42C6-8E59-A87E1DE2343A}" name="Column4836" dataDxfId="11539"/>
    <tableColumn id="4857" xr3:uid="{C27523BB-C524-47BB-A3D8-0EE5ADA4C99B}" name="Column4837" dataDxfId="11538"/>
    <tableColumn id="4858" xr3:uid="{C35096B8-BF9C-428B-9AE0-6F123414B74C}" name="Column4838" dataDxfId="11537"/>
    <tableColumn id="4859" xr3:uid="{3E492B11-F8BC-470A-94E1-7D01D39F19D5}" name="Column4839" dataDxfId="11536"/>
    <tableColumn id="4860" xr3:uid="{5CCD2836-B713-4D2C-BB82-79190C2F1F08}" name="Column4840" dataDxfId="11535"/>
    <tableColumn id="4861" xr3:uid="{E1D668F9-B315-4794-95A0-3A1B8D4E9D1A}" name="Column4841" dataDxfId="11534"/>
    <tableColumn id="4862" xr3:uid="{C8F49CD1-06C8-46FC-8512-47D3F4357B4C}" name="Column4842" dataDxfId="11533"/>
    <tableColumn id="4863" xr3:uid="{A1B072F3-3240-4728-AC0A-877CC1523C62}" name="Column4843" dataDxfId="11532"/>
    <tableColumn id="4864" xr3:uid="{2C0FE00C-83A0-4737-9694-19EB22D82705}" name="Column4844" dataDxfId="11531"/>
    <tableColumn id="4865" xr3:uid="{9A393E66-D619-4B06-BD73-D01460141F5D}" name="Column4845" dataDxfId="11530"/>
    <tableColumn id="4866" xr3:uid="{7357BC1C-A5CB-4AE6-82C7-2CC3530EC555}" name="Column4846" dataDxfId="11529"/>
    <tableColumn id="4867" xr3:uid="{711179B5-F2FF-45E0-A100-091897B6DF08}" name="Column4847" dataDxfId="11528"/>
    <tableColumn id="4868" xr3:uid="{24CF1982-9AB2-418F-9DD4-C619EF583732}" name="Column4848" dataDxfId="11527"/>
    <tableColumn id="4869" xr3:uid="{69C84037-AC76-4A47-86C7-6BEE68F00F03}" name="Column4849" dataDxfId="11526"/>
    <tableColumn id="4870" xr3:uid="{B8E3B5CE-C310-4B0D-BFDD-F516935D0251}" name="Column4850" dataDxfId="11525"/>
    <tableColumn id="4871" xr3:uid="{8A6600FE-F986-406F-804F-AE7BFFA3106B}" name="Column4851" dataDxfId="11524"/>
    <tableColumn id="4872" xr3:uid="{B9E9B420-D6D7-4CF4-ADAC-A5C0A4031AA0}" name="Column4852" dataDxfId="11523"/>
    <tableColumn id="4873" xr3:uid="{255C2383-7DB3-4FD5-BACE-736C9E18ECB2}" name="Column4853" dataDxfId="11522"/>
    <tableColumn id="4874" xr3:uid="{D0118B71-7991-4664-8E56-1B66B6AC8D0B}" name="Column4854" dataDxfId="11521"/>
    <tableColumn id="4875" xr3:uid="{4B318498-D5EB-403C-B735-B8F2D3C627D8}" name="Column4855" dataDxfId="11520"/>
    <tableColumn id="4876" xr3:uid="{019B874D-14D4-45C5-B08E-56E4A89552BB}" name="Column4856" dataDxfId="11519"/>
    <tableColumn id="4877" xr3:uid="{234D39EC-4651-4F4E-831F-8760DEDCFDE8}" name="Column4857" dataDxfId="11518"/>
    <tableColumn id="4878" xr3:uid="{467FACEC-F072-4EE1-A704-0B5AD841BD72}" name="Column4858" dataDxfId="11517"/>
    <tableColumn id="4879" xr3:uid="{4B34A01A-CB70-4150-91BF-853336A2AC7C}" name="Column4859" dataDxfId="11516"/>
    <tableColumn id="4880" xr3:uid="{61DAA2D1-45D1-4B29-84F7-54B025BA2EF4}" name="Column4860" dataDxfId="11515"/>
    <tableColumn id="4881" xr3:uid="{52400508-2521-4BA7-AD84-A76302282FB0}" name="Column4861" dataDxfId="11514"/>
    <tableColumn id="4882" xr3:uid="{B3EA5433-CE3C-40BB-816B-C515D19891E9}" name="Column4862" dataDxfId="11513"/>
    <tableColumn id="4883" xr3:uid="{80E6F2CE-BFB3-4C4F-BD32-9E922917E1F4}" name="Column4863" dataDxfId="11512"/>
    <tableColumn id="4884" xr3:uid="{4C0DC553-AE47-46D4-8F84-AF52B6E04A7D}" name="Column4864" dataDxfId="11511"/>
    <tableColumn id="4885" xr3:uid="{DB3104EB-01EF-4D9E-8AFD-C5945BF082D8}" name="Column4865" dataDxfId="11510"/>
    <tableColumn id="4886" xr3:uid="{901EF3CB-311B-49A4-B1B7-84B24F2360D0}" name="Column4866" dataDxfId="11509"/>
    <tableColumn id="4887" xr3:uid="{C6349E9A-1229-4A0E-BA33-197A9CADB5DB}" name="Column4867" dataDxfId="11508"/>
    <tableColumn id="4888" xr3:uid="{55C06ADA-3D83-4A88-B96F-85EA0B942266}" name="Column4868" dataDxfId="11507"/>
    <tableColumn id="4889" xr3:uid="{2F3DC1E6-D05F-4008-A0F2-CA9E63A5FBE7}" name="Column4869" dataDxfId="11506"/>
    <tableColumn id="4890" xr3:uid="{0618950C-FC49-4472-BD1A-AE78C1CBC723}" name="Column4870" dataDxfId="11505"/>
    <tableColumn id="4891" xr3:uid="{39009981-62D7-4318-8994-73E86B246D9A}" name="Column4871" dataDxfId="11504"/>
    <tableColumn id="4892" xr3:uid="{7B43E223-76CB-490F-A6AA-B3E4E3DED015}" name="Column4872" dataDxfId="11503"/>
    <tableColumn id="4893" xr3:uid="{33D23A68-B876-4A41-9114-00A2FAEA9789}" name="Column4873" dataDxfId="11502"/>
    <tableColumn id="4894" xr3:uid="{2CA37530-DB50-485F-A9E1-7D29A597CE74}" name="Column4874" dataDxfId="11501"/>
    <tableColumn id="4895" xr3:uid="{72194BDF-177F-4CDB-A413-E239CA148980}" name="Column4875" dataDxfId="11500"/>
    <tableColumn id="4896" xr3:uid="{86CBD21A-C2FF-412C-AB8B-2786DE0269A8}" name="Column4876" dataDxfId="11499"/>
    <tableColumn id="4897" xr3:uid="{CD900A46-F309-47CA-897E-566A3C1F7D6F}" name="Column4877" dataDxfId="11498"/>
    <tableColumn id="4898" xr3:uid="{D870755F-4546-44FC-A9D7-6C2CDF932DE1}" name="Column4878" dataDxfId="11497"/>
    <tableColumn id="4899" xr3:uid="{606A3DD7-02D2-4571-A4A5-88AA4B001F82}" name="Column4879" dataDxfId="11496"/>
    <tableColumn id="4900" xr3:uid="{C1A5F31E-B310-4A4F-A843-4A09A4F17DDE}" name="Column4880" dataDxfId="11495"/>
    <tableColumn id="4901" xr3:uid="{E02201EB-FB47-4D90-AE70-826E20205018}" name="Column4881" dataDxfId="11494"/>
    <tableColumn id="4902" xr3:uid="{5D86A313-08CD-4701-9F06-115AE34F05D7}" name="Column4882" dataDxfId="11493"/>
    <tableColumn id="4903" xr3:uid="{D6F28508-84F7-47CE-8E03-5AF5C2BF435A}" name="Column4883" dataDxfId="11492"/>
    <tableColumn id="4904" xr3:uid="{B87EE315-3125-46A9-8797-8DA1079FD391}" name="Column4884" dataDxfId="11491"/>
    <tableColumn id="4905" xr3:uid="{84E8305C-9046-40E9-BE40-2994FE50B7B1}" name="Column4885" dataDxfId="11490"/>
    <tableColumn id="4906" xr3:uid="{10657AA6-A5EB-4ED3-853E-CAE8F3DC7356}" name="Column4886" dataDxfId="11489"/>
    <tableColumn id="4907" xr3:uid="{AE0D6ECD-48B8-4092-BAFE-D0C988EA1672}" name="Column4887" dataDxfId="11488"/>
    <tableColumn id="4908" xr3:uid="{1E7BB9AE-4093-4683-B15E-801D6EAF788F}" name="Column4888" dataDxfId="11487"/>
    <tableColumn id="4909" xr3:uid="{2CAD041C-350D-41AB-874A-94284E832FBC}" name="Column4889" dataDxfId="11486"/>
    <tableColumn id="4910" xr3:uid="{6C08645D-FA77-45A0-B105-593FBD05A404}" name="Column4890" dataDxfId="11485"/>
    <tableColumn id="4911" xr3:uid="{B21865C9-1634-4B8F-8E2F-561A080988A0}" name="Column4891" dataDxfId="11484"/>
    <tableColumn id="4912" xr3:uid="{A7CF14F4-9288-4327-AEF2-94EB77856817}" name="Column4892" dataDxfId="11483"/>
    <tableColumn id="4913" xr3:uid="{CA5B0902-8B8B-4747-8BF2-EA98CAFAF8DB}" name="Column4893" dataDxfId="11482"/>
    <tableColumn id="4914" xr3:uid="{3DBE4C10-4E7D-42DA-84C4-D935A418B1E7}" name="Column4894" dataDxfId="11481"/>
    <tableColumn id="4915" xr3:uid="{A0BAC661-ED53-459B-86F0-D3574146B35C}" name="Column4895" dataDxfId="11480"/>
    <tableColumn id="4916" xr3:uid="{C90AE552-1C91-4076-A107-7008DB7EB28F}" name="Column4896" dataDxfId="11479"/>
    <tableColumn id="4917" xr3:uid="{4132478A-3C9D-4D9E-8E88-5CFB82A0CE42}" name="Column4897" dataDxfId="11478"/>
    <tableColumn id="4918" xr3:uid="{A167D743-188A-47D2-B732-F5122EF78F6E}" name="Column4898" dataDxfId="11477"/>
    <tableColumn id="4919" xr3:uid="{9665C3C5-950F-48E0-A9EE-71B358C8A808}" name="Column4899" dataDxfId="11476"/>
    <tableColumn id="4920" xr3:uid="{CD165DCE-1BC3-40B2-8414-EE8391593268}" name="Column4900" dataDxfId="11475"/>
    <tableColumn id="4921" xr3:uid="{562B4D4A-C154-4702-BACA-C156A52136EA}" name="Column4901" dataDxfId="11474"/>
    <tableColumn id="4922" xr3:uid="{C072136C-13ED-4027-80B9-AE7F8D09F7DE}" name="Column4902" dataDxfId="11473"/>
    <tableColumn id="4923" xr3:uid="{229126D5-EC8C-4229-B913-D87999E32738}" name="Column4903" dataDxfId="11472"/>
    <tableColumn id="4924" xr3:uid="{94693477-B483-45D5-86BA-F77A97B290BD}" name="Column4904" dataDxfId="11471"/>
    <tableColumn id="4925" xr3:uid="{0C1CAC48-B733-4118-9ACB-68B064459775}" name="Column4905" dataDxfId="11470"/>
    <tableColumn id="4926" xr3:uid="{3114FD97-DBD9-4C87-9F1E-5E354037FD99}" name="Column4906" dataDxfId="11469"/>
    <tableColumn id="4927" xr3:uid="{BF4E5528-CAAC-4D06-B777-8EC4C99508E5}" name="Column4907" dataDxfId="11468"/>
    <tableColumn id="4928" xr3:uid="{41D03DEB-C2D7-4CCE-A741-EDCC14F50FA5}" name="Column4908" dataDxfId="11467"/>
    <tableColumn id="4929" xr3:uid="{AA322BF9-ABF6-42EE-8090-78B4296562B0}" name="Column4909" dataDxfId="11466"/>
    <tableColumn id="4930" xr3:uid="{B69D9886-E529-4055-A14D-D998D03ABBEC}" name="Column4910" dataDxfId="11465"/>
    <tableColumn id="4931" xr3:uid="{B262A6A6-D529-4DDC-B71D-2AA5108E1BF0}" name="Column4911" dataDxfId="11464"/>
    <tableColumn id="4932" xr3:uid="{4FBAECC6-08E0-4ADC-8725-DEAD2007E07C}" name="Column4912" dataDxfId="11463"/>
    <tableColumn id="4933" xr3:uid="{A8682297-3102-4B0A-877D-655E2CD16823}" name="Column4913" dataDxfId="11462"/>
    <tableColumn id="4934" xr3:uid="{D612FB56-4A54-4032-B8F7-9D0D8A2403BE}" name="Column4914" dataDxfId="11461"/>
    <tableColumn id="4935" xr3:uid="{DF1F9C50-E215-4124-8468-EEA22FA5CBF6}" name="Column4915" dataDxfId="11460"/>
    <tableColumn id="4936" xr3:uid="{B3DAAFC4-8AAB-42D1-A476-FE5511A175B4}" name="Column4916" dataDxfId="11459"/>
    <tableColumn id="4937" xr3:uid="{D157E8D7-E5CE-41A0-B70B-48413B02DB78}" name="Column4917" dataDxfId="11458"/>
    <tableColumn id="4938" xr3:uid="{7392F20C-0E60-49C4-A093-5995530C5FB1}" name="Column4918" dataDxfId="11457"/>
    <tableColumn id="4939" xr3:uid="{890BF753-CAF2-48F7-A889-1143D75B9DBB}" name="Column4919" dataDxfId="11456"/>
    <tableColumn id="4940" xr3:uid="{570EAF10-8C7F-45CA-93B6-790E95CA95D2}" name="Column4920" dataDxfId="11455"/>
    <tableColumn id="4941" xr3:uid="{F62DE200-D64E-40E1-B02C-F7C22C402B72}" name="Column4921" dataDxfId="11454"/>
    <tableColumn id="4942" xr3:uid="{A77C0157-8477-49A7-AA34-7975E83DD751}" name="Column4922" dataDxfId="11453"/>
    <tableColumn id="4943" xr3:uid="{29329388-37BB-410B-92B5-558CE5593939}" name="Column4923" dataDxfId="11452"/>
    <tableColumn id="4944" xr3:uid="{5AACCF0C-600A-4785-9B40-58690890F42A}" name="Column4924" dataDxfId="11451"/>
    <tableColumn id="4945" xr3:uid="{06F67848-B93E-4463-943F-3B163D0E4272}" name="Column4925" dataDxfId="11450"/>
    <tableColumn id="4946" xr3:uid="{0F318328-15C8-4507-8984-BE12C1311012}" name="Column4926" dataDxfId="11449"/>
    <tableColumn id="4947" xr3:uid="{86F18290-9ACD-42DB-B0DD-75F64DC32CA9}" name="Column4927" dataDxfId="11448"/>
    <tableColumn id="4948" xr3:uid="{B45D7D06-7DA9-4F30-8CAF-F555C464252A}" name="Column4928" dataDxfId="11447"/>
    <tableColumn id="4949" xr3:uid="{0A5D7C3E-589E-4B99-85F6-E04E6D0E3328}" name="Column4929" dataDxfId="11446"/>
    <tableColumn id="4950" xr3:uid="{85DA1F93-3473-41B7-A94E-370D01DA1E5F}" name="Column4930" dataDxfId="11445"/>
    <tableColumn id="4951" xr3:uid="{EE56BBF8-59E9-407A-9780-E5CC45FFAC57}" name="Column4931" dataDxfId="11444"/>
    <tableColumn id="4952" xr3:uid="{295974F6-AC4C-478D-A85C-008EF4266EB6}" name="Column4932" dataDxfId="11443"/>
    <tableColumn id="4953" xr3:uid="{78D634A3-B6D4-4F4F-A828-64045CEDA80C}" name="Column4933" dataDxfId="11442"/>
    <tableColumn id="4954" xr3:uid="{121BE4BC-B6C1-4FF8-9416-CA9CC63701D9}" name="Column4934" dataDxfId="11441"/>
    <tableColumn id="4955" xr3:uid="{729DB428-518D-44C1-A727-F5BE00E45F4B}" name="Column4935" dataDxfId="11440"/>
    <tableColumn id="4956" xr3:uid="{EA316C07-4AE1-40B9-9A01-FF3292C275C2}" name="Column4936" dataDxfId="11439"/>
    <tableColumn id="4957" xr3:uid="{4A791D45-E037-4CBD-89CC-1834439B5293}" name="Column4937" dataDxfId="11438"/>
    <tableColumn id="4958" xr3:uid="{0C5DAB59-2AD3-45D2-9579-632CD21B481F}" name="Column4938" dataDxfId="11437"/>
    <tableColumn id="4959" xr3:uid="{34DBD6E0-ECE8-421D-91F8-698466116F91}" name="Column4939" dataDxfId="11436"/>
    <tableColumn id="4960" xr3:uid="{BC19FF53-54FA-4496-99D4-CDCCBE90D884}" name="Column4940" dataDxfId="11435"/>
    <tableColumn id="4961" xr3:uid="{56D2A9A0-CE9C-4722-A14F-E645EEDBDB62}" name="Column4941" dataDxfId="11434"/>
    <tableColumn id="4962" xr3:uid="{9DAF6E19-FFE9-4EAF-9E5F-2B1882650CC4}" name="Column4942" dataDxfId="11433"/>
    <tableColumn id="4963" xr3:uid="{69B8C849-F14D-4315-B2A2-C16C3548545E}" name="Column4943" dataDxfId="11432"/>
    <tableColumn id="4964" xr3:uid="{6729AB8E-127C-42D0-9108-C1CFBD772A39}" name="Column4944" dataDxfId="11431"/>
    <tableColumn id="4965" xr3:uid="{6D509C0A-4C9B-4D56-B642-7704AF966978}" name="Column4945" dataDxfId="11430"/>
    <tableColumn id="4966" xr3:uid="{353D35BE-396D-4104-94D0-6693C12208F5}" name="Column4946" dataDxfId="11429"/>
    <tableColumn id="4967" xr3:uid="{0C5CE45B-F218-423C-A12E-FB7A1D39CEEB}" name="Column4947" dataDxfId="11428"/>
    <tableColumn id="4968" xr3:uid="{4AB04424-F109-48A7-96D8-1198D3BB3C82}" name="Column4948" dataDxfId="11427"/>
    <tableColumn id="4969" xr3:uid="{5C965334-7BEC-4D84-B787-5691E8C16FF8}" name="Column4949" dataDxfId="11426"/>
    <tableColumn id="4970" xr3:uid="{A04488A9-E139-438F-97DD-4B5520F55578}" name="Column4950" dataDxfId="11425"/>
    <tableColumn id="4971" xr3:uid="{83BE4488-4E65-4B37-A208-ECF7DA41D141}" name="Column4951" dataDxfId="11424"/>
    <tableColumn id="4972" xr3:uid="{B353BA5E-4D56-4A30-B3D5-94F8B0350767}" name="Column4952" dataDxfId="11423"/>
    <tableColumn id="4973" xr3:uid="{6D4A8943-27A6-4E1C-87CD-003B21C76342}" name="Column4953" dataDxfId="11422"/>
    <tableColumn id="4974" xr3:uid="{7349BD7D-AB7F-4099-875E-9A0B6D5B48BC}" name="Column4954" dataDxfId="11421"/>
    <tableColumn id="4975" xr3:uid="{DEC08C53-7891-4FF5-8ED2-1C2EFA94EF42}" name="Column4955" dataDxfId="11420"/>
    <tableColumn id="4976" xr3:uid="{9D572866-9E52-4CB0-9D44-175299A88BA8}" name="Column4956" dataDxfId="11419"/>
    <tableColumn id="4977" xr3:uid="{A7F2497E-D51F-42A4-AB23-4FB11B9DC859}" name="Column4957" dataDxfId="11418"/>
    <tableColumn id="4978" xr3:uid="{6F8DD31B-1F2A-40D7-B681-40FCF4A912D0}" name="Column4958" dataDxfId="11417"/>
    <tableColumn id="4979" xr3:uid="{6FC33300-2E2D-494F-A1B8-DB05CC549F76}" name="Column4959" dataDxfId="11416"/>
    <tableColumn id="4980" xr3:uid="{D92F4219-C5BB-4F6D-A064-96CE2DB304A4}" name="Column4960" dataDxfId="11415"/>
    <tableColumn id="4981" xr3:uid="{7235C746-0F87-4B64-965A-FAA0AE71F0EE}" name="Column4961" dataDxfId="11414"/>
    <tableColumn id="4982" xr3:uid="{0F043397-3641-47D5-87FE-E3003D3AF41A}" name="Column4962" dataDxfId="11413"/>
    <tableColumn id="4983" xr3:uid="{907A95E1-50BA-4FB2-94A7-BFC213A5AE6B}" name="Column4963" dataDxfId="11412"/>
    <tableColumn id="4984" xr3:uid="{F44BB41C-48BC-4EA8-B7FA-C780B215CE1B}" name="Column4964" dataDxfId="11411"/>
    <tableColumn id="4985" xr3:uid="{FFDF2DBA-3E43-46A5-B465-FC5E467DC9EA}" name="Column4965" dataDxfId="11410"/>
    <tableColumn id="4986" xr3:uid="{0B446B6C-CC6C-413B-94F1-01B7CA16C4F3}" name="Column4966" dataDxfId="11409"/>
    <tableColumn id="4987" xr3:uid="{F4518366-21CB-4FBF-B3DF-1B1F6BE2758A}" name="Column4967" dataDxfId="11408"/>
    <tableColumn id="4988" xr3:uid="{02ED0330-8313-4C1F-A9F2-AF8844BF63E2}" name="Column4968" dataDxfId="11407"/>
    <tableColumn id="4989" xr3:uid="{EC6F42C6-FA86-49AE-90B8-6C4683812B6E}" name="Column4969" dataDxfId="11406"/>
    <tableColumn id="4990" xr3:uid="{48E93E57-AD51-474E-ACEF-5AA0340C062E}" name="Column4970" dataDxfId="11405"/>
    <tableColumn id="4991" xr3:uid="{6D08B9EB-8AF7-4BFF-B777-E1601800F76C}" name="Column4971" dataDxfId="11404"/>
    <tableColumn id="4992" xr3:uid="{225D2D5A-58B1-4BA8-AD25-5DC8851E8C4E}" name="Column4972" dataDxfId="11403"/>
    <tableColumn id="4993" xr3:uid="{5CD52A5D-73EF-4F12-A438-99E5EEDD5FB8}" name="Column4973" dataDxfId="11402"/>
    <tableColumn id="4994" xr3:uid="{1F5F9581-9C88-4CDA-8479-9F84B2357F7F}" name="Column4974" dataDxfId="11401"/>
    <tableColumn id="4995" xr3:uid="{10777BF5-5436-4D1F-AF22-770FA8D6F519}" name="Column4975" dataDxfId="11400"/>
    <tableColumn id="4996" xr3:uid="{A86BA23D-32F5-4A9E-B69D-E0B10ED83B17}" name="Column4976" dataDxfId="11399"/>
    <tableColumn id="4997" xr3:uid="{1E505A67-2781-4617-8A1C-100B16DDFB31}" name="Column4977" dataDxfId="11398"/>
    <tableColumn id="4998" xr3:uid="{D60B0DF4-2D9E-4B78-AD8B-0A7A3854F430}" name="Column4978" dataDxfId="11397"/>
    <tableColumn id="4999" xr3:uid="{92924D14-8738-432A-AA7E-466A38D4FA0B}" name="Column4979" dataDxfId="11396"/>
    <tableColumn id="5000" xr3:uid="{97E7DBBD-BED6-4CCA-B247-06CC5051FB1F}" name="Column4980" dataDxfId="11395"/>
    <tableColumn id="5001" xr3:uid="{6DEC6A7B-8FFA-4486-8DE6-2BEC7AD6FE26}" name="Column4981" dataDxfId="11394"/>
    <tableColumn id="5002" xr3:uid="{7CB9DFA5-C87E-4B61-B445-257D70F49F64}" name="Column4982" dataDxfId="11393"/>
    <tableColumn id="5003" xr3:uid="{C1EDC051-4C76-407C-98B4-71DA24DA592B}" name="Column4983" dataDxfId="11392"/>
    <tableColumn id="5004" xr3:uid="{3D03F760-8BC3-4AD4-9312-5A56C6DB1A27}" name="Column4984" dataDxfId="11391"/>
    <tableColumn id="5005" xr3:uid="{21816DDB-846C-4287-9CE1-8013F8B33922}" name="Column4985" dataDxfId="11390"/>
    <tableColumn id="5006" xr3:uid="{139CCDD0-2B47-498A-B7A0-9AA460E54291}" name="Column4986" dataDxfId="11389"/>
    <tableColumn id="5007" xr3:uid="{231A2383-F734-4FC8-BC42-3573B437CCC0}" name="Column4987" dataDxfId="11388"/>
    <tableColumn id="5008" xr3:uid="{98BA4EEC-6522-4A54-AF3F-FC5B8B4A4B8A}" name="Column4988" dataDxfId="11387"/>
    <tableColumn id="5009" xr3:uid="{9518418B-7E0E-4F28-BC37-1664D34F2492}" name="Column4989" dataDxfId="11386"/>
    <tableColumn id="5010" xr3:uid="{9A900621-8E1F-4E5C-9060-D36D36E955CE}" name="Column4990" dataDxfId="11385"/>
    <tableColumn id="5011" xr3:uid="{C9C236B3-B2EA-42D3-8E12-17811515C61D}" name="Column4991" dataDxfId="11384"/>
    <tableColumn id="5012" xr3:uid="{B97CE24F-DCB8-4079-8D71-57F08B9D5D39}" name="Column4992" dataDxfId="11383"/>
    <tableColumn id="5013" xr3:uid="{BC9565AB-0E6C-42EA-8ED6-3FD148484E60}" name="Column4993" dataDxfId="11382"/>
    <tableColumn id="5014" xr3:uid="{74330698-3A23-4F62-A8E7-AF3E022D7077}" name="Column4994" dataDxfId="11381"/>
    <tableColumn id="5015" xr3:uid="{59CFE8B1-B7E6-4598-A782-D8434B03D79D}" name="Column4995" dataDxfId="11380"/>
    <tableColumn id="5016" xr3:uid="{77858403-761B-4586-AF02-02E3D3088EFB}" name="Column4996" dataDxfId="11379"/>
    <tableColumn id="5017" xr3:uid="{58CF67AC-3945-4DB7-888E-D5C85B9D73B5}" name="Column4997" dataDxfId="11378"/>
    <tableColumn id="5018" xr3:uid="{C0011EDB-6F8F-4F5D-872D-B413ECC00B3E}" name="Column4998" dataDxfId="11377"/>
    <tableColumn id="5019" xr3:uid="{199EFEDB-17E4-400E-98E3-94AE17D15543}" name="Column4999" dataDxfId="11376"/>
    <tableColumn id="5020" xr3:uid="{C4516495-AB10-44C7-995D-C4FD21D8D850}" name="Column5000" dataDxfId="11375"/>
    <tableColumn id="5021" xr3:uid="{5752AF76-3B00-4260-A198-33A8AB7DC35D}" name="Column5001" dataDxfId="11374"/>
    <tableColumn id="5022" xr3:uid="{3BD3800E-ECD0-4B2B-8AA0-9AA08A92B564}" name="Column5002" dataDxfId="11373"/>
    <tableColumn id="5023" xr3:uid="{4EF59BAF-C27B-4183-8EF9-76D6C9774B89}" name="Column5003" dataDxfId="11372"/>
    <tableColumn id="5024" xr3:uid="{69EE77AA-0530-4A10-AE9E-630D41DC865B}" name="Column5004" dataDxfId="11371"/>
    <tableColumn id="5025" xr3:uid="{2292ADCC-9911-4D79-A391-FAC116C370C7}" name="Column5005" dataDxfId="11370"/>
    <tableColumn id="5026" xr3:uid="{44BB6653-EC36-4AED-BF37-B6ABFE55F9BE}" name="Column5006" dataDxfId="11369"/>
    <tableColumn id="5027" xr3:uid="{6E3CBD7E-FFB5-4BC6-AA06-BEEBB118CBB8}" name="Column5007" dataDxfId="11368"/>
    <tableColumn id="5028" xr3:uid="{DF26D7C5-2DEB-4EB2-AD04-23CAD3809BAF}" name="Column5008" dataDxfId="11367"/>
    <tableColumn id="5029" xr3:uid="{A4880279-46FD-418A-9313-8A7EF8C90BDE}" name="Column5009" dataDxfId="11366"/>
    <tableColumn id="5030" xr3:uid="{AB3C60B6-8919-4F8D-A64C-B9176D519B0A}" name="Column5010" dataDxfId="11365"/>
    <tableColumn id="5031" xr3:uid="{85A247DB-0402-48F1-AA64-4458A947CAE2}" name="Column5011" dataDxfId="11364"/>
    <tableColumn id="5032" xr3:uid="{496CAFFC-1C7F-4A86-81AC-13ED2EEF2A13}" name="Column5012" dataDxfId="11363"/>
    <tableColumn id="5033" xr3:uid="{03025C4F-5F6B-4B40-ADA2-2B2F097F63EF}" name="Column5013" dataDxfId="11362"/>
    <tableColumn id="5034" xr3:uid="{2D108C02-BCD1-49D5-AAD8-D1906D230CFB}" name="Column5014" dataDxfId="11361"/>
    <tableColumn id="5035" xr3:uid="{6E790393-54E9-4A2F-95CE-7DA8DFA14624}" name="Column5015" dataDxfId="11360"/>
    <tableColumn id="5036" xr3:uid="{2B3D8AE2-C831-47AE-A9A8-04AC9E084996}" name="Column5016" dataDxfId="11359"/>
    <tableColumn id="5037" xr3:uid="{558BDBA9-6783-4EDA-B933-F4AEF348BA39}" name="Column5017" dataDxfId="11358"/>
    <tableColumn id="5038" xr3:uid="{EB3FE631-A191-47B0-A867-587C8DE75252}" name="Column5018" dataDxfId="11357"/>
    <tableColumn id="5039" xr3:uid="{BD115520-5ECA-4EC8-8E49-99EBD21765FD}" name="Column5019" dataDxfId="11356"/>
    <tableColumn id="5040" xr3:uid="{8949B58C-30AF-48FD-AFDC-E2E9909D760D}" name="Column5020" dataDxfId="11355"/>
    <tableColumn id="5041" xr3:uid="{F4B72672-E0CE-48F7-AA72-FCEA5D4E3848}" name="Column5021" dataDxfId="11354"/>
    <tableColumn id="5042" xr3:uid="{2BE370B5-50E9-468D-9E44-D0F51539A729}" name="Column5022" dataDxfId="11353"/>
    <tableColumn id="5043" xr3:uid="{02286BE0-46D9-4CBB-96CD-D78A1E064E0D}" name="Column5023" dataDxfId="11352"/>
    <tableColumn id="5044" xr3:uid="{4D6C0EFE-F7FD-482F-BBFA-D5B1972A5BA7}" name="Column5024" dataDxfId="11351"/>
    <tableColumn id="5045" xr3:uid="{0D21CDF0-4F48-44E3-B5FE-8989904776E3}" name="Column5025" dataDxfId="11350"/>
    <tableColumn id="5046" xr3:uid="{011AAC20-1A31-4990-9C98-1780E4E74D5E}" name="Column5026" dataDxfId="11349"/>
    <tableColumn id="5047" xr3:uid="{A89BA2A2-83AC-4E6D-B612-C4526D2586B3}" name="Column5027" dataDxfId="11348"/>
    <tableColumn id="5048" xr3:uid="{A8A6B259-F254-4B3F-8CE9-B7EDF314703A}" name="Column5028" dataDxfId="11347"/>
    <tableColumn id="5049" xr3:uid="{861CC234-42ED-4F2C-8B84-38A616C619D5}" name="Column5029" dataDxfId="11346"/>
    <tableColumn id="5050" xr3:uid="{6EBEBAB2-49FC-4D61-BAF0-8572B5F77497}" name="Column5030" dataDxfId="11345"/>
    <tableColumn id="5051" xr3:uid="{DD69C20F-270F-4ED6-9D00-FBEEC791966E}" name="Column5031" dataDxfId="11344"/>
    <tableColumn id="5052" xr3:uid="{11AAA496-E90F-42EF-8DAB-45B614ACA336}" name="Column5032" dataDxfId="11343"/>
    <tableColumn id="5053" xr3:uid="{8F9A158F-B5FF-48F8-AFD0-5F5272F52AAD}" name="Column5033" dataDxfId="11342"/>
    <tableColumn id="5054" xr3:uid="{4FAA5FE6-0519-4AB2-ABD1-A8AEA95F5846}" name="Column5034" dataDxfId="11341"/>
    <tableColumn id="5055" xr3:uid="{A4DB43D7-2BC3-4E48-A9BA-843669A1A949}" name="Column5035" dataDxfId="11340"/>
    <tableColumn id="5056" xr3:uid="{B1A148F9-0EE8-4A99-A8C2-93232E6FF331}" name="Column5036" dataDxfId="11339"/>
    <tableColumn id="5057" xr3:uid="{9B34F112-B25F-494B-A0BD-1DC3B14AFD24}" name="Column5037" dataDxfId="11338"/>
    <tableColumn id="5058" xr3:uid="{4E0D0BF2-DAFD-4212-A014-E77559706C95}" name="Column5038" dataDxfId="11337"/>
    <tableColumn id="5059" xr3:uid="{8A57D94E-0888-4584-B5CF-5D7020D2AF16}" name="Column5039" dataDxfId="11336"/>
    <tableColumn id="5060" xr3:uid="{30788069-3C66-484F-B54B-E1A2FAB9A296}" name="Column5040" dataDxfId="11335"/>
    <tableColumn id="5061" xr3:uid="{2DE606B2-D6B7-49D5-A086-76D34C4EA162}" name="Column5041" dataDxfId="11334"/>
    <tableColumn id="5062" xr3:uid="{FAA3D287-4DA4-4EC9-8144-2F57CFE9974E}" name="Column5042" dataDxfId="11333"/>
    <tableColumn id="5063" xr3:uid="{D9BA24B7-0A84-49F1-BDD7-A7B2D95A0AE5}" name="Column5043" dataDxfId="11332"/>
    <tableColumn id="5064" xr3:uid="{CC30DF64-4D33-47EC-9315-E1EDAA9F993C}" name="Column5044" dataDxfId="11331"/>
    <tableColumn id="5065" xr3:uid="{6F3ABC18-425D-4459-A186-4D13C8B098BC}" name="Column5045" dataDxfId="11330"/>
    <tableColumn id="5066" xr3:uid="{989F3463-C8A7-4076-B100-5256A516C1D9}" name="Column5046" dataDxfId="11329"/>
    <tableColumn id="5067" xr3:uid="{E8AA02F6-BBBD-40F8-AC3F-BA7F292C005C}" name="Column5047" dataDxfId="11328"/>
    <tableColumn id="5068" xr3:uid="{D9471078-6E2E-4E3A-93A9-8A41D08E664E}" name="Column5048" dataDxfId="11327"/>
    <tableColumn id="5069" xr3:uid="{D069D68A-D4E6-4826-A9CE-51FBCEBE4A93}" name="Column5049" dataDxfId="11326"/>
    <tableColumn id="5070" xr3:uid="{FDBC0F1B-E70B-4D70-82EC-BFE47B150712}" name="Column5050" dataDxfId="11325"/>
    <tableColumn id="5071" xr3:uid="{910DBA0A-CC1E-4F6C-B768-B8FD1C54557A}" name="Column5051" dataDxfId="11324"/>
    <tableColumn id="5072" xr3:uid="{D39B8B40-2491-4203-B082-72B194AB2648}" name="Column5052" dataDxfId="11323"/>
    <tableColumn id="5073" xr3:uid="{CD379462-9522-4FED-A90F-67535313753E}" name="Column5053" dataDxfId="11322"/>
    <tableColumn id="5074" xr3:uid="{F173EF56-1272-4F62-8401-19564405C339}" name="Column5054" dataDxfId="11321"/>
    <tableColumn id="5075" xr3:uid="{A09B643A-FEE3-409C-BF6B-505CD64C9FC3}" name="Column5055" dataDxfId="11320"/>
    <tableColumn id="5076" xr3:uid="{42D43568-9E38-40B3-AD26-E5FC0F83D3E9}" name="Column5056" dataDxfId="11319"/>
    <tableColumn id="5077" xr3:uid="{2594EE6B-372B-4915-B9D4-D2681BDEF296}" name="Column5057" dataDxfId="11318"/>
    <tableColumn id="5078" xr3:uid="{2C4FFB99-7D70-4F05-9AC1-23979D2638AA}" name="Column5058" dataDxfId="11317"/>
    <tableColumn id="5079" xr3:uid="{DB5F4B70-3678-45F9-B725-E2ECD779CBDD}" name="Column5059" dataDxfId="11316"/>
    <tableColumn id="5080" xr3:uid="{70D9ACCD-F010-470D-A216-E19142E2FC55}" name="Column5060" dataDxfId="11315"/>
    <tableColumn id="5081" xr3:uid="{F0E6AD5D-0C56-417D-B532-58B982C11634}" name="Column5061" dataDxfId="11314"/>
    <tableColumn id="5082" xr3:uid="{E17B6998-D0DF-4C88-B6F2-CC4B12A6947F}" name="Column5062" dataDxfId="11313"/>
    <tableColumn id="5083" xr3:uid="{5FCE5335-7BE9-4AB1-A35F-F0E7A8856ECB}" name="Column5063" dataDxfId="11312"/>
    <tableColumn id="5084" xr3:uid="{2C2F3D74-7D62-406E-A0EC-44D0A046D44E}" name="Column5064" dataDxfId="11311"/>
    <tableColumn id="5085" xr3:uid="{FA08E4F6-2694-4BDF-8742-EB043E2DAAB3}" name="Column5065" dataDxfId="11310"/>
    <tableColumn id="5086" xr3:uid="{513C9216-2536-4353-B119-D1E8BCAB92B4}" name="Column5066" dataDxfId="11309"/>
    <tableColumn id="5087" xr3:uid="{60DFDC06-C7F0-4129-A52D-613CA23DD7DC}" name="Column5067" dataDxfId="11308"/>
    <tableColumn id="5088" xr3:uid="{78FA5529-6D38-4908-BB81-5176E9ADDBED}" name="Column5068" dataDxfId="11307"/>
    <tableColumn id="5089" xr3:uid="{2A300726-DF0E-4E50-A4A7-83D997EC0FD1}" name="Column5069" dataDxfId="11306"/>
    <tableColumn id="5090" xr3:uid="{1D05D062-AC1D-46FB-9ABE-F09D61A0F912}" name="Column5070" dataDxfId="11305"/>
    <tableColumn id="5091" xr3:uid="{B42380F5-997E-4473-B85F-805496FA7926}" name="Column5071" dataDxfId="11304"/>
    <tableColumn id="5092" xr3:uid="{9E89D431-BA9E-4456-A694-3E9610BFA7C4}" name="Column5072" dataDxfId="11303"/>
    <tableColumn id="5093" xr3:uid="{AE9381CA-6C7B-43DE-A459-0322E8C232EA}" name="Column5073" dataDxfId="11302"/>
    <tableColumn id="5094" xr3:uid="{387BBCC4-44B9-4338-826D-047F2104A343}" name="Column5074" dataDxfId="11301"/>
    <tableColumn id="5095" xr3:uid="{D193C0A4-D34D-4DBE-B786-A2B97F7B4CA6}" name="Column5075" dataDxfId="11300"/>
    <tableColumn id="5096" xr3:uid="{2D3481F3-07BC-4379-A751-9B23B6A379D7}" name="Column5076" dataDxfId="11299"/>
    <tableColumn id="5097" xr3:uid="{30E56390-0D11-4964-B813-95B6E27CED21}" name="Column5077" dataDxfId="11298"/>
    <tableColumn id="5098" xr3:uid="{22CAD0FB-D0E6-4320-A1EA-8CFBB727ACDD}" name="Column5078" dataDxfId="11297"/>
    <tableColumn id="5099" xr3:uid="{29FC5CDD-549D-4DFC-81A4-656C6499B3D0}" name="Column5079" dataDxfId="11296"/>
    <tableColumn id="5100" xr3:uid="{0066D0FB-E67B-40D5-AC67-D02E0C0A7783}" name="Column5080" dataDxfId="11295"/>
    <tableColumn id="5101" xr3:uid="{A6881A79-A1F0-44D1-A425-9D53F55EBAB8}" name="Column5081" dataDxfId="11294"/>
    <tableColumn id="5102" xr3:uid="{58EFCE13-0B1C-4EBE-A506-256354624480}" name="Column5082" dataDxfId="11293"/>
    <tableColumn id="5103" xr3:uid="{0ADE14F0-509D-4E45-8DA3-B5140BC325DA}" name="Column5083" dataDxfId="11292"/>
    <tableColumn id="5104" xr3:uid="{AF25D0C7-63E9-4A66-8C76-86D98B6AF3BD}" name="Column5084" dataDxfId="11291"/>
    <tableColumn id="5105" xr3:uid="{9DE1C941-30A4-41AB-B0D0-0641647557FE}" name="Column5085" dataDxfId="11290"/>
    <tableColumn id="5106" xr3:uid="{623EC385-CBAD-4806-8610-D53E3CF838BE}" name="Column5086" dataDxfId="11289"/>
    <tableColumn id="5107" xr3:uid="{57D0721C-F3D6-454E-BA6C-2AFA723EBD3A}" name="Column5087" dataDxfId="11288"/>
    <tableColumn id="5108" xr3:uid="{658F714B-932F-4AC3-A508-F45E5DEF8256}" name="Column5088" dataDxfId="11287"/>
    <tableColumn id="5109" xr3:uid="{95EF3129-80DE-4220-9ACD-2A329E440726}" name="Column5089" dataDxfId="11286"/>
    <tableColumn id="5110" xr3:uid="{CDCBF108-6DB2-4C61-B90F-FFF9E78941BA}" name="Column5090" dataDxfId="11285"/>
    <tableColumn id="5111" xr3:uid="{932C1FC9-B69C-45D2-80C2-DAF84E0890D9}" name="Column5091" dataDxfId="11284"/>
    <tableColumn id="5112" xr3:uid="{C01E2A1F-2534-4FFF-8A0F-13C958E4478E}" name="Column5092" dataDxfId="11283"/>
    <tableColumn id="5113" xr3:uid="{3E2196D6-E2FF-4826-B72A-A5724C0CBF66}" name="Column5093" dataDxfId="11282"/>
    <tableColumn id="5114" xr3:uid="{47D56E43-3E9E-4843-878A-EF677C8388D3}" name="Column5094" dataDxfId="11281"/>
    <tableColumn id="5115" xr3:uid="{A24627D9-4A34-443E-A859-E799083CB7C9}" name="Column5095" dataDxfId="11280"/>
    <tableColumn id="5116" xr3:uid="{0544586E-CD59-4156-849E-5A12919F66B7}" name="Column5096" dataDxfId="11279"/>
    <tableColumn id="5117" xr3:uid="{1FD87AC7-62D9-4234-9B20-EFE488CF7C3E}" name="Column5097" dataDxfId="11278"/>
    <tableColumn id="5118" xr3:uid="{30AAFDE8-B500-4DFE-816A-155758AA6B43}" name="Column5098" dataDxfId="11277"/>
    <tableColumn id="5119" xr3:uid="{E1DAD8D3-617A-486D-B45F-18741612C8DE}" name="Column5099" dataDxfId="11276"/>
    <tableColumn id="5120" xr3:uid="{6FB99F80-BFF7-4022-B429-2B4173380F67}" name="Column5100" dataDxfId="11275"/>
    <tableColumn id="5121" xr3:uid="{B7EF2AFC-4597-4441-963E-927E970AB356}" name="Column5101" dataDxfId="11274"/>
    <tableColumn id="5122" xr3:uid="{9D1E79BE-2937-42AA-875E-C3C1C8FA6CA9}" name="Column5102" dataDxfId="11273"/>
    <tableColumn id="5123" xr3:uid="{DC9F48D7-026D-4E43-BABA-3551A16D1F9A}" name="Column5103" dataDxfId="11272"/>
    <tableColumn id="5124" xr3:uid="{4D32C301-F878-43CC-A96C-B23B65E5E67C}" name="Column5104" dataDxfId="11271"/>
    <tableColumn id="5125" xr3:uid="{1CF1C292-0C20-4F21-A50E-B6DDDFD9CA27}" name="Column5105" dataDxfId="11270"/>
    <tableColumn id="5126" xr3:uid="{97694FAE-AA5F-453A-9FC6-E59FFE82D072}" name="Column5106" dataDxfId="11269"/>
    <tableColumn id="5127" xr3:uid="{0C4419E6-704E-4C41-884E-274A70259031}" name="Column5107" dataDxfId="11268"/>
    <tableColumn id="5128" xr3:uid="{166E0C41-41E0-4518-B7A6-30639B099769}" name="Column5108" dataDxfId="11267"/>
    <tableColumn id="5129" xr3:uid="{B81E8482-C968-4C47-8964-AE622BC88F91}" name="Column5109" dataDxfId="11266"/>
    <tableColumn id="5130" xr3:uid="{F9A062EA-0FD6-452E-B59B-D774D073A2C9}" name="Column5110" dataDxfId="11265"/>
    <tableColumn id="5131" xr3:uid="{FB55905E-C336-4F51-8AD2-4996CC57C0F4}" name="Column5111" dataDxfId="11264"/>
    <tableColumn id="5132" xr3:uid="{EE2FF7E9-8482-4EA1-9B85-45D77199868B}" name="Column5112" dataDxfId="11263"/>
    <tableColumn id="5133" xr3:uid="{DD113ED6-41D8-492C-8BA9-F22CA106DC56}" name="Column5113" dataDxfId="11262"/>
    <tableColumn id="5134" xr3:uid="{42E0110A-59A3-47AE-BD3B-0D721FE91BAA}" name="Column5114" dataDxfId="11261"/>
    <tableColumn id="5135" xr3:uid="{86E06629-88A4-4965-9EEC-E338C74C5D8C}" name="Column5115" dataDxfId="11260"/>
    <tableColumn id="5136" xr3:uid="{393332F3-7E22-4282-B11E-128769B62158}" name="Column5116" dataDxfId="11259"/>
    <tableColumn id="5137" xr3:uid="{EFF395C6-7582-4FAC-976F-BB60F18DCBD4}" name="Column5117" dataDxfId="11258"/>
    <tableColumn id="5138" xr3:uid="{4579AE26-3CB0-47F8-8CA3-D84E61B8B3A4}" name="Column5118" dataDxfId="11257"/>
    <tableColumn id="5139" xr3:uid="{4563FD19-1729-495C-B7E6-49870FB98FD4}" name="Column5119" dataDxfId="11256"/>
    <tableColumn id="5140" xr3:uid="{CC55BB95-97DE-4069-ADAF-6E1D863873CD}" name="Column5120" dataDxfId="11255"/>
    <tableColumn id="5141" xr3:uid="{5EF3B392-11A7-4F70-9F03-8301A4C94480}" name="Column5121" dataDxfId="11254"/>
    <tableColumn id="5142" xr3:uid="{ED26F498-9675-4E24-9353-59081DB9DF11}" name="Column5122" dataDxfId="11253"/>
    <tableColumn id="5143" xr3:uid="{26F5F638-EF76-4212-81C1-5BF6E35B7339}" name="Column5123" dataDxfId="11252"/>
    <tableColumn id="5144" xr3:uid="{4DFFD3B0-16A4-484C-9937-05C37E21ABA7}" name="Column5124" dataDxfId="11251"/>
    <tableColumn id="5145" xr3:uid="{DE27BF89-D0D8-4CD6-8983-C8D2C1787144}" name="Column5125" dataDxfId="11250"/>
    <tableColumn id="5146" xr3:uid="{5CCD907E-DDCD-4C2E-A9A9-9ED4C3DE3EF4}" name="Column5126" dataDxfId="11249"/>
    <tableColumn id="5147" xr3:uid="{F577C799-53D0-4C71-B34D-3AF357857982}" name="Column5127" dataDxfId="11248"/>
    <tableColumn id="5148" xr3:uid="{676122BC-2B80-48AA-BCD3-72CB4FE30E6C}" name="Column5128" dataDxfId="11247"/>
    <tableColumn id="5149" xr3:uid="{BAC9A6BF-CADE-4DB2-B1AA-6ED871D94552}" name="Column5129" dataDxfId="11246"/>
    <tableColumn id="5150" xr3:uid="{FE2EE354-DA09-4B2F-B2CC-1563FCC67A09}" name="Column5130" dataDxfId="11245"/>
    <tableColumn id="5151" xr3:uid="{8F13DD2C-C2EC-41AC-B23C-F872B958482A}" name="Column5131" dataDxfId="11244"/>
    <tableColumn id="5152" xr3:uid="{C72822FB-FDC8-49D5-8AD9-8D062A8C37C3}" name="Column5132" dataDxfId="11243"/>
    <tableColumn id="5153" xr3:uid="{FBB4E0A5-9E1D-4A37-86B1-BDF22F09E240}" name="Column5133" dataDxfId="11242"/>
    <tableColumn id="5154" xr3:uid="{6826E6D8-C19E-4CEE-A395-C188A6C516A7}" name="Column5134" dataDxfId="11241"/>
    <tableColumn id="5155" xr3:uid="{80B03976-0EE3-4A0B-B621-8798E5EB5334}" name="Column5135" dataDxfId="11240"/>
    <tableColumn id="5156" xr3:uid="{2B715B73-FD73-4044-ADFF-98DF4EB858D3}" name="Column5136" dataDxfId="11239"/>
    <tableColumn id="5157" xr3:uid="{C734FB2A-2C29-4BE9-AC11-B1E8A04A41CA}" name="Column5137" dataDxfId="11238"/>
    <tableColumn id="5158" xr3:uid="{39D1BA49-8735-4C9A-AD9E-EA5496A45800}" name="Column5138" dataDxfId="11237"/>
    <tableColumn id="5159" xr3:uid="{323583E5-2364-4759-BA70-00E2283EB1CF}" name="Column5139" dataDxfId="11236"/>
    <tableColumn id="5160" xr3:uid="{F8600365-9DDC-41C9-BB02-3A666A917AED}" name="Column5140" dataDxfId="11235"/>
    <tableColumn id="5161" xr3:uid="{A72E8324-3985-4941-BEA6-AAB95A14AE42}" name="Column5141" dataDxfId="11234"/>
    <tableColumn id="5162" xr3:uid="{35AA39E3-FC8F-4823-9E7C-50BD6877C611}" name="Column5142" dataDxfId="11233"/>
    <tableColumn id="5163" xr3:uid="{C8141CCE-6F32-4396-AC0A-36ACF4957BB7}" name="Column5143" dataDxfId="11232"/>
    <tableColumn id="5164" xr3:uid="{F963E36B-FBAB-428F-86CC-EA249109402E}" name="Column5144" dataDxfId="11231"/>
    <tableColumn id="5165" xr3:uid="{B59A19A8-B355-4CE3-A179-E492DD657E5A}" name="Column5145" dataDxfId="11230"/>
    <tableColumn id="5166" xr3:uid="{BFFD523E-E5C0-4F54-AED8-57C934D57514}" name="Column5146" dataDxfId="11229"/>
    <tableColumn id="5167" xr3:uid="{A09008A1-4EC7-411A-91D6-64BFA86076DD}" name="Column5147" dataDxfId="11228"/>
    <tableColumn id="5168" xr3:uid="{71139324-901A-4522-AADF-5E30BC74E6EC}" name="Column5148" dataDxfId="11227"/>
    <tableColumn id="5169" xr3:uid="{BB27D864-8BBF-4C04-8AAE-6F49E7CE2876}" name="Column5149" dataDxfId="11226"/>
    <tableColumn id="5170" xr3:uid="{DF99C6E6-C792-41CA-88B6-940FE9AA70C8}" name="Column5150" dataDxfId="11225"/>
    <tableColumn id="5171" xr3:uid="{76D3A1F8-BF8D-42EF-8033-649BD94D7B31}" name="Column5151" dataDxfId="11224"/>
    <tableColumn id="5172" xr3:uid="{BCB88EE1-B3C3-4ECD-87BF-E79AAD538168}" name="Column5152" dataDxfId="11223"/>
    <tableColumn id="5173" xr3:uid="{D7D4F8BE-4B07-4D6B-AEEA-75416FF3E593}" name="Column5153" dataDxfId="11222"/>
    <tableColumn id="5174" xr3:uid="{CB0E445B-C01E-4811-A562-5563C7C952AB}" name="Column5154" dataDxfId="11221"/>
    <tableColumn id="5175" xr3:uid="{94D76EFA-23AA-4979-932A-30A24CD90EC4}" name="Column5155" dataDxfId="11220"/>
    <tableColumn id="5176" xr3:uid="{B280CDAF-51D1-4803-A1E8-8CB074BEC5C3}" name="Column5156" dataDxfId="11219"/>
    <tableColumn id="5177" xr3:uid="{6C46A7D6-DFC6-4CD2-ACBC-35ED9823F411}" name="Column5157" dataDxfId="11218"/>
    <tableColumn id="5178" xr3:uid="{375A848A-0BF9-445E-BEC6-79EF6ADB3ADB}" name="Column5158" dataDxfId="11217"/>
    <tableColumn id="5179" xr3:uid="{DE41970D-8A18-484F-921E-3D6735313FDE}" name="Column5159" dataDxfId="11216"/>
    <tableColumn id="5180" xr3:uid="{87DF1A45-F428-4114-B1FE-680F15DBA76E}" name="Column5160" dataDxfId="11215"/>
    <tableColumn id="5181" xr3:uid="{9B828BC7-9B21-4916-BA1B-1B54B77D823A}" name="Column5161" dataDxfId="11214"/>
    <tableColumn id="5182" xr3:uid="{E4834F76-1C82-4D59-8C6F-43AFAC7905CA}" name="Column5162" dataDxfId="11213"/>
    <tableColumn id="5183" xr3:uid="{728BC798-77C2-4342-B86F-E999A378AC23}" name="Column5163" dataDxfId="11212"/>
    <tableColumn id="5184" xr3:uid="{F9BEA9D2-EB61-4372-996B-CF5810246582}" name="Column5164" dataDxfId="11211"/>
    <tableColumn id="5185" xr3:uid="{CBDD2701-23F4-4D18-A167-9BB74C4C3985}" name="Column5165" dataDxfId="11210"/>
    <tableColumn id="5186" xr3:uid="{BA4676A4-A63C-4BD6-92CC-A869493D07F1}" name="Column5166" dataDxfId="11209"/>
    <tableColumn id="5187" xr3:uid="{BDA7F410-309B-4783-99EB-982DA56440C6}" name="Column5167" dataDxfId="11208"/>
    <tableColumn id="5188" xr3:uid="{9DBADD90-71CA-408B-9F3F-C9AB98FF1386}" name="Column5168" dataDxfId="11207"/>
    <tableColumn id="5189" xr3:uid="{DFE4D1E5-BDE4-4162-BC42-2B4072844939}" name="Column5169" dataDxfId="11206"/>
    <tableColumn id="5190" xr3:uid="{F52B3894-F041-4B4E-A320-23E2C187B94A}" name="Column5170" dataDxfId="11205"/>
    <tableColumn id="5191" xr3:uid="{FF0CECA3-AE02-437F-9932-8ACCE5860146}" name="Column5171" dataDxfId="11204"/>
    <tableColumn id="5192" xr3:uid="{D1165D9F-E0B5-477D-AF8F-86CA1DBC1FE7}" name="Column5172" dataDxfId="11203"/>
    <tableColumn id="5193" xr3:uid="{FFB47F2A-FE48-4CF4-82A1-6DAB71912D53}" name="Column5173" dataDxfId="11202"/>
    <tableColumn id="5194" xr3:uid="{C7341A03-7BA3-41AA-8152-E65F0FE8A832}" name="Column5174" dataDxfId="11201"/>
    <tableColumn id="5195" xr3:uid="{F2CAE29B-240E-4A95-ABC6-81EAA0015A9E}" name="Column5175" dataDxfId="11200"/>
    <tableColumn id="5196" xr3:uid="{A558B6FE-68AD-4D6F-850B-CB13DA1EE65C}" name="Column5176" dataDxfId="11199"/>
    <tableColumn id="5197" xr3:uid="{A3FBF699-2E17-4ABF-BBE7-1D3FB1AB0411}" name="Column5177" dataDxfId="11198"/>
    <tableColumn id="5198" xr3:uid="{639602FA-754E-4B27-9AB8-3EABD280E384}" name="Column5178" dataDxfId="11197"/>
    <tableColumn id="5199" xr3:uid="{15D4B5CF-98BE-4C3F-88BF-1ADECE0AD690}" name="Column5179" dataDxfId="11196"/>
    <tableColumn id="5200" xr3:uid="{8748295D-494C-4BE3-9B85-6EBCF068A055}" name="Column5180" dataDxfId="11195"/>
    <tableColumn id="5201" xr3:uid="{D758BE20-D7A4-4687-A520-2BFFAAD379C4}" name="Column5181" dataDxfId="11194"/>
    <tableColumn id="5202" xr3:uid="{792538F2-FCB3-42F2-AEA3-BB9D4371D145}" name="Column5182" dataDxfId="11193"/>
    <tableColumn id="5203" xr3:uid="{B393011E-EBB7-49CE-9C52-3504CDD3C1E5}" name="Column5183" dataDxfId="11192"/>
    <tableColumn id="5204" xr3:uid="{F0E1D861-9032-4CE7-A11E-5572AF11DBF3}" name="Column5184" dataDxfId="11191"/>
    <tableColumn id="5205" xr3:uid="{727FF9AE-3115-48E7-9C92-0259E42FB95B}" name="Column5185" dataDxfId="11190"/>
    <tableColumn id="5206" xr3:uid="{19BCB3D3-D361-47BC-B70E-DD1BAC2F6ABE}" name="Column5186" dataDxfId="11189"/>
    <tableColumn id="5207" xr3:uid="{85E34388-5E11-4B2F-95F2-D80C6978E89F}" name="Column5187" dataDxfId="11188"/>
    <tableColumn id="5208" xr3:uid="{C02807EB-8A26-41D4-9E44-13BDE2E1F35A}" name="Column5188" dataDxfId="11187"/>
    <tableColumn id="5209" xr3:uid="{0FECCF6F-5D54-4640-A3CD-09952999B5A3}" name="Column5189" dataDxfId="11186"/>
    <tableColumn id="5210" xr3:uid="{2181CC28-A4B5-4C05-A43A-962050EA7DAD}" name="Column5190" dataDxfId="11185"/>
    <tableColumn id="5211" xr3:uid="{848EE1E8-1BFB-421A-844A-759CC6DE2E8F}" name="Column5191" dataDxfId="11184"/>
    <tableColumn id="5212" xr3:uid="{9ECC3F49-D762-4658-B960-866D893E2C04}" name="Column5192" dataDxfId="11183"/>
    <tableColumn id="5213" xr3:uid="{622FD86E-D865-459B-ABE0-6737744C276C}" name="Column5193" dataDxfId="11182"/>
    <tableColumn id="5214" xr3:uid="{C8BF894D-8CC6-44F4-92C7-6F8F86E0E251}" name="Column5194" dataDxfId="11181"/>
    <tableColumn id="5215" xr3:uid="{A51F712F-F2FF-4295-B0CA-71D16CA41C93}" name="Column5195" dataDxfId="11180"/>
    <tableColumn id="5216" xr3:uid="{CEA1A105-0756-4535-914D-5DDA82804FF8}" name="Column5196" dataDxfId="11179"/>
    <tableColumn id="5217" xr3:uid="{68043EC4-4660-4E90-9C57-B2EE4A5BE48C}" name="Column5197" dataDxfId="11178"/>
    <tableColumn id="5218" xr3:uid="{B8E6AD15-D284-49C3-9A6F-6FEDCE450B6F}" name="Column5198" dataDxfId="11177"/>
    <tableColumn id="5219" xr3:uid="{8A93465C-A256-48F4-B593-D7F5CD2E9FE6}" name="Column5199" dataDxfId="11176"/>
    <tableColumn id="5220" xr3:uid="{2D84C09C-CAC5-484A-BCBD-C7E793BEF6A2}" name="Column5200" dataDxfId="11175"/>
    <tableColumn id="5221" xr3:uid="{9C949713-3A2C-478E-ABC7-C4783B18889E}" name="Column5201" dataDxfId="11174"/>
    <tableColumn id="5222" xr3:uid="{FCAD7FEF-BCD4-4EBC-937F-2C68B4C3ACAC}" name="Column5202" dataDxfId="11173"/>
    <tableColumn id="5223" xr3:uid="{DA5C1BDD-B41C-470C-95FD-625AAC0E14B1}" name="Column5203" dataDxfId="11172"/>
    <tableColumn id="5224" xr3:uid="{13AFF302-79D3-492C-B70F-8747D9EFB31E}" name="Column5204" dataDxfId="11171"/>
    <tableColumn id="5225" xr3:uid="{07A286B6-2950-4CF3-887F-181D9EE2C2AA}" name="Column5205" dataDxfId="11170"/>
    <tableColumn id="5226" xr3:uid="{D9CF734A-D3A8-4A0D-82E4-55A35877F32F}" name="Column5206" dataDxfId="11169"/>
    <tableColumn id="5227" xr3:uid="{13AC3DF8-6EC6-4514-AE72-09E2691E447F}" name="Column5207" dataDxfId="11168"/>
    <tableColumn id="5228" xr3:uid="{7E42617F-B9AE-4A43-90C0-7F4A9D64A21C}" name="Column5208" dataDxfId="11167"/>
    <tableColumn id="5229" xr3:uid="{32CEAA9E-F361-4B9E-9EAF-EE5623CD56C8}" name="Column5209" dataDxfId="11166"/>
    <tableColumn id="5230" xr3:uid="{9F471290-2934-4A66-89CC-F57A8C344CE1}" name="Column5210" dataDxfId="11165"/>
    <tableColumn id="5231" xr3:uid="{2E802DDA-B9B2-4C93-9433-FAC876414F12}" name="Column5211" dataDxfId="11164"/>
    <tableColumn id="5232" xr3:uid="{A56BFDF4-AA2E-40A4-B69F-E4A8123A1540}" name="Column5212" dataDxfId="11163"/>
    <tableColumn id="5233" xr3:uid="{C010EAF4-8AAD-44CA-A92D-B49188F29FE3}" name="Column5213" dataDxfId="11162"/>
    <tableColumn id="5234" xr3:uid="{0016E2BE-2747-4CBA-B50A-F9279BF4A804}" name="Column5214" dataDxfId="11161"/>
    <tableColumn id="5235" xr3:uid="{FDA5BF08-91F3-4FF5-9F79-70B1CEC3725E}" name="Column5215" dataDxfId="11160"/>
    <tableColumn id="5236" xr3:uid="{F4A49FEE-5347-4A1F-A857-84E3BE97ADFE}" name="Column5216" dataDxfId="11159"/>
    <tableColumn id="5237" xr3:uid="{ED7D2A4A-C40C-4CCC-9E78-85A5C8B8EA79}" name="Column5217" dataDxfId="11158"/>
    <tableColumn id="5238" xr3:uid="{FAFC9660-8852-41EF-8069-210FCCEFCAB9}" name="Column5218" dataDxfId="11157"/>
    <tableColumn id="5239" xr3:uid="{33B0F394-9AF6-4EF7-BEAA-4F5CA7E2639C}" name="Column5219" dataDxfId="11156"/>
    <tableColumn id="5240" xr3:uid="{0200E2A8-6202-4B1F-9B48-7DF5077F1164}" name="Column5220" dataDxfId="11155"/>
    <tableColumn id="5241" xr3:uid="{CC17B2FE-EFBD-4017-A267-B512D90BD819}" name="Column5221" dataDxfId="11154"/>
    <tableColumn id="5242" xr3:uid="{A4E1AA0C-1B2C-49C2-AFDC-E3DC33AC9F3B}" name="Column5222" dataDxfId="11153"/>
    <tableColumn id="5243" xr3:uid="{357B6A6E-FC68-4725-870B-CD949DF65A74}" name="Column5223" dataDxfId="11152"/>
    <tableColumn id="5244" xr3:uid="{5413A38E-A473-4939-A14A-43925F625F2A}" name="Column5224" dataDxfId="11151"/>
    <tableColumn id="5245" xr3:uid="{E88F0788-B205-46D1-B65E-1FE9AE72E70E}" name="Column5225" dataDxfId="11150"/>
    <tableColumn id="5246" xr3:uid="{033A7E47-13E5-4785-A18A-E5420CAF3064}" name="Column5226" dataDxfId="11149"/>
    <tableColumn id="5247" xr3:uid="{935C1F0F-6E90-4182-916E-2AC6A44B82B3}" name="Column5227" dataDxfId="11148"/>
    <tableColumn id="5248" xr3:uid="{0C2D15FA-CC8B-455B-8851-E208AB3093B1}" name="Column5228" dataDxfId="11147"/>
    <tableColumn id="5249" xr3:uid="{7C88E2A0-A48F-4C43-A9BC-B467BE9225F3}" name="Column5229" dataDxfId="11146"/>
    <tableColumn id="5250" xr3:uid="{3BBA082A-93C3-431C-99B1-3088D7BB31F1}" name="Column5230" dataDxfId="11145"/>
    <tableColumn id="5251" xr3:uid="{64824C2E-7096-4636-B730-7B5E56CEB8D3}" name="Column5231" dataDxfId="11144"/>
    <tableColumn id="5252" xr3:uid="{0BE19F1E-9B9F-4B6E-95B3-94DA22E6E2E0}" name="Column5232" dataDxfId="11143"/>
    <tableColumn id="5253" xr3:uid="{F2C00F38-82CB-4121-A27B-C7518A9DC01F}" name="Column5233" dataDxfId="11142"/>
    <tableColumn id="5254" xr3:uid="{5F999C4B-80C6-401E-B85C-341C051361E2}" name="Column5234" dataDxfId="11141"/>
    <tableColumn id="5255" xr3:uid="{3096F253-AB92-4E8A-948B-C38BC017C433}" name="Column5235" dataDxfId="11140"/>
    <tableColumn id="5256" xr3:uid="{A260776C-1553-49F3-990F-E5F5E201D0BA}" name="Column5236" dataDxfId="11139"/>
    <tableColumn id="5257" xr3:uid="{1F2C15BA-4AFE-4745-8663-A1E75F518E5E}" name="Column5237" dataDxfId="11138"/>
    <tableColumn id="5258" xr3:uid="{DC905E44-F6A1-4A41-B18C-17010BF01DB4}" name="Column5238" dataDxfId="11137"/>
    <tableColumn id="5259" xr3:uid="{1AB09193-1317-429D-9255-BD2E578F3687}" name="Column5239" dataDxfId="11136"/>
    <tableColumn id="5260" xr3:uid="{2E965729-B404-410F-A1F5-6B66E2DA60ED}" name="Column5240" dataDxfId="11135"/>
    <tableColumn id="5261" xr3:uid="{CF3B05FA-8AD1-4350-87F0-1BB3D562D3E9}" name="Column5241" dataDxfId="11134"/>
    <tableColumn id="5262" xr3:uid="{6594C084-1C46-4B35-A766-F6E1E0B8A951}" name="Column5242" dataDxfId="11133"/>
    <tableColumn id="5263" xr3:uid="{A57C4E7C-B1CD-4683-8C35-D87DF8439141}" name="Column5243" dataDxfId="11132"/>
    <tableColumn id="5264" xr3:uid="{A6A378DD-9829-4BFF-B568-6B0DE14C577B}" name="Column5244" dataDxfId="11131"/>
    <tableColumn id="5265" xr3:uid="{BE11EC34-74F1-4F05-9C00-D0D195394C66}" name="Column5245" dataDxfId="11130"/>
    <tableColumn id="5266" xr3:uid="{D8326CAB-A66B-4EDC-A984-106D71E9B010}" name="Column5246" dataDxfId="11129"/>
    <tableColumn id="5267" xr3:uid="{60E0FDFF-0731-4FCF-B813-4950E1CC4E74}" name="Column5247" dataDxfId="11128"/>
    <tableColumn id="5268" xr3:uid="{B40E5D1F-08F8-49E3-A1FC-D7A8C6EB73C7}" name="Column5248" dataDxfId="11127"/>
    <tableColumn id="5269" xr3:uid="{49046D2E-8B67-4198-8047-35569D8C7665}" name="Column5249" dataDxfId="11126"/>
    <tableColumn id="5270" xr3:uid="{F52E8A83-2E1D-4CAC-A7A0-79409A283706}" name="Column5250" dataDxfId="11125"/>
    <tableColumn id="5271" xr3:uid="{21B5EB82-485E-4D2D-9E98-0648DF51C3A1}" name="Column5251" dataDxfId="11124"/>
    <tableColumn id="5272" xr3:uid="{6D24FF87-A6B7-414C-8920-35E5A051C094}" name="Column5252" dataDxfId="11123"/>
    <tableColumn id="5273" xr3:uid="{5266AB0D-66D2-4469-A6C0-3467603B8EB7}" name="Column5253" dataDxfId="11122"/>
    <tableColumn id="5274" xr3:uid="{B7839D1E-7621-4AEC-943B-D8F274738FA4}" name="Column5254" dataDxfId="11121"/>
    <tableColumn id="5275" xr3:uid="{4DB1733C-6886-48E1-9251-51AD541F3531}" name="Column5255" dataDxfId="11120"/>
    <tableColumn id="5276" xr3:uid="{9B4E2816-CB48-48FC-9FCE-44BBB3FEB542}" name="Column5256" dataDxfId="11119"/>
    <tableColumn id="5277" xr3:uid="{1BC2EC5B-00C6-4B46-8F61-34A57FA868F2}" name="Column5257" dataDxfId="11118"/>
    <tableColumn id="5278" xr3:uid="{2F00105F-8FE8-4DBE-BFC8-2BDA8CB0AEAF}" name="Column5258" dataDxfId="11117"/>
    <tableColumn id="5279" xr3:uid="{879FAE05-34C9-4E5D-B8E6-A098145076EB}" name="Column5259" dataDxfId="11116"/>
    <tableColumn id="5280" xr3:uid="{36F6B8C4-CDEB-4C62-947E-AC00CAA05BCB}" name="Column5260" dataDxfId="11115"/>
    <tableColumn id="5281" xr3:uid="{325789C3-3EE7-47F4-9CC3-074E4C423B34}" name="Column5261" dataDxfId="11114"/>
    <tableColumn id="5282" xr3:uid="{1166038B-CC1F-4E28-82B4-EFF69E105897}" name="Column5262" dataDxfId="11113"/>
    <tableColumn id="5283" xr3:uid="{BED2C090-7AF1-4D0A-9DCD-5B40E4213D3D}" name="Column5263" dataDxfId="11112"/>
    <tableColumn id="5284" xr3:uid="{8A6F2A6F-6267-4065-9673-9434BE9E9DCF}" name="Column5264" dataDxfId="11111"/>
    <tableColumn id="5285" xr3:uid="{9BD44440-2322-4968-BF7A-F6AB8ADBB3F0}" name="Column5265" dataDxfId="11110"/>
    <tableColumn id="5286" xr3:uid="{00DBFF2F-6568-4B0D-BF8A-5661ED5A7831}" name="Column5266" dataDxfId="11109"/>
    <tableColumn id="5287" xr3:uid="{A03F7E5D-D0A3-4A93-BBC6-F425818FB459}" name="Column5267" dataDxfId="11108"/>
    <tableColumn id="5288" xr3:uid="{320A4BF4-2F86-4FF1-A704-8005D637CA70}" name="Column5268" dataDxfId="11107"/>
    <tableColumn id="5289" xr3:uid="{291BBD0F-C240-464A-AD54-95390F91DC8A}" name="Column5269" dataDxfId="11106"/>
    <tableColumn id="5290" xr3:uid="{821E4097-BECE-470F-880C-736352B0BE7F}" name="Column5270" dataDxfId="11105"/>
    <tableColumn id="5291" xr3:uid="{DF3A5B32-A382-4AB4-B9FF-E55F8CBB788C}" name="Column5271" dataDxfId="11104"/>
    <tableColumn id="5292" xr3:uid="{B8195881-C093-4F25-9074-A0DC5FAF6868}" name="Column5272" dataDxfId="11103"/>
    <tableColumn id="5293" xr3:uid="{4459ABA7-7DE8-441C-9CA3-D13DD74943F0}" name="Column5273" dataDxfId="11102"/>
    <tableColumn id="5294" xr3:uid="{BA08316F-6D27-49D3-BD61-B6AE57FCF78B}" name="Column5274" dataDxfId="11101"/>
    <tableColumn id="5295" xr3:uid="{0307ACB9-DEED-4699-AC4D-7DCF341D8101}" name="Column5275" dataDxfId="11100"/>
    <tableColumn id="5296" xr3:uid="{D7865B5D-F06E-43D8-B2EC-72C7D9B787B0}" name="Column5276" dataDxfId="11099"/>
    <tableColumn id="5297" xr3:uid="{11C1EB70-4975-4762-A904-EFB9A0990B0C}" name="Column5277" dataDxfId="11098"/>
    <tableColumn id="5298" xr3:uid="{BFF797D6-4DAB-45DC-994A-94E6088CDDCF}" name="Column5278" dataDxfId="11097"/>
    <tableColumn id="5299" xr3:uid="{0B74FE6B-2285-4FDA-99BA-0222109675A1}" name="Column5279" dataDxfId="11096"/>
    <tableColumn id="5300" xr3:uid="{526E5F40-EA81-468B-8AA9-AF2D7C014860}" name="Column5280" dataDxfId="11095"/>
    <tableColumn id="5301" xr3:uid="{1FE1BBC0-C10F-4EA5-BB49-AC9D3655A02C}" name="Column5281" dataDxfId="11094"/>
    <tableColumn id="5302" xr3:uid="{0E61A38E-405C-4E6F-B29F-A46957C4BDA2}" name="Column5282" dataDxfId="11093"/>
    <tableColumn id="5303" xr3:uid="{156D448D-0CC1-496C-B2C7-D389F2CADE4C}" name="Column5283" dataDxfId="11092"/>
    <tableColumn id="5304" xr3:uid="{EA0EAFDB-99B1-43E3-B2A1-FFF28F5988C0}" name="Column5284" dataDxfId="11091"/>
    <tableColumn id="5305" xr3:uid="{D29021BD-2670-4834-8C00-9D819F91B416}" name="Column5285" dataDxfId="11090"/>
    <tableColumn id="5306" xr3:uid="{F4B98A3F-66EA-4225-8E37-BBE5D8FBF5ED}" name="Column5286" dataDxfId="11089"/>
    <tableColumn id="5307" xr3:uid="{056DE6B7-B028-4D84-9F28-0B6400FE1F6A}" name="Column5287" dataDxfId="11088"/>
    <tableColumn id="5308" xr3:uid="{378E2D2A-E650-4EB4-BB14-FE803E251990}" name="Column5288" dataDxfId="11087"/>
    <tableColumn id="5309" xr3:uid="{37D497A0-23BB-40C0-8C8C-763948F82F56}" name="Column5289" dataDxfId="11086"/>
    <tableColumn id="5310" xr3:uid="{B7059F02-5E35-48A3-8F5B-092CE35AE06A}" name="Column5290" dataDxfId="11085"/>
    <tableColumn id="5311" xr3:uid="{33550D6B-46B5-4E1D-8C38-1D37288A1F48}" name="Column5291" dataDxfId="11084"/>
    <tableColumn id="5312" xr3:uid="{E9EA2A0A-F02D-470B-8469-6F72D08D7F63}" name="Column5292" dataDxfId="11083"/>
    <tableColumn id="5313" xr3:uid="{BFF006B1-EE20-4893-A931-D8DCBE0EC1CE}" name="Column5293" dataDxfId="11082"/>
    <tableColumn id="5314" xr3:uid="{46BAE0FF-213F-4480-B410-9993D702C002}" name="Column5294" dataDxfId="11081"/>
    <tableColumn id="5315" xr3:uid="{5FA6666F-B95C-4D70-897C-833D8D6850DD}" name="Column5295" dataDxfId="11080"/>
    <tableColumn id="5316" xr3:uid="{EF8E496F-3898-4B00-ABE5-6B0DD9127011}" name="Column5296" dataDxfId="11079"/>
    <tableColumn id="5317" xr3:uid="{380CEB93-DD3F-4E3D-8538-70E411F0AF95}" name="Column5297" dataDxfId="11078"/>
    <tableColumn id="5318" xr3:uid="{0DD3797A-7142-444F-AC71-DEC70FB7DDCE}" name="Column5298" dataDxfId="11077"/>
    <tableColumn id="5319" xr3:uid="{58C8A148-B17A-4B1D-A365-D4C45DD497DF}" name="Column5299" dataDxfId="11076"/>
    <tableColumn id="5320" xr3:uid="{747E5A90-0229-4C50-96D0-2A55C6FE2E74}" name="Column5300" dataDxfId="11075"/>
    <tableColumn id="5321" xr3:uid="{DB0EFBC6-489F-4189-BED8-B8B8A3261087}" name="Column5301" dataDxfId="11074"/>
    <tableColumn id="5322" xr3:uid="{2C93C430-9B5E-452A-A112-9CE79F74BA1D}" name="Column5302" dataDxfId="11073"/>
    <tableColumn id="5323" xr3:uid="{2CEE8C24-51A5-40CA-AC99-B4021D38123B}" name="Column5303" dataDxfId="11072"/>
    <tableColumn id="5324" xr3:uid="{F59A4B1B-0509-4AA7-84DA-42923D083109}" name="Column5304" dataDxfId="11071"/>
    <tableColumn id="5325" xr3:uid="{402379B6-9255-4BCB-A3DD-D18F1FB162F5}" name="Column5305" dataDxfId="11070"/>
    <tableColumn id="5326" xr3:uid="{4326541E-0DB5-482F-AF29-D83E569C3EC3}" name="Column5306" dataDxfId="11069"/>
    <tableColumn id="5327" xr3:uid="{752CC9B4-018D-4022-9398-3A6DFA999F78}" name="Column5307" dataDxfId="11068"/>
    <tableColumn id="5328" xr3:uid="{B80C8C09-150D-49B4-91AE-226A285C211E}" name="Column5308" dataDxfId="11067"/>
    <tableColumn id="5329" xr3:uid="{196213D3-D4C5-45B3-9C09-A921EE570676}" name="Column5309" dataDxfId="11066"/>
    <tableColumn id="5330" xr3:uid="{718AD819-DC94-4AFF-A0E3-76596EBBE48B}" name="Column5310" dataDxfId="11065"/>
    <tableColumn id="5331" xr3:uid="{AE0A8445-2B37-4233-BDDE-E7044FB2097D}" name="Column5311" dataDxfId="11064"/>
    <tableColumn id="5332" xr3:uid="{D7C62A11-5FE8-48E2-A30B-552DF050E491}" name="Column5312" dataDxfId="11063"/>
    <tableColumn id="5333" xr3:uid="{CDD3164E-BCBD-476E-A42A-6BCCC51EE90B}" name="Column5313" dataDxfId="11062"/>
    <tableColumn id="5334" xr3:uid="{E118FC09-DECF-425C-97F0-E4194AF1AC1D}" name="Column5314" dataDxfId="11061"/>
    <tableColumn id="5335" xr3:uid="{F73C7D67-95E9-42C5-8486-C19202D6DDB7}" name="Column5315" dataDxfId="11060"/>
    <tableColumn id="5336" xr3:uid="{1824670C-80F2-4549-B1C2-189EAEB13CDF}" name="Column5316" dataDxfId="11059"/>
    <tableColumn id="5337" xr3:uid="{63647441-7B7A-4963-8839-296BF28FB4F2}" name="Column5317" dataDxfId="11058"/>
    <tableColumn id="5338" xr3:uid="{5DB9A0DB-CF10-42F2-98E9-EE5FE1FBC24B}" name="Column5318" dataDxfId="11057"/>
    <tableColumn id="5339" xr3:uid="{6BABBA55-24E4-4EAD-A38D-3B0AA2623318}" name="Column5319" dataDxfId="11056"/>
    <tableColumn id="5340" xr3:uid="{1490EF37-FE86-43BE-807A-FC9C63C4995E}" name="Column5320" dataDxfId="11055"/>
    <tableColumn id="5341" xr3:uid="{2A3DA856-5D4F-4852-9D0E-1B45FB09C49F}" name="Column5321" dataDxfId="11054"/>
    <tableColumn id="5342" xr3:uid="{16D75201-0EFC-4973-B6C3-07138789F86C}" name="Column5322" dataDxfId="11053"/>
    <tableColumn id="5343" xr3:uid="{957FF5D4-4C2D-4AB8-BEFE-D1A61028E32E}" name="Column5323" dataDxfId="11052"/>
    <tableColumn id="5344" xr3:uid="{3E5693A1-D50B-4000-A91B-0D4E9A854AC9}" name="Column5324" dataDxfId="11051"/>
    <tableColumn id="5345" xr3:uid="{829007BF-D756-4719-8388-7112C98E1F24}" name="Column5325" dataDxfId="11050"/>
    <tableColumn id="5346" xr3:uid="{018ED6F1-6DA7-4B0D-99F7-11BB1E455573}" name="Column5326" dataDxfId="11049"/>
    <tableColumn id="5347" xr3:uid="{4492BD72-0646-4174-A549-07F0A87DEAB9}" name="Column5327" dataDxfId="11048"/>
    <tableColumn id="5348" xr3:uid="{93FF5B10-4094-4555-B598-CEA555D31F17}" name="Column5328" dataDxfId="11047"/>
    <tableColumn id="5349" xr3:uid="{18CF4F0A-E266-4D7E-8B97-AECD77BF1BD4}" name="Column5329" dataDxfId="11046"/>
    <tableColumn id="5350" xr3:uid="{55FB14E1-4037-4086-9F51-E2D6A4803748}" name="Column5330" dataDxfId="11045"/>
    <tableColumn id="5351" xr3:uid="{ECAFC994-70C9-493A-B722-BC39295DF453}" name="Column5331" dataDxfId="11044"/>
    <tableColumn id="5352" xr3:uid="{A474EF02-5C4F-457F-9AFA-A2AE9DC38800}" name="Column5332" dataDxfId="11043"/>
    <tableColumn id="5353" xr3:uid="{E294D238-5A94-4D05-AABD-567C284A2137}" name="Column5333" dataDxfId="11042"/>
    <tableColumn id="5354" xr3:uid="{7178BFFD-A9B1-4CB2-A3CB-68BCE8DFD48D}" name="Column5334" dataDxfId="11041"/>
    <tableColumn id="5355" xr3:uid="{7C8BA24B-1E06-4ABD-BB2D-D1F9DE4DADC7}" name="Column5335" dataDxfId="11040"/>
    <tableColumn id="5356" xr3:uid="{F11E9C29-4E35-4621-AA00-A7D02A97247C}" name="Column5336" dataDxfId="11039"/>
    <tableColumn id="5357" xr3:uid="{53FA6B21-D539-412A-B874-3AC68CB1661B}" name="Column5337" dataDxfId="11038"/>
    <tableColumn id="5358" xr3:uid="{DE200C24-5D4D-4E57-B748-9B60258D156D}" name="Column5338" dataDxfId="11037"/>
    <tableColumn id="5359" xr3:uid="{38F8F098-B7FF-40C6-AAFC-5526527CD6B6}" name="Column5339" dataDxfId="11036"/>
    <tableColumn id="5360" xr3:uid="{8F5C5475-4F70-48C8-BCD1-A558F0F0BDA5}" name="Column5340" dataDxfId="11035"/>
    <tableColumn id="5361" xr3:uid="{97E09C53-E883-44EB-8119-30448A00BE09}" name="Column5341" dataDxfId="11034"/>
    <tableColumn id="5362" xr3:uid="{79346416-7F4D-4306-A90C-72D54757B14D}" name="Column5342" dataDxfId="11033"/>
    <tableColumn id="5363" xr3:uid="{230C13B2-C8FA-4747-B187-D1C2F1C00CE2}" name="Column5343" dataDxfId="11032"/>
    <tableColumn id="5364" xr3:uid="{9B21332B-8482-4137-8744-1AC98FDB1130}" name="Column5344" dataDxfId="11031"/>
    <tableColumn id="5365" xr3:uid="{545567A7-2910-44CD-A196-D6E691BF2AFE}" name="Column5345" dataDxfId="11030"/>
    <tableColumn id="5366" xr3:uid="{715E56C0-808E-4BD5-8BBF-369F93DD7805}" name="Column5346" dataDxfId="11029"/>
    <tableColumn id="5367" xr3:uid="{0A2FC2C2-19C2-42A0-A390-230CA129802B}" name="Column5347" dataDxfId="11028"/>
    <tableColumn id="5368" xr3:uid="{011A3CC5-51CF-4A17-AB5F-A1153E7D005C}" name="Column5348" dataDxfId="11027"/>
    <tableColumn id="5369" xr3:uid="{9E13A04E-1C11-49DA-A635-40D8F021D52F}" name="Column5349" dataDxfId="11026"/>
    <tableColumn id="5370" xr3:uid="{28BAE4B3-0E8F-45F2-9BD9-D0D1126139E6}" name="Column5350" dataDxfId="11025"/>
    <tableColumn id="5371" xr3:uid="{1C77422A-4538-4847-88F1-F9BDB2CC9E63}" name="Column5351" dataDxfId="11024"/>
    <tableColumn id="5372" xr3:uid="{D8760A2C-44E2-4C6B-8340-9F55B2339B4B}" name="Column5352" dataDxfId="11023"/>
    <tableColumn id="5373" xr3:uid="{2465BD17-9CD2-49A7-A98C-C695374CAF86}" name="Column5353" dataDxfId="11022"/>
    <tableColumn id="5374" xr3:uid="{176B17D0-0483-4487-ACF0-63A08CE1FDC9}" name="Column5354" dataDxfId="11021"/>
    <tableColumn id="5375" xr3:uid="{69C16698-AD35-4D46-A764-95162C383406}" name="Column5355" dataDxfId="11020"/>
    <tableColumn id="5376" xr3:uid="{E16DBD60-1D7C-4FD5-B420-53FBBEE82E6F}" name="Column5356" dataDxfId="11019"/>
    <tableColumn id="5377" xr3:uid="{2BE439FB-8D72-44D4-B6F9-A744EFD6FB25}" name="Column5357" dataDxfId="11018"/>
    <tableColumn id="5378" xr3:uid="{9249C60C-DB6B-4AB0-B2F0-0AB4AC1B67C6}" name="Column5358" dataDxfId="11017"/>
    <tableColumn id="5379" xr3:uid="{3239F40D-D3C9-4DAE-A679-EA2960AE2298}" name="Column5359" dataDxfId="11016"/>
    <tableColumn id="5380" xr3:uid="{CF700EB2-9D25-4704-8DFD-5CBF7CF32ADF}" name="Column5360" dataDxfId="11015"/>
    <tableColumn id="5381" xr3:uid="{33454457-49AF-430C-9558-48AD9C5E59FD}" name="Column5361" dataDxfId="11014"/>
    <tableColumn id="5382" xr3:uid="{85754759-85CD-4157-8156-D9CF06DDCB1A}" name="Column5362" dataDxfId="11013"/>
    <tableColumn id="5383" xr3:uid="{3CADC5B7-AFC0-4788-827F-DF14A134EC53}" name="Column5363" dataDxfId="11012"/>
    <tableColumn id="5384" xr3:uid="{83833C29-F870-450F-859D-D049F64726FD}" name="Column5364" dataDxfId="11011"/>
    <tableColumn id="5385" xr3:uid="{6494F2A6-9475-43D9-AE39-961CE22CA6B8}" name="Column5365" dataDxfId="11010"/>
    <tableColumn id="5386" xr3:uid="{9540A24E-0A6C-47C5-B235-F530FAAF6FAC}" name="Column5366" dataDxfId="11009"/>
    <tableColumn id="5387" xr3:uid="{56ED3649-263B-4463-ABA7-C9191871B6DE}" name="Column5367" dataDxfId="11008"/>
    <tableColumn id="5388" xr3:uid="{FAC7FC9F-3015-4E62-BD8C-8E8E644881CB}" name="Column5368" dataDxfId="11007"/>
    <tableColumn id="5389" xr3:uid="{A48BA112-FC96-42EA-971D-ADBF9536E9E6}" name="Column5369" dataDxfId="11006"/>
    <tableColumn id="5390" xr3:uid="{DF294914-45A7-4983-93C9-B6C9A53A8D4B}" name="Column5370" dataDxfId="11005"/>
    <tableColumn id="5391" xr3:uid="{2C2964AB-9DDD-4C59-806A-14BE63105291}" name="Column5371" dataDxfId="11004"/>
    <tableColumn id="5392" xr3:uid="{23F3F8B3-7F99-4C64-A839-6648B6138E47}" name="Column5372" dataDxfId="11003"/>
    <tableColumn id="5393" xr3:uid="{A572CF18-597C-43A8-A799-C4198BCC7B8F}" name="Column5373" dataDxfId="11002"/>
    <tableColumn id="5394" xr3:uid="{1B0E4F87-CC4E-452C-910A-BF0B878A3BE0}" name="Column5374" dataDxfId="11001"/>
    <tableColumn id="5395" xr3:uid="{7A1ACA2B-7414-4401-AEDB-7A769EF738E3}" name="Column5375" dataDxfId="11000"/>
    <tableColumn id="5396" xr3:uid="{FAB84871-B09E-422A-BD70-243E4C2E078E}" name="Column5376" dataDxfId="10999"/>
    <tableColumn id="5397" xr3:uid="{DD1F3880-2D4B-459D-B2F8-CEC46245B0BD}" name="Column5377" dataDxfId="10998"/>
    <tableColumn id="5398" xr3:uid="{9FE5F0B7-B024-4CD0-80CA-E79FBE5A4AF2}" name="Column5378" dataDxfId="10997"/>
    <tableColumn id="5399" xr3:uid="{6A8D85F0-0DD7-49A4-86B4-7D5A4EAA08E8}" name="Column5379" dataDxfId="10996"/>
    <tableColumn id="5400" xr3:uid="{863902D3-6E33-4B51-804E-A18CF99E4313}" name="Column5380" dataDxfId="10995"/>
    <tableColumn id="5401" xr3:uid="{C1D3C79E-51E0-4947-BF81-7A8A9B443E68}" name="Column5381" dataDxfId="10994"/>
    <tableColumn id="5402" xr3:uid="{D5F9E5A5-1C9D-4409-B712-823FA1CF33D3}" name="Column5382" dataDxfId="10993"/>
    <tableColumn id="5403" xr3:uid="{A5343D13-CCA5-4963-A436-E75BF193D39A}" name="Column5383" dataDxfId="10992"/>
    <tableColumn id="5404" xr3:uid="{3E5C4106-F6B4-46F7-B87E-BB6167A8D86B}" name="Column5384" dataDxfId="10991"/>
    <tableColumn id="5405" xr3:uid="{433AF372-B39F-4A63-ACF1-8826D9376BDD}" name="Column5385" dataDxfId="10990"/>
    <tableColumn id="5406" xr3:uid="{03B60479-AFAB-4926-9C4C-2469470869FD}" name="Column5386" dataDxfId="10989"/>
    <tableColumn id="5407" xr3:uid="{B66E140C-FD74-4B00-96D2-C9BE7DEECA34}" name="Column5387" dataDxfId="10988"/>
    <tableColumn id="5408" xr3:uid="{47F8FF3C-5BF4-419C-971C-1E37DAA29147}" name="Column5388" dataDxfId="10987"/>
    <tableColumn id="5409" xr3:uid="{BEEED962-1AA8-452B-AC87-8BF2E44FD4CD}" name="Column5389" dataDxfId="10986"/>
    <tableColumn id="5410" xr3:uid="{2F3F772F-E457-4488-95C9-B60A9BDC7BFB}" name="Column5390" dataDxfId="10985"/>
    <tableColumn id="5411" xr3:uid="{C1ECD5F7-1E8E-4544-94EC-D7A4EFE2E406}" name="Column5391" dataDxfId="10984"/>
    <tableColumn id="5412" xr3:uid="{54E95DF1-90EF-41CC-B513-FC0FCB2AB933}" name="Column5392" dataDxfId="10983"/>
    <tableColumn id="5413" xr3:uid="{9546B79B-05CA-4AB6-A71E-6C41160B054A}" name="Column5393" dataDxfId="10982"/>
    <tableColumn id="5414" xr3:uid="{EBC1A0B0-9DFB-4412-AB4B-6E1F152E93C9}" name="Column5394" dataDxfId="10981"/>
    <tableColumn id="5415" xr3:uid="{F349902F-7305-4377-8855-F6203FA672FF}" name="Column5395" dataDxfId="10980"/>
    <tableColumn id="5416" xr3:uid="{69FFF587-A9C3-480B-9198-08BF35A94A81}" name="Column5396" dataDxfId="10979"/>
    <tableColumn id="5417" xr3:uid="{515AFC65-5623-45AD-8257-268F255A672E}" name="Column5397" dataDxfId="10978"/>
    <tableColumn id="5418" xr3:uid="{9D303179-5FE6-4779-ABD6-77685449363B}" name="Column5398" dataDxfId="10977"/>
    <tableColumn id="5419" xr3:uid="{42F7878B-8EEB-42D2-A239-C69B4ACECFB7}" name="Column5399" dataDxfId="10976"/>
    <tableColumn id="5420" xr3:uid="{6D9DA004-FE79-4E4A-A670-32BF1414A9FE}" name="Column5400" dataDxfId="10975"/>
    <tableColumn id="5421" xr3:uid="{4F22C82B-27D3-41F5-9393-B39AF5950DBF}" name="Column5401" dataDxfId="10974"/>
    <tableColumn id="5422" xr3:uid="{89CDE970-BDA8-45B9-8C84-2E68065CB9C4}" name="Column5402" dataDxfId="10973"/>
    <tableColumn id="5423" xr3:uid="{D98C2FEE-A804-47D5-B49F-065E16F77AAB}" name="Column5403" dataDxfId="10972"/>
    <tableColumn id="5424" xr3:uid="{09A29D70-57E5-4CDB-84D0-72EEE8E6F23D}" name="Column5404" dataDxfId="10971"/>
    <tableColumn id="5425" xr3:uid="{0A4C0D22-9165-4098-8602-3917184DE258}" name="Column5405" dataDxfId="10970"/>
    <tableColumn id="5426" xr3:uid="{B7F009B8-7468-4467-91FA-007F8EDA3D62}" name="Column5406" dataDxfId="10969"/>
    <tableColumn id="5427" xr3:uid="{74BCE036-3BAA-46F8-B511-4122BFA1BBBA}" name="Column5407" dataDxfId="10968"/>
    <tableColumn id="5428" xr3:uid="{CF17CA84-FCB6-4D73-B2C4-3F98974A674C}" name="Column5408" dataDxfId="10967"/>
    <tableColumn id="5429" xr3:uid="{EC3FAED0-6337-44A8-9A42-D80515A3A7AE}" name="Column5409" dataDxfId="10966"/>
    <tableColumn id="5430" xr3:uid="{36B61B37-75A5-4BEC-A58B-9A231F295A5A}" name="Column5410" dataDxfId="10965"/>
    <tableColumn id="5431" xr3:uid="{4CCFAD4B-91AC-4B10-B30D-E4C40223F2D3}" name="Column5411" dataDxfId="10964"/>
    <tableColumn id="5432" xr3:uid="{DE8DDCC6-AF7A-47A1-8C5A-0EF32F6C92CA}" name="Column5412" dataDxfId="10963"/>
    <tableColumn id="5433" xr3:uid="{CA5607F3-BAD1-4DEC-8A10-29C8070BE8B2}" name="Column5413" dataDxfId="10962"/>
    <tableColumn id="5434" xr3:uid="{AAFECD40-B01A-4A81-A5DC-F2D39DA7679A}" name="Column5414" dataDxfId="10961"/>
    <tableColumn id="5435" xr3:uid="{B6F9E57C-4502-4201-BB7B-E69F079514B5}" name="Column5415" dataDxfId="10960"/>
    <tableColumn id="5436" xr3:uid="{BD781A2B-D4FD-443E-82C4-2A0D6463A6B1}" name="Column5416" dataDxfId="10959"/>
    <tableColumn id="5437" xr3:uid="{5A15FA47-A8E9-4761-8590-2BEC416BA91C}" name="Column5417" dataDxfId="10958"/>
    <tableColumn id="5438" xr3:uid="{365A5BC9-2ACE-4FAA-950A-2A08043AF2E5}" name="Column5418" dataDxfId="10957"/>
    <tableColumn id="5439" xr3:uid="{1284A839-404C-4771-8FA5-31FA5EC8EAD6}" name="Column5419" dataDxfId="10956"/>
    <tableColumn id="5440" xr3:uid="{A4E15C1B-8504-4DC0-B89E-9D23CE5FFCF8}" name="Column5420" dataDxfId="10955"/>
    <tableColumn id="5441" xr3:uid="{F7503528-2BB6-403C-89F1-C8195B5ECE51}" name="Column5421" dataDxfId="10954"/>
    <tableColumn id="5442" xr3:uid="{B5820CF2-D3FD-4591-9F33-BB3B46F7A6CA}" name="Column5422" dataDxfId="10953"/>
    <tableColumn id="5443" xr3:uid="{7C09D968-AABC-4542-B534-079525758BF3}" name="Column5423" dataDxfId="10952"/>
    <tableColumn id="5444" xr3:uid="{7E5F6E6C-95DC-41D1-87A3-40481DDD6173}" name="Column5424" dataDxfId="10951"/>
    <tableColumn id="5445" xr3:uid="{741318B8-3D53-4FD4-B720-65016B6208CC}" name="Column5425" dataDxfId="10950"/>
    <tableColumn id="5446" xr3:uid="{6611B5B9-5F06-44F6-A5AA-6BD5FFB1FA53}" name="Column5426" dataDxfId="10949"/>
    <tableColumn id="5447" xr3:uid="{C0AAD242-4E4D-4AD4-B576-EA015574C84E}" name="Column5427" dataDxfId="10948"/>
    <tableColumn id="5448" xr3:uid="{0CE644F0-B0C3-436E-9A9B-CE9E1B745761}" name="Column5428" dataDxfId="10947"/>
    <tableColumn id="5449" xr3:uid="{B5C9C69C-B4C9-4323-928F-FC754F3517AD}" name="Column5429" dataDxfId="10946"/>
    <tableColumn id="5450" xr3:uid="{A2B3966C-E8E1-4954-9968-F25286802B5C}" name="Column5430" dataDxfId="10945"/>
    <tableColumn id="5451" xr3:uid="{6E3BA557-8FCD-44D0-943A-66A91C619FDC}" name="Column5431" dataDxfId="10944"/>
    <tableColumn id="5452" xr3:uid="{4C5E0665-EA67-4E05-854B-34E42E5C0C17}" name="Column5432" dataDxfId="10943"/>
    <tableColumn id="5453" xr3:uid="{C6848FA7-D35B-4F8E-9251-01F3C5C68E82}" name="Column5433" dataDxfId="10942"/>
    <tableColumn id="5454" xr3:uid="{5DE810F8-D330-4417-BD0D-7631A7783DD0}" name="Column5434" dataDxfId="10941"/>
    <tableColumn id="5455" xr3:uid="{1EC01E71-DAD4-4FDB-AD01-D3D42134C07C}" name="Column5435" dataDxfId="10940"/>
    <tableColumn id="5456" xr3:uid="{60628DB3-B42B-4D25-ABAD-85F726F8F64A}" name="Column5436" dataDxfId="10939"/>
    <tableColumn id="5457" xr3:uid="{9BCB60E3-1EA0-40CE-86C3-F587DE838E84}" name="Column5437" dataDxfId="10938"/>
    <tableColumn id="5458" xr3:uid="{C5321413-DC51-4C71-B094-940387220DF5}" name="Column5438" dataDxfId="10937"/>
    <tableColumn id="5459" xr3:uid="{4E128411-44B9-4590-A666-B8337E6B0272}" name="Column5439" dataDxfId="10936"/>
    <tableColumn id="5460" xr3:uid="{4F1EAE67-778E-4135-BAFE-606688D4F681}" name="Column5440" dataDxfId="10935"/>
    <tableColumn id="5461" xr3:uid="{B1F2255C-41BE-4323-8F7B-81FCD289BAB8}" name="Column5441" dataDxfId="10934"/>
    <tableColumn id="5462" xr3:uid="{88C0495B-1874-43FB-8DB1-19223110148C}" name="Column5442" dataDxfId="10933"/>
    <tableColumn id="5463" xr3:uid="{73901EF4-C490-476F-8421-F1B2CEE79768}" name="Column5443" dataDxfId="10932"/>
    <tableColumn id="5464" xr3:uid="{BCF33B3B-DDF5-4710-83F5-442992E4F792}" name="Column5444" dataDxfId="10931"/>
    <tableColumn id="5465" xr3:uid="{40B6B901-83CE-429F-B364-057E61C82B62}" name="Column5445" dataDxfId="10930"/>
    <tableColumn id="5466" xr3:uid="{665658CE-A309-4EB8-B969-4878518BC051}" name="Column5446" dataDxfId="10929"/>
    <tableColumn id="5467" xr3:uid="{17C7683E-AF60-4FC5-8C02-7ABDF76A42A9}" name="Column5447" dataDxfId="10928"/>
    <tableColumn id="5468" xr3:uid="{226A3B17-CF0F-42D4-9B0A-2FAB54C5EE36}" name="Column5448" dataDxfId="10927"/>
    <tableColumn id="5469" xr3:uid="{EFF2EA7C-17F3-4C9B-B493-0F95DBB029D5}" name="Column5449" dataDxfId="10926"/>
    <tableColumn id="5470" xr3:uid="{F6C47731-1B4F-4036-B0AA-489D505229FC}" name="Column5450" dataDxfId="10925"/>
    <tableColumn id="5471" xr3:uid="{10441760-E27F-409B-A759-D02D1AC918F6}" name="Column5451" dataDxfId="10924"/>
    <tableColumn id="5472" xr3:uid="{C466469E-3E1A-4546-AF87-6EEEC851E62C}" name="Column5452" dataDxfId="10923"/>
    <tableColumn id="5473" xr3:uid="{FBCFE8DE-7E52-40F1-9CB7-F86312839F55}" name="Column5453" dataDxfId="10922"/>
    <tableColumn id="5474" xr3:uid="{00BDF55F-3E73-4E7B-86D5-C037A91FF639}" name="Column5454" dataDxfId="10921"/>
    <tableColumn id="5475" xr3:uid="{C3F3FF46-D06A-4337-932E-7256990953F6}" name="Column5455" dataDxfId="10920"/>
    <tableColumn id="5476" xr3:uid="{320C0A61-69C8-4374-8FB5-039FC7233984}" name="Column5456" dataDxfId="10919"/>
    <tableColumn id="5477" xr3:uid="{76A78AD0-F2F0-4EA4-AA48-E618E7456016}" name="Column5457" dataDxfId="10918"/>
    <tableColumn id="5478" xr3:uid="{4654B04D-2BA8-45A5-908F-D81F1B3F7D2B}" name="Column5458" dataDxfId="10917"/>
    <tableColumn id="5479" xr3:uid="{1C1F63B8-1C37-4EE1-BDDF-6D3E600E0F38}" name="Column5459" dataDxfId="10916"/>
    <tableColumn id="5480" xr3:uid="{F930499C-B0E6-4F7C-AE43-1D679B734736}" name="Column5460" dataDxfId="10915"/>
    <tableColumn id="5481" xr3:uid="{C66D7338-2B67-4ED1-ACFE-172F2387F526}" name="Column5461" dataDxfId="10914"/>
    <tableColumn id="5482" xr3:uid="{5A3C36B7-464C-4E87-A2D8-5A2D08D3C064}" name="Column5462" dataDxfId="10913"/>
    <tableColumn id="5483" xr3:uid="{96717038-BF6B-47E4-8A32-F4693DB26C47}" name="Column5463" dataDxfId="10912"/>
    <tableColumn id="5484" xr3:uid="{B75FB010-2C46-472F-B57E-092D3D099604}" name="Column5464" dataDxfId="10911"/>
    <tableColumn id="5485" xr3:uid="{DB355E82-4D57-4A6E-9AC8-771945EC07EB}" name="Column5465" dataDxfId="10910"/>
    <tableColumn id="5486" xr3:uid="{40D288FD-1DA1-4393-9D1A-5827FFDFE39A}" name="Column5466" dataDxfId="10909"/>
    <tableColumn id="5487" xr3:uid="{C0BFC2EA-B03F-4ECF-8685-2B5338B51154}" name="Column5467" dataDxfId="10908"/>
    <tableColumn id="5488" xr3:uid="{66B953D6-A0DC-49CB-96F7-6160428C0992}" name="Column5468" dataDxfId="10907"/>
    <tableColumn id="5489" xr3:uid="{D008939C-4CFC-4414-8E39-7154A213E1CB}" name="Column5469" dataDxfId="10906"/>
    <tableColumn id="5490" xr3:uid="{6C1A7700-344E-4502-A9EE-52B6B1932FF7}" name="Column5470" dataDxfId="10905"/>
    <tableColumn id="5491" xr3:uid="{6F1FCCD2-2EA3-44BC-91DF-3EF66919942B}" name="Column5471" dataDxfId="10904"/>
    <tableColumn id="5492" xr3:uid="{66EBD2B7-0471-4847-8E5F-A6BFEF76699C}" name="Column5472" dataDxfId="10903"/>
    <tableColumn id="5493" xr3:uid="{5E7717E6-A3E3-4216-BA29-38B2F142E218}" name="Column5473" dataDxfId="10902"/>
    <tableColumn id="5494" xr3:uid="{8E036C83-14AE-4D16-8348-F29521779086}" name="Column5474" dataDxfId="10901"/>
    <tableColumn id="5495" xr3:uid="{44928D7F-43FE-4B51-BB2B-A72CA29F9287}" name="Column5475" dataDxfId="10900"/>
    <tableColumn id="5496" xr3:uid="{040466CC-98E7-45FB-9728-B44739E76A1D}" name="Column5476" dataDxfId="10899"/>
    <tableColumn id="5497" xr3:uid="{0A61C71F-9F36-4549-A9A1-567054961F3C}" name="Column5477" dataDxfId="10898"/>
    <tableColumn id="5498" xr3:uid="{AFA16ED4-86CD-41E5-91AE-AA0D3107846F}" name="Column5478" dataDxfId="10897"/>
    <tableColumn id="5499" xr3:uid="{46F95ABF-4218-43C0-BFB5-C0EAF1B7C88C}" name="Column5479" dataDxfId="10896"/>
    <tableColumn id="5500" xr3:uid="{5096EBCA-6E5D-4F9D-84C1-1D3B5F8A3404}" name="Column5480" dataDxfId="10895"/>
    <tableColumn id="5501" xr3:uid="{B907A44B-0E2F-47C7-BF0C-CFFCADE8D028}" name="Column5481" dataDxfId="10894"/>
    <tableColumn id="5502" xr3:uid="{88E72760-C381-45E4-A40E-8A5CD3A325BF}" name="Column5482" dataDxfId="10893"/>
    <tableColumn id="5503" xr3:uid="{0252AD3C-FE39-4291-8353-9A1F8F913D47}" name="Column5483" dataDxfId="10892"/>
    <tableColumn id="5504" xr3:uid="{B4DF95B9-C70B-4F49-9FD8-97C1D871DF26}" name="Column5484" dataDxfId="10891"/>
    <tableColumn id="5505" xr3:uid="{4361AC73-0ADC-466C-99A2-8960478CF292}" name="Column5485" dataDxfId="10890"/>
    <tableColumn id="5506" xr3:uid="{C8C2648E-567C-4B2B-9C52-1849DB991121}" name="Column5486" dataDxfId="10889"/>
    <tableColumn id="5507" xr3:uid="{E1377A25-8E57-41C9-960A-F7AF0CBACEF0}" name="Column5487" dataDxfId="10888"/>
    <tableColumn id="5508" xr3:uid="{A9347CF6-2972-400A-B179-99B74B871AA6}" name="Column5488" dataDxfId="10887"/>
    <tableColumn id="5509" xr3:uid="{E1F307A1-ACC0-4796-B22F-C22F95365976}" name="Column5489" dataDxfId="10886"/>
    <tableColumn id="5510" xr3:uid="{FBBD2705-3705-427E-A033-79502BB1125A}" name="Column5490" dataDxfId="10885"/>
    <tableColumn id="5511" xr3:uid="{0E3723CD-2E8D-4EBD-9514-7DA410865FA2}" name="Column5491" dataDxfId="10884"/>
    <tableColumn id="5512" xr3:uid="{E2994399-3735-4A96-8463-94B8321CBB48}" name="Column5492" dataDxfId="10883"/>
    <tableColumn id="5513" xr3:uid="{A7BBE9BD-10FE-4A97-8A78-44E044A2DDFF}" name="Column5493" dataDxfId="10882"/>
    <tableColumn id="5514" xr3:uid="{46F5D634-C866-4547-8465-88CB4DCAA8E6}" name="Column5494" dataDxfId="10881"/>
    <tableColumn id="5515" xr3:uid="{002D0094-F046-4DF1-9E1E-4857B49F0259}" name="Column5495" dataDxfId="10880"/>
    <tableColumn id="5516" xr3:uid="{4BD978EE-C52C-40A9-B24F-1EB501FBDC8C}" name="Column5496" dataDxfId="10879"/>
    <tableColumn id="5517" xr3:uid="{E67CEF24-C879-4745-AD69-75C5E7EF9507}" name="Column5497" dataDxfId="10878"/>
    <tableColumn id="5518" xr3:uid="{849E821A-D7CF-4970-9A2A-A14792CA8009}" name="Column5498" dataDxfId="10877"/>
    <tableColumn id="5519" xr3:uid="{C0114DAD-F59B-42AD-B396-B8A3396AA318}" name="Column5499" dataDxfId="10876"/>
    <tableColumn id="5520" xr3:uid="{51B7B335-C26D-440D-AB24-ACC861F79BE9}" name="Column5500" dataDxfId="10875"/>
    <tableColumn id="5521" xr3:uid="{081A1ADC-3E74-4838-9C1F-352600D3524A}" name="Column5501" dataDxfId="10874"/>
    <tableColumn id="5522" xr3:uid="{30DEDAE0-2B5C-40F3-AD0A-96C4790BD6AE}" name="Column5502" dataDxfId="10873"/>
    <tableColumn id="5523" xr3:uid="{39BBD1A5-6715-4BC2-BAAA-32D7BA8703D0}" name="Column5503" dataDxfId="10872"/>
    <tableColumn id="5524" xr3:uid="{C471348F-850C-40E4-A847-EFCC3B3D10C0}" name="Column5504" dataDxfId="10871"/>
    <tableColumn id="5525" xr3:uid="{81BC6F7E-10A8-4119-8FF0-E8BE3969D0AC}" name="Column5505" dataDxfId="10870"/>
    <tableColumn id="5526" xr3:uid="{DEEA2C34-3965-4475-B546-8D165C77F2D5}" name="Column5506" dataDxfId="10869"/>
    <tableColumn id="5527" xr3:uid="{7602D1C3-977A-4D23-BC82-2B471353FCD5}" name="Column5507" dataDxfId="10868"/>
    <tableColumn id="5528" xr3:uid="{AFE7888F-E3A5-42DF-AE42-485BC015D9DF}" name="Column5508" dataDxfId="10867"/>
    <tableColumn id="5529" xr3:uid="{95C5BB4F-C8FC-4B73-BBF4-CE56C5F96C36}" name="Column5509" dataDxfId="10866"/>
    <tableColumn id="5530" xr3:uid="{AFD14582-368F-4376-A2E8-6A281471450A}" name="Column5510" dataDxfId="10865"/>
    <tableColumn id="5531" xr3:uid="{2DA8AF82-A2C1-44C6-AB1A-81CEBE9F4BE0}" name="Column5511" dataDxfId="10864"/>
    <tableColumn id="5532" xr3:uid="{75F021E4-9095-4312-A343-28B694488C5B}" name="Column5512" dataDxfId="10863"/>
    <tableColumn id="5533" xr3:uid="{FC74C91F-1070-46DF-A091-3F599FCF9C98}" name="Column5513" dataDxfId="10862"/>
    <tableColumn id="5534" xr3:uid="{F677D74C-75E2-4B25-B003-44D091967B71}" name="Column5514" dataDxfId="10861"/>
    <tableColumn id="5535" xr3:uid="{78F3E4A4-AAB8-4217-B03E-45F739BD3280}" name="Column5515" dataDxfId="10860"/>
    <tableColumn id="5536" xr3:uid="{AF3B589E-EBB9-495E-B174-D435769E74FD}" name="Column5516" dataDxfId="10859"/>
    <tableColumn id="5537" xr3:uid="{FC5FAB9A-4A6E-44CB-93D5-530492EF212E}" name="Column5517" dataDxfId="10858"/>
    <tableColumn id="5538" xr3:uid="{D4B9619D-CEC9-4F18-BE64-66C3B67AD4B4}" name="Column5518" dataDxfId="10857"/>
    <tableColumn id="5539" xr3:uid="{8DBB0C5D-8340-46E9-B2DD-C5A5E3DD98CA}" name="Column5519" dataDxfId="10856"/>
    <tableColumn id="5540" xr3:uid="{E4CB8D6D-58CA-4DF9-8E18-6BD5876AB1B5}" name="Column5520" dataDxfId="10855"/>
    <tableColumn id="5541" xr3:uid="{EC9D27A7-9D31-4E6F-8721-5368F091C4F7}" name="Column5521" dataDxfId="10854"/>
    <tableColumn id="5542" xr3:uid="{24307F8C-75CF-4042-9BF8-85A977D1FBAD}" name="Column5522" dataDxfId="10853"/>
    <tableColumn id="5543" xr3:uid="{8A0FEC72-0535-4BA1-9309-AA6E60C196BB}" name="Column5523" dataDxfId="10852"/>
    <tableColumn id="5544" xr3:uid="{B82244FF-E1A1-46E4-8523-DED8F48A0126}" name="Column5524" dataDxfId="10851"/>
    <tableColumn id="5545" xr3:uid="{79B48099-8A90-46A2-A70C-268C7BED1535}" name="Column5525" dataDxfId="10850"/>
    <tableColumn id="5546" xr3:uid="{1F39B106-0C24-4F01-8AA0-D323D67ABF0A}" name="Column5526" dataDxfId="10849"/>
    <tableColumn id="5547" xr3:uid="{2D2FDC47-F9A6-4070-8B69-D2A5160608A7}" name="Column5527" dataDxfId="10848"/>
    <tableColumn id="5548" xr3:uid="{45ADACEE-30B9-4248-976C-CCC1116DEF19}" name="Column5528" dataDxfId="10847"/>
    <tableColumn id="5549" xr3:uid="{89B49686-B76C-4D8C-955F-57B329020C08}" name="Column5529" dataDxfId="10846"/>
    <tableColumn id="5550" xr3:uid="{EA3F0003-7555-4AF2-9BDF-D4A6B481B338}" name="Column5530" dataDxfId="10845"/>
    <tableColumn id="5551" xr3:uid="{F6CF75E2-EC8A-4027-8B92-39C26E2714F5}" name="Column5531" dataDxfId="10844"/>
    <tableColumn id="5552" xr3:uid="{083612D0-69A4-46B3-83AB-D8D22C48402E}" name="Column5532" dataDxfId="10843"/>
    <tableColumn id="5553" xr3:uid="{00F6B79D-2BA2-4F03-A4A8-FF3845C8E813}" name="Column5533" dataDxfId="10842"/>
    <tableColumn id="5554" xr3:uid="{061105E5-FDD6-4872-AA75-43012570E910}" name="Column5534" dataDxfId="10841"/>
    <tableColumn id="5555" xr3:uid="{6447BE98-8E88-4783-90D2-369D0C9552CE}" name="Column5535" dataDxfId="10840"/>
    <tableColumn id="5556" xr3:uid="{79FF177C-52CB-47A0-85B9-F1FFA77C8932}" name="Column5536" dataDxfId="10839"/>
    <tableColumn id="5557" xr3:uid="{2E2E7164-98C4-4ACD-B60A-BE4CFEC3C640}" name="Column5537" dataDxfId="10838"/>
    <tableColumn id="5558" xr3:uid="{54232FD3-CB60-4769-937A-6A066AB5B6AB}" name="Column5538" dataDxfId="10837"/>
    <tableColumn id="5559" xr3:uid="{EC9AD0DC-683F-4D35-80BC-56138333F795}" name="Column5539" dataDxfId="10836"/>
    <tableColumn id="5560" xr3:uid="{FEED595B-7528-4377-8257-68BC517BA1B7}" name="Column5540" dataDxfId="10835"/>
    <tableColumn id="5561" xr3:uid="{20D9E121-76AD-49F6-8C36-AB82902BB236}" name="Column5541" dataDxfId="10834"/>
    <tableColumn id="5562" xr3:uid="{A03FC989-B12D-48CF-922B-C80D99CC3049}" name="Column5542" dataDxfId="10833"/>
    <tableColumn id="5563" xr3:uid="{AAE04A2C-12B5-432E-92ED-FD84939FD8D7}" name="Column5543" dataDxfId="10832"/>
    <tableColumn id="5564" xr3:uid="{C7E0BD6F-B1EB-4B33-88C5-4FB1C2950040}" name="Column5544" dataDxfId="10831"/>
    <tableColumn id="5565" xr3:uid="{43C12AD6-8A1B-46E4-BF16-0566C6141DF6}" name="Column5545" dataDxfId="10830"/>
    <tableColumn id="5566" xr3:uid="{CA261953-8E16-4A67-9DFA-DFD9C8A592DC}" name="Column5546" dataDxfId="10829"/>
    <tableColumn id="5567" xr3:uid="{663DAD97-01E2-451E-B633-2959AC65A467}" name="Column5547" dataDxfId="10828"/>
    <tableColumn id="5568" xr3:uid="{1AD76857-0714-48D4-9756-781304BE9B4F}" name="Column5548" dataDxfId="10827"/>
    <tableColumn id="5569" xr3:uid="{ED049FC5-E020-45C4-AC48-C53AD3006687}" name="Column5549" dataDxfId="10826"/>
    <tableColumn id="5570" xr3:uid="{2F7DC2CC-FD84-42D7-9BD1-689DCDE111AE}" name="Column5550" dataDxfId="10825"/>
    <tableColumn id="5571" xr3:uid="{C7B2BE80-AF74-4021-BB14-241F485C80C9}" name="Column5551" dataDxfId="10824"/>
    <tableColumn id="5572" xr3:uid="{30496731-ACFE-45CB-8349-D354D5B3E3A0}" name="Column5552" dataDxfId="10823"/>
    <tableColumn id="5573" xr3:uid="{C260134D-BCF3-4C63-A23D-B1EF5DB21234}" name="Column5553" dataDxfId="10822"/>
    <tableColumn id="5574" xr3:uid="{424637D4-7E4C-475F-95BC-A6CA17C54F38}" name="Column5554" dataDxfId="10821"/>
    <tableColumn id="5575" xr3:uid="{0C7B5720-8D03-4C32-BAFB-7CCF57D0D501}" name="Column5555" dataDxfId="10820"/>
    <tableColumn id="5576" xr3:uid="{D5BE9890-BCFD-4D8B-94DD-64DE8EF37DC2}" name="Column5556" dataDxfId="10819"/>
    <tableColumn id="5577" xr3:uid="{5235C85D-0BAB-471A-A0B7-1C4B29DF0B88}" name="Column5557" dataDxfId="10818"/>
    <tableColumn id="5578" xr3:uid="{5CF9B341-3ADE-4991-8DCC-88067AB5F37A}" name="Column5558" dataDxfId="10817"/>
    <tableColumn id="5579" xr3:uid="{A59E509A-E833-41D7-8945-9A4074F87C56}" name="Column5559" dataDxfId="10816"/>
    <tableColumn id="5580" xr3:uid="{50634E67-4077-44E4-BE1A-8D7DE9CDAFA3}" name="Column5560" dataDxfId="10815"/>
    <tableColumn id="5581" xr3:uid="{57AE5F54-E3E5-4C0A-9CB4-A2CF82B8BC9E}" name="Column5561" dataDxfId="10814"/>
    <tableColumn id="5582" xr3:uid="{B6215AFA-B3EE-44FD-9855-2DE6651FCDF0}" name="Column5562" dataDxfId="10813"/>
    <tableColumn id="5583" xr3:uid="{02530802-4566-4FD5-BD67-B6BCA8DAEC9B}" name="Column5563" dataDxfId="10812"/>
    <tableColumn id="5584" xr3:uid="{A093CA4E-CBB7-457F-ABDD-DDCBE15E7396}" name="Column5564" dataDxfId="10811"/>
    <tableColumn id="5585" xr3:uid="{91C31591-C382-40C0-9B86-BECCFD4DE0C5}" name="Column5565" dataDxfId="10810"/>
    <tableColumn id="5586" xr3:uid="{A93F9362-EE24-4691-9C11-2D7FD411E568}" name="Column5566" dataDxfId="10809"/>
    <tableColumn id="5587" xr3:uid="{F6A56CBC-5ECF-45B8-9587-F51DB8C2730B}" name="Column5567" dataDxfId="10808"/>
    <tableColumn id="5588" xr3:uid="{2F4D8D12-50E5-4123-BAA2-91D51D33990E}" name="Column5568" dataDxfId="10807"/>
    <tableColumn id="5589" xr3:uid="{3DCB33E4-1725-47E6-BA07-4F3EBEF204B8}" name="Column5569" dataDxfId="10806"/>
    <tableColumn id="5590" xr3:uid="{04ACD464-AD0D-4362-BB8E-86EAA4F5268F}" name="Column5570" dataDxfId="10805"/>
    <tableColumn id="5591" xr3:uid="{4F1CF39F-B1C1-44BD-A56E-84DD8B06B192}" name="Column5571" dataDxfId="10804"/>
    <tableColumn id="5592" xr3:uid="{E51A383A-A6EF-41B5-A138-29AD7C934E08}" name="Column5572" dataDxfId="10803"/>
    <tableColumn id="5593" xr3:uid="{99393D25-5A4B-4EFC-A88B-309F1CD13CA2}" name="Column5573" dataDxfId="10802"/>
    <tableColumn id="5594" xr3:uid="{7F2D19A1-09D3-49A0-B184-AA0AD0CC74CC}" name="Column5574" dataDxfId="10801"/>
    <tableColumn id="5595" xr3:uid="{7B9140A7-8B0A-4799-AAA7-C1CA5DC0E2ED}" name="Column5575" dataDxfId="10800"/>
    <tableColumn id="5596" xr3:uid="{8301C4C9-D08D-473D-A956-45A064BF28FE}" name="Column5576" dataDxfId="10799"/>
    <tableColumn id="5597" xr3:uid="{60D097A3-932B-4C1B-A16C-72EEACEF3714}" name="Column5577" dataDxfId="10798"/>
    <tableColumn id="5598" xr3:uid="{C7BB50E6-1A90-46F4-A570-D33492A87BBF}" name="Column5578" dataDxfId="10797"/>
    <tableColumn id="5599" xr3:uid="{F47655F6-3D23-4473-9E36-6CB64A28C300}" name="Column5579" dataDxfId="10796"/>
    <tableColumn id="5600" xr3:uid="{6F05FAA8-8C85-4D55-86A9-F4FDA94AA52A}" name="Column5580" dataDxfId="10795"/>
    <tableColumn id="5601" xr3:uid="{36CF9B42-8385-4FFD-97E8-F735050A32F6}" name="Column5581" dataDxfId="10794"/>
    <tableColumn id="5602" xr3:uid="{0D6CAE3C-E738-4E16-B52E-01DE56697342}" name="Column5582" dataDxfId="10793"/>
    <tableColumn id="5603" xr3:uid="{E01C6AC0-AD61-4A65-927A-72EA756454A0}" name="Column5583" dataDxfId="10792"/>
    <tableColumn id="5604" xr3:uid="{7E44D5F0-8698-4ABB-BBE2-538824AC4CFB}" name="Column5584" dataDxfId="10791"/>
    <tableColumn id="5605" xr3:uid="{4B8887D7-D2B8-4BC9-A7BD-0C4D692D9B2D}" name="Column5585" dataDxfId="10790"/>
    <tableColumn id="5606" xr3:uid="{2918C65A-64E7-45B0-9A66-ABBA4B4E4E58}" name="Column5586" dataDxfId="10789"/>
    <tableColumn id="5607" xr3:uid="{BED09CF4-6CCB-4875-8BA4-4C4B8D77FC00}" name="Column5587" dataDxfId="10788"/>
    <tableColumn id="5608" xr3:uid="{42F176BE-85AB-4A95-9C86-BC3D067D17D0}" name="Column5588" dataDxfId="10787"/>
    <tableColumn id="5609" xr3:uid="{537CFC4C-554C-4B67-85B9-C289BF8B9E1D}" name="Column5589" dataDxfId="10786"/>
    <tableColumn id="5610" xr3:uid="{7AEF1A82-C033-4522-ABF8-7F34BC5E5038}" name="Column5590" dataDxfId="10785"/>
    <tableColumn id="5611" xr3:uid="{E103C615-04D3-455D-B2EA-46CA2DC468F6}" name="Column5591" dataDxfId="10784"/>
    <tableColumn id="5612" xr3:uid="{8D015B63-9184-4D59-ACCD-C8D91083D771}" name="Column5592" dataDxfId="10783"/>
    <tableColumn id="5613" xr3:uid="{1B019F69-D961-4E06-8A91-E6AB797ED8BD}" name="Column5593" dataDxfId="10782"/>
    <tableColumn id="5614" xr3:uid="{89D5A263-1DF9-48BB-A7F5-EE99C19E07DB}" name="Column5594" dataDxfId="10781"/>
    <tableColumn id="5615" xr3:uid="{D409D5A6-572D-4053-AE50-CFAB92E25CE6}" name="Column5595" dataDxfId="10780"/>
    <tableColumn id="5616" xr3:uid="{5097CB2E-443F-4ED1-8076-507487DC4DB8}" name="Column5596" dataDxfId="10779"/>
    <tableColumn id="5617" xr3:uid="{1E6F73F8-4589-4277-8B11-8544CABAF5CF}" name="Column5597" dataDxfId="10778"/>
    <tableColumn id="5618" xr3:uid="{683A0251-55EF-427A-B030-C22D4A0DCE0F}" name="Column5598" dataDxfId="10777"/>
    <tableColumn id="5619" xr3:uid="{0FA89F8F-C94B-4B3D-9DEA-DB7CC3A571DF}" name="Column5599" dataDxfId="10776"/>
    <tableColumn id="5620" xr3:uid="{304E237B-4C2C-4AD3-933B-80CBD576EB4F}" name="Column5600" dataDxfId="10775"/>
    <tableColumn id="5621" xr3:uid="{EB56D1DB-9CDC-4790-AF6F-7D41B589BE9C}" name="Column5601" dataDxfId="10774"/>
    <tableColumn id="5622" xr3:uid="{56634AF3-C0F1-4FB3-9363-9A742D9F94E6}" name="Column5602" dataDxfId="10773"/>
    <tableColumn id="5623" xr3:uid="{384D75EB-E81F-438F-B317-8CC2A20A30E3}" name="Column5603" dataDxfId="10772"/>
    <tableColumn id="5624" xr3:uid="{2AD715C2-FC5F-46EC-B636-085C2F3E22CC}" name="Column5604" dataDxfId="10771"/>
    <tableColumn id="5625" xr3:uid="{3A443E9B-8BC1-4880-A6B3-C1C91747DECA}" name="Column5605" dataDxfId="10770"/>
    <tableColumn id="5626" xr3:uid="{D02E2CFE-D5D9-4AD4-95B6-1405ADBBF9AA}" name="Column5606" dataDxfId="10769"/>
    <tableColumn id="5627" xr3:uid="{94ACB59F-1CDB-453A-9093-A6C9C5CCF66F}" name="Column5607" dataDxfId="10768"/>
    <tableColumn id="5628" xr3:uid="{809BB225-395B-42C7-8B9E-982E7885B336}" name="Column5608" dataDxfId="10767"/>
    <tableColumn id="5629" xr3:uid="{4D9BF24D-4E10-4DF8-A57C-91D1C9CF234D}" name="Column5609" dataDxfId="10766"/>
    <tableColumn id="5630" xr3:uid="{F75EA327-0435-4034-8E2A-24CEB717F3D1}" name="Column5610" dataDxfId="10765"/>
    <tableColumn id="5631" xr3:uid="{AA042E5A-71A1-4295-9C66-1B99DA47F4E5}" name="Column5611" dataDxfId="10764"/>
    <tableColumn id="5632" xr3:uid="{23F0A22B-FF38-4D85-8BB6-F7644EE74B16}" name="Column5612" dataDxfId="10763"/>
    <tableColumn id="5633" xr3:uid="{0862EB69-4CA3-42C8-B38C-DDCF60C5C72D}" name="Column5613" dataDxfId="10762"/>
    <tableColumn id="5634" xr3:uid="{32081657-0213-41B2-B938-F6101E2D64C5}" name="Column5614" dataDxfId="10761"/>
    <tableColumn id="5635" xr3:uid="{5FEFE127-ADE0-4430-A922-EC193B4C34BC}" name="Column5615" dataDxfId="10760"/>
    <tableColumn id="5636" xr3:uid="{02604B80-9C54-47FE-B707-8E5D64C048FB}" name="Column5616" dataDxfId="10759"/>
    <tableColumn id="5637" xr3:uid="{AFF436C3-1AA1-45E7-A4BB-543A6A527F2A}" name="Column5617" dataDxfId="10758"/>
    <tableColumn id="5638" xr3:uid="{AC66CE3C-0AFD-4662-A830-65E9A890250E}" name="Column5618" dataDxfId="10757"/>
    <tableColumn id="5639" xr3:uid="{12AB4B0C-89BA-476C-B142-AA3D952FD732}" name="Column5619" dataDxfId="10756"/>
    <tableColumn id="5640" xr3:uid="{41C9E91C-B6C5-4727-9298-F711BB034889}" name="Column5620" dataDxfId="10755"/>
    <tableColumn id="5641" xr3:uid="{1B843DC8-C3FA-463D-8284-792EBD1043B0}" name="Column5621" dataDxfId="10754"/>
    <tableColumn id="5642" xr3:uid="{6039EF3D-892E-4B73-B060-EFA6AAD167B9}" name="Column5622" dataDxfId="10753"/>
    <tableColumn id="5643" xr3:uid="{C76E36EF-7334-45E5-A478-B31B7277A628}" name="Column5623" dataDxfId="10752"/>
    <tableColumn id="5644" xr3:uid="{A786FDE8-2063-4DCC-8C82-43271455C540}" name="Column5624" dataDxfId="10751"/>
    <tableColumn id="5645" xr3:uid="{5242BCFF-0D30-4A43-A4EC-8339BBF26961}" name="Column5625" dataDxfId="10750"/>
    <tableColumn id="5646" xr3:uid="{2FEF2296-A60D-4292-8794-2BB2C6F6516B}" name="Column5626" dataDxfId="10749"/>
    <tableColumn id="5647" xr3:uid="{489C51F8-1EAC-406B-9D6B-35C6E84FDF34}" name="Column5627" dataDxfId="10748"/>
    <tableColumn id="5648" xr3:uid="{D34A04A4-DEB6-4600-A543-0A3E28413994}" name="Column5628" dataDxfId="10747"/>
    <tableColumn id="5649" xr3:uid="{81D9A088-703D-4C88-982F-4C3F53F44F7C}" name="Column5629" dataDxfId="10746"/>
    <tableColumn id="5650" xr3:uid="{067C16A0-BC40-4908-9DCB-0D9F0327EAAC}" name="Column5630" dataDxfId="10745"/>
    <tableColumn id="5651" xr3:uid="{59B0CF2A-A8C3-4CEF-976C-3D907545DCA5}" name="Column5631" dataDxfId="10744"/>
    <tableColumn id="5652" xr3:uid="{D456ED16-AF0D-4CFF-87EB-1D82AB767A35}" name="Column5632" dataDxfId="10743"/>
    <tableColumn id="5653" xr3:uid="{021FD340-187C-4954-A36C-F453637C659A}" name="Column5633" dataDxfId="10742"/>
    <tableColumn id="5654" xr3:uid="{56A85E0F-F61D-4659-A76D-3922F311F212}" name="Column5634" dataDxfId="10741"/>
    <tableColumn id="5655" xr3:uid="{2321F6AF-6FE5-4411-8CAF-31BDCA531D91}" name="Column5635" dataDxfId="10740"/>
    <tableColumn id="5656" xr3:uid="{9263EE47-2687-4A9C-8E0F-D8439DB3AF74}" name="Column5636" dataDxfId="10739"/>
    <tableColumn id="5657" xr3:uid="{91F85445-3CA9-4C43-9BEE-E9D46F33E462}" name="Column5637" dataDxfId="10738"/>
    <tableColumn id="5658" xr3:uid="{DC032D4E-8C65-4E8F-9E6D-748A64F5D23A}" name="Column5638" dataDxfId="10737"/>
    <tableColumn id="5659" xr3:uid="{2C9DF84A-53F4-4A66-87E6-CFE67458BEEB}" name="Column5639" dataDxfId="10736"/>
    <tableColumn id="5660" xr3:uid="{BFF9656F-6AF1-4C4E-98C6-E3F2AEE1EF1F}" name="Column5640" dataDxfId="10735"/>
    <tableColumn id="5661" xr3:uid="{334B8FD2-C322-4B14-A0C0-930C8B834B97}" name="Column5641" dataDxfId="10734"/>
    <tableColumn id="5662" xr3:uid="{604AC12E-F0BA-46C8-9A62-2BD24FB0F4E6}" name="Column5642" dataDxfId="10733"/>
    <tableColumn id="5663" xr3:uid="{850EB44E-2EB6-4832-B821-0237FFEFDA73}" name="Column5643" dataDxfId="10732"/>
    <tableColumn id="5664" xr3:uid="{00C36873-29A3-4C7C-94F6-D3647236D1D4}" name="Column5644" dataDxfId="10731"/>
    <tableColumn id="5665" xr3:uid="{B23CFE33-FACE-435F-B663-EC2826248550}" name="Column5645" dataDxfId="10730"/>
    <tableColumn id="5666" xr3:uid="{9750BA93-2788-46B2-838B-B90F58AC50DF}" name="Column5646" dataDxfId="10729"/>
    <tableColumn id="5667" xr3:uid="{067CB339-5A76-41AF-BBD1-DCB80A1AAA64}" name="Column5647" dataDxfId="10728"/>
    <tableColumn id="5668" xr3:uid="{F6E51952-AC66-4A84-9218-78260EF4B69C}" name="Column5648" dataDxfId="10727"/>
    <tableColumn id="5669" xr3:uid="{CF966F63-12D0-4AB5-9114-579FABD911D8}" name="Column5649" dataDxfId="10726"/>
    <tableColumn id="5670" xr3:uid="{1727AADE-4AEA-4057-980B-1A0BDFAA41B5}" name="Column5650" dataDxfId="10725"/>
    <tableColumn id="5671" xr3:uid="{E5F776E9-A614-4D5B-8321-70F9D82A06F9}" name="Column5651" dataDxfId="10724"/>
    <tableColumn id="5672" xr3:uid="{35800BEC-20C5-4C65-9D20-DBD11850358F}" name="Column5652" dataDxfId="10723"/>
    <tableColumn id="5673" xr3:uid="{0B637A7D-6F8E-464F-97F0-B143CFB92848}" name="Column5653" dataDxfId="10722"/>
    <tableColumn id="5674" xr3:uid="{BA33ECA4-47AD-419D-8FA4-14C226D4622A}" name="Column5654" dataDxfId="10721"/>
    <tableColumn id="5675" xr3:uid="{DF92A3BD-5E08-4134-88DA-6988AD5CEE7D}" name="Column5655" dataDxfId="10720"/>
    <tableColumn id="5676" xr3:uid="{23BD4FE6-449A-4DE3-BF84-6798ED838A52}" name="Column5656" dataDxfId="10719"/>
    <tableColumn id="5677" xr3:uid="{A483E7E6-BDDE-418F-B88B-3BD6108C5301}" name="Column5657" dataDxfId="10718"/>
    <tableColumn id="5678" xr3:uid="{95855B6C-AD99-487D-BDAC-0C2DD0D91B3E}" name="Column5658" dataDxfId="10717"/>
    <tableColumn id="5679" xr3:uid="{B974487A-AE3C-4AEF-8EAA-CA1344B055BE}" name="Column5659" dataDxfId="10716"/>
    <tableColumn id="5680" xr3:uid="{25F61745-7685-4AD7-825E-8E321CF04136}" name="Column5660" dataDxfId="10715"/>
    <tableColumn id="5681" xr3:uid="{71C491A1-4280-429E-8AE1-BF7E3B8F94FA}" name="Column5661" dataDxfId="10714"/>
    <tableColumn id="5682" xr3:uid="{5F860832-CADE-4B9A-9533-5A7718D8C23A}" name="Column5662" dataDxfId="10713"/>
    <tableColumn id="5683" xr3:uid="{A2E2F392-1522-489C-B1AE-BEF337DE5C64}" name="Column5663" dataDxfId="10712"/>
    <tableColumn id="5684" xr3:uid="{1FF94562-AF6D-487D-B733-0FF5D1FD50DD}" name="Column5664" dataDxfId="10711"/>
    <tableColumn id="5685" xr3:uid="{9E2FECD7-7982-4C4D-96C4-F4260636B2C9}" name="Column5665" dataDxfId="10710"/>
    <tableColumn id="5686" xr3:uid="{EEBD6325-7A33-4B38-A0A9-8D55876CC084}" name="Column5666" dataDxfId="10709"/>
    <tableColumn id="5687" xr3:uid="{8A106232-BCD8-4955-B5AD-CC758D10463F}" name="Column5667" dataDxfId="10708"/>
    <tableColumn id="5688" xr3:uid="{B8F55E36-129F-4CD3-8881-E288CE666CFA}" name="Column5668" dataDxfId="10707"/>
    <tableColumn id="5689" xr3:uid="{F596F850-072E-454F-BAAB-80135B6E9991}" name="Column5669" dataDxfId="10706"/>
    <tableColumn id="5690" xr3:uid="{6D8B40A0-3E88-4A6D-9A89-C5B0584D1621}" name="Column5670" dataDxfId="10705"/>
    <tableColumn id="5691" xr3:uid="{DA5CBCC9-6B12-433F-B3BE-82BCF056AB08}" name="Column5671" dataDxfId="10704"/>
    <tableColumn id="5692" xr3:uid="{C09B48E6-7E31-414C-B0E1-50A75AE0AE04}" name="Column5672" dataDxfId="10703"/>
    <tableColumn id="5693" xr3:uid="{0BE26D5D-2A08-450C-9083-D540AC5133F5}" name="Column5673" dataDxfId="10702"/>
    <tableColumn id="5694" xr3:uid="{6C861962-C3EA-485A-8AD4-9A03AEF945CD}" name="Column5674" dataDxfId="10701"/>
    <tableColumn id="5695" xr3:uid="{1767D22B-550E-41F7-A26B-93DD691DBA52}" name="Column5675" dataDxfId="10700"/>
    <tableColumn id="5696" xr3:uid="{9BD7061C-FF59-44A3-BCC7-F3FDB8281E8C}" name="Column5676" dataDxfId="10699"/>
    <tableColumn id="5697" xr3:uid="{BF956453-3C04-4C0D-9A6B-F821352C5D3C}" name="Column5677" dataDxfId="10698"/>
    <tableColumn id="5698" xr3:uid="{41308D09-5D86-4EBF-BCEB-DDDA4D347F8B}" name="Column5678" dataDxfId="10697"/>
    <tableColumn id="5699" xr3:uid="{A5818729-561B-4887-A617-B6FF5CAB1357}" name="Column5679" dataDxfId="10696"/>
    <tableColumn id="5700" xr3:uid="{87697298-FEB4-432D-A394-3F62A64987AC}" name="Column5680" dataDxfId="10695"/>
    <tableColumn id="5701" xr3:uid="{CF508CC6-8B3E-41B3-A392-17D004E5628D}" name="Column5681" dataDxfId="10694"/>
    <tableColumn id="5702" xr3:uid="{91EBBA35-5A91-4482-B5A1-11AE027D99EF}" name="Column5682" dataDxfId="10693"/>
    <tableColumn id="5703" xr3:uid="{E3E55569-3F2C-4209-AB9C-A4462C13D6FF}" name="Column5683" dataDxfId="10692"/>
    <tableColumn id="5704" xr3:uid="{57838B0B-2597-4D6B-B0D9-E0084292DC74}" name="Column5684" dataDxfId="10691"/>
    <tableColumn id="5705" xr3:uid="{922FA076-2C73-4D12-B36B-4A2553AEC04E}" name="Column5685" dataDxfId="10690"/>
    <tableColumn id="5706" xr3:uid="{4CD9EB5B-02CA-4C53-B958-95999FBDD1E5}" name="Column5686" dataDxfId="10689"/>
    <tableColumn id="5707" xr3:uid="{0B07146D-0900-4956-B1A8-02C2527A527F}" name="Column5687" dataDxfId="10688"/>
    <tableColumn id="5708" xr3:uid="{F7816C91-0510-4FF7-8218-163A42F08780}" name="Column5688" dataDxfId="10687"/>
    <tableColumn id="5709" xr3:uid="{E485FA7E-8787-4E9D-868B-7EFE9671DF84}" name="Column5689" dataDxfId="10686"/>
    <tableColumn id="5710" xr3:uid="{A907847D-8695-4552-9437-56E100424DEE}" name="Column5690" dataDxfId="10685"/>
    <tableColumn id="5711" xr3:uid="{05E3F75F-5E55-41A0-8D4B-5EAF212D1196}" name="Column5691" dataDxfId="10684"/>
    <tableColumn id="5712" xr3:uid="{E78D679E-6F4D-4EA7-B342-0BFBFF4F59B5}" name="Column5692" dataDxfId="10683"/>
    <tableColumn id="5713" xr3:uid="{66CEE11E-DB46-4B81-955F-1997E215E795}" name="Column5693" dataDxfId="10682"/>
    <tableColumn id="5714" xr3:uid="{2A9096BB-F568-454D-87F0-0ED0AED780C3}" name="Column5694" dataDxfId="10681"/>
    <tableColumn id="5715" xr3:uid="{22A604E0-786D-415C-BC04-96D031EDF719}" name="Column5695" dataDxfId="10680"/>
    <tableColumn id="5716" xr3:uid="{E4208FB9-0F5D-4D83-83DB-56D5BAE8241A}" name="Column5696" dataDxfId="10679"/>
    <tableColumn id="5717" xr3:uid="{CF03C846-DB06-4FBF-8576-67B86767A06B}" name="Column5697" dataDxfId="10678"/>
    <tableColumn id="5718" xr3:uid="{7EB62106-7739-4527-AAB3-C2C768D411E5}" name="Column5698" dataDxfId="10677"/>
    <tableColumn id="5719" xr3:uid="{6FDE441A-9087-42F8-91E1-472B5426CCF6}" name="Column5699" dataDxfId="10676"/>
    <tableColumn id="5720" xr3:uid="{D2EAEDE8-2FDB-44A9-995E-B95BFD8E7C29}" name="Column5700" dataDxfId="10675"/>
    <tableColumn id="5721" xr3:uid="{62CE71EC-495E-4537-A419-C13C6593A563}" name="Column5701" dataDxfId="10674"/>
    <tableColumn id="5722" xr3:uid="{EA6A65C4-0DF9-4407-95A7-186DD5D93137}" name="Column5702" dataDxfId="10673"/>
    <tableColumn id="5723" xr3:uid="{7D084274-9718-4E2B-8484-B62DC0201A25}" name="Column5703" dataDxfId="10672"/>
    <tableColumn id="5724" xr3:uid="{65B4DF11-C576-4068-8859-00BDE6621062}" name="Column5704" dataDxfId="10671"/>
    <tableColumn id="5725" xr3:uid="{F4008EA1-8742-4478-BB8F-E0E895BAD613}" name="Column5705" dataDxfId="10670"/>
    <tableColumn id="5726" xr3:uid="{6BB5C515-22D0-4C4D-868E-69EABA5AADF0}" name="Column5706" dataDxfId="10669"/>
    <tableColumn id="5727" xr3:uid="{054A5425-6ADF-4EB0-84B5-D671A3E0AD81}" name="Column5707" dataDxfId="10668"/>
    <tableColumn id="5728" xr3:uid="{F5ED3D9E-ECE1-409B-9259-4E3E3CE566BE}" name="Column5708" dataDxfId="10667"/>
    <tableColumn id="5729" xr3:uid="{0C313B09-5916-4FE6-BD83-33F3E3C2E64C}" name="Column5709" dataDxfId="10666"/>
    <tableColumn id="5730" xr3:uid="{FD0B4F15-0AC6-42FC-AAB1-B39127BCCCF6}" name="Column5710" dataDxfId="10665"/>
    <tableColumn id="5731" xr3:uid="{3EE724B1-74A6-4CF1-8421-25D6302F3506}" name="Column5711" dataDxfId="10664"/>
    <tableColumn id="5732" xr3:uid="{BD6B4340-BD05-4B33-903C-AF1BBBD41C7D}" name="Column5712" dataDxfId="10663"/>
    <tableColumn id="5733" xr3:uid="{5CAF4681-9BB1-42F3-8969-C0E5DDFC0E96}" name="Column5713" dataDxfId="10662"/>
    <tableColumn id="5734" xr3:uid="{F4BE2151-B217-46EC-BDB8-62497805F041}" name="Column5714" dataDxfId="10661"/>
    <tableColumn id="5735" xr3:uid="{F2E59668-A90D-4D65-81FF-1849CF34159A}" name="Column5715" dataDxfId="10660"/>
    <tableColumn id="5736" xr3:uid="{DAE36C8D-87F2-49CA-82BD-2D072D6D2620}" name="Column5716" dataDxfId="10659"/>
    <tableColumn id="5737" xr3:uid="{500288F5-D835-4834-A494-BF370FE7CABC}" name="Column5717" dataDxfId="10658"/>
    <tableColumn id="5738" xr3:uid="{49540D8D-1F91-4C9E-A881-C6C899A8CA27}" name="Column5718" dataDxfId="10657"/>
    <tableColumn id="5739" xr3:uid="{96AE893E-54F7-433B-85F3-BB8836A6D335}" name="Column5719" dataDxfId="10656"/>
    <tableColumn id="5740" xr3:uid="{57280A36-ABE2-420E-9D33-8121E84628FA}" name="Column5720" dataDxfId="10655"/>
    <tableColumn id="5741" xr3:uid="{848F6E38-D2F5-4F15-AEF1-2CE840B7FD77}" name="Column5721" dataDxfId="10654"/>
    <tableColumn id="5742" xr3:uid="{A1D4B8CE-9A8B-4B54-8F2B-BB9029465643}" name="Column5722" dataDxfId="10653"/>
    <tableColumn id="5743" xr3:uid="{B5C0DDD5-166F-4C18-A197-2111999784F5}" name="Column5723" dataDxfId="10652"/>
    <tableColumn id="5744" xr3:uid="{FB73E822-FD3F-44F4-A8C8-1562EEC2D310}" name="Column5724" dataDxfId="10651"/>
    <tableColumn id="5745" xr3:uid="{17B1EEB5-DE2B-44DD-B345-DA33D11C7285}" name="Column5725" dataDxfId="10650"/>
    <tableColumn id="5746" xr3:uid="{CD552020-A4C4-4734-B8BC-5EF648698439}" name="Column5726" dataDxfId="10649"/>
    <tableColumn id="5747" xr3:uid="{73D888DD-9823-473D-A2D6-F762635852A3}" name="Column5727" dataDxfId="10648"/>
    <tableColumn id="5748" xr3:uid="{4722636C-6F5D-4DE6-9EA2-5D87270D08FB}" name="Column5728" dataDxfId="10647"/>
    <tableColumn id="5749" xr3:uid="{FF46D10D-EAA6-48A9-BFA3-35853A6436ED}" name="Column5729" dataDxfId="10646"/>
    <tableColumn id="5750" xr3:uid="{CF3CAEDB-DAAC-40AD-95D2-E3E48500DAF4}" name="Column5730" dataDxfId="10645"/>
    <tableColumn id="5751" xr3:uid="{68C00F86-CC3B-4D9C-8FDA-D9222873BCFB}" name="Column5731" dataDxfId="10644"/>
    <tableColumn id="5752" xr3:uid="{0BE3A4CA-4860-4C92-8762-E7C2745A4A46}" name="Column5732" dataDxfId="10643"/>
    <tableColumn id="5753" xr3:uid="{81A4FD5A-542E-4A5A-A7ED-B30A4D3434DF}" name="Column5733" dataDxfId="10642"/>
    <tableColumn id="5754" xr3:uid="{4083D32B-C953-4CC1-90E8-74E7EEAAD30D}" name="Column5734" dataDxfId="10641"/>
    <tableColumn id="5755" xr3:uid="{736D6B5D-E823-4149-A64A-9633B7961283}" name="Column5735" dataDxfId="10640"/>
    <tableColumn id="5756" xr3:uid="{041A7B5F-7E18-4706-BBB7-D100EBB7F281}" name="Column5736" dataDxfId="10639"/>
    <tableColumn id="5757" xr3:uid="{240246AA-F9C0-444A-93CB-EEBFDEF97EA5}" name="Column5737" dataDxfId="10638"/>
    <tableColumn id="5758" xr3:uid="{5CF8D80F-D82D-48CC-8BEE-B3E33DF1EAFB}" name="Column5738" dataDxfId="10637"/>
    <tableColumn id="5759" xr3:uid="{358C0A38-EF53-49C4-9AC6-B8BAAA314659}" name="Column5739" dataDxfId="10636"/>
    <tableColumn id="5760" xr3:uid="{D7D8CAC9-AEA4-425A-9AE0-349E306F956E}" name="Column5740" dataDxfId="10635"/>
    <tableColumn id="5761" xr3:uid="{35B12948-8586-487B-A552-B4B81A2E12AF}" name="Column5741" dataDxfId="10634"/>
    <tableColumn id="5762" xr3:uid="{393F611A-3172-47E1-BB14-C534B8CEE033}" name="Column5742" dataDxfId="10633"/>
    <tableColumn id="5763" xr3:uid="{8BFCD5A7-AFBC-4F53-B1D0-6980825A4917}" name="Column5743" dataDxfId="10632"/>
    <tableColumn id="5764" xr3:uid="{C5ECB020-12F4-4D91-8361-E82F85EA3727}" name="Column5744" dataDxfId="10631"/>
    <tableColumn id="5765" xr3:uid="{9C1DD8BB-1384-4482-83C0-09F486CD2AC1}" name="Column5745" dataDxfId="10630"/>
    <tableColumn id="5766" xr3:uid="{88BF3B57-6F21-4A13-B916-99C4B82AF41C}" name="Column5746" dataDxfId="10629"/>
    <tableColumn id="5767" xr3:uid="{FD9F89F0-A96C-4FE3-B772-758E78C43A48}" name="Column5747" dataDxfId="10628"/>
    <tableColumn id="5768" xr3:uid="{342456DC-A1DF-4F07-ABDA-E54132975195}" name="Column5748" dataDxfId="10627"/>
    <tableColumn id="5769" xr3:uid="{51ECFC8E-F5C4-4F86-984E-C689E578C86E}" name="Column5749" dataDxfId="10626"/>
    <tableColumn id="5770" xr3:uid="{4CEEFCAA-1AB5-4DD1-8747-C85E76C386F7}" name="Column5750" dataDxfId="10625"/>
    <tableColumn id="5771" xr3:uid="{3D9F8DA6-606E-4734-9B88-196D34367351}" name="Column5751" dataDxfId="10624"/>
    <tableColumn id="5772" xr3:uid="{BB92C261-51B5-4AA9-AFEC-4A34FBA75635}" name="Column5752" dataDxfId="10623"/>
    <tableColumn id="5773" xr3:uid="{99025FC4-6E6E-4140-8FBD-25D55288F330}" name="Column5753" dataDxfId="10622"/>
    <tableColumn id="5774" xr3:uid="{21ABFCD9-5BBB-4171-9497-6F2EA69F254C}" name="Column5754" dataDxfId="10621"/>
    <tableColumn id="5775" xr3:uid="{1DA815C0-A1F9-4BFA-BD05-330C2B2A11E0}" name="Column5755" dataDxfId="10620"/>
    <tableColumn id="5776" xr3:uid="{8CADC544-C7C0-4240-936A-5639A693F0D0}" name="Column5756" dataDxfId="10619"/>
    <tableColumn id="5777" xr3:uid="{379F99CE-D092-4C73-AB24-E6C62F9DDC5C}" name="Column5757" dataDxfId="10618"/>
    <tableColumn id="5778" xr3:uid="{5486EF21-C7BA-403F-8058-71C214215B5A}" name="Column5758" dataDxfId="10617"/>
    <tableColumn id="5779" xr3:uid="{5C45E44C-BD0F-4B77-B3A3-ED550867C186}" name="Column5759" dataDxfId="10616"/>
    <tableColumn id="5780" xr3:uid="{C9DFCB9A-CE15-41C1-AE90-BCDCC9CDB76F}" name="Column5760" dataDxfId="10615"/>
    <tableColumn id="5781" xr3:uid="{FDDDEB78-D3A4-45EB-809F-99C98E106D0A}" name="Column5761" dataDxfId="10614"/>
    <tableColumn id="5782" xr3:uid="{C26D3D61-B248-4A32-94F3-F2907441AAC5}" name="Column5762" dataDxfId="10613"/>
    <tableColumn id="5783" xr3:uid="{BC51714E-6C7E-4321-95DC-024BF5F66199}" name="Column5763" dataDxfId="10612"/>
    <tableColumn id="5784" xr3:uid="{D9F4D21A-C48A-4FDD-8C5B-ABBDEC172E84}" name="Column5764" dataDxfId="10611"/>
    <tableColumn id="5785" xr3:uid="{A603A6A3-C6C7-4652-A1EE-A10383A297E3}" name="Column5765" dataDxfId="10610"/>
    <tableColumn id="5786" xr3:uid="{0FE2C764-378E-4564-BAA9-F1726A31697D}" name="Column5766" dataDxfId="10609"/>
    <tableColumn id="5787" xr3:uid="{F9BADC42-4BC7-4C06-988E-F632CD709955}" name="Column5767" dataDxfId="10608"/>
    <tableColumn id="5788" xr3:uid="{42CE678C-CCCF-40EC-9086-2CC4E99F22C8}" name="Column5768" dataDxfId="10607"/>
    <tableColumn id="5789" xr3:uid="{7EAFD74B-B0E8-449B-A2B3-42AF033EB14C}" name="Column5769" dataDxfId="10606"/>
    <tableColumn id="5790" xr3:uid="{CDB734A6-C591-4694-A72A-3CFA8E11EE8F}" name="Column5770" dataDxfId="10605"/>
    <tableColumn id="5791" xr3:uid="{BCA2FEE3-1CDF-468D-BBF8-3356C6A2C0E9}" name="Column5771" dataDxfId="10604"/>
    <tableColumn id="5792" xr3:uid="{AA60A0A9-A3E2-48F0-BADC-87FCB1F4519D}" name="Column5772" dataDxfId="10603"/>
    <tableColumn id="5793" xr3:uid="{9E1D78EA-93CD-4A85-B29E-9119ED558139}" name="Column5773" dataDxfId="10602"/>
    <tableColumn id="5794" xr3:uid="{CD2A3285-46A8-4DC1-9080-7E802B33BCCD}" name="Column5774" dataDxfId="10601"/>
    <tableColumn id="5795" xr3:uid="{E41D50D4-5DA9-4947-BA4E-8AF0DBFB0DE9}" name="Column5775" dataDxfId="10600"/>
    <tableColumn id="5796" xr3:uid="{A8775522-63A8-47FC-990E-7FEC69CA1931}" name="Column5776" dataDxfId="10599"/>
    <tableColumn id="5797" xr3:uid="{D3B81413-F731-4E48-8526-8A312C21B952}" name="Column5777" dataDxfId="10598"/>
    <tableColumn id="5798" xr3:uid="{453A9200-CBD4-4C38-9028-FD05593705E4}" name="Column5778" dataDxfId="10597"/>
    <tableColumn id="5799" xr3:uid="{E309E7D2-DC1E-489A-9418-546A61A1E7A1}" name="Column5779" dataDxfId="10596"/>
    <tableColumn id="5800" xr3:uid="{A91E1689-0A91-4BA8-A52C-D5D03E1329F0}" name="Column5780" dataDxfId="10595"/>
    <tableColumn id="5801" xr3:uid="{37BC10C7-C8D4-497C-BF14-F77FFC7690A5}" name="Column5781" dataDxfId="10594"/>
    <tableColumn id="5802" xr3:uid="{23E64557-F836-4CEC-B614-B1EE4DBEF1DA}" name="Column5782" dataDxfId="10593"/>
    <tableColumn id="5803" xr3:uid="{52624EFF-5D44-40CA-9442-5C519E0C0683}" name="Column5783" dataDxfId="10592"/>
    <tableColumn id="5804" xr3:uid="{9CDF9491-9894-4BB5-8C2A-3F265294580B}" name="Column5784" dataDxfId="10591"/>
    <tableColumn id="5805" xr3:uid="{C52EE53D-1073-4AE1-86DC-4742E8B1F89E}" name="Column5785" dataDxfId="10590"/>
    <tableColumn id="5806" xr3:uid="{6BD4CF77-AC9E-4EE4-ACEC-FF4D8E4E2668}" name="Column5786" dataDxfId="10589"/>
    <tableColumn id="5807" xr3:uid="{07587E7A-8678-4AB2-AF0D-C965B0D78981}" name="Column5787" dataDxfId="10588"/>
    <tableColumn id="5808" xr3:uid="{60C49A5B-336F-46A0-8C73-2CD9E6F51A83}" name="Column5788" dataDxfId="10587"/>
    <tableColumn id="5809" xr3:uid="{A50DC0DD-8095-4CF2-B031-A3D791DC0824}" name="Column5789" dataDxfId="10586"/>
    <tableColumn id="5810" xr3:uid="{107C46EF-D733-4BA5-B3EF-8DCDC1C1DDB9}" name="Column5790" dataDxfId="10585"/>
    <tableColumn id="5811" xr3:uid="{B052DAE2-1927-4AE3-ADDB-CFAF30E386EF}" name="Column5791" dataDxfId="10584"/>
    <tableColumn id="5812" xr3:uid="{F40CF09B-D65C-4340-AC1F-C0DBA9EF8D75}" name="Column5792" dataDxfId="10583"/>
    <tableColumn id="5813" xr3:uid="{23107339-3F5C-45E2-82D2-97464164035B}" name="Column5793" dataDxfId="10582"/>
    <tableColumn id="5814" xr3:uid="{DF05E870-9C7A-4CE6-8788-D5420AD61E98}" name="Column5794" dataDxfId="10581"/>
    <tableColumn id="5815" xr3:uid="{51A764FE-4196-4352-A6CA-80E8369A06A4}" name="Column5795" dataDxfId="10580"/>
    <tableColumn id="5816" xr3:uid="{0DA86903-20E9-49B9-B1E0-717A57A7DC0E}" name="Column5796" dataDxfId="10579"/>
    <tableColumn id="5817" xr3:uid="{BCEA1BD5-33FB-4742-B661-BE577D66C412}" name="Column5797" dataDxfId="10578"/>
    <tableColumn id="5818" xr3:uid="{35C55EDF-3693-44E4-BF87-945C0D0661B5}" name="Column5798" dataDxfId="10577"/>
    <tableColumn id="5819" xr3:uid="{DC999255-8C84-4EAF-8F1A-CED1E8BD1F4D}" name="Column5799" dataDxfId="10576"/>
    <tableColumn id="5820" xr3:uid="{6AFB01AA-C4ED-4764-BE7A-EDB3E36E7CE5}" name="Column5800" dataDxfId="10575"/>
    <tableColumn id="5821" xr3:uid="{BD47077F-A066-4854-8844-0519F4347966}" name="Column5801" dataDxfId="10574"/>
    <tableColumn id="5822" xr3:uid="{C0F220B8-0F03-4C05-BCE8-6A39D7A3960E}" name="Column5802" dataDxfId="10573"/>
    <tableColumn id="5823" xr3:uid="{2CC59703-5812-4339-A7FA-B52B7DED1AF3}" name="Column5803" dataDxfId="10572"/>
    <tableColumn id="5824" xr3:uid="{47FB90E5-9419-4527-952B-9C4D9C136E91}" name="Column5804" dataDxfId="10571"/>
    <tableColumn id="5825" xr3:uid="{991CDB70-9041-49ED-947A-1EA3D2E591B6}" name="Column5805" dataDxfId="10570"/>
    <tableColumn id="5826" xr3:uid="{FDAE3731-9360-485C-B58C-B5DE66402939}" name="Column5806" dataDxfId="10569"/>
    <tableColumn id="5827" xr3:uid="{999CB573-5F6A-4380-A7B5-779B5AB64C0F}" name="Column5807" dataDxfId="10568"/>
    <tableColumn id="5828" xr3:uid="{8945F15A-140E-4E43-8A99-6C3CF35280BA}" name="Column5808" dataDxfId="10567"/>
    <tableColumn id="5829" xr3:uid="{4F7E25F3-C93A-4713-AD69-9052196C8B1A}" name="Column5809" dataDxfId="10566"/>
    <tableColumn id="5830" xr3:uid="{B20CA0B3-4531-429F-ACE2-5A8BEB8EFCDA}" name="Column5810" dataDxfId="10565"/>
    <tableColumn id="5831" xr3:uid="{18C70A84-0B3E-4D1B-B7D6-3B01E7187867}" name="Column5811" dataDxfId="10564"/>
    <tableColumn id="5832" xr3:uid="{DA3371DC-CCDF-4EE9-95E9-D3BD6C82A671}" name="Column5812" dataDxfId="10563"/>
    <tableColumn id="5833" xr3:uid="{C6BF9B2F-9E6B-4C34-B500-DEFEC077F1C0}" name="Column5813" dataDxfId="10562"/>
    <tableColumn id="5834" xr3:uid="{29B7B684-EC68-4D0B-A02E-16A0FC20BE1A}" name="Column5814" dataDxfId="10561"/>
    <tableColumn id="5835" xr3:uid="{E9E6EDAA-0904-44BE-8DD2-4BD80FA4D52D}" name="Column5815" dataDxfId="10560"/>
    <tableColumn id="5836" xr3:uid="{0A574F93-B368-40C7-834A-6EA53DA3CDBB}" name="Column5816" dataDxfId="10559"/>
    <tableColumn id="5837" xr3:uid="{D293634B-ED02-4D0E-8E95-C40E3B763C1D}" name="Column5817" dataDxfId="10558"/>
    <tableColumn id="5838" xr3:uid="{319F1C9C-788B-4D94-AEDB-0EED046D8A7F}" name="Column5818" dataDxfId="10557"/>
    <tableColumn id="5839" xr3:uid="{1F450215-9B68-43FE-B1AE-16ED0D535AC1}" name="Column5819" dataDxfId="10556"/>
    <tableColumn id="5840" xr3:uid="{243AC981-AA97-4FE5-95F9-052D45E3E55A}" name="Column5820" dataDxfId="10555"/>
    <tableColumn id="5841" xr3:uid="{4416B335-4401-4BD1-9B6A-B411B394CC3F}" name="Column5821" dataDxfId="10554"/>
    <tableColumn id="5842" xr3:uid="{F10E1DF8-C38B-47BD-AA7D-A3B66916B138}" name="Column5822" dataDxfId="10553"/>
    <tableColumn id="5843" xr3:uid="{47FD7C50-0BFA-4E26-B558-917638625A57}" name="Column5823" dataDxfId="10552"/>
    <tableColumn id="5844" xr3:uid="{6A8FD9FD-63F0-4D37-AA44-8B2B21864EE8}" name="Column5824" dataDxfId="10551"/>
    <tableColumn id="5845" xr3:uid="{CC7BF5E2-DDE7-4CD4-8401-3C6295AC8562}" name="Column5825" dataDxfId="10550"/>
    <tableColumn id="5846" xr3:uid="{67C392E5-C5EA-4F06-932E-BD236DE54037}" name="Column5826" dataDxfId="10549"/>
    <tableColumn id="5847" xr3:uid="{F9EDA252-1603-4679-9D35-D39D5D5BA9A1}" name="Column5827" dataDxfId="10548"/>
    <tableColumn id="5848" xr3:uid="{72444D82-0B02-4596-9C97-CB52E1ED39AB}" name="Column5828" dataDxfId="10547"/>
    <tableColumn id="5849" xr3:uid="{F9441140-EBD8-4162-AB1F-B56C179A7702}" name="Column5829" dataDxfId="10546"/>
    <tableColumn id="5850" xr3:uid="{00757E22-E1C6-4CE2-9F6C-C4DEBB5CDC5A}" name="Column5830" dataDxfId="10545"/>
    <tableColumn id="5851" xr3:uid="{1DDEFB5D-407B-495A-B118-0F8826B44034}" name="Column5831" dataDxfId="10544"/>
    <tableColumn id="5852" xr3:uid="{42B407D7-C2C8-4972-8796-1160DA993CC1}" name="Column5832" dataDxfId="10543"/>
    <tableColumn id="5853" xr3:uid="{77A47D7D-151E-4408-9C00-BF8BF2D5F99C}" name="Column5833" dataDxfId="10542"/>
    <tableColumn id="5854" xr3:uid="{3503BA61-DBA8-438D-95E7-D2002C7FBDA3}" name="Column5834" dataDxfId="10541"/>
    <tableColumn id="5855" xr3:uid="{EFD94EDB-CA02-4624-97C3-E8FC60DC0E4D}" name="Column5835" dataDxfId="10540"/>
    <tableColumn id="5856" xr3:uid="{4BABC356-6667-4881-BEC3-F70BD5370555}" name="Column5836" dataDxfId="10539"/>
    <tableColumn id="5857" xr3:uid="{D142F70A-145B-430D-9606-62C06AC0E150}" name="Column5837" dataDxfId="10538"/>
    <tableColumn id="5858" xr3:uid="{A45A6A9D-40D4-4E20-8F9E-ACC45C90BFBF}" name="Column5838" dataDxfId="10537"/>
    <tableColumn id="5859" xr3:uid="{16BE4368-AE3A-4983-9EEE-7012D6D597FF}" name="Column5839" dataDxfId="10536"/>
    <tableColumn id="5860" xr3:uid="{81CD7F7B-785F-455A-9D9F-8D0C417AB425}" name="Column5840" dataDxfId="10535"/>
    <tableColumn id="5861" xr3:uid="{AC9A7BBF-CCEF-4817-A1EA-9B91F280119C}" name="Column5841" dataDxfId="10534"/>
    <tableColumn id="5862" xr3:uid="{42510B52-86DD-4D50-B3EF-0CB952230E73}" name="Column5842" dataDxfId="10533"/>
    <tableColumn id="5863" xr3:uid="{B1724CBE-B7B8-4961-BA72-CECD1406E2BC}" name="Column5843" dataDxfId="10532"/>
    <tableColumn id="5864" xr3:uid="{3F6516F1-9EAE-48FA-8879-1D757566A891}" name="Column5844" dataDxfId="10531"/>
    <tableColumn id="5865" xr3:uid="{C11230B9-C827-4C3D-AA52-FC583E3144B0}" name="Column5845" dataDxfId="10530"/>
    <tableColumn id="5866" xr3:uid="{BAF111F2-92FD-4019-9307-708AEC072368}" name="Column5846" dataDxfId="10529"/>
    <tableColumn id="5867" xr3:uid="{6EDA4CCA-85C3-4C3A-9844-2BFBAD1AC271}" name="Column5847" dataDxfId="10528"/>
    <tableColumn id="5868" xr3:uid="{E9EEFDF9-84C1-4F46-86AF-C2CCE9E5BC54}" name="Column5848" dataDxfId="10527"/>
    <tableColumn id="5869" xr3:uid="{A8964774-BC15-461C-A6AC-C28ED505B760}" name="Column5849" dataDxfId="10526"/>
    <tableColumn id="5870" xr3:uid="{4D459B1C-A657-4136-8B21-8229DBCE9B83}" name="Column5850" dataDxfId="10525"/>
    <tableColumn id="5871" xr3:uid="{8379038F-2378-4F67-B4FE-CC0B873353DE}" name="Column5851" dataDxfId="10524"/>
    <tableColumn id="5872" xr3:uid="{0ED182A4-D891-4FF6-9A2D-C9C3D69804CC}" name="Column5852" dataDxfId="10523"/>
    <tableColumn id="5873" xr3:uid="{50D57508-3E21-40C1-B714-F1ADD6F6D862}" name="Column5853" dataDxfId="10522"/>
    <tableColumn id="5874" xr3:uid="{1B4BAC23-803E-4276-AADC-ECE3D71DD0A9}" name="Column5854" dataDxfId="10521"/>
    <tableColumn id="5875" xr3:uid="{2C134122-F5D1-473B-AAB8-2D21C15E2136}" name="Column5855" dataDxfId="10520"/>
    <tableColumn id="5876" xr3:uid="{27F69AF9-7D31-4125-A64A-68658BF839BC}" name="Column5856" dataDxfId="10519"/>
    <tableColumn id="5877" xr3:uid="{976BD7C0-8192-4D6E-A2F8-FECB10785BC7}" name="Column5857" dataDxfId="10518"/>
    <tableColumn id="5878" xr3:uid="{0668A022-E909-4B2C-94A5-51CDF4A43796}" name="Column5858" dataDxfId="10517"/>
    <tableColumn id="5879" xr3:uid="{C5B4446B-B258-4995-993A-2BCCBBB80A7A}" name="Column5859" dataDxfId="10516"/>
    <tableColumn id="5880" xr3:uid="{24AC98A6-1AF7-41CD-AE37-2E4B358E5E0F}" name="Column5860" dataDxfId="10515"/>
    <tableColumn id="5881" xr3:uid="{F79F531E-03B8-4E76-89A6-90E570377DD4}" name="Column5861" dataDxfId="10514"/>
    <tableColumn id="5882" xr3:uid="{AC529A82-0233-405C-8A90-A1EE725EEB67}" name="Column5862" dataDxfId="10513"/>
    <tableColumn id="5883" xr3:uid="{A5C9D609-5B7C-4E15-943B-BBA24F5CC42F}" name="Column5863" dataDxfId="10512"/>
    <tableColumn id="5884" xr3:uid="{C09C150C-BAE2-4B33-8179-1671D4D13EB8}" name="Column5864" dataDxfId="10511"/>
    <tableColumn id="5885" xr3:uid="{7DC9EFBC-3F33-4955-B243-9A2518F4F5DA}" name="Column5865" dataDxfId="10510"/>
    <tableColumn id="5886" xr3:uid="{278A65DE-99D4-4117-8962-E8A84BC51F42}" name="Column5866" dataDxfId="10509"/>
    <tableColumn id="5887" xr3:uid="{790C86E8-79A1-451F-AD1B-3A2D9212C21B}" name="Column5867" dataDxfId="10508"/>
    <tableColumn id="5888" xr3:uid="{CF6ADFD3-8C14-4C49-A4D8-FE20AD2A29FF}" name="Column5868" dataDxfId="10507"/>
    <tableColumn id="5889" xr3:uid="{85D4ED07-8CC5-46DA-B338-540F982AE5D4}" name="Column5869" dataDxfId="10506"/>
    <tableColumn id="5890" xr3:uid="{2EEBF6A0-CB79-4E5A-B3E2-968E87605CFF}" name="Column5870" dataDxfId="10505"/>
    <tableColumn id="5891" xr3:uid="{8E79345A-58A1-453E-8F6C-48836C4578F9}" name="Column5871" dataDxfId="10504"/>
    <tableColumn id="5892" xr3:uid="{D93B8E6B-A443-435C-84D0-F6E653D3DB77}" name="Column5872" dataDxfId="10503"/>
    <tableColumn id="5893" xr3:uid="{CD66BDB3-5CF0-4DCE-8253-2062E5FEAD79}" name="Column5873" dataDxfId="10502"/>
    <tableColumn id="5894" xr3:uid="{DFB473ED-4ED4-4047-B3BF-865E3DC39736}" name="Column5874" dataDxfId="10501"/>
    <tableColumn id="5895" xr3:uid="{4A7D1673-25EA-4CCF-9B7C-A3B427E0A450}" name="Column5875" dataDxfId="10500"/>
    <tableColumn id="5896" xr3:uid="{79B043DC-8F90-4FB3-AA95-267619885AC0}" name="Column5876" dataDxfId="10499"/>
    <tableColumn id="5897" xr3:uid="{C05C8B5C-B91C-468D-A465-9C0987EEA824}" name="Column5877" dataDxfId="10498"/>
    <tableColumn id="5898" xr3:uid="{05E8B934-C2A9-40D7-A0FB-658C896DCB67}" name="Column5878" dataDxfId="10497"/>
    <tableColumn id="5899" xr3:uid="{E3275846-7B37-4035-BBAF-F950F7B47F51}" name="Column5879" dataDxfId="10496"/>
    <tableColumn id="5900" xr3:uid="{4B2324EA-B6D3-42DB-95EE-BBAAD60F819F}" name="Column5880" dataDxfId="10495"/>
    <tableColumn id="5901" xr3:uid="{DF1B2D8E-6018-41D2-9859-BC900E8EA71B}" name="Column5881" dataDxfId="10494"/>
    <tableColumn id="5902" xr3:uid="{B478EF19-1A2C-49AC-BDBC-83AA4E735D38}" name="Column5882" dataDxfId="10493"/>
    <tableColumn id="5903" xr3:uid="{8B019EA9-707C-4176-BBFD-55D866A45541}" name="Column5883" dataDxfId="10492"/>
    <tableColumn id="5904" xr3:uid="{50DF942B-6F78-4D3D-8692-9743FB157138}" name="Column5884" dataDxfId="10491"/>
    <tableColumn id="5905" xr3:uid="{1D2B1AD9-6172-4F02-9153-ACB3EB4A560C}" name="Column5885" dataDxfId="10490"/>
    <tableColumn id="5906" xr3:uid="{65B324E5-B480-49CE-925C-18F7F31EF993}" name="Column5886" dataDxfId="10489"/>
    <tableColumn id="5907" xr3:uid="{1C7820B9-087A-4B90-A554-434CA233DE32}" name="Column5887" dataDxfId="10488"/>
    <tableColumn id="5908" xr3:uid="{52037189-6B05-4AF2-8F20-80FEC4884894}" name="Column5888" dataDxfId="10487"/>
    <tableColumn id="5909" xr3:uid="{025FAE52-E944-451D-BC32-BC97FE203B2C}" name="Column5889" dataDxfId="10486"/>
    <tableColumn id="5910" xr3:uid="{282FC3E9-6062-42B7-9166-74351ADC8456}" name="Column5890" dataDxfId="10485"/>
    <tableColumn id="5911" xr3:uid="{83AE2F67-5E7C-4C4F-B032-48308C03A4CD}" name="Column5891" dataDxfId="10484"/>
    <tableColumn id="5912" xr3:uid="{F6C323B4-ADA3-461A-80FA-1BE4A9CF4B4E}" name="Column5892" dataDxfId="10483"/>
    <tableColumn id="5913" xr3:uid="{CA6D5BB7-8988-4719-B114-86EC83FDE717}" name="Column5893" dataDxfId="10482"/>
    <tableColumn id="5914" xr3:uid="{C7E79D21-18B6-421D-9453-824B90058BAE}" name="Column5894" dataDxfId="10481"/>
    <tableColumn id="5915" xr3:uid="{50A4A93C-50FD-4B2A-B2B8-9A449A4C0551}" name="Column5895" dataDxfId="10480"/>
    <tableColumn id="5916" xr3:uid="{7D18F27B-CB15-4412-82A9-3DD5E7C0CC8F}" name="Column5896" dataDxfId="10479"/>
    <tableColumn id="5917" xr3:uid="{2E9F17CF-09DE-4F0D-B5DB-6EEFA50411B8}" name="Column5897" dataDxfId="10478"/>
    <tableColumn id="5918" xr3:uid="{95EB749A-8ED2-41EC-8611-603A5AA4C466}" name="Column5898" dataDxfId="10477"/>
    <tableColumn id="5919" xr3:uid="{FC427DFD-D5BC-4572-8058-A45CE4D4E1A6}" name="Column5899" dataDxfId="10476"/>
    <tableColumn id="5920" xr3:uid="{EBF0FC1B-3AD9-454F-9403-7274D12DA79C}" name="Column5900" dataDxfId="10475"/>
    <tableColumn id="5921" xr3:uid="{A4FF3041-06F3-454D-97C2-7EF0922BF4EE}" name="Column5901" dataDxfId="10474"/>
    <tableColumn id="5922" xr3:uid="{E4735BEB-EF39-4E76-89E0-C40AA3202921}" name="Column5902" dataDxfId="10473"/>
    <tableColumn id="5923" xr3:uid="{10D10F92-666D-408C-805B-4B661A616B82}" name="Column5903" dataDxfId="10472"/>
    <tableColumn id="5924" xr3:uid="{0065A810-890E-4AFF-B021-8BDC3F8E07D4}" name="Column5904" dataDxfId="10471"/>
    <tableColumn id="5925" xr3:uid="{3108ECDF-63EB-4A10-93C3-3504DA95A705}" name="Column5905" dataDxfId="10470"/>
    <tableColumn id="5926" xr3:uid="{E4A251DA-CB12-48AC-997D-1B4A387E1673}" name="Column5906" dataDxfId="10469"/>
    <tableColumn id="5927" xr3:uid="{44A43D8D-D7CC-4F33-A4CA-317460FDD796}" name="Column5907" dataDxfId="10468"/>
    <tableColumn id="5928" xr3:uid="{58D93C38-4A7A-4081-872A-F6DF304A04B2}" name="Column5908" dataDxfId="10467"/>
    <tableColumn id="5929" xr3:uid="{A2BCB206-5D46-4282-9ACA-FA85F27996D9}" name="Column5909" dataDxfId="10466"/>
    <tableColumn id="5930" xr3:uid="{118A4E12-97AF-4860-B445-EE4CAD3A03BB}" name="Column5910" dataDxfId="10465"/>
    <tableColumn id="5931" xr3:uid="{416DF812-E3A9-4AE2-A940-E5299A6C7E9F}" name="Column5911" dataDxfId="10464"/>
    <tableColumn id="5932" xr3:uid="{666ACA5F-9C50-43B6-94DE-8A794E4234C2}" name="Column5912" dataDxfId="10463"/>
    <tableColumn id="5933" xr3:uid="{B0335B1E-067E-40C6-AC9D-A0AF0203C7BA}" name="Column5913" dataDxfId="10462"/>
    <tableColumn id="5934" xr3:uid="{A7681B2F-98AB-40F0-B86C-D7CB597CF6F8}" name="Column5914" dataDxfId="10461"/>
    <tableColumn id="5935" xr3:uid="{E95C61D8-37FA-4F93-986C-3B7AAEACBA31}" name="Column5915" dataDxfId="10460"/>
    <tableColumn id="5936" xr3:uid="{875A3A2F-4F9D-4EC3-B473-54C8BC21ECEB}" name="Column5916" dataDxfId="10459"/>
    <tableColumn id="5937" xr3:uid="{E81CD8D4-88D5-4487-B99D-40D7C998BC4B}" name="Column5917" dataDxfId="10458"/>
    <tableColumn id="5938" xr3:uid="{8CA08EF9-D5A1-4AB2-A2F0-DDBF895E752C}" name="Column5918" dataDxfId="10457"/>
    <tableColumn id="5939" xr3:uid="{96072D52-919B-477C-9781-3F0B0996B05E}" name="Column5919" dataDxfId="10456"/>
    <tableColumn id="5940" xr3:uid="{67677B6E-45DC-411D-A1D5-FF941F0E647F}" name="Column5920" dataDxfId="10455"/>
    <tableColumn id="5941" xr3:uid="{69F30F43-B3FF-4A73-BA27-BFA8980C548A}" name="Column5921" dataDxfId="10454"/>
    <tableColumn id="5942" xr3:uid="{14718429-C7A6-4DE1-A98F-18D9FBF0B168}" name="Column5922" dataDxfId="10453"/>
    <tableColumn id="5943" xr3:uid="{6B823E7D-E7BB-4722-A15C-46812F092AEF}" name="Column5923" dataDxfId="10452"/>
    <tableColumn id="5944" xr3:uid="{3D6A885D-F555-4E25-BA7A-8195DC77A5D0}" name="Column5924" dataDxfId="10451"/>
    <tableColumn id="5945" xr3:uid="{651AF17D-86C5-403D-9B73-7D678B7B402D}" name="Column5925" dataDxfId="10450"/>
    <tableColumn id="5946" xr3:uid="{9703F127-8586-4DFB-9B5A-3FF3E69A153E}" name="Column5926" dataDxfId="10449"/>
    <tableColumn id="5947" xr3:uid="{BBF10D66-1751-4957-B769-80A339C530F0}" name="Column5927" dataDxfId="10448"/>
    <tableColumn id="5948" xr3:uid="{A70C0AA3-5F9F-48F5-9D4A-79C30F1EDC1E}" name="Column5928" dataDxfId="10447"/>
    <tableColumn id="5949" xr3:uid="{5C6FAAD0-8632-4509-8C25-29D594E4D415}" name="Column5929" dataDxfId="10446"/>
    <tableColumn id="5950" xr3:uid="{F5D3EB5E-23BB-4204-AF8B-2273F53CB31E}" name="Column5930" dataDxfId="10445"/>
    <tableColumn id="5951" xr3:uid="{20DD6ED6-ADCF-499E-9064-789DF0E8B500}" name="Column5931" dataDxfId="10444"/>
    <tableColumn id="5952" xr3:uid="{3AF74637-57EB-4618-AA1C-FCF00A7A164A}" name="Column5932" dataDxfId="10443"/>
    <tableColumn id="5953" xr3:uid="{BE7F8142-08B9-4DDD-AD88-AB73035640F0}" name="Column5933" dataDxfId="10442"/>
    <tableColumn id="5954" xr3:uid="{7419FA83-57DA-41F9-8FCE-905CE56FB4FF}" name="Column5934" dataDxfId="10441"/>
    <tableColumn id="5955" xr3:uid="{71C66CF2-0F51-4069-9264-B0BA6FADEEDA}" name="Column5935" dataDxfId="10440"/>
    <tableColumn id="5956" xr3:uid="{9EDF7793-DB63-4802-86F2-7E7B2BE43B7C}" name="Column5936" dataDxfId="10439"/>
    <tableColumn id="5957" xr3:uid="{4DE9D58F-4D13-4F32-B3ED-8A57E13CA3BB}" name="Column5937" dataDxfId="10438"/>
    <tableColumn id="5958" xr3:uid="{6E3B4DC8-EE0C-4651-BAE4-68B9E2D619D5}" name="Column5938" dataDxfId="10437"/>
    <tableColumn id="5959" xr3:uid="{080B60BE-F1DD-4E49-9380-471E0D75DE18}" name="Column5939" dataDxfId="10436"/>
    <tableColumn id="5960" xr3:uid="{52E4D92C-529F-4E35-A40D-89983B950F87}" name="Column5940" dataDxfId="10435"/>
    <tableColumn id="5961" xr3:uid="{EBED0466-C666-485E-9819-1A5BF9524814}" name="Column5941" dataDxfId="10434"/>
    <tableColumn id="5962" xr3:uid="{F3AC24F8-E63F-43AB-8AA2-910EA8D70A3C}" name="Column5942" dataDxfId="10433"/>
    <tableColumn id="5963" xr3:uid="{6899BB8F-F073-4A50-9029-7407D1EBF2FB}" name="Column5943" dataDxfId="10432"/>
    <tableColumn id="5964" xr3:uid="{FACE5F76-12D0-4B68-8400-CA8679F9BB68}" name="Column5944" dataDxfId="10431"/>
    <tableColumn id="5965" xr3:uid="{CAB17EC3-9567-4CE1-83EC-A8463F2D0606}" name="Column5945" dataDxfId="10430"/>
    <tableColumn id="5966" xr3:uid="{228E2589-9CF5-4B9C-9087-F6B887CAEACE}" name="Column5946" dataDxfId="10429"/>
    <tableColumn id="5967" xr3:uid="{2ABFD689-BAFB-4EBC-929B-DF1CFCCEA9F6}" name="Column5947" dataDxfId="10428"/>
    <tableColumn id="5968" xr3:uid="{57AFD9A2-E616-482E-8D6F-CF495CBA50B5}" name="Column5948" dataDxfId="10427"/>
    <tableColumn id="5969" xr3:uid="{04F08466-EADC-4233-BEA9-CC3608354A0B}" name="Column5949" dataDxfId="10426"/>
    <tableColumn id="5970" xr3:uid="{5AF4F346-7761-4FCA-B460-F2294E45EA9E}" name="Column5950" dataDxfId="10425"/>
    <tableColumn id="5971" xr3:uid="{9A75ACEF-D8A6-4A22-8B30-69D1DCCAAF05}" name="Column5951" dataDxfId="10424"/>
    <tableColumn id="5972" xr3:uid="{E2136191-C3CC-4B3E-8385-9A49C2D68D91}" name="Column5952" dataDxfId="10423"/>
    <tableColumn id="5973" xr3:uid="{8A4A2D0C-42B1-4024-B181-0B03474DE8EF}" name="Column5953" dataDxfId="10422"/>
    <tableColumn id="5974" xr3:uid="{633EC3DD-56C7-44DE-B77C-6956489BC924}" name="Column5954" dataDxfId="10421"/>
    <tableColumn id="5975" xr3:uid="{7DF58426-1DEA-4FC1-98AF-F61CB3ECDE87}" name="Column5955" dataDxfId="10420"/>
    <tableColumn id="5976" xr3:uid="{B317E8E0-901B-4437-9EAB-2E46E8C46936}" name="Column5956" dataDxfId="10419"/>
    <tableColumn id="5977" xr3:uid="{39436D50-E83B-4362-AA2E-36419008B505}" name="Column5957" dataDxfId="10418"/>
    <tableColumn id="5978" xr3:uid="{6B03C48C-87D8-462E-85FF-1F2693488C0B}" name="Column5958" dataDxfId="10417"/>
    <tableColumn id="5979" xr3:uid="{D7502442-CB30-4FA8-9DC7-2F9769A7D899}" name="Column5959" dataDxfId="10416"/>
    <tableColumn id="5980" xr3:uid="{7BE80D2F-50EA-4714-9045-FE815F2C12C9}" name="Column5960" dataDxfId="10415"/>
    <tableColumn id="5981" xr3:uid="{4B9E697F-3672-4F0C-B844-D648EBC7410E}" name="Column5961" dataDxfId="10414"/>
    <tableColumn id="5982" xr3:uid="{D61C9195-C972-4990-8F8B-7A86E47D54C9}" name="Column5962" dataDxfId="10413"/>
    <tableColumn id="5983" xr3:uid="{1729A4F5-AF54-4744-B54B-4494D1B82A9E}" name="Column5963" dataDxfId="10412"/>
    <tableColumn id="5984" xr3:uid="{81ADABC6-A4BD-46CE-9A6E-4FFEAABF8DEE}" name="Column5964" dataDxfId="10411"/>
    <tableColumn id="5985" xr3:uid="{1BF3FBAA-C100-4BFA-8C72-157D52D1D67F}" name="Column5965" dataDxfId="10410"/>
    <tableColumn id="5986" xr3:uid="{0DB2D171-A057-4E5D-A50E-C379A51C59A4}" name="Column5966" dataDxfId="10409"/>
    <tableColumn id="5987" xr3:uid="{D792121A-34AF-42A5-B574-3FC350E081CE}" name="Column5967" dataDxfId="10408"/>
    <tableColumn id="5988" xr3:uid="{A3191EA7-FB0F-4125-BB89-4FD83A2BE4FD}" name="Column5968" dataDxfId="10407"/>
    <tableColumn id="5989" xr3:uid="{B7BA1A18-2CD8-4C5A-912E-672296B37E54}" name="Column5969" dataDxfId="10406"/>
    <tableColumn id="5990" xr3:uid="{D4A46D0E-FAEE-432A-9932-13F2F0F027B8}" name="Column5970" dataDxfId="10405"/>
    <tableColumn id="5991" xr3:uid="{EC45A9F9-215D-449A-BB2C-9679876C031A}" name="Column5971" dataDxfId="10404"/>
    <tableColumn id="5992" xr3:uid="{BD44B83F-92A5-4C5B-8618-95C09D871DC9}" name="Column5972" dataDxfId="10403"/>
    <tableColumn id="5993" xr3:uid="{925B301F-7EED-470D-86BC-D9166F57672D}" name="Column5973" dataDxfId="10402"/>
    <tableColumn id="5994" xr3:uid="{09AAF221-9574-4DD4-B0F4-189072DA8C72}" name="Column5974" dataDxfId="10401"/>
    <tableColumn id="5995" xr3:uid="{B0AA726B-0359-4ADE-9CB5-0FAD18B4718D}" name="Column5975" dataDxfId="10400"/>
    <tableColumn id="5996" xr3:uid="{81BD8606-9509-4DD3-95EF-756219A819E7}" name="Column5976" dataDxfId="10399"/>
    <tableColumn id="5997" xr3:uid="{E92F1C2A-CA0F-4ECE-AD0C-7B0FC157488F}" name="Column5977" dataDxfId="10398"/>
    <tableColumn id="5998" xr3:uid="{87F6806C-C3A3-46D3-8737-1A9AA786FF05}" name="Column5978" dataDxfId="10397"/>
    <tableColumn id="5999" xr3:uid="{2B9960AD-3137-423A-81D2-E5FECFBB5426}" name="Column5979" dataDxfId="10396"/>
    <tableColumn id="6000" xr3:uid="{EB063E6B-541F-4715-8B73-0D2357D00EA2}" name="Column5980" dataDxfId="10395"/>
    <tableColumn id="6001" xr3:uid="{C1F25802-BF92-400F-9F53-24C5F61D6918}" name="Column5981" dataDxfId="10394"/>
    <tableColumn id="6002" xr3:uid="{F647C7A3-8639-4BEA-805E-2CC390B47838}" name="Column5982" dataDxfId="10393"/>
    <tableColumn id="6003" xr3:uid="{78F9CB03-787B-49E5-9EAA-4E419C53D78B}" name="Column5983" dataDxfId="10392"/>
    <tableColumn id="6004" xr3:uid="{52711AB5-755C-4C96-B39A-C859E90447FC}" name="Column5984" dataDxfId="10391"/>
    <tableColumn id="6005" xr3:uid="{65B5662C-D9A9-446A-AC03-98611D3B344A}" name="Column5985" dataDxfId="10390"/>
    <tableColumn id="6006" xr3:uid="{60CC8901-D7E9-4907-AC49-563F8E8E6241}" name="Column5986" dataDxfId="10389"/>
    <tableColumn id="6007" xr3:uid="{85F15C85-C1FE-4239-B66F-8C65CDFF4CBD}" name="Column5987" dataDxfId="10388"/>
    <tableColumn id="6008" xr3:uid="{A62B4AD9-B0BA-433F-871E-61C8FA29E2EF}" name="Column5988" dataDxfId="10387"/>
    <tableColumn id="6009" xr3:uid="{B2A54215-4EE3-4131-9048-366564F7FB4B}" name="Column5989" dataDxfId="10386"/>
    <tableColumn id="6010" xr3:uid="{48AF4F42-746B-499C-BC17-34EA24768945}" name="Column5990" dataDxfId="10385"/>
    <tableColumn id="6011" xr3:uid="{B2755749-1292-48BD-8329-9D3F6E06CF06}" name="Column5991" dataDxfId="10384"/>
    <tableColumn id="6012" xr3:uid="{1E92960D-E5AC-4146-98A2-1B8A2AB8333C}" name="Column5992" dataDxfId="10383"/>
    <tableColumn id="6013" xr3:uid="{FB8C242C-3AF8-466E-90E0-715BC190C43F}" name="Column5993" dataDxfId="10382"/>
    <tableColumn id="6014" xr3:uid="{18B6C900-4709-4015-9B57-B8545EBC349A}" name="Column5994" dataDxfId="10381"/>
    <tableColumn id="6015" xr3:uid="{3756D999-AA57-495D-B04F-93713B967EB9}" name="Column5995" dataDxfId="10380"/>
    <tableColumn id="6016" xr3:uid="{FD662626-B093-496D-AC8A-EE9F38FAFC6B}" name="Column5996" dataDxfId="10379"/>
    <tableColumn id="6017" xr3:uid="{982589E6-4EB2-440E-B785-572C3A4964FC}" name="Column5997" dataDxfId="10378"/>
    <tableColumn id="6018" xr3:uid="{DD57189D-51D9-4EF5-8216-C21A3A8E518A}" name="Column5998" dataDxfId="10377"/>
    <tableColumn id="6019" xr3:uid="{028D203C-E296-4C14-B45C-B0EE8560274A}" name="Column5999" dataDxfId="10376"/>
    <tableColumn id="6020" xr3:uid="{52CC7281-5E03-4867-9C4C-BE6250E3EA64}" name="Column6000" dataDxfId="10375"/>
    <tableColumn id="6021" xr3:uid="{0E12A38B-C146-4375-A2F8-0D321F1F5DC7}" name="Column6001" dataDxfId="10374"/>
    <tableColumn id="6022" xr3:uid="{DC827273-1145-4421-B253-403FE1EA1286}" name="Column6002" dataDxfId="10373"/>
    <tableColumn id="6023" xr3:uid="{4D0F2AC8-80A2-4273-865E-DED515257A6C}" name="Column6003" dataDxfId="10372"/>
    <tableColumn id="6024" xr3:uid="{998EB7BA-69C8-4A0C-AFF7-70B0E50D7EDD}" name="Column6004" dataDxfId="10371"/>
    <tableColumn id="6025" xr3:uid="{B2FC7ED5-D0D4-43E7-9ACC-F69E61FDDD94}" name="Column6005" dataDxfId="10370"/>
    <tableColumn id="6026" xr3:uid="{9CC4B370-E7F3-4699-9A3D-39FF0DAAF803}" name="Column6006" dataDxfId="10369"/>
    <tableColumn id="6027" xr3:uid="{B5C35123-A0F8-4DD0-9AF1-190A66B8459D}" name="Column6007" dataDxfId="10368"/>
    <tableColumn id="6028" xr3:uid="{316F241B-676C-43F4-981A-510B37918B56}" name="Column6008" dataDxfId="10367"/>
    <tableColumn id="6029" xr3:uid="{2F688E53-F459-47C8-8011-540A861E15BC}" name="Column6009" dataDxfId="10366"/>
    <tableColumn id="6030" xr3:uid="{315ECD23-D3ED-4ACF-8BCC-B6D8A9CCB525}" name="Column6010" dataDxfId="10365"/>
    <tableColumn id="6031" xr3:uid="{254D3609-3F75-46CC-B1AF-56F5AEDD292F}" name="Column6011" dataDxfId="10364"/>
    <tableColumn id="6032" xr3:uid="{EE1B436B-6A1D-4DF6-B8A8-7DA7944109A4}" name="Column6012" dataDxfId="10363"/>
    <tableColumn id="6033" xr3:uid="{AC3A0537-7F29-417C-8C9D-CBBC2C25883B}" name="Column6013" dataDxfId="10362"/>
    <tableColumn id="6034" xr3:uid="{F8EF2303-8679-4070-BF4E-2742EF1E69E2}" name="Column6014" dataDxfId="10361"/>
    <tableColumn id="6035" xr3:uid="{48B7BEFC-0327-43B0-9341-B16622A1B83C}" name="Column6015" dataDxfId="10360"/>
    <tableColumn id="6036" xr3:uid="{265E0F8D-5AD7-4DFD-8507-72CB0FC11076}" name="Column6016" dataDxfId="10359"/>
    <tableColumn id="6037" xr3:uid="{D3E0BA66-A0FA-4124-AD22-F7AB9AAD1259}" name="Column6017" dataDxfId="10358"/>
    <tableColumn id="6038" xr3:uid="{E9C7D6A8-C17B-47E5-8868-974C73ECCF9B}" name="Column6018" dataDxfId="10357"/>
    <tableColumn id="6039" xr3:uid="{EA1BFEFB-3FC7-41D9-B672-5872FA5375C1}" name="Column6019" dataDxfId="10356"/>
    <tableColumn id="6040" xr3:uid="{348C22D2-9E33-4BFA-B2FB-4B0508E4F074}" name="Column6020" dataDxfId="10355"/>
    <tableColumn id="6041" xr3:uid="{5BADC7F1-D952-4615-86CA-1FDE42D53BCF}" name="Column6021" dataDxfId="10354"/>
    <tableColumn id="6042" xr3:uid="{4D140DBD-C592-47E0-AD26-2855A6E95B62}" name="Column6022" dataDxfId="10353"/>
    <tableColumn id="6043" xr3:uid="{F3CC0166-67EE-45D1-BE75-7F2005177D61}" name="Column6023" dataDxfId="10352"/>
    <tableColumn id="6044" xr3:uid="{9F47FCEC-3023-4157-9C37-08D9A9F6A748}" name="Column6024" dataDxfId="10351"/>
    <tableColumn id="6045" xr3:uid="{FBB27CA7-8748-4AFF-9B43-7E2C2EADAB45}" name="Column6025" dataDxfId="10350"/>
    <tableColumn id="6046" xr3:uid="{F95F1093-26BF-4B0E-92FB-32517F900B91}" name="Column6026" dataDxfId="10349"/>
    <tableColumn id="6047" xr3:uid="{2CABABD9-FDCB-4D10-B43B-3D6DDFE0B7BA}" name="Column6027" dataDxfId="10348"/>
    <tableColumn id="6048" xr3:uid="{2A9BCB5B-CCAD-48D3-9D2D-F497991AC2F9}" name="Column6028" dataDxfId="10347"/>
    <tableColumn id="6049" xr3:uid="{1E3B71DD-48F9-4EA8-B19E-2AD27ADB2E09}" name="Column6029" dataDxfId="10346"/>
    <tableColumn id="6050" xr3:uid="{46465C02-6D13-452C-8C60-63DE9670E510}" name="Column6030" dataDxfId="10345"/>
    <tableColumn id="6051" xr3:uid="{3E90ED3E-E92D-4DA0-9CB4-9627E31D001A}" name="Column6031" dataDxfId="10344"/>
    <tableColumn id="6052" xr3:uid="{E7AB5790-5B59-44E4-911C-5CE473AE1C8D}" name="Column6032" dataDxfId="10343"/>
    <tableColumn id="6053" xr3:uid="{0A56DAC0-0ACC-4E6B-8D8D-8B48EA2FD017}" name="Column6033" dataDxfId="10342"/>
    <tableColumn id="6054" xr3:uid="{6850B634-75FE-462D-A504-54FE12240A4B}" name="Column6034" dataDxfId="10341"/>
    <tableColumn id="6055" xr3:uid="{8C6A4501-1572-42FF-ADC1-F5DEB4A6A4F5}" name="Column6035" dataDxfId="10340"/>
    <tableColumn id="6056" xr3:uid="{D47AD24A-67B5-4FC8-A001-791CD334DABA}" name="Column6036" dataDxfId="10339"/>
    <tableColumn id="6057" xr3:uid="{5488E85A-FF03-4EBE-9486-9106BC8AFA77}" name="Column6037" dataDxfId="10338"/>
    <tableColumn id="6058" xr3:uid="{3F05B0D9-4BD8-4E1F-A352-1B5FD9F5B4EB}" name="Column6038" dataDxfId="10337"/>
    <tableColumn id="6059" xr3:uid="{6F090911-590F-44A0-AEF6-3BC347383863}" name="Column6039" dataDxfId="10336"/>
    <tableColumn id="6060" xr3:uid="{C2DA6E82-FDEA-443F-A40C-FA78EC0B8F46}" name="Column6040" dataDxfId="10335"/>
    <tableColumn id="6061" xr3:uid="{21BE87D6-E503-45E1-82B1-29434105FD79}" name="Column6041" dataDxfId="10334"/>
    <tableColumn id="6062" xr3:uid="{AFD96E26-897D-48A4-A55F-85A06F55A185}" name="Column6042" dataDxfId="10333"/>
    <tableColumn id="6063" xr3:uid="{8A056C02-DEE5-4592-9EBD-6B127C552082}" name="Column6043" dataDxfId="10332"/>
    <tableColumn id="6064" xr3:uid="{59314C52-7D00-41C0-ABE6-FB5D08DFA85B}" name="Column6044" dataDxfId="10331"/>
    <tableColumn id="6065" xr3:uid="{C92C32E8-86FA-46CF-BD90-80119B40F677}" name="Column6045" dataDxfId="10330"/>
    <tableColumn id="6066" xr3:uid="{D1C61A0F-CD12-40B3-A6CD-37025076EE70}" name="Column6046" dataDxfId="10329"/>
    <tableColumn id="6067" xr3:uid="{0BC5DAD6-F98C-474E-8BD4-8E7E6970F73C}" name="Column6047" dataDxfId="10328"/>
    <tableColumn id="6068" xr3:uid="{1E141CEF-4634-47E3-8BDE-85450DBC8916}" name="Column6048" dataDxfId="10327"/>
    <tableColumn id="6069" xr3:uid="{F5BC5240-38A5-454E-B645-964B5CB0D904}" name="Column6049" dataDxfId="10326"/>
    <tableColumn id="6070" xr3:uid="{F8AB7806-659D-4394-BA16-FA00202EDE00}" name="Column6050" dataDxfId="10325"/>
    <tableColumn id="6071" xr3:uid="{9787BCE6-3D50-43B7-9EF9-2C1E2594D8DD}" name="Column6051" dataDxfId="10324"/>
    <tableColumn id="6072" xr3:uid="{F1265EED-789B-4D5F-BA7D-351014A31988}" name="Column6052" dataDxfId="10323"/>
    <tableColumn id="6073" xr3:uid="{649C3BFB-4B7B-44D4-903F-18D33BC93610}" name="Column6053" dataDxfId="10322"/>
    <tableColumn id="6074" xr3:uid="{FE80AA1E-E9B6-4401-A53B-D4446DBBE2ED}" name="Column6054" dataDxfId="10321"/>
    <tableColumn id="6075" xr3:uid="{A2587C5D-CA47-4633-B5E4-FB81F11FA25C}" name="Column6055" dataDxfId="10320"/>
    <tableColumn id="6076" xr3:uid="{45142DFB-266E-4590-9B4C-6275A7F0D8C0}" name="Column6056" dataDxfId="10319"/>
    <tableColumn id="6077" xr3:uid="{CBE5CD66-36B3-44EE-BCD7-A199009D7E73}" name="Column6057" dataDxfId="10318"/>
    <tableColumn id="6078" xr3:uid="{351C404B-5E47-498C-8436-03C37C84BA72}" name="Column6058" dataDxfId="10317"/>
    <tableColumn id="6079" xr3:uid="{42F9A24D-F7BB-412B-A68C-62CD6E07FE4A}" name="Column6059" dataDxfId="10316"/>
    <tableColumn id="6080" xr3:uid="{8C515AAA-EB58-4E59-AD00-9CEEF6A2CAF7}" name="Column6060" dataDxfId="10315"/>
    <tableColumn id="6081" xr3:uid="{FBC4C1F8-F7AF-44C8-AB5D-A4472C9DFCB3}" name="Column6061" dataDxfId="10314"/>
    <tableColumn id="6082" xr3:uid="{17B80A83-99A3-4A86-B7B5-3D9B0D0F1CD8}" name="Column6062" dataDxfId="10313"/>
    <tableColumn id="6083" xr3:uid="{D582B094-B086-44B2-91B3-76C9E9451EF8}" name="Column6063" dataDxfId="10312"/>
    <tableColumn id="6084" xr3:uid="{8E3C1A73-E6D3-4C73-9EB9-D8C2B1A1C798}" name="Column6064" dataDxfId="10311"/>
    <tableColumn id="6085" xr3:uid="{FE68AE53-0EF9-4BCC-A92A-122BE1A6569E}" name="Column6065" dataDxfId="10310"/>
    <tableColumn id="6086" xr3:uid="{D981D340-4BF5-4856-A910-5A593E3704D4}" name="Column6066" dataDxfId="10309"/>
    <tableColumn id="6087" xr3:uid="{09318B99-E367-4E72-A9DF-A7E38CEF7E80}" name="Column6067" dataDxfId="10308"/>
    <tableColumn id="6088" xr3:uid="{43DB41D8-8455-459E-8852-B585D2C841EF}" name="Column6068" dataDxfId="10307"/>
    <tableColumn id="6089" xr3:uid="{E10ED5C1-429F-484A-B221-F60E24B0CBED}" name="Column6069" dataDxfId="10306"/>
    <tableColumn id="6090" xr3:uid="{CCCCD21C-D1F0-417D-ADAC-D36BF01DC1C0}" name="Column6070" dataDxfId="10305"/>
    <tableColumn id="6091" xr3:uid="{77885DBA-321E-486C-85DA-9116D4EB00E3}" name="Column6071" dataDxfId="10304"/>
    <tableColumn id="6092" xr3:uid="{54D1187D-38DD-4DF0-B4E2-4729055DB58F}" name="Column6072" dataDxfId="10303"/>
    <tableColumn id="6093" xr3:uid="{9866347A-69A5-4A02-9F80-F0D2182D081D}" name="Column6073" dataDxfId="10302"/>
    <tableColumn id="6094" xr3:uid="{8CC742F7-C917-41DF-9719-41F436DD39AD}" name="Column6074" dataDxfId="10301"/>
    <tableColumn id="6095" xr3:uid="{748A02CC-EE8B-4C86-AE97-D5FCA521B96A}" name="Column6075" dataDxfId="10300"/>
    <tableColumn id="6096" xr3:uid="{B0FC4A15-F8D3-4622-A34A-FF3B98B4501F}" name="Column6076" dataDxfId="10299"/>
    <tableColumn id="6097" xr3:uid="{8FEF1865-A9A0-4F19-9C57-E7D767454E3E}" name="Column6077" dataDxfId="10298"/>
    <tableColumn id="6098" xr3:uid="{681D890A-F69B-4DAB-9F5B-62EC8162632E}" name="Column6078" dataDxfId="10297"/>
    <tableColumn id="6099" xr3:uid="{13382837-DAD3-404F-AFD9-8DD43CE72FA9}" name="Column6079" dataDxfId="10296"/>
    <tableColumn id="6100" xr3:uid="{9156BAB1-8BCB-48DE-9FB7-61EEC6DD7F4C}" name="Column6080" dataDxfId="10295"/>
    <tableColumn id="6101" xr3:uid="{6013E9D4-9E3F-476A-8619-29D01672FB79}" name="Column6081" dataDxfId="10294"/>
    <tableColumn id="6102" xr3:uid="{6CD470DE-82B3-400F-8A2A-2088BBADBDDB}" name="Column6082" dataDxfId="10293"/>
    <tableColumn id="6103" xr3:uid="{8175FD00-CA88-4FF6-884F-A774676AD1A8}" name="Column6083" dataDxfId="10292"/>
    <tableColumn id="6104" xr3:uid="{B616C2A0-F81B-4FEB-9644-7F6FE3D75E83}" name="Column6084" dataDxfId="10291"/>
    <tableColumn id="6105" xr3:uid="{8E9C1118-1C71-4E43-86FB-89F7341410CF}" name="Column6085" dataDxfId="10290"/>
    <tableColumn id="6106" xr3:uid="{B181B0E3-428C-44DF-8AEA-F54CDD8970A6}" name="Column6086" dataDxfId="10289"/>
    <tableColumn id="6107" xr3:uid="{4D421EA6-86AF-477A-A363-A10C8E6C49E8}" name="Column6087" dataDxfId="10288"/>
    <tableColumn id="6108" xr3:uid="{D7A07EDF-F452-4535-B9D2-4F73CF99A0AA}" name="Column6088" dataDxfId="10287"/>
    <tableColumn id="6109" xr3:uid="{95E945E5-E884-49E3-B8E0-E3E4183EA665}" name="Column6089" dataDxfId="10286"/>
    <tableColumn id="6110" xr3:uid="{6AA24EF4-C862-4CAB-9662-62AA3469BF4F}" name="Column6090" dataDxfId="10285"/>
    <tableColumn id="6111" xr3:uid="{F4A1761D-D37E-4B1C-9D87-80F6A35E0229}" name="Column6091" dataDxfId="10284"/>
    <tableColumn id="6112" xr3:uid="{4C55699E-467D-4149-BB68-3B8D871BE0C8}" name="Column6092" dataDxfId="10283"/>
    <tableColumn id="6113" xr3:uid="{17176E37-330A-4ECD-AFC2-AB30410646DC}" name="Column6093" dataDxfId="10282"/>
    <tableColumn id="6114" xr3:uid="{E07B86FE-A681-4180-9F27-EA7B15E0D2E0}" name="Column6094" dataDxfId="10281"/>
    <tableColumn id="6115" xr3:uid="{212B08B4-1A90-4B6F-AFC3-868AA1AC90DC}" name="Column6095" dataDxfId="10280"/>
    <tableColumn id="6116" xr3:uid="{8A62651B-5DB4-4342-A57C-E1AABF7D835D}" name="Column6096" dataDxfId="10279"/>
    <tableColumn id="6117" xr3:uid="{ADC228CF-9768-4456-8F81-1C3553E15C27}" name="Column6097" dataDxfId="10278"/>
    <tableColumn id="6118" xr3:uid="{EDDD7963-D5E2-414A-9D9F-869EF824227F}" name="Column6098" dataDxfId="10277"/>
    <tableColumn id="6119" xr3:uid="{1D70F63D-5419-480D-84CE-A2E17AB205B8}" name="Column6099" dataDxfId="10276"/>
    <tableColumn id="6120" xr3:uid="{0F9B7716-3EEF-4E73-B91D-D13008706634}" name="Column6100" dataDxfId="10275"/>
    <tableColumn id="6121" xr3:uid="{BB816777-C3B5-4E53-9C39-6825F0BD0991}" name="Column6101" dataDxfId="10274"/>
    <tableColumn id="6122" xr3:uid="{7C1970AF-E7A3-4E4E-97DA-BD79323194E5}" name="Column6102" dataDxfId="10273"/>
    <tableColumn id="6123" xr3:uid="{10D98E77-25AE-4CCD-AE8D-5C8F1872B52B}" name="Column6103" dataDxfId="10272"/>
    <tableColumn id="6124" xr3:uid="{30156E05-0AEC-4D8F-9B41-3AE266FA735D}" name="Column6104" dataDxfId="10271"/>
    <tableColumn id="6125" xr3:uid="{EA7134F1-5936-4D69-8456-108109FECB5A}" name="Column6105" dataDxfId="10270"/>
    <tableColumn id="6126" xr3:uid="{3512C08C-D8F1-4A48-A137-B2AE95C379AC}" name="Column6106" dataDxfId="10269"/>
    <tableColumn id="6127" xr3:uid="{8F2CD642-736F-4F1A-8B34-23B18C25847A}" name="Column6107" dataDxfId="10268"/>
    <tableColumn id="6128" xr3:uid="{640FC95D-332A-4528-B8F2-A23F066E2CF4}" name="Column6108" dataDxfId="10267"/>
    <tableColumn id="6129" xr3:uid="{D1BA8C72-BE01-4580-9350-C1C970C66330}" name="Column6109" dataDxfId="10266"/>
    <tableColumn id="6130" xr3:uid="{4230DBD5-905F-40AC-9329-763C1224185E}" name="Column6110" dataDxfId="10265"/>
    <tableColumn id="6131" xr3:uid="{5785A3B4-F966-439E-B3D4-F891F9D00BE3}" name="Column6111" dataDxfId="10264"/>
    <tableColumn id="6132" xr3:uid="{0541A0EC-D625-43F5-B653-4A733DAC50DF}" name="Column6112" dataDxfId="10263"/>
    <tableColumn id="6133" xr3:uid="{08B12696-C3F5-463C-8F06-34F5F1EFD39A}" name="Column6113" dataDxfId="10262"/>
    <tableColumn id="6134" xr3:uid="{D5A333A3-4416-4657-8339-92B2034DEF94}" name="Column6114" dataDxfId="10261"/>
    <tableColumn id="6135" xr3:uid="{1F690F21-06EE-4B19-AE02-E53DDCEF2F65}" name="Column6115" dataDxfId="10260"/>
    <tableColumn id="6136" xr3:uid="{85D8D720-03E2-4971-9F67-B2EEE85E63D4}" name="Column6116" dataDxfId="10259"/>
    <tableColumn id="6137" xr3:uid="{BDE37AAD-41A9-48BC-8456-19D4FEFBB4CF}" name="Column6117" dataDxfId="10258"/>
    <tableColumn id="6138" xr3:uid="{52797BAA-078F-4947-8B74-7559FEEE2DB8}" name="Column6118" dataDxfId="10257"/>
    <tableColumn id="6139" xr3:uid="{CFA3C5E9-BB26-4998-B5ED-46E61937D787}" name="Column6119" dataDxfId="10256"/>
    <tableColumn id="6140" xr3:uid="{383809B5-A40A-4D61-A739-BB53DD7C65DA}" name="Column6120" dataDxfId="10255"/>
    <tableColumn id="6141" xr3:uid="{3B693898-8333-44EB-9886-D8280B5A3113}" name="Column6121" dataDxfId="10254"/>
    <tableColumn id="6142" xr3:uid="{1F106108-D0CC-412A-9D40-79509AD7FABB}" name="Column6122" dataDxfId="10253"/>
    <tableColumn id="6143" xr3:uid="{C72BE5CE-2DAE-4CC6-8E13-93DE2521A303}" name="Column6123" dataDxfId="10252"/>
    <tableColumn id="6144" xr3:uid="{25C26958-0F49-44CA-8AF2-1514A327312B}" name="Column6124" dataDxfId="10251"/>
    <tableColumn id="6145" xr3:uid="{22B8ABA3-1675-4F63-8190-F99162247836}" name="Column6125" dataDxfId="10250"/>
    <tableColumn id="6146" xr3:uid="{19419429-2C14-4574-BD28-9DC194E38E6C}" name="Column6126" dataDxfId="10249"/>
    <tableColumn id="6147" xr3:uid="{D3B1BD19-3385-4E4F-894D-88B8AD922865}" name="Column6127" dataDxfId="10248"/>
    <tableColumn id="6148" xr3:uid="{1917AAAF-B37A-46C1-9D8C-AB73C064049F}" name="Column6128" dataDxfId="10247"/>
    <tableColumn id="6149" xr3:uid="{3917C894-834F-42FC-91A8-973B1CF4C02C}" name="Column6129" dataDxfId="10246"/>
    <tableColumn id="6150" xr3:uid="{CCEBB021-6BCA-478E-BDF4-8C346A6D11A3}" name="Column6130" dataDxfId="10245"/>
    <tableColumn id="6151" xr3:uid="{6B1544AC-B433-4CB0-8BCE-7F054F9A8D91}" name="Column6131" dataDxfId="10244"/>
    <tableColumn id="6152" xr3:uid="{C6EF2EDA-D64F-4D0D-A44A-98ED62AE0624}" name="Column6132" dataDxfId="10243"/>
    <tableColumn id="6153" xr3:uid="{DAC331D7-A280-4C55-828C-4C6FE2520C8F}" name="Column6133" dataDxfId="10242"/>
    <tableColumn id="6154" xr3:uid="{1A53774B-0100-4E2B-B88D-381A72F1F784}" name="Column6134" dataDxfId="10241"/>
    <tableColumn id="6155" xr3:uid="{90B9CA16-1F09-415F-B08C-D775EAFDBC7D}" name="Column6135" dataDxfId="10240"/>
    <tableColumn id="6156" xr3:uid="{19AEBD00-21DA-40FF-A466-0AEF87E5CFC8}" name="Column6136" dataDxfId="10239"/>
    <tableColumn id="6157" xr3:uid="{085996B9-5D34-4E4B-B85B-B9B65ADE47C9}" name="Column6137" dataDxfId="10238"/>
    <tableColumn id="6158" xr3:uid="{B270103F-176D-461F-811B-DAC92C16E38B}" name="Column6138" dataDxfId="10237"/>
    <tableColumn id="6159" xr3:uid="{685F1A70-975F-4C88-9F22-89326099CD3A}" name="Column6139" dataDxfId="10236"/>
    <tableColumn id="6160" xr3:uid="{6CA4635B-0A4E-42B6-917C-40AFED24B13D}" name="Column6140" dataDxfId="10235"/>
    <tableColumn id="6161" xr3:uid="{5F1AC6A2-866A-433A-8721-9AEF2E1E6EDE}" name="Column6141" dataDxfId="10234"/>
    <tableColumn id="6162" xr3:uid="{6FBEB2BC-5B77-46BA-B168-6A485278197F}" name="Column6142" dataDxfId="10233"/>
    <tableColumn id="6163" xr3:uid="{0532366B-883C-4C68-80BB-4C76B03789C1}" name="Column6143" dataDxfId="10232"/>
    <tableColumn id="6164" xr3:uid="{314CB1A1-6EFB-412B-B0DF-7A039E8B0383}" name="Column6144" dataDxfId="10231"/>
    <tableColumn id="6165" xr3:uid="{EB3F0D0F-045F-4DD5-96B6-A193B4248274}" name="Column6145" dataDxfId="10230"/>
    <tableColumn id="6166" xr3:uid="{6D348377-D6A3-4622-97C0-DF3CEE0FB1A2}" name="Column6146" dataDxfId="10229"/>
    <tableColumn id="6167" xr3:uid="{DFD44384-F2E0-4F8E-ABF8-9A0DE2E4CB4F}" name="Column6147" dataDxfId="10228"/>
    <tableColumn id="6168" xr3:uid="{2BBE6BE2-D76A-46F1-BFE1-B3F6D7A43721}" name="Column6148" dataDxfId="10227"/>
    <tableColumn id="6169" xr3:uid="{39D36D1E-FAAB-4BD8-8C7E-A694CF99784C}" name="Column6149" dataDxfId="10226"/>
    <tableColumn id="6170" xr3:uid="{4678D1E1-750A-4877-B48F-50F816892774}" name="Column6150" dataDxfId="10225"/>
    <tableColumn id="6171" xr3:uid="{2822865F-B63C-4586-B1DD-6D06F7F84F5A}" name="Column6151" dataDxfId="10224"/>
    <tableColumn id="6172" xr3:uid="{E6CB2F6B-719A-4FDB-99BD-34A84B3803FA}" name="Column6152" dataDxfId="10223"/>
    <tableColumn id="6173" xr3:uid="{4BE0881C-CA97-469C-B2C6-579DE7C032BD}" name="Column6153" dataDxfId="10222"/>
    <tableColumn id="6174" xr3:uid="{0E14877B-CBFC-4E66-8318-AEE6F0C91365}" name="Column6154" dataDxfId="10221"/>
    <tableColumn id="6175" xr3:uid="{85AA3F0D-64CF-4AA2-8E4D-F1ADCEC71094}" name="Column6155" dataDxfId="10220"/>
    <tableColumn id="6176" xr3:uid="{14FB6F3A-FD13-47D6-9F8D-42D35E7CEA6C}" name="Column6156" dataDxfId="10219"/>
    <tableColumn id="6177" xr3:uid="{F8AF0769-733F-411D-AFBC-AD49F870375E}" name="Column6157" dataDxfId="10218"/>
    <tableColumn id="6178" xr3:uid="{15BCAEBD-9D46-4CE8-86BB-2A84F2723DFF}" name="Column6158" dataDxfId="10217"/>
    <tableColumn id="6179" xr3:uid="{F8540EAE-9564-4676-AA5F-EF86FCAF7A2D}" name="Column6159" dataDxfId="10216"/>
    <tableColumn id="6180" xr3:uid="{C9F6C84A-F6AE-4025-8D03-7D9928F6C8E2}" name="Column6160" dataDxfId="10215"/>
    <tableColumn id="6181" xr3:uid="{E5631813-85BA-4460-BD85-6763030C8AA3}" name="Column6161" dataDxfId="10214"/>
    <tableColumn id="6182" xr3:uid="{3727F61B-97E2-4D29-B758-83BD20027E5B}" name="Column6162" dataDxfId="10213"/>
    <tableColumn id="6183" xr3:uid="{C62403E3-E6E7-41AF-AB3E-0A73AE1523B6}" name="Column6163" dataDxfId="10212"/>
    <tableColumn id="6184" xr3:uid="{FF5969A5-0B97-44D4-9E8E-7B2B984F8915}" name="Column6164" dataDxfId="10211"/>
    <tableColumn id="6185" xr3:uid="{93F7FB1C-BCC4-419A-BCD2-F13D52BAAF2F}" name="Column6165" dataDxfId="10210"/>
    <tableColumn id="6186" xr3:uid="{69F02752-DB12-43A6-9F4B-4B1F79B14594}" name="Column6166" dataDxfId="10209"/>
    <tableColumn id="6187" xr3:uid="{DBBF6346-5288-4EB3-8C7C-A54FB0DB7A43}" name="Column6167" dataDxfId="10208"/>
    <tableColumn id="6188" xr3:uid="{C64AE334-41C2-42E4-B514-F59BDC1ED097}" name="Column6168" dataDxfId="10207"/>
    <tableColumn id="6189" xr3:uid="{50D97DA4-5ED1-4C06-87D5-EE223CA23629}" name="Column6169" dataDxfId="10206"/>
    <tableColumn id="6190" xr3:uid="{305677CE-270F-466B-B563-EC657722BAE4}" name="Column6170" dataDxfId="10205"/>
    <tableColumn id="6191" xr3:uid="{F5F06A42-FC59-4DDD-A1CF-A7F1D1B6518C}" name="Column6171" dataDxfId="10204"/>
    <tableColumn id="6192" xr3:uid="{4358C9A0-3C82-4389-B053-ABF4C97E1B1F}" name="Column6172" dataDxfId="10203"/>
    <tableColumn id="6193" xr3:uid="{C1ADF2AD-25EF-4BC1-B4D5-1EBB3ED2E04F}" name="Column6173" dataDxfId="10202"/>
    <tableColumn id="6194" xr3:uid="{AE3F4683-1F27-447E-A999-208C8D086399}" name="Column6174" dataDxfId="10201"/>
    <tableColumn id="6195" xr3:uid="{CD695E86-A303-4E84-8C07-97C5325CB360}" name="Column6175" dataDxfId="10200"/>
    <tableColumn id="6196" xr3:uid="{63094D3B-F4F9-4C79-A70C-6216AAAA9CD4}" name="Column6176" dataDxfId="10199"/>
    <tableColumn id="6197" xr3:uid="{8AB41CE1-D69E-4475-9721-8B906F7729F3}" name="Column6177" dataDxfId="10198"/>
    <tableColumn id="6198" xr3:uid="{42C3D4C5-2AC0-4248-868D-C60C294E291F}" name="Column6178" dataDxfId="10197"/>
    <tableColumn id="6199" xr3:uid="{7065ECAA-D4C0-402F-9525-1FFC90E1B80F}" name="Column6179" dataDxfId="10196"/>
    <tableColumn id="6200" xr3:uid="{B2E2C3E9-5681-4DBD-818E-3F8B4A1144E1}" name="Column6180" dataDxfId="10195"/>
    <tableColumn id="6201" xr3:uid="{393CA464-AACE-4520-AF86-2E080F35FFFE}" name="Column6181" dataDxfId="10194"/>
    <tableColumn id="6202" xr3:uid="{A1758361-DF10-4B56-B891-FE3051EFD665}" name="Column6182" dataDxfId="10193"/>
    <tableColumn id="6203" xr3:uid="{3BFC0FFF-76A9-4FB9-B304-C802F562BDAA}" name="Column6183" dataDxfId="10192"/>
    <tableColumn id="6204" xr3:uid="{F9FB5CE2-D19C-4119-8D92-A3ECA6985361}" name="Column6184" dataDxfId="10191"/>
    <tableColumn id="6205" xr3:uid="{70C07B31-1282-4459-9DCF-7E63167857FA}" name="Column6185" dataDxfId="10190"/>
    <tableColumn id="6206" xr3:uid="{19710DF9-B0B6-4D6F-88A4-1692E29E7163}" name="Column6186" dataDxfId="10189"/>
    <tableColumn id="6207" xr3:uid="{E668AF2F-BEEB-49CE-946E-0D03A3E1D753}" name="Column6187" dataDxfId="10188"/>
    <tableColumn id="6208" xr3:uid="{DFE33791-FC52-4DEB-BAB5-D41D621CD993}" name="Column6188" dataDxfId="10187"/>
    <tableColumn id="6209" xr3:uid="{BBAE1559-3A2D-4E00-987D-B5DE40191459}" name="Column6189" dataDxfId="10186"/>
    <tableColumn id="6210" xr3:uid="{4C7E52BC-0560-4936-ABE1-E26CB643A08D}" name="Column6190" dataDxfId="10185"/>
    <tableColumn id="6211" xr3:uid="{8D63BCFD-507B-4BD2-94A7-DB63F34F4E39}" name="Column6191" dataDxfId="10184"/>
    <tableColumn id="6212" xr3:uid="{6E2CBA43-1548-4BF1-B5FC-7D21484A4678}" name="Column6192" dataDxfId="10183"/>
    <tableColumn id="6213" xr3:uid="{005ECAB4-AB8E-4742-9D27-F250803510E8}" name="Column6193" dataDxfId="10182"/>
    <tableColumn id="6214" xr3:uid="{FF0E35D4-FB35-4E9E-9BD7-F77215441606}" name="Column6194" dataDxfId="10181"/>
    <tableColumn id="6215" xr3:uid="{A2E14C37-41C7-471F-98E5-340DEC9395D3}" name="Column6195" dataDxfId="10180"/>
    <tableColumn id="6216" xr3:uid="{5C58C119-F997-4318-95B3-B7FAB0E18BCE}" name="Column6196" dataDxfId="10179"/>
    <tableColumn id="6217" xr3:uid="{124B19AB-14EE-4C93-BC2E-388D31395F07}" name="Column6197" dataDxfId="10178"/>
    <tableColumn id="6218" xr3:uid="{7D018ADD-4938-4ABD-A4CB-CF367005D941}" name="Column6198" dataDxfId="10177"/>
    <tableColumn id="6219" xr3:uid="{C41D3D3D-9334-4FCE-AFB2-4BCAC2C32048}" name="Column6199" dataDxfId="10176"/>
    <tableColumn id="6220" xr3:uid="{B49F60CA-2F68-4FD8-9F1A-9183E9E27404}" name="Column6200" dataDxfId="10175"/>
    <tableColumn id="6221" xr3:uid="{245919CD-20AD-447D-925B-BE4A49D5C3E3}" name="Column6201" dataDxfId="10174"/>
    <tableColumn id="6222" xr3:uid="{804579E1-F68B-4578-8A56-57D3E2B91C3C}" name="Column6202" dataDxfId="10173"/>
    <tableColumn id="6223" xr3:uid="{DAFCA5F5-9B80-4353-A721-86E1AA504DBF}" name="Column6203" dataDxfId="10172"/>
    <tableColumn id="6224" xr3:uid="{168C0A39-F8DF-4612-AFA6-0F855D605BF4}" name="Column6204" dataDxfId="10171"/>
    <tableColumn id="6225" xr3:uid="{BF91B9B8-8FBC-4D99-B7A3-92502505BC7E}" name="Column6205" dataDxfId="10170"/>
    <tableColumn id="6226" xr3:uid="{2E0124DF-4281-4A9E-9ECB-26584A2A9434}" name="Column6206" dataDxfId="10169"/>
    <tableColumn id="6227" xr3:uid="{4F087468-2114-4EAA-BCB4-004F6B13F92E}" name="Column6207" dataDxfId="10168"/>
    <tableColumn id="6228" xr3:uid="{C8ED0244-8C92-4779-AE46-4C720EC66623}" name="Column6208" dataDxfId="10167"/>
    <tableColumn id="6229" xr3:uid="{1C0A571A-6C0A-4F83-A9AF-537F95D46F34}" name="Column6209" dataDxfId="10166"/>
    <tableColumn id="6230" xr3:uid="{0FE6E288-B84D-4543-AE58-3AA1C40EC325}" name="Column6210" dataDxfId="10165"/>
    <tableColumn id="6231" xr3:uid="{D6B35CA2-EA2E-43B5-908D-28E25A8D1AF1}" name="Column6211" dataDxfId="10164"/>
    <tableColumn id="6232" xr3:uid="{80E950F4-C676-4A01-9B6F-382CB664351B}" name="Column6212" dataDxfId="10163"/>
    <tableColumn id="6233" xr3:uid="{FBF1DAA4-7556-4B49-B142-7F5FE7A286B3}" name="Column6213" dataDxfId="10162"/>
    <tableColumn id="6234" xr3:uid="{AC391BBB-D023-4787-BFAE-37BDD802EF48}" name="Column6214" dataDxfId="10161"/>
    <tableColumn id="6235" xr3:uid="{1E3BD7CC-3EDA-439B-AEFE-7BD704F78FF3}" name="Column6215" dataDxfId="10160"/>
    <tableColumn id="6236" xr3:uid="{7C6F70DE-D9E9-4094-BF3B-0267E73BB8C2}" name="Column6216" dataDxfId="10159"/>
    <tableColumn id="6237" xr3:uid="{B70D5716-9DF5-44A6-A84C-AE4CA179A04B}" name="Column6217" dataDxfId="10158"/>
    <tableColumn id="6238" xr3:uid="{2CDB6E90-801E-4F0E-9074-928B82FA6411}" name="Column6218" dataDxfId="10157"/>
    <tableColumn id="6239" xr3:uid="{FDFA8155-E02E-4E59-9941-D48F59998DFD}" name="Column6219" dataDxfId="10156"/>
    <tableColumn id="6240" xr3:uid="{B928AE72-887A-4E45-AFB2-44C3799AA167}" name="Column6220" dataDxfId="10155"/>
    <tableColumn id="6241" xr3:uid="{82546C7E-E347-4B15-B272-4D71783D4853}" name="Column6221" dataDxfId="10154"/>
    <tableColumn id="6242" xr3:uid="{8C53AD0F-83DD-4E6C-B2B4-C4481EB79B43}" name="Column6222" dataDxfId="10153"/>
    <tableColumn id="6243" xr3:uid="{77BFC136-FD28-417F-BC13-DCEBA9F663ED}" name="Column6223" dataDxfId="10152"/>
    <tableColumn id="6244" xr3:uid="{281CF5C2-BF91-41C5-A24D-42DFCEBCA975}" name="Column6224" dataDxfId="10151"/>
    <tableColumn id="6245" xr3:uid="{C13886D6-1452-42FC-A375-28F9CDBEB4B6}" name="Column6225" dataDxfId="10150"/>
    <tableColumn id="6246" xr3:uid="{E4202CD5-8F56-4FE7-9541-2C21B414D257}" name="Column6226" dataDxfId="10149"/>
    <tableColumn id="6247" xr3:uid="{2FC83A39-FEEE-4476-BC02-97D535BC74B4}" name="Column6227" dataDxfId="10148"/>
    <tableColumn id="6248" xr3:uid="{2D40EC47-22D0-4CDD-9DE2-EE7DBFD98752}" name="Column6228" dataDxfId="10147"/>
    <tableColumn id="6249" xr3:uid="{77A21C0E-DCBF-4DD7-A2A2-BED6BCCCB497}" name="Column6229" dataDxfId="10146"/>
    <tableColumn id="6250" xr3:uid="{DE96534F-040C-41B4-BD9A-79356CE5F460}" name="Column6230" dataDxfId="10145"/>
    <tableColumn id="6251" xr3:uid="{B2973A59-0D57-487F-8A92-A842D9AF59FF}" name="Column6231" dataDxfId="10144"/>
    <tableColumn id="6252" xr3:uid="{FC3586E9-8E5D-4EA3-B17B-76270E84E94D}" name="Column6232" dataDxfId="10143"/>
    <tableColumn id="6253" xr3:uid="{AC1A9779-175F-4D70-9223-16DFC4346AD4}" name="Column6233" dataDxfId="10142"/>
    <tableColumn id="6254" xr3:uid="{41276DF0-68E3-4840-8AEC-05E26EE03E8B}" name="Column6234" dataDxfId="10141"/>
    <tableColumn id="6255" xr3:uid="{F0CFC350-8903-4AD4-AABC-F134DC7236EF}" name="Column6235" dataDxfId="10140"/>
    <tableColumn id="6256" xr3:uid="{01302A1D-D40B-4A8E-8CCA-ABEE3396983A}" name="Column6236" dataDxfId="10139"/>
    <tableColumn id="6257" xr3:uid="{4268F792-2781-4B5E-AADE-03EC59FC41C9}" name="Column6237" dataDxfId="10138"/>
    <tableColumn id="6258" xr3:uid="{F8E4C443-40EA-4534-B5AB-4A21878F5BD4}" name="Column6238" dataDxfId="10137"/>
    <tableColumn id="6259" xr3:uid="{B7C62570-4587-4837-AFB6-7E76DB9A1458}" name="Column6239" dataDxfId="10136"/>
    <tableColumn id="6260" xr3:uid="{B2243364-9215-4B05-B7E7-6DCFAEDBF98B}" name="Column6240" dataDxfId="10135"/>
    <tableColumn id="6261" xr3:uid="{CC611327-313B-4BD5-8831-F24D3ACC36B7}" name="Column6241" dataDxfId="10134"/>
    <tableColumn id="6262" xr3:uid="{F9A33250-5D15-42D9-8735-3B0BAA55327B}" name="Column6242" dataDxfId="10133"/>
    <tableColumn id="6263" xr3:uid="{3AC9D033-820A-4490-B090-5DF16F30298A}" name="Column6243" dataDxfId="10132"/>
    <tableColumn id="6264" xr3:uid="{D39D9441-46FA-4C87-8418-1B155D66BE7B}" name="Column6244" dataDxfId="10131"/>
    <tableColumn id="6265" xr3:uid="{4D5423C7-CCBF-44A5-BBFE-959D8A12E4C4}" name="Column6245" dataDxfId="10130"/>
    <tableColumn id="6266" xr3:uid="{4AC5AF5A-48A7-4E15-BC54-B96406FF7BCC}" name="Column6246" dataDxfId="10129"/>
    <tableColumn id="6267" xr3:uid="{C10226C6-71BB-40D2-8470-EE1AA3A46F88}" name="Column6247" dataDxfId="10128"/>
    <tableColumn id="6268" xr3:uid="{AF09059D-B809-49B1-9D11-4565A91510FE}" name="Column6248" dataDxfId="10127"/>
    <tableColumn id="6269" xr3:uid="{65F31AF7-69FB-4C5F-8349-C88737B6465E}" name="Column6249" dataDxfId="10126"/>
    <tableColumn id="6270" xr3:uid="{53972737-9B2B-4CAC-B0E2-811AD8D84661}" name="Column6250" dataDxfId="10125"/>
    <tableColumn id="6271" xr3:uid="{2FC0718E-CAE2-4FE0-AA0D-9BC8D402C240}" name="Column6251" dataDxfId="10124"/>
    <tableColumn id="6272" xr3:uid="{73EF5A3F-991F-4692-86DB-F6A8BDBE32ED}" name="Column6252" dataDxfId="10123"/>
    <tableColumn id="6273" xr3:uid="{4D3C6E15-05D4-4AC4-8012-9E4B5869C9CF}" name="Column6253" dataDxfId="10122"/>
    <tableColumn id="6274" xr3:uid="{2DDBE3E4-65C9-4C7F-B346-A12AAFB56B21}" name="Column6254" dataDxfId="10121"/>
    <tableColumn id="6275" xr3:uid="{8C14343F-4BE6-41B0-920F-B203B2E57751}" name="Column6255" dataDxfId="10120"/>
    <tableColumn id="6276" xr3:uid="{061D2670-152E-47F3-8D8E-5C3FA042ADAA}" name="Column6256" dataDxfId="10119"/>
    <tableColumn id="6277" xr3:uid="{806342F6-7347-4953-966C-BBA8F7CCB0A3}" name="Column6257" dataDxfId="10118"/>
    <tableColumn id="6278" xr3:uid="{BE68BA00-CB07-4355-BCA8-E155B920C37B}" name="Column6258" dataDxfId="10117"/>
    <tableColumn id="6279" xr3:uid="{767F4869-D231-4E04-A1E7-CE02A25D7DDD}" name="Column6259" dataDxfId="10116"/>
    <tableColumn id="6280" xr3:uid="{5CFCBC67-CE56-4591-B53E-EF0E326618F5}" name="Column6260" dataDxfId="10115"/>
    <tableColumn id="6281" xr3:uid="{974FCEEC-F5E6-47E0-9AFF-CA2C53E1A03F}" name="Column6261" dataDxfId="10114"/>
    <tableColumn id="6282" xr3:uid="{A2530451-4FBE-4543-8D03-8E68D395C4D2}" name="Column6262" dataDxfId="10113"/>
    <tableColumn id="6283" xr3:uid="{FE86DA35-44FC-4EFC-A4AC-A3346FC31291}" name="Column6263" dataDxfId="10112"/>
    <tableColumn id="6284" xr3:uid="{BCD781F5-8682-4C82-8D88-55B14DAD1E88}" name="Column6264" dataDxfId="10111"/>
    <tableColumn id="6285" xr3:uid="{4BB2B07E-4FCD-42A9-801A-7AA06ACCFECF}" name="Column6265" dataDxfId="10110"/>
    <tableColumn id="6286" xr3:uid="{139E95EE-2275-4449-93FC-F8812CAD21C8}" name="Column6266" dataDxfId="10109"/>
    <tableColumn id="6287" xr3:uid="{F2FB137E-FC1A-4A6F-9D77-C7FB0AB3D908}" name="Column6267" dataDxfId="10108"/>
    <tableColumn id="6288" xr3:uid="{676F609E-AE11-4453-9BA3-EC92E8A54E8C}" name="Column6268" dataDxfId="10107"/>
    <tableColumn id="6289" xr3:uid="{37D75C5B-A404-4F75-B558-62DA4B99C0D4}" name="Column6269" dataDxfId="10106"/>
    <tableColumn id="6290" xr3:uid="{4F397BC6-9559-44DC-A674-C1BADFD9632D}" name="Column6270" dataDxfId="10105"/>
    <tableColumn id="6291" xr3:uid="{24B7CE36-BD20-4C5D-85B3-92BE86FA561E}" name="Column6271" dataDxfId="10104"/>
    <tableColumn id="6292" xr3:uid="{60BEEC95-23C2-4179-AB15-6DF21DEC2922}" name="Column6272" dataDxfId="10103"/>
    <tableColumn id="6293" xr3:uid="{A71F07ED-360F-4A3E-8844-6653016B92AD}" name="Column6273" dataDxfId="10102"/>
    <tableColumn id="6294" xr3:uid="{D6967DA3-AFA7-49BF-A9EA-4DFFDC28C2A7}" name="Column6274" dataDxfId="10101"/>
    <tableColumn id="6295" xr3:uid="{452B308D-C360-4210-AAF8-E9BC32C85339}" name="Column6275" dataDxfId="10100"/>
    <tableColumn id="6296" xr3:uid="{3C529351-C144-4966-A5B2-C4AAA25854B7}" name="Column6276" dataDxfId="10099"/>
    <tableColumn id="6297" xr3:uid="{BA392D7D-B34B-4BB1-9C72-B7F1A957833F}" name="Column6277" dataDxfId="10098"/>
    <tableColumn id="6298" xr3:uid="{DEC6EE32-A947-4728-83A4-280288FC8950}" name="Column6278" dataDxfId="10097"/>
    <tableColumn id="6299" xr3:uid="{EBBFF5EB-4B01-4A0B-B4AC-31354E79B899}" name="Column6279" dataDxfId="10096"/>
    <tableColumn id="6300" xr3:uid="{99202B5B-D3F4-4013-8BB9-096C22ABEE7C}" name="Column6280" dataDxfId="10095"/>
    <tableColumn id="6301" xr3:uid="{778FEB59-5B74-4A11-B9DB-E2CAD1A5FD1F}" name="Column6281" dataDxfId="10094"/>
    <tableColumn id="6302" xr3:uid="{D05995BB-C14E-4ADC-AF17-8CF9104EB7AD}" name="Column6282" dataDxfId="10093"/>
    <tableColumn id="6303" xr3:uid="{F1B00B34-92E5-4EB6-A9F3-4304C192E99E}" name="Column6283" dataDxfId="10092"/>
    <tableColumn id="6304" xr3:uid="{E3C7CB3A-EE44-46D0-8E18-6721455DE99F}" name="Column6284" dataDxfId="10091"/>
    <tableColumn id="6305" xr3:uid="{0A374A2F-C3B0-4E80-8CF2-C179660AB840}" name="Column6285" dataDxfId="10090"/>
    <tableColumn id="6306" xr3:uid="{D374D06C-9A84-4567-A897-DF4DB384C0AD}" name="Column6286" dataDxfId="10089"/>
    <tableColumn id="6307" xr3:uid="{D2F379E4-31E5-4C6A-AB84-9CBEA0067202}" name="Column6287" dataDxfId="10088"/>
    <tableColumn id="6308" xr3:uid="{8D3A287D-425D-419D-A27A-C8E76997E4DE}" name="Column6288" dataDxfId="10087"/>
    <tableColumn id="6309" xr3:uid="{77223D1D-2DA8-4916-AC4B-D4514DC24507}" name="Column6289" dataDxfId="10086"/>
    <tableColumn id="6310" xr3:uid="{D84788F7-1E64-4B73-9F15-D997F5629EC0}" name="Column6290" dataDxfId="10085"/>
    <tableColumn id="6311" xr3:uid="{28695185-0AAF-42D0-BB18-9340CEB7F640}" name="Column6291" dataDxfId="10084"/>
    <tableColumn id="6312" xr3:uid="{E2BDEAF0-F97A-4E07-8B0E-085CAD42EBDC}" name="Column6292" dataDxfId="10083"/>
    <tableColumn id="6313" xr3:uid="{65D36810-3067-46F1-A47A-E94F1A25B55E}" name="Column6293" dataDxfId="10082"/>
    <tableColumn id="6314" xr3:uid="{F8D167E4-5EB9-473E-AEC8-63E10192E200}" name="Column6294" dataDxfId="10081"/>
    <tableColumn id="6315" xr3:uid="{3C763C65-09D8-4603-BB42-DF78E95B6803}" name="Column6295" dataDxfId="10080"/>
    <tableColumn id="6316" xr3:uid="{BBB510E0-A430-49C1-8E87-C5D3E8E519BF}" name="Column6296" dataDxfId="10079"/>
    <tableColumn id="6317" xr3:uid="{0F004091-FE1F-46B1-8B01-18E4EAEA817E}" name="Column6297" dataDxfId="10078"/>
    <tableColumn id="6318" xr3:uid="{9F97859E-EE7B-4C70-8A25-A9026CB54EBC}" name="Column6298" dataDxfId="10077"/>
    <tableColumn id="6319" xr3:uid="{9BE3C60E-6776-4556-B94F-57F0B4562129}" name="Column6299" dataDxfId="10076"/>
    <tableColumn id="6320" xr3:uid="{FA6C1CD3-C9D0-4F3C-8C18-E86B69A477B3}" name="Column6300" dataDxfId="10075"/>
    <tableColumn id="6321" xr3:uid="{24B1EF1A-67D8-4BA3-8537-B096906D17CF}" name="Column6301" dataDxfId="10074"/>
    <tableColumn id="6322" xr3:uid="{0F96A9F8-77F9-4104-9C1A-AE26B18935DC}" name="Column6302" dataDxfId="10073"/>
    <tableColumn id="6323" xr3:uid="{8BCA0BCE-F077-482E-BF6C-A6BB34B6E915}" name="Column6303" dataDxfId="10072"/>
    <tableColumn id="6324" xr3:uid="{292513C7-C646-462F-834C-3559B94F43E3}" name="Column6304" dataDxfId="10071"/>
    <tableColumn id="6325" xr3:uid="{955098EB-F0D3-41FE-B229-D50E3D5723D2}" name="Column6305" dataDxfId="10070"/>
    <tableColumn id="6326" xr3:uid="{3D72038F-EBB6-4B2B-A549-54306B15A40A}" name="Column6306" dataDxfId="10069"/>
    <tableColumn id="6327" xr3:uid="{D760735D-E48A-4167-A6DF-34D46EED835F}" name="Column6307" dataDxfId="10068"/>
    <tableColumn id="6328" xr3:uid="{85BBE61C-B37E-4ACA-BFE5-D44098FE2ECD}" name="Column6308" dataDxfId="10067"/>
    <tableColumn id="6329" xr3:uid="{D96EF677-7E82-482D-AC4C-973585A9DD3B}" name="Column6309" dataDxfId="10066"/>
    <tableColumn id="6330" xr3:uid="{AFC8F401-BA91-4318-B0C8-E8D05A061F35}" name="Column6310" dataDxfId="10065"/>
    <tableColumn id="6331" xr3:uid="{5E958F37-6A9D-4A41-BF5C-EFA0303E4CD0}" name="Column6311" dataDxfId="10064"/>
    <tableColumn id="6332" xr3:uid="{0B7F6030-F6C9-4967-8EEB-C3F418428DDE}" name="Column6312" dataDxfId="10063"/>
    <tableColumn id="6333" xr3:uid="{4FE53597-080F-47A5-90A1-399A704C511D}" name="Column6313" dataDxfId="10062"/>
    <tableColumn id="6334" xr3:uid="{BE75EFE0-3549-4877-9612-5D09DF56964F}" name="Column6314" dataDxfId="10061"/>
    <tableColumn id="6335" xr3:uid="{9C5B9B91-3E6C-4790-9610-726B0185771D}" name="Column6315" dataDxfId="10060"/>
    <tableColumn id="6336" xr3:uid="{3B2B5044-3A52-483D-BED1-1AC624B5A31D}" name="Column6316" dataDxfId="10059"/>
    <tableColumn id="6337" xr3:uid="{21B4F74E-FD05-4DF3-9F03-059C727CFB6C}" name="Column6317" dataDxfId="10058"/>
    <tableColumn id="6338" xr3:uid="{9B8525FD-C774-4A11-9BEC-C8029D8BD5DF}" name="Column6318" dataDxfId="10057"/>
    <tableColumn id="6339" xr3:uid="{C960455D-F3E9-452F-98B4-43F762FE9943}" name="Column6319" dataDxfId="10056"/>
    <tableColumn id="6340" xr3:uid="{320F9A2D-10B0-49E0-8ACD-624D345EA6C5}" name="Column6320" dataDxfId="10055"/>
    <tableColumn id="6341" xr3:uid="{22C33A68-FF60-46BC-A4F0-538A41EAB92B}" name="Column6321" dataDxfId="10054"/>
    <tableColumn id="6342" xr3:uid="{413DCE79-E540-41BD-9C71-F7B775A88226}" name="Column6322" dataDxfId="10053"/>
    <tableColumn id="6343" xr3:uid="{724380A3-DB8D-45E5-8F3A-B5C36D04CE0D}" name="Column6323" dataDxfId="10052"/>
    <tableColumn id="6344" xr3:uid="{0F7461DB-0E70-422B-A57E-655EE93667F3}" name="Column6324" dataDxfId="10051"/>
    <tableColumn id="6345" xr3:uid="{150A44C0-81B9-420A-89AF-181B8B07FB27}" name="Column6325" dataDxfId="10050"/>
    <tableColumn id="6346" xr3:uid="{46037164-516D-4E8E-A08F-85B4959F1201}" name="Column6326" dataDxfId="10049"/>
    <tableColumn id="6347" xr3:uid="{357ACDFD-AAA7-4367-A550-FBB3723A78F0}" name="Column6327" dataDxfId="10048"/>
    <tableColumn id="6348" xr3:uid="{E39146A5-BB41-4181-BFF3-87535CA628E6}" name="Column6328" dataDxfId="10047"/>
    <tableColumn id="6349" xr3:uid="{C2840E0D-7DF6-4B69-84DB-AD47B33EE4C4}" name="Column6329" dataDxfId="10046"/>
    <tableColumn id="6350" xr3:uid="{8ABFAFD4-C711-4D1E-9038-553420C0742C}" name="Column6330" dataDxfId="10045"/>
    <tableColumn id="6351" xr3:uid="{6D1ECD41-391F-4067-98D0-68692675D484}" name="Column6331" dataDxfId="10044"/>
    <tableColumn id="6352" xr3:uid="{DEEA56E0-5FAC-4E11-8988-66DBDEE4A9A8}" name="Column6332" dataDxfId="10043"/>
    <tableColumn id="6353" xr3:uid="{22939169-25FB-4B98-A3CF-6ADE227362A3}" name="Column6333" dataDxfId="10042"/>
    <tableColumn id="6354" xr3:uid="{2C246AF0-973A-400B-9651-E88F53BCCF52}" name="Column6334" dataDxfId="10041"/>
    <tableColumn id="6355" xr3:uid="{F3FB65A8-6345-4889-9529-AD77EA4F5C3F}" name="Column6335" dataDxfId="10040"/>
    <tableColumn id="6356" xr3:uid="{434FCCA5-7DBE-4E23-83C1-287B6C9EE486}" name="Column6336" dataDxfId="10039"/>
    <tableColumn id="6357" xr3:uid="{3EE57D5F-2890-4D6D-9506-F899A3A931E0}" name="Column6337" dataDxfId="10038"/>
    <tableColumn id="6358" xr3:uid="{3272E69C-79EF-4AB1-AF35-4CD325DC312B}" name="Column6338" dataDxfId="10037"/>
    <tableColumn id="6359" xr3:uid="{1A333E5A-E087-408C-BE4A-53288FD1A957}" name="Column6339" dataDxfId="10036"/>
    <tableColumn id="6360" xr3:uid="{87A9E20E-73C2-46BB-BD65-F9DBD8155774}" name="Column6340" dataDxfId="10035"/>
    <tableColumn id="6361" xr3:uid="{4ED7068F-D4FC-4B85-90C5-EACD10878F9D}" name="Column6341" dataDxfId="10034"/>
    <tableColumn id="6362" xr3:uid="{754B5219-9BD2-4CF4-BAC4-77C31EA86B47}" name="Column6342" dataDxfId="10033"/>
    <tableColumn id="6363" xr3:uid="{F14FFC71-4633-4802-A8C2-D47045FAF267}" name="Column6343" dataDxfId="10032"/>
    <tableColumn id="6364" xr3:uid="{3887A4C7-C156-4C94-B589-75F55BA7B25B}" name="Column6344" dataDxfId="10031"/>
    <tableColumn id="6365" xr3:uid="{1867BE8D-7913-45F1-A6C7-5E3924DDCB48}" name="Column6345" dataDxfId="10030"/>
    <tableColumn id="6366" xr3:uid="{9B29FB11-F1D0-4B97-82EB-26EF01AE1FBE}" name="Column6346" dataDxfId="10029"/>
    <tableColumn id="6367" xr3:uid="{243F41F6-5D31-4DBF-B5A4-FE238124EE5E}" name="Column6347" dataDxfId="10028"/>
    <tableColumn id="6368" xr3:uid="{32B68342-9F16-42EF-B97B-5F6BB9CD7044}" name="Column6348" dataDxfId="10027"/>
    <tableColumn id="6369" xr3:uid="{CE01EA2B-61DE-4C5B-8A8C-301057790558}" name="Column6349" dataDxfId="10026"/>
    <tableColumn id="6370" xr3:uid="{94E51494-AB8B-43AA-9B7F-D033F6699BBF}" name="Column6350" dataDxfId="10025"/>
    <tableColumn id="6371" xr3:uid="{A850520F-E7B8-45B2-9CF8-9425A430DE35}" name="Column6351" dataDxfId="10024"/>
    <tableColumn id="6372" xr3:uid="{5B1972DE-A295-4576-B3A5-D61686C57590}" name="Column6352" dataDxfId="10023"/>
    <tableColumn id="6373" xr3:uid="{B3C9CF2C-79CF-4D36-9E83-69E3E9001E35}" name="Column6353" dataDxfId="10022"/>
    <tableColumn id="6374" xr3:uid="{B8AD0DF5-7648-4E93-9E4F-DCC8AC2B520E}" name="Column6354" dataDxfId="10021"/>
    <tableColumn id="6375" xr3:uid="{AAFB34DE-35ED-44FE-8705-9056C0818B40}" name="Column6355" dataDxfId="10020"/>
    <tableColumn id="6376" xr3:uid="{7BB7B82C-AC0B-4D48-BE19-87D884FEB4C1}" name="Column6356" dataDxfId="10019"/>
    <tableColumn id="6377" xr3:uid="{29579E64-43D9-4C83-AA20-24E59B77CE6A}" name="Column6357" dataDxfId="10018"/>
    <tableColumn id="6378" xr3:uid="{49A8867C-FC3F-4758-A1A4-4E31EB207543}" name="Column6358" dataDxfId="10017"/>
    <tableColumn id="6379" xr3:uid="{B3DA9787-8497-49F8-9EC7-E0D171587742}" name="Column6359" dataDxfId="10016"/>
    <tableColumn id="6380" xr3:uid="{E2D0A824-DEDC-416C-981F-06D0BADA38A6}" name="Column6360" dataDxfId="10015"/>
    <tableColumn id="6381" xr3:uid="{A7C25267-5E82-46E9-9C1C-36B46CADBF61}" name="Column6361" dataDxfId="10014"/>
    <tableColumn id="6382" xr3:uid="{CF30321C-F613-4EB0-A5C3-E578C1B30AC3}" name="Column6362" dataDxfId="10013"/>
    <tableColumn id="6383" xr3:uid="{122DEF36-CDB2-4D23-AF2B-92C9D3B38D5A}" name="Column6363" dataDxfId="10012"/>
    <tableColumn id="6384" xr3:uid="{B1B80AA7-6379-4EA6-A76C-1D12498061DB}" name="Column6364" dataDxfId="10011"/>
    <tableColumn id="6385" xr3:uid="{B8F19E50-E4E5-411E-A6A0-0ADA731F88C0}" name="Column6365" dataDxfId="10010"/>
    <tableColumn id="6386" xr3:uid="{CD5C881E-ADA0-47D9-ABE7-39BBB84EA3D8}" name="Column6366" dataDxfId="10009"/>
    <tableColumn id="6387" xr3:uid="{5D3A2D69-6925-4EA6-8429-10E82425C028}" name="Column6367" dataDxfId="10008"/>
    <tableColumn id="6388" xr3:uid="{0C675D54-E1E6-41F1-B37B-24DE88E439A2}" name="Column6368" dataDxfId="10007"/>
    <tableColumn id="6389" xr3:uid="{63FAC325-59B3-4ECA-8BF3-35848DD10873}" name="Column6369" dataDxfId="10006"/>
    <tableColumn id="6390" xr3:uid="{BBDCFEAA-9BFB-4B1B-8563-DA05EFB8E776}" name="Column6370" dataDxfId="10005"/>
    <tableColumn id="6391" xr3:uid="{2D2073CF-C046-4A52-895D-8B0EA1DA9B5C}" name="Column6371" dataDxfId="10004"/>
    <tableColumn id="6392" xr3:uid="{6E9781DF-C810-496B-BB02-4AAA5EA7AB1C}" name="Column6372" dataDxfId="10003"/>
    <tableColumn id="6393" xr3:uid="{DD8B077A-D3C2-4BD9-A078-0EDAF625144F}" name="Column6373" dataDxfId="10002"/>
    <tableColumn id="6394" xr3:uid="{2D4889BB-E52A-4502-9D4F-9EB84ED62E6C}" name="Column6374" dataDxfId="10001"/>
    <tableColumn id="6395" xr3:uid="{2045E3E8-C072-4AA8-A426-1EBABDF8CD33}" name="Column6375" dataDxfId="10000"/>
    <tableColumn id="6396" xr3:uid="{5C0BAFEE-870C-4BCD-B850-E97B3EEB9030}" name="Column6376" dataDxfId="9999"/>
    <tableColumn id="6397" xr3:uid="{48729576-9784-4435-AC96-F0E14ACE6B99}" name="Column6377" dataDxfId="9998"/>
    <tableColumn id="6398" xr3:uid="{5D7B6604-E678-4179-BF0D-8140BAF08ACC}" name="Column6378" dataDxfId="9997"/>
    <tableColumn id="6399" xr3:uid="{E5BD35F1-906D-4B59-BBDC-A6C97A147611}" name="Column6379" dataDxfId="9996"/>
    <tableColumn id="6400" xr3:uid="{F950B9F6-06DC-465F-913C-31BB4F93D2D3}" name="Column6380" dataDxfId="9995"/>
    <tableColumn id="6401" xr3:uid="{5B72F4D2-60BD-4C75-970A-5F8C33501921}" name="Column6381" dataDxfId="9994"/>
    <tableColumn id="6402" xr3:uid="{FE38228E-C13E-4D65-A89C-89C611225073}" name="Column6382" dataDxfId="9993"/>
    <tableColumn id="6403" xr3:uid="{7FFF450D-3E62-499A-8D7F-12B5C01865B5}" name="Column6383" dataDxfId="9992"/>
    <tableColumn id="6404" xr3:uid="{9F66C44E-B965-4C94-9038-DC5890F5C4E0}" name="Column6384" dataDxfId="9991"/>
    <tableColumn id="6405" xr3:uid="{29BBEFF1-97ED-4579-A142-699A606A1F8E}" name="Column6385" dataDxfId="9990"/>
    <tableColumn id="6406" xr3:uid="{29746FAF-7A2B-477D-887A-9EAF69EFDA61}" name="Column6386" dataDxfId="9989"/>
    <tableColumn id="6407" xr3:uid="{2CAF2249-56B9-48B8-82A7-EB6EBCCA20FF}" name="Column6387" dataDxfId="9988"/>
    <tableColumn id="6408" xr3:uid="{4A372D4D-039E-4349-9518-E33595E19C9F}" name="Column6388" dataDxfId="9987"/>
    <tableColumn id="6409" xr3:uid="{C875AA23-E89A-42CB-ABE7-9D03536F160C}" name="Column6389" dataDxfId="9986"/>
    <tableColumn id="6410" xr3:uid="{5B6DBC8F-59E9-41FD-BCAF-954E418D72CF}" name="Column6390" dataDxfId="9985"/>
    <tableColumn id="6411" xr3:uid="{054ED291-526E-43B0-AF5E-A9429BE32ED8}" name="Column6391" dataDxfId="9984"/>
    <tableColumn id="6412" xr3:uid="{83B9C34F-A7F2-4779-92F8-CF5CD2E4E1C0}" name="Column6392" dataDxfId="9983"/>
    <tableColumn id="6413" xr3:uid="{270FBDB7-33DC-449C-AB6F-C811C067319A}" name="Column6393" dataDxfId="9982"/>
    <tableColumn id="6414" xr3:uid="{40451EBD-AB24-409E-8AB7-A12D824F43CD}" name="Column6394" dataDxfId="9981"/>
    <tableColumn id="6415" xr3:uid="{17352794-AA11-4D85-A6E9-BE64E86AB68E}" name="Column6395" dataDxfId="9980"/>
    <tableColumn id="6416" xr3:uid="{07E78BFD-F2E8-45B7-8B47-21A8F9C86B01}" name="Column6396" dataDxfId="9979"/>
    <tableColumn id="6417" xr3:uid="{A8698879-C4A4-4977-A67C-3945D94B6020}" name="Column6397" dataDxfId="9978"/>
    <tableColumn id="6418" xr3:uid="{F6317FA4-C28A-44E1-BBA1-D0CF5965F33F}" name="Column6398" dataDxfId="9977"/>
    <tableColumn id="6419" xr3:uid="{55B4647F-A199-4697-B8AB-EE8DC5B7B436}" name="Column6399" dataDxfId="9976"/>
    <tableColumn id="6420" xr3:uid="{6570E028-5B41-4173-96CC-F67F5260A8C3}" name="Column6400" dataDxfId="9975"/>
    <tableColumn id="6421" xr3:uid="{510C781F-D846-4129-9CBF-84A84D8910A8}" name="Column6401" dataDxfId="9974"/>
    <tableColumn id="6422" xr3:uid="{D6D30240-827F-4510-AB1D-5F7BB645B7D6}" name="Column6402" dataDxfId="9973"/>
    <tableColumn id="6423" xr3:uid="{686ED866-A720-4CED-AA7B-D21E8B1CABCA}" name="Column6403" dataDxfId="9972"/>
    <tableColumn id="6424" xr3:uid="{4FD98D12-E175-42C1-BEB3-0FDC49950AC1}" name="Column6404" dataDxfId="9971"/>
    <tableColumn id="6425" xr3:uid="{D87AE97D-65AA-44C6-BA5E-71980D262DD1}" name="Column6405" dataDxfId="9970"/>
    <tableColumn id="6426" xr3:uid="{3714AE36-D219-49E5-85E6-8ED1610D302A}" name="Column6406" dataDxfId="9969"/>
    <tableColumn id="6427" xr3:uid="{740973E0-8E2D-4653-9259-68FC32D1DD5B}" name="Column6407" dataDxfId="9968"/>
    <tableColumn id="6428" xr3:uid="{13568D74-B063-4DC2-8B0A-2D6EEEBE7277}" name="Column6408" dataDxfId="9967"/>
    <tableColumn id="6429" xr3:uid="{F349D5D5-6DBA-4E1A-AD32-057C4AA74DD5}" name="Column6409" dataDxfId="9966"/>
    <tableColumn id="6430" xr3:uid="{E6C14321-D209-4869-8AC2-4AD24A2F706B}" name="Column6410" dataDxfId="9965"/>
    <tableColumn id="6431" xr3:uid="{2A172C78-2C8E-4A79-91AD-E563B41CFF70}" name="Column6411" dataDxfId="9964"/>
    <tableColumn id="6432" xr3:uid="{556BFC90-9067-4F20-896D-603A3399A887}" name="Column6412" dataDxfId="9963"/>
    <tableColumn id="6433" xr3:uid="{DF763703-AB32-4167-A1BF-DA9D7A2C76D7}" name="Column6413" dataDxfId="9962"/>
    <tableColumn id="6434" xr3:uid="{2A7D03A2-8620-4937-A8CD-2BA7CA8520D5}" name="Column6414" dataDxfId="9961"/>
    <tableColumn id="6435" xr3:uid="{B449145B-8D6C-497B-952C-2D919536F562}" name="Column6415" dataDxfId="9960"/>
    <tableColumn id="6436" xr3:uid="{1774678A-633C-4B6E-A71D-633F4EE51D3C}" name="Column6416" dataDxfId="9959"/>
    <tableColumn id="6437" xr3:uid="{71998565-2BD5-44C2-99B2-74AD5BD38415}" name="Column6417" dataDxfId="9958"/>
    <tableColumn id="6438" xr3:uid="{BD49CC34-B4A6-477D-A192-73E8C3E2EE53}" name="Column6418" dataDxfId="9957"/>
    <tableColumn id="6439" xr3:uid="{F65D5827-A535-46AB-9B6A-971AA031677E}" name="Column6419" dataDxfId="9956"/>
    <tableColumn id="6440" xr3:uid="{1A491FC6-4061-46A4-A342-BBEE7333074D}" name="Column6420" dataDxfId="9955"/>
    <tableColumn id="6441" xr3:uid="{A2567885-F41C-40B2-9CF1-C7F77DDB2A1A}" name="Column6421" dataDxfId="9954"/>
    <tableColumn id="6442" xr3:uid="{61BC32A2-8649-4843-8752-01E7447B8D1B}" name="Column6422" dataDxfId="9953"/>
    <tableColumn id="6443" xr3:uid="{FB3B313F-48F3-4864-948E-16D0A8E225E5}" name="Column6423" dataDxfId="9952"/>
    <tableColumn id="6444" xr3:uid="{8A865A74-7E74-48A3-8712-F3B4DF05800C}" name="Column6424" dataDxfId="9951"/>
    <tableColumn id="6445" xr3:uid="{1E4A7C10-FDAA-40EA-9CF9-C70978DC409A}" name="Column6425" dataDxfId="9950"/>
    <tableColumn id="6446" xr3:uid="{312C5C8A-14DC-4EA3-951D-C288DA2B3174}" name="Column6426" dataDxfId="9949"/>
    <tableColumn id="6447" xr3:uid="{99BCF68F-31DE-4554-AC05-E24254B389DC}" name="Column6427" dataDxfId="9948"/>
    <tableColumn id="6448" xr3:uid="{4EDAC706-D2D9-4BCA-8BF5-9E5AFFDDE4C4}" name="Column6428" dataDxfId="9947"/>
    <tableColumn id="6449" xr3:uid="{20004FA6-3667-48FF-A332-017A1F6A4C75}" name="Column6429" dataDxfId="9946"/>
    <tableColumn id="6450" xr3:uid="{577742C5-6D9B-4B12-81D1-F33DEF437BD3}" name="Column6430" dataDxfId="9945"/>
    <tableColumn id="6451" xr3:uid="{40ACE04F-D86A-4BE6-AC29-C607746E635C}" name="Column6431" dataDxfId="9944"/>
    <tableColumn id="6452" xr3:uid="{FDD3B220-6649-42C9-8B4B-68FBEE788B31}" name="Column6432" dataDxfId="9943"/>
    <tableColumn id="6453" xr3:uid="{894FA118-E631-4613-93DE-6989DF0A8BEE}" name="Column6433" dataDxfId="9942"/>
    <tableColumn id="6454" xr3:uid="{2752AEC8-505E-4B8A-A6E6-97945D8DA0AA}" name="Column6434" dataDxfId="9941"/>
    <tableColumn id="6455" xr3:uid="{E9E4FCD6-45CA-499F-8C88-1B27637FA8D0}" name="Column6435" dataDxfId="9940"/>
    <tableColumn id="6456" xr3:uid="{F976E3A1-DF22-40FB-AB9E-0AEF5060BD68}" name="Column6436" dataDxfId="9939"/>
    <tableColumn id="6457" xr3:uid="{BAD040D0-B784-4432-9A3C-F17D1B022F5C}" name="Column6437" dataDxfId="9938"/>
    <tableColumn id="6458" xr3:uid="{DC4B0F70-8E80-4010-AEE5-2DFD791C9B13}" name="Column6438" dataDxfId="9937"/>
    <tableColumn id="6459" xr3:uid="{112E781E-E3A8-442D-AC5C-CBDDDAC619B4}" name="Column6439" dataDxfId="9936"/>
    <tableColumn id="6460" xr3:uid="{3D082487-C56A-45B6-B312-6F1D18DAFEBE}" name="Column6440" dataDxfId="9935"/>
    <tableColumn id="6461" xr3:uid="{AE0A29C3-DEDF-4DBF-85AA-58EA1F0C34B0}" name="Column6441" dataDxfId="9934"/>
    <tableColumn id="6462" xr3:uid="{AA89292B-3544-431B-A60E-24010DCAE429}" name="Column6442" dataDxfId="9933"/>
    <tableColumn id="6463" xr3:uid="{8113FFB0-0602-4F43-BFD6-1166468137C2}" name="Column6443" dataDxfId="9932"/>
    <tableColumn id="6464" xr3:uid="{24336D91-99A7-4B1D-97EA-2084D0E5A064}" name="Column6444" dataDxfId="9931"/>
    <tableColumn id="6465" xr3:uid="{6BAE63FD-1BB0-4994-A86F-73EAD6EF69E9}" name="Column6445" dataDxfId="9930"/>
    <tableColumn id="6466" xr3:uid="{E48AC5D0-92CC-45C8-BEC7-33D4601E4350}" name="Column6446" dataDxfId="9929"/>
    <tableColumn id="6467" xr3:uid="{4C2BC7FF-4460-43E1-AFFA-F99A385E8DE4}" name="Column6447" dataDxfId="9928"/>
    <tableColumn id="6468" xr3:uid="{58CFF4C2-1987-4AC6-9715-19FA2BB691AD}" name="Column6448" dataDxfId="9927"/>
    <tableColumn id="6469" xr3:uid="{15ADA83E-A451-4936-A5B8-944331B46A5B}" name="Column6449" dataDxfId="9926"/>
    <tableColumn id="6470" xr3:uid="{1F350E21-CF6A-438D-8C83-6BF79B3D6EEA}" name="Column6450" dataDxfId="9925"/>
    <tableColumn id="6471" xr3:uid="{AB1DD367-990E-4541-93D5-02E36F76A413}" name="Column6451" dataDxfId="9924"/>
    <tableColumn id="6472" xr3:uid="{F9E0481C-8B04-4D3C-99E1-494194F0EBE9}" name="Column6452" dataDxfId="9923"/>
    <tableColumn id="6473" xr3:uid="{CDABC47F-98BC-4A5E-A977-84B0FC90EAAF}" name="Column6453" dataDxfId="9922"/>
    <tableColumn id="6474" xr3:uid="{2DE4E8CA-C4C8-4671-8119-46E942FB740F}" name="Column6454" dataDxfId="9921"/>
    <tableColumn id="6475" xr3:uid="{1BAFE2C6-1F2B-4C6C-880E-212845D3E9D6}" name="Column6455" dataDxfId="9920"/>
    <tableColumn id="6476" xr3:uid="{57611509-5AAD-460D-8D78-3A1F00B57D9A}" name="Column6456" dataDxfId="9919"/>
    <tableColumn id="6477" xr3:uid="{5880E8C0-6A9D-4ABB-8AA5-6EBAF7B6CDB5}" name="Column6457" dataDxfId="9918"/>
    <tableColumn id="6478" xr3:uid="{CD05CB6E-E7C8-45C3-B9E6-5958802EF347}" name="Column6458" dataDxfId="9917"/>
    <tableColumn id="6479" xr3:uid="{318DE8A5-EB39-40AE-A738-A693F3D11FA4}" name="Column6459" dataDxfId="9916"/>
    <tableColumn id="6480" xr3:uid="{AB4A6F65-49BB-4B9B-9B6D-6FF8735FF6D9}" name="Column6460" dataDxfId="9915"/>
    <tableColumn id="6481" xr3:uid="{C8748E5A-2D86-422C-9CAC-069970B904BA}" name="Column6461" dataDxfId="9914"/>
    <tableColumn id="6482" xr3:uid="{5990E1D3-495D-4468-A8D8-5E9F9CDB337A}" name="Column6462" dataDxfId="9913"/>
    <tableColumn id="6483" xr3:uid="{31079E22-C350-4580-99D6-36255606ACF2}" name="Column6463" dataDxfId="9912"/>
    <tableColumn id="6484" xr3:uid="{AF122956-C62A-473A-B250-18216654BD10}" name="Column6464" dataDxfId="9911"/>
    <tableColumn id="6485" xr3:uid="{D1360D5B-CE8F-48FA-9635-93198D89278A}" name="Column6465" dataDxfId="9910"/>
    <tableColumn id="6486" xr3:uid="{8AF0E1D1-2A27-437B-B788-DD7D342935A9}" name="Column6466" dataDxfId="9909"/>
    <tableColumn id="6487" xr3:uid="{27326F45-1164-41CB-8BC4-70B9D5B61E0F}" name="Column6467" dataDxfId="9908"/>
    <tableColumn id="6488" xr3:uid="{BD2B32A7-AD3A-40C6-9AF3-48091EE63584}" name="Column6468" dataDxfId="9907"/>
    <tableColumn id="6489" xr3:uid="{89C5D990-8161-421E-9A65-966F0473B0D3}" name="Column6469" dataDxfId="9906"/>
    <tableColumn id="6490" xr3:uid="{35D104DB-CC72-47E0-A3BC-C7BDA8E9247E}" name="Column6470" dataDxfId="9905"/>
    <tableColumn id="6491" xr3:uid="{4F04DE11-0B36-4B54-A8B5-F7B6DB0DA203}" name="Column6471" dataDxfId="9904"/>
    <tableColumn id="6492" xr3:uid="{897660A2-80DE-494F-BBDE-15DD65F3E425}" name="Column6472" dataDxfId="9903"/>
    <tableColumn id="6493" xr3:uid="{A8FB79BF-B680-4CEA-A3FA-F72D5E41A629}" name="Column6473" dataDxfId="9902"/>
    <tableColumn id="6494" xr3:uid="{118F2EA7-2585-44B8-AEF0-EFF673F36BEF}" name="Column6474" dataDxfId="9901"/>
    <tableColumn id="6495" xr3:uid="{5C42ABC6-4F34-4133-9749-7E1637B00E2C}" name="Column6475" dataDxfId="9900"/>
    <tableColumn id="6496" xr3:uid="{14EAE046-DF77-423E-869A-38B69DA5BE5A}" name="Column6476" dataDxfId="9899"/>
    <tableColumn id="6497" xr3:uid="{047D150F-07C4-4F60-B15A-BADC1AF5AB17}" name="Column6477" dataDxfId="9898"/>
    <tableColumn id="6498" xr3:uid="{D43798F8-2CAE-4230-A868-6C4264FF62B2}" name="Column6478" dataDxfId="9897"/>
    <tableColumn id="6499" xr3:uid="{FDECD757-0D9F-4281-A1BC-8BA47B07A205}" name="Column6479" dataDxfId="9896"/>
    <tableColumn id="6500" xr3:uid="{19683ADE-FAA1-4A18-A76A-EEE9B3B49163}" name="Column6480" dataDxfId="9895"/>
    <tableColumn id="6501" xr3:uid="{E83C1556-FEF4-4CDF-B1E9-18E1C965EA3D}" name="Column6481" dataDxfId="9894"/>
    <tableColumn id="6502" xr3:uid="{007D8FF2-5878-4E26-BB8A-FB03EFC82F42}" name="Column6482" dataDxfId="9893"/>
    <tableColumn id="6503" xr3:uid="{90D69874-1948-48D9-ADD9-5A21277A4FD8}" name="Column6483" dataDxfId="9892"/>
    <tableColumn id="6504" xr3:uid="{140E9B30-2F16-4325-AB2F-247BB4465589}" name="Column6484" dataDxfId="9891"/>
    <tableColumn id="6505" xr3:uid="{55D3409C-296A-43A6-8AE0-1F68FE8D1077}" name="Column6485" dataDxfId="9890"/>
    <tableColumn id="6506" xr3:uid="{00BE400A-B2B2-47AC-907A-D3A3E5820DCD}" name="Column6486" dataDxfId="9889"/>
    <tableColumn id="6507" xr3:uid="{38504350-A227-4BDB-88C2-12E463A23128}" name="Column6487" dataDxfId="9888"/>
    <tableColumn id="6508" xr3:uid="{995F41BD-261D-413C-B233-7D0F4E641660}" name="Column6488" dataDxfId="9887"/>
    <tableColumn id="6509" xr3:uid="{6BA880A1-0052-48DF-85C0-BA0BC349A380}" name="Column6489" dataDxfId="9886"/>
    <tableColumn id="6510" xr3:uid="{6B17A85E-2B6E-410F-9D87-5B5B91C6651A}" name="Column6490" dataDxfId="9885"/>
    <tableColumn id="6511" xr3:uid="{05042373-2EE1-416F-AE3C-2377C656E746}" name="Column6491" dataDxfId="9884"/>
    <tableColumn id="6512" xr3:uid="{884FFC5F-B4B9-4491-8602-FC665D3EE98A}" name="Column6492" dataDxfId="9883"/>
    <tableColumn id="6513" xr3:uid="{2E238B5E-806E-4334-BEC3-0508F2D7F818}" name="Column6493" dataDxfId="9882"/>
    <tableColumn id="6514" xr3:uid="{808FCCA0-744D-4E9E-A271-A6B669A6C9B4}" name="Column6494" dataDxfId="9881"/>
    <tableColumn id="6515" xr3:uid="{333CCA18-D261-4FEB-984C-48ECAEFBDD81}" name="Column6495" dataDxfId="9880"/>
    <tableColumn id="6516" xr3:uid="{16BA3828-1D36-44D3-AE9B-CBEBCE3F3CE8}" name="Column6496" dataDxfId="9879"/>
    <tableColumn id="6517" xr3:uid="{58DFC331-62F7-4800-8FE0-EEC151080037}" name="Column6497" dataDxfId="9878"/>
    <tableColumn id="6518" xr3:uid="{47DEA76C-9CA9-4796-9A47-D80D914C96D5}" name="Column6498" dataDxfId="9877"/>
    <tableColumn id="6519" xr3:uid="{04BEE068-C4BE-4704-A737-5C27F6ADEFD9}" name="Column6499" dataDxfId="9876"/>
    <tableColumn id="6520" xr3:uid="{DF296D5D-CE1F-43AE-A825-E7BC50CB1FF9}" name="Column6500" dataDxfId="9875"/>
    <tableColumn id="6521" xr3:uid="{ED75CCDE-145F-4AEE-A466-DCE89DCE4399}" name="Column6501" dataDxfId="9874"/>
    <tableColumn id="6522" xr3:uid="{B1C60A69-8FED-4307-B8DD-ABE181AD2707}" name="Column6502" dataDxfId="9873"/>
    <tableColumn id="6523" xr3:uid="{E57DA2C1-9275-4220-8662-759404E0E4FA}" name="Column6503" dataDxfId="9872"/>
    <tableColumn id="6524" xr3:uid="{5FE582DD-CCD5-4360-B45A-133E7E806257}" name="Column6504" dataDxfId="9871"/>
    <tableColumn id="6525" xr3:uid="{9408F6EA-A5F5-401E-842F-2F7211AB5D81}" name="Column6505" dataDxfId="9870"/>
    <tableColumn id="6526" xr3:uid="{50D80074-ABE0-4B46-97F8-A80DA6C2A2C8}" name="Column6506" dataDxfId="9869"/>
    <tableColumn id="6527" xr3:uid="{A902938C-6868-470B-82E2-AF0D65186CA0}" name="Column6507" dataDxfId="9868"/>
    <tableColumn id="6528" xr3:uid="{76A6DFDE-2876-4334-B037-49181FE30574}" name="Column6508" dataDxfId="9867"/>
    <tableColumn id="6529" xr3:uid="{77431964-6450-49EE-8452-F0EC20E20503}" name="Column6509" dataDxfId="9866"/>
    <tableColumn id="6530" xr3:uid="{390683FE-8D5A-420C-8AE3-DCB6774FF41C}" name="Column6510" dataDxfId="9865"/>
    <tableColumn id="6531" xr3:uid="{B838D05E-150D-4A34-BA74-F80B0CBA68FC}" name="Column6511" dataDxfId="9864"/>
    <tableColumn id="6532" xr3:uid="{773C8CEA-C56E-4537-8A93-DA18F31F6048}" name="Column6512" dataDxfId="9863"/>
    <tableColumn id="6533" xr3:uid="{4CAD745C-06CF-433F-A86C-5F4B87EDF125}" name="Column6513" dataDxfId="9862"/>
    <tableColumn id="6534" xr3:uid="{5003E944-3846-4BF4-8531-C76E869EC96A}" name="Column6514" dataDxfId="9861"/>
    <tableColumn id="6535" xr3:uid="{27AA73E0-ED9A-46C4-B132-8BA803D41467}" name="Column6515" dataDxfId="9860"/>
    <tableColumn id="6536" xr3:uid="{ADA961CB-42CE-46E2-9A3E-5D93C599C9D5}" name="Column6516" dataDxfId="9859"/>
    <tableColumn id="6537" xr3:uid="{A0B57F60-AFCB-4C48-AB9C-5E723DA73D14}" name="Column6517" dataDxfId="9858"/>
    <tableColumn id="6538" xr3:uid="{AF8F9A08-8B00-430C-A243-FF58A24078C3}" name="Column6518" dataDxfId="9857"/>
    <tableColumn id="6539" xr3:uid="{45AEFECE-6001-44CA-A8DB-C177D354E4A4}" name="Column6519" dataDxfId="9856"/>
    <tableColumn id="6540" xr3:uid="{96682E1E-B9BA-4633-B3C6-F31ECC6CF5AB}" name="Column6520" dataDxfId="9855"/>
    <tableColumn id="6541" xr3:uid="{775BA51F-B9AD-49C3-AB81-1350FAF16873}" name="Column6521" dataDxfId="9854"/>
    <tableColumn id="6542" xr3:uid="{7A409F08-5232-46F1-8AD7-DC5BC4BFE54B}" name="Column6522" dataDxfId="9853"/>
    <tableColumn id="6543" xr3:uid="{652DCC63-BA56-43DC-8B16-2831CA881BFA}" name="Column6523" dataDxfId="9852"/>
    <tableColumn id="6544" xr3:uid="{5E8B5789-B8B3-420D-8104-5D582122B398}" name="Column6524" dataDxfId="9851"/>
    <tableColumn id="6545" xr3:uid="{1DD571AC-018B-49B4-BECB-01213A399C6A}" name="Column6525" dataDxfId="9850"/>
    <tableColumn id="6546" xr3:uid="{B1912DB2-EF22-44B1-8650-B93D1BDDA655}" name="Column6526" dataDxfId="9849"/>
    <tableColumn id="6547" xr3:uid="{301E86F3-0FC6-47CA-9A77-86FCCECF7FFF}" name="Column6527" dataDxfId="9848"/>
    <tableColumn id="6548" xr3:uid="{26F03D3D-5EBB-450B-86B4-DB23C676B51E}" name="Column6528" dataDxfId="9847"/>
    <tableColumn id="6549" xr3:uid="{813393DA-81FD-40FC-A54A-948C10FC7F64}" name="Column6529" dataDxfId="9846"/>
    <tableColumn id="6550" xr3:uid="{2FE4F820-F129-459B-BD5F-84263E92BA47}" name="Column6530" dataDxfId="9845"/>
    <tableColumn id="6551" xr3:uid="{391E2B41-1C7D-4871-91FB-2FA87EA6D38B}" name="Column6531" dataDxfId="9844"/>
    <tableColumn id="6552" xr3:uid="{86F2E1A1-9193-4094-8821-9961E77149D0}" name="Column6532" dataDxfId="9843"/>
    <tableColumn id="6553" xr3:uid="{9FDBB684-5CEB-4831-A0E9-155726A57B51}" name="Column6533" dataDxfId="9842"/>
    <tableColumn id="6554" xr3:uid="{E8B1BA7E-6D49-4914-9F96-946C520CD804}" name="Column6534" dataDxfId="9841"/>
    <tableColumn id="6555" xr3:uid="{002BD8B2-8A0F-4AFA-AE5B-3FBF81ECBFAC}" name="Column6535" dataDxfId="9840"/>
    <tableColumn id="6556" xr3:uid="{27BCA0D2-DC32-42D7-BC1C-B1C1C3975F4E}" name="Column6536" dataDxfId="9839"/>
    <tableColumn id="6557" xr3:uid="{ED2F72FB-2275-423F-9BB0-A8DB3E2329DF}" name="Column6537" dataDxfId="9838"/>
    <tableColumn id="6558" xr3:uid="{F35C5ACA-E83D-46B5-A378-672010A01CF3}" name="Column6538" dataDxfId="9837"/>
    <tableColumn id="6559" xr3:uid="{B8BDBA47-0D48-46BB-8B59-84B2E4808D45}" name="Column6539" dataDxfId="9836"/>
    <tableColumn id="6560" xr3:uid="{CAEFE8E6-3CFC-4E17-85E1-BED047E63D1D}" name="Column6540" dataDxfId="9835"/>
    <tableColumn id="6561" xr3:uid="{4D059B17-AF2D-43BF-9D9D-1606E29CE2A4}" name="Column6541" dataDxfId="9834"/>
    <tableColumn id="6562" xr3:uid="{A0DB12AD-41FA-4444-9022-B67BFF046117}" name="Column6542" dataDxfId="9833"/>
    <tableColumn id="6563" xr3:uid="{D9038A7A-C642-452D-8665-641C60BC15E1}" name="Column6543" dataDxfId="9832"/>
    <tableColumn id="6564" xr3:uid="{811F3094-7B71-4716-B663-F7551888B69F}" name="Column6544" dataDxfId="9831"/>
    <tableColumn id="6565" xr3:uid="{D7652E1A-DE98-4F70-8F08-AFF6CFA8F3F8}" name="Column6545" dataDxfId="9830"/>
    <tableColumn id="6566" xr3:uid="{825AE26F-F5C7-44B9-88CB-BFE43D59BE3C}" name="Column6546" dataDxfId="9829"/>
    <tableColumn id="6567" xr3:uid="{5252627B-DF9B-428A-8723-698F4F8CCBC8}" name="Column6547" dataDxfId="9828"/>
    <tableColumn id="6568" xr3:uid="{70E91DF7-8EB4-4882-998E-09839A8857B1}" name="Column6548" dataDxfId="9827"/>
    <tableColumn id="6569" xr3:uid="{B9A1E412-83D7-4442-B1B0-67A8B1443143}" name="Column6549" dataDxfId="9826"/>
    <tableColumn id="6570" xr3:uid="{40033DC3-8A87-4221-9FDA-375580FA018B}" name="Column6550" dataDxfId="9825"/>
    <tableColumn id="6571" xr3:uid="{DC37D36B-1B21-49DE-92DA-6209F16ECC47}" name="Column6551" dataDxfId="9824"/>
    <tableColumn id="6572" xr3:uid="{B93E5D07-217E-4695-AA61-A93288E817D0}" name="Column6552" dataDxfId="9823"/>
    <tableColumn id="6573" xr3:uid="{44562E29-58F1-47B6-A14F-FB410ECC1FB1}" name="Column6553" dataDxfId="9822"/>
    <tableColumn id="6574" xr3:uid="{22BCE374-462A-4EC7-937A-F28C42F2F0F6}" name="Column6554" dataDxfId="9821"/>
    <tableColumn id="6575" xr3:uid="{3A5198C6-18EA-468F-9FA4-D4BE2F6B9AEF}" name="Column6555" dataDxfId="9820"/>
    <tableColumn id="6576" xr3:uid="{63EDF804-B38D-452C-A652-FEBA18C2EB64}" name="Column6556" dataDxfId="9819"/>
    <tableColumn id="6577" xr3:uid="{206AD007-CE6C-4B7E-81CC-9FAB19EEC951}" name="Column6557" dataDxfId="9818"/>
    <tableColumn id="6578" xr3:uid="{D8FFEC96-7A81-4FAA-97F6-BDE41B22196E}" name="Column6558" dataDxfId="9817"/>
    <tableColumn id="6579" xr3:uid="{C918B178-76E5-47BC-BDAA-88929EFFE960}" name="Column6559" dataDxfId="9816"/>
    <tableColumn id="6580" xr3:uid="{811A0C59-FF40-46BC-BAD1-D84048894D22}" name="Column6560" dataDxfId="9815"/>
    <tableColumn id="6581" xr3:uid="{989D700D-3E8B-413C-AC21-99DD834D163B}" name="Column6561" dataDxfId="9814"/>
    <tableColumn id="6582" xr3:uid="{FBC8D1EF-6FB3-413C-95CE-A0514E1ED3FB}" name="Column6562" dataDxfId="9813"/>
    <tableColumn id="6583" xr3:uid="{D8825177-76CF-4ADA-B013-96CB014DA181}" name="Column6563" dataDxfId="9812"/>
    <tableColumn id="6584" xr3:uid="{7373EC97-23D3-4FE4-8E05-0272A51450C8}" name="Column6564" dataDxfId="9811"/>
    <tableColumn id="6585" xr3:uid="{BA988702-B939-4E18-AC2F-3C868CB984F0}" name="Column6565" dataDxfId="9810"/>
    <tableColumn id="6586" xr3:uid="{D0F02063-100D-4D0F-B98A-12D0603089E8}" name="Column6566" dataDxfId="9809"/>
    <tableColumn id="6587" xr3:uid="{96F27495-4ABA-40AC-9150-01E5B21BBFA5}" name="Column6567" dataDxfId="9808"/>
    <tableColumn id="6588" xr3:uid="{59412EAC-1946-45DC-9EC1-D3005A743BDF}" name="Column6568" dataDxfId="9807"/>
    <tableColumn id="6589" xr3:uid="{6CA62238-5DD3-4B7C-A921-00AFE3D03D4C}" name="Column6569" dataDxfId="9806"/>
    <tableColumn id="6590" xr3:uid="{552D3E61-1C82-4227-81E0-64C3A2B5695A}" name="Column6570" dataDxfId="9805"/>
    <tableColumn id="6591" xr3:uid="{FA3196DB-0C11-4349-95BF-D866FF1CB17A}" name="Column6571" dataDxfId="9804"/>
    <tableColumn id="6592" xr3:uid="{2B6EB645-2825-46E3-85FF-1CCE434A89E8}" name="Column6572" dataDxfId="9803"/>
    <tableColumn id="6593" xr3:uid="{521F478E-D368-446D-BFEA-24116A1D9365}" name="Column6573" dataDxfId="9802"/>
    <tableColumn id="6594" xr3:uid="{007FFE67-1F49-4347-A06F-F9D0D756DBE3}" name="Column6574" dataDxfId="9801"/>
    <tableColumn id="6595" xr3:uid="{2109CC12-8A31-415D-A5AA-F12656249680}" name="Column6575" dataDxfId="9800"/>
    <tableColumn id="6596" xr3:uid="{3C9D5D28-DF8C-47F5-BC92-A0880DBD1D32}" name="Column6576" dataDxfId="9799"/>
    <tableColumn id="6597" xr3:uid="{7E77D6A8-2CD0-4E78-A0A9-BE675D9955E6}" name="Column6577" dataDxfId="9798"/>
    <tableColumn id="6598" xr3:uid="{E65351D5-6E24-497C-92A8-9C960CA14937}" name="Column6578" dataDxfId="9797"/>
    <tableColumn id="6599" xr3:uid="{0EC3774C-79E9-4EB7-B934-185DC15ABB66}" name="Column6579" dataDxfId="9796"/>
    <tableColumn id="6600" xr3:uid="{FF56C650-5F30-4B8C-8D9D-570BA682869D}" name="Column6580" dataDxfId="9795"/>
    <tableColumn id="6601" xr3:uid="{3E5E70C6-C3F3-4BFB-897F-3D0A404C53BF}" name="Column6581" dataDxfId="9794"/>
    <tableColumn id="6602" xr3:uid="{4D534F4A-B41F-4A46-9073-CA31C899D5F0}" name="Column6582" dataDxfId="9793"/>
    <tableColumn id="6603" xr3:uid="{E902B987-B5B7-4479-94E1-A5892B205153}" name="Column6583" dataDxfId="9792"/>
    <tableColumn id="6604" xr3:uid="{93234551-F53B-4B4C-837A-B68DE247188F}" name="Column6584" dataDxfId="9791"/>
    <tableColumn id="6605" xr3:uid="{56B68469-4146-4D4F-A214-64886159C51B}" name="Column6585" dataDxfId="9790"/>
    <tableColumn id="6606" xr3:uid="{5B9770D4-CF52-4556-BAA9-E846505046A6}" name="Column6586" dataDxfId="9789"/>
    <tableColumn id="6607" xr3:uid="{0FBC7475-6B4D-4E5C-A8A2-79A908806B38}" name="Column6587" dataDxfId="9788"/>
    <tableColumn id="6608" xr3:uid="{B692A481-A360-46DE-8B8D-3218444B2C92}" name="Column6588" dataDxfId="9787"/>
    <tableColumn id="6609" xr3:uid="{C3A27E23-9E54-4FC1-BFB4-51291E47C1FD}" name="Column6589" dataDxfId="9786"/>
    <tableColumn id="6610" xr3:uid="{ACE77B4E-0F9E-4CA6-A0AA-5CEA85CA3E25}" name="Column6590" dataDxfId="9785"/>
    <tableColumn id="6611" xr3:uid="{2F4835D2-284D-414F-85E3-741D71316D21}" name="Column6591" dataDxfId="9784"/>
    <tableColumn id="6612" xr3:uid="{E728ADA3-C3BF-43AB-8582-4DECCAE3E7C8}" name="Column6592" dataDxfId="9783"/>
    <tableColumn id="6613" xr3:uid="{512EAE5F-0EEA-41EF-8147-5FE9042AC00E}" name="Column6593" dataDxfId="9782"/>
    <tableColumn id="6614" xr3:uid="{B86D043E-3A44-40F4-8D9C-D0A64DC2A9F7}" name="Column6594" dataDxfId="9781"/>
    <tableColumn id="6615" xr3:uid="{05952754-D748-47A1-B6AA-6C8F1198426D}" name="Column6595" dataDxfId="9780"/>
    <tableColumn id="6616" xr3:uid="{963A7FFB-DFFD-439E-81F1-B3C8E6556C05}" name="Column6596" dataDxfId="9779"/>
    <tableColumn id="6617" xr3:uid="{B3213126-0E90-4A3A-9823-AE78CB2CF1D0}" name="Column6597" dataDxfId="9778"/>
    <tableColumn id="6618" xr3:uid="{71EF74B4-7EAE-4A80-B723-D1AD0C5E68BF}" name="Column6598" dataDxfId="9777"/>
    <tableColumn id="6619" xr3:uid="{24A224DD-3EB3-4299-9913-01D0F8AD88D8}" name="Column6599" dataDxfId="9776"/>
    <tableColumn id="6620" xr3:uid="{1CEE2BCC-75D6-460E-A375-3C40356FE9D9}" name="Column6600" dataDxfId="9775"/>
    <tableColumn id="6621" xr3:uid="{F6D047EB-DFA6-4DB2-A060-F285EC68E299}" name="Column6601" dataDxfId="9774"/>
    <tableColumn id="6622" xr3:uid="{6EAF364E-2E1D-4732-BCC4-1065BD2E227C}" name="Column6602" dataDxfId="9773"/>
    <tableColumn id="6623" xr3:uid="{81D21B56-E587-41A8-9433-4D5B8B530EDA}" name="Column6603" dataDxfId="9772"/>
    <tableColumn id="6624" xr3:uid="{F7A58976-1E9A-4973-975E-F3AD032313AD}" name="Column6604" dataDxfId="9771"/>
    <tableColumn id="6625" xr3:uid="{F8D1CF49-EFF1-4317-BFB8-B412BAC543B1}" name="Column6605" dataDxfId="9770"/>
    <tableColumn id="6626" xr3:uid="{A1B2AD66-0422-4850-B1CC-AA0197B52494}" name="Column6606" dataDxfId="9769"/>
    <tableColumn id="6627" xr3:uid="{983385F1-EDF9-4D13-85F5-AFA2DC12090F}" name="Column6607" dataDxfId="9768"/>
    <tableColumn id="6628" xr3:uid="{3C7B8384-4A04-4BC9-96EB-45A6BE7BBFD9}" name="Column6608" dataDxfId="9767"/>
    <tableColumn id="6629" xr3:uid="{2AF6E3E2-82DA-405E-B8B0-AC05645C835F}" name="Column6609" dataDxfId="9766"/>
    <tableColumn id="6630" xr3:uid="{0351AF05-208E-4F8A-ADC6-E8B086EBC589}" name="Column6610" dataDxfId="9765"/>
    <tableColumn id="6631" xr3:uid="{D56518A6-DE3C-472A-84ED-518190D7064B}" name="Column6611" dataDxfId="9764"/>
    <tableColumn id="6632" xr3:uid="{71D821AE-9566-482E-BF52-A66E1238264C}" name="Column6612" dataDxfId="9763"/>
    <tableColumn id="6633" xr3:uid="{0EC697F6-D02B-4FC2-BF1D-21A6CE222699}" name="Column6613" dataDxfId="9762"/>
    <tableColumn id="6634" xr3:uid="{B685BA77-CC03-416D-AF22-FD161B2FF2FB}" name="Column6614" dataDxfId="9761"/>
    <tableColumn id="6635" xr3:uid="{66C0B9AF-E9BA-4527-B396-E8C8964E1FE2}" name="Column6615" dataDxfId="9760"/>
    <tableColumn id="6636" xr3:uid="{4B82BB8D-D1EE-4C91-95CE-5CD713575652}" name="Column6616" dataDxfId="9759"/>
    <tableColumn id="6637" xr3:uid="{08FABFCB-F6F5-4C1F-BA1C-B585FA5584B2}" name="Column6617" dataDxfId="9758"/>
    <tableColumn id="6638" xr3:uid="{885E125A-15E7-4E98-95DD-C30FD6B9A0E1}" name="Column6618" dataDxfId="9757"/>
    <tableColumn id="6639" xr3:uid="{5323470B-7C2C-4ECE-B5F4-B40527613E7B}" name="Column6619" dataDxfId="9756"/>
    <tableColumn id="6640" xr3:uid="{5EA72470-9C24-4D1D-86FF-5D92F4A55F1D}" name="Column6620" dataDxfId="9755"/>
    <tableColumn id="6641" xr3:uid="{37DA890F-D0B3-414A-8238-B590AAEBDDD1}" name="Column6621" dataDxfId="9754"/>
    <tableColumn id="6642" xr3:uid="{DE94D73D-5E41-4F6C-BADB-8DF224626520}" name="Column6622" dataDxfId="9753"/>
    <tableColumn id="6643" xr3:uid="{902074EC-7C89-4822-BCA7-2D0A80D13345}" name="Column6623" dataDxfId="9752"/>
    <tableColumn id="6644" xr3:uid="{0A1BEFF7-9F2D-473F-A986-888A8DF65DAA}" name="Column6624" dataDxfId="9751"/>
    <tableColumn id="6645" xr3:uid="{05092463-6073-4AD7-8A23-6AC8E58166B5}" name="Column6625" dataDxfId="9750"/>
    <tableColumn id="6646" xr3:uid="{CF634BE7-5DA4-456E-B636-D8E3294C5FDE}" name="Column6626" dataDxfId="9749"/>
    <tableColumn id="6647" xr3:uid="{9A9C12C8-1458-4DF4-9C96-5435CE6D724E}" name="Column6627" dataDxfId="9748"/>
    <tableColumn id="6648" xr3:uid="{E3CEEE87-2AC2-4E3B-BD42-3EEC6BFF5478}" name="Column6628" dataDxfId="9747"/>
    <tableColumn id="6649" xr3:uid="{D282D81B-E528-484E-BC89-6EA9A4FB3E5B}" name="Column6629" dataDxfId="9746"/>
    <tableColumn id="6650" xr3:uid="{BCD09B47-F092-4CCC-A520-6004F0C05E5E}" name="Column6630" dataDxfId="9745"/>
    <tableColumn id="6651" xr3:uid="{0ED2542B-636C-40C2-BAB6-D4CA2182166B}" name="Column6631" dataDxfId="9744"/>
    <tableColumn id="6652" xr3:uid="{32CF5396-D4F0-4C4D-9332-C1E39F30A27C}" name="Column6632" dataDxfId="9743"/>
    <tableColumn id="6653" xr3:uid="{552155EE-4077-4208-9F4F-5FDE08E38DBC}" name="Column6633" dataDxfId="9742"/>
    <tableColumn id="6654" xr3:uid="{4E20F82C-F61B-4077-918F-B17A6F485226}" name="Column6634" dataDxfId="9741"/>
    <tableColumn id="6655" xr3:uid="{F6AF7E81-CA77-49A2-8FC7-6545DEC50451}" name="Column6635" dataDxfId="9740"/>
    <tableColumn id="6656" xr3:uid="{B74350C4-4E1E-48D3-BB02-CE190F198E40}" name="Column6636" dataDxfId="9739"/>
    <tableColumn id="6657" xr3:uid="{B164B6CC-8169-4374-BF06-00E9B16DEA85}" name="Column6637" dataDxfId="9738"/>
    <tableColumn id="6658" xr3:uid="{E52F4565-F1EE-434B-BCC5-01D796DC1C63}" name="Column6638" dataDxfId="9737"/>
    <tableColumn id="6659" xr3:uid="{32475738-6194-41B6-927A-64CF233CD2EF}" name="Column6639" dataDxfId="9736"/>
    <tableColumn id="6660" xr3:uid="{6DB646CB-ECF9-471D-B903-0085D0CDAA36}" name="Column6640" dataDxfId="9735"/>
    <tableColumn id="6661" xr3:uid="{A95731A5-CBDF-4194-A74C-B1451A7BA5CC}" name="Column6641" dataDxfId="9734"/>
    <tableColumn id="6662" xr3:uid="{4F0C85B1-C718-40B1-8032-3E9AD691D0BF}" name="Column6642" dataDxfId="9733"/>
    <tableColumn id="6663" xr3:uid="{E05C671F-84B7-407B-A536-5068B73271EC}" name="Column6643" dataDxfId="9732"/>
    <tableColumn id="6664" xr3:uid="{9F0B1032-D797-4BBF-A1E4-6DF1BFB5322E}" name="Column6644" dataDxfId="9731"/>
    <tableColumn id="6665" xr3:uid="{1A42E5DA-F8A1-45F7-957E-CC2CE3C2AC68}" name="Column6645" dataDxfId="9730"/>
    <tableColumn id="6666" xr3:uid="{B308AE34-6D47-4BBA-928B-6885E8D6A453}" name="Column6646" dataDxfId="9729"/>
    <tableColumn id="6667" xr3:uid="{B8E7226F-21B5-43F5-A40B-D5B74E41AC89}" name="Column6647" dataDxfId="9728"/>
    <tableColumn id="6668" xr3:uid="{49B4866E-9B8D-4F42-853B-B04CE4D4F52B}" name="Column6648" dataDxfId="9727"/>
    <tableColumn id="6669" xr3:uid="{26F33AEF-BF4F-4AA7-9C3D-A194CA9D2A31}" name="Column6649" dataDxfId="9726"/>
    <tableColumn id="6670" xr3:uid="{32CA5047-2DC3-43D9-8B4E-7A3B9AE08359}" name="Column6650" dataDxfId="9725"/>
    <tableColumn id="6671" xr3:uid="{D81ABCED-6DDD-4F99-97E7-D0BCEA6E10E9}" name="Column6651" dataDxfId="9724"/>
    <tableColumn id="6672" xr3:uid="{BDDC062C-E467-4AC7-8626-E2463385D5E8}" name="Column6652" dataDxfId="9723"/>
    <tableColumn id="6673" xr3:uid="{5E0AC0C2-A810-4B25-85C7-82072B6AC385}" name="Column6653" dataDxfId="9722"/>
    <tableColumn id="6674" xr3:uid="{52E19547-7E1A-4837-9C18-CF3D6391CFFC}" name="Column6654" dataDxfId="9721"/>
    <tableColumn id="6675" xr3:uid="{9E964AA2-E42A-422A-BF28-3F41615CEE8E}" name="Column6655" dataDxfId="9720"/>
    <tableColumn id="6676" xr3:uid="{9C0231A4-D0D5-4E52-BF31-54E1BF770372}" name="Column6656" dataDxfId="9719"/>
    <tableColumn id="6677" xr3:uid="{1385F2CA-BB6B-4E32-A3A8-6C44795AC60D}" name="Column6657" dataDxfId="9718"/>
    <tableColumn id="6678" xr3:uid="{8C71A1A8-50FB-4EDC-8012-765C4DC097EF}" name="Column6658" dataDxfId="9717"/>
    <tableColumn id="6679" xr3:uid="{B84D7E6A-220A-4B6B-8183-AD1B82BDB7EA}" name="Column6659" dataDxfId="9716"/>
    <tableColumn id="6680" xr3:uid="{3AC5A7F4-4920-49E8-88AA-4470116DB8E7}" name="Column6660" dataDxfId="9715"/>
    <tableColumn id="6681" xr3:uid="{4165AE37-745D-4784-8494-83C1F8D8EAE2}" name="Column6661" dataDxfId="9714"/>
    <tableColumn id="6682" xr3:uid="{9BC3CDC6-F85F-478F-8F3F-037EF764D60D}" name="Column6662" dataDxfId="9713"/>
    <tableColumn id="6683" xr3:uid="{D11C37C8-35C4-4F54-98FF-5305CBB60FFA}" name="Column6663" dataDxfId="9712"/>
    <tableColumn id="6684" xr3:uid="{6A07E077-738E-4BB0-9635-2C7E0B9D54BC}" name="Column6664" dataDxfId="9711"/>
    <tableColumn id="6685" xr3:uid="{A79121B2-0B81-4966-A0F4-92594EE6972D}" name="Column6665" dataDxfId="9710"/>
    <tableColumn id="6686" xr3:uid="{33FC04B3-6591-43BF-B22D-04C0DD6800A7}" name="Column6666" dataDxfId="9709"/>
    <tableColumn id="6687" xr3:uid="{90F247CA-CE1D-4326-9DB1-AB52D3464B4E}" name="Column6667" dataDxfId="9708"/>
    <tableColumn id="6688" xr3:uid="{A7F2DFF4-7CF2-496B-BFF2-E75DA09445C9}" name="Column6668" dataDxfId="9707"/>
    <tableColumn id="6689" xr3:uid="{0FDA4641-23FA-4F91-BCFB-E65C7EDCA1FF}" name="Column6669" dataDxfId="9706"/>
    <tableColumn id="6690" xr3:uid="{5AD8437C-B21F-406F-ACA0-70262782CA65}" name="Column6670" dataDxfId="9705"/>
    <tableColumn id="6691" xr3:uid="{ABC665E8-E73B-4034-A539-8B62307C0126}" name="Column6671" dataDxfId="9704"/>
    <tableColumn id="6692" xr3:uid="{788929A9-70E6-43C5-A882-B631FF663534}" name="Column6672" dataDxfId="9703"/>
    <tableColumn id="6693" xr3:uid="{6B1458D2-6D91-4BAA-8ECE-2D46C723FCB8}" name="Column6673" dataDxfId="9702"/>
    <tableColumn id="6694" xr3:uid="{7EF5552F-D6D1-41B7-9B4F-2D9D0EDD36EC}" name="Column6674" dataDxfId="9701"/>
    <tableColumn id="6695" xr3:uid="{6D0FB8FB-D3DD-4BEE-B974-824106936512}" name="Column6675" dataDxfId="9700"/>
    <tableColumn id="6696" xr3:uid="{D86109CA-7FB3-44DB-81E9-F6993D4A983F}" name="Column6676" dataDxfId="9699"/>
    <tableColumn id="6697" xr3:uid="{CEE556B1-3F51-4840-B918-996CDA14C3A7}" name="Column6677" dataDxfId="9698"/>
    <tableColumn id="6698" xr3:uid="{49216EE2-18C9-4C15-9EC5-690D2609612B}" name="Column6678" dataDxfId="9697"/>
    <tableColumn id="6699" xr3:uid="{633CFF03-FC19-4CEB-83D7-507F9E146B65}" name="Column6679" dataDxfId="9696"/>
    <tableColumn id="6700" xr3:uid="{4F1DCAFC-704A-4B22-95C3-AD46DA735A39}" name="Column6680" dataDxfId="9695"/>
    <tableColumn id="6701" xr3:uid="{2F277E51-F809-48F9-8F92-EC17D2B65157}" name="Column6681" dataDxfId="9694"/>
    <tableColumn id="6702" xr3:uid="{366D4E17-3F54-45C7-9A4B-55FFAEA52878}" name="Column6682" dataDxfId="9693"/>
    <tableColumn id="6703" xr3:uid="{19038248-CD4D-4F43-A334-225095CE9EA0}" name="Column6683" dataDxfId="9692"/>
    <tableColumn id="6704" xr3:uid="{8BA853E0-D55D-4400-BFF8-16508D783825}" name="Column6684" dataDxfId="9691"/>
    <tableColumn id="6705" xr3:uid="{51F1A335-F171-43BC-9193-BA3C963A12E2}" name="Column6685" dataDxfId="9690"/>
    <tableColumn id="6706" xr3:uid="{622E419A-5590-424F-B580-B8FF002C0EAD}" name="Column6686" dataDxfId="9689"/>
    <tableColumn id="6707" xr3:uid="{5357B526-1644-4BC6-8B01-B3B2050412B7}" name="Column6687" dataDxfId="9688"/>
    <tableColumn id="6708" xr3:uid="{6E386597-2E1E-40F8-9327-3E14D3475D6E}" name="Column6688" dataDxfId="9687"/>
    <tableColumn id="6709" xr3:uid="{D564FA32-0637-4E19-A94C-680ED238C09B}" name="Column6689" dataDxfId="9686"/>
    <tableColumn id="6710" xr3:uid="{DAA08237-F431-4C57-A6F7-835CCB4BF3ED}" name="Column6690" dataDxfId="9685"/>
    <tableColumn id="6711" xr3:uid="{E09EC677-9333-469F-B25F-F860DE6A361A}" name="Column6691" dataDxfId="9684"/>
    <tableColumn id="6712" xr3:uid="{8035F63C-B2CB-4A61-9C87-14030DEAFC29}" name="Column6692" dataDxfId="9683"/>
    <tableColumn id="6713" xr3:uid="{D50CFD62-5073-4E43-ABBE-A7673A863459}" name="Column6693" dataDxfId="9682"/>
    <tableColumn id="6714" xr3:uid="{A9FC1E05-193B-47D8-949E-59CF3521BB5D}" name="Column6694" dataDxfId="9681"/>
    <tableColumn id="6715" xr3:uid="{B8994BC9-313F-49C4-8286-129C0A60DB2B}" name="Column6695" dataDxfId="9680"/>
    <tableColumn id="6716" xr3:uid="{9C72C279-6529-4ECF-ACA9-0CBFDCCCCDAC}" name="Column6696" dataDxfId="9679"/>
    <tableColumn id="6717" xr3:uid="{BC8FC9AD-A917-4E95-A90B-0AABCC23853B}" name="Column6697" dataDxfId="9678"/>
    <tableColumn id="6718" xr3:uid="{CB6E2693-33B3-4F9B-8CCD-B787F93D3BF5}" name="Column6698" dataDxfId="9677"/>
    <tableColumn id="6719" xr3:uid="{A1072F69-E423-4B17-AEE5-3F7E90B84AD0}" name="Column6699" dataDxfId="9676"/>
    <tableColumn id="6720" xr3:uid="{7A974F91-2FB0-43FD-A392-A12DA191F362}" name="Column6700" dataDxfId="9675"/>
    <tableColumn id="6721" xr3:uid="{57E6FC9B-5F8B-4E21-86D8-67039F42EDDA}" name="Column6701" dataDxfId="9674"/>
    <tableColumn id="6722" xr3:uid="{0EC56356-D6A0-42F5-9D81-4CF67BD7FD15}" name="Column6702" dataDxfId="9673"/>
    <tableColumn id="6723" xr3:uid="{7B4EA284-51DD-4905-809E-67C8A9DABEA3}" name="Column6703" dataDxfId="9672"/>
    <tableColumn id="6724" xr3:uid="{64A2D743-9C69-40A9-9F52-35C15A8258C3}" name="Column6704" dataDxfId="9671"/>
    <tableColumn id="6725" xr3:uid="{184F9687-785C-4CCC-B2A2-2B48DF8EE708}" name="Column6705" dataDxfId="9670"/>
    <tableColumn id="6726" xr3:uid="{2B9C349E-C04B-49D7-B2B7-9AE60D526DB1}" name="Column6706" dataDxfId="9669"/>
    <tableColumn id="6727" xr3:uid="{79C27731-D05A-4D76-BC60-4C7B33D9745D}" name="Column6707" dataDxfId="9668"/>
    <tableColumn id="6728" xr3:uid="{F4AC161B-38AB-4120-BD40-D9D94DBCB704}" name="Column6708" dataDxfId="9667"/>
    <tableColumn id="6729" xr3:uid="{C63CC140-D4BA-463F-A217-38E3ADBB7132}" name="Column6709" dataDxfId="9666"/>
    <tableColumn id="6730" xr3:uid="{A1A9DFE3-F94D-4A14-928F-0AE1BCB45F5C}" name="Column6710" dataDxfId="9665"/>
    <tableColumn id="6731" xr3:uid="{7879A5E9-66EC-4E3B-8FA2-F643A23DB5A9}" name="Column6711" dataDxfId="9664"/>
    <tableColumn id="6732" xr3:uid="{68B66E77-0FD7-42F9-8BA8-ABD1C786CFFF}" name="Column6712" dataDxfId="9663"/>
    <tableColumn id="6733" xr3:uid="{E4CAC608-B279-422C-86E2-35F993231DD9}" name="Column6713" dataDxfId="9662"/>
    <tableColumn id="6734" xr3:uid="{EF5D573C-FDE0-4716-AFDE-F433D50CC2BF}" name="Column6714" dataDxfId="9661"/>
    <tableColumn id="6735" xr3:uid="{0AD46747-3A3E-4CA2-A5E2-30668D0E15FD}" name="Column6715" dataDxfId="9660"/>
    <tableColumn id="6736" xr3:uid="{A467ED90-5093-404B-9CAF-74BE9342AEE9}" name="Column6716" dataDxfId="9659"/>
    <tableColumn id="6737" xr3:uid="{182DEBDC-9D65-4D18-B56E-D94F78B98DE9}" name="Column6717" dataDxfId="9658"/>
    <tableColumn id="6738" xr3:uid="{AE390C44-0945-4A72-9290-268FAE93EB09}" name="Column6718" dataDxfId="9657"/>
    <tableColumn id="6739" xr3:uid="{B6C8E61E-BA0A-4FB3-8577-05845C5369A7}" name="Column6719" dataDxfId="9656"/>
    <tableColumn id="6740" xr3:uid="{5D7B191C-8D94-4BED-AF9C-DD2A282BDB4D}" name="Column6720" dataDxfId="9655"/>
    <tableColumn id="6741" xr3:uid="{9F2AE647-1D8E-49E0-A292-03D6CF957A0F}" name="Column6721" dataDxfId="9654"/>
    <tableColumn id="6742" xr3:uid="{1B3687DB-34DE-483E-B1CC-09F2AB4171E1}" name="Column6722" dataDxfId="9653"/>
    <tableColumn id="6743" xr3:uid="{5F6BBAA1-627E-4D35-862E-45084CB295EF}" name="Column6723" dataDxfId="9652"/>
    <tableColumn id="6744" xr3:uid="{31A0148F-850E-4172-8205-ED7362FCC744}" name="Column6724" dataDxfId="9651"/>
    <tableColumn id="6745" xr3:uid="{73E2152C-3328-4186-9AE3-7FEA8A34E504}" name="Column6725" dataDxfId="9650"/>
    <tableColumn id="6746" xr3:uid="{D124B6A7-701E-4F4A-8546-D4F60E0BF882}" name="Column6726" dataDxfId="9649"/>
    <tableColumn id="6747" xr3:uid="{81AFA3F3-C06A-4A0D-938E-97421EAF6153}" name="Column6727" dataDxfId="9648"/>
    <tableColumn id="6748" xr3:uid="{B9402329-B9C0-4064-B9BF-54C47805B959}" name="Column6728" dataDxfId="9647"/>
    <tableColumn id="6749" xr3:uid="{94920565-9CA6-4902-B36B-5B24E0E2F264}" name="Column6729" dataDxfId="9646"/>
    <tableColumn id="6750" xr3:uid="{F7C5535E-49CC-42D8-8F66-25EA8AA562C5}" name="Column6730" dataDxfId="9645"/>
    <tableColumn id="6751" xr3:uid="{0162E27F-0379-4F87-B912-C05645250237}" name="Column6731" dataDxfId="9644"/>
    <tableColumn id="6752" xr3:uid="{380ED5C0-7403-4E0F-95ED-8082590D9758}" name="Column6732" dataDxfId="9643"/>
    <tableColumn id="6753" xr3:uid="{1229CC50-930E-4CB4-98A0-5AD063440D1E}" name="Column6733" dataDxfId="9642"/>
    <tableColumn id="6754" xr3:uid="{0A73C814-D8A2-4D7D-BEDA-107530CCA22B}" name="Column6734" dataDxfId="9641"/>
    <tableColumn id="6755" xr3:uid="{81D07230-74A4-47E2-BAD7-0527DE4B31A3}" name="Column6735" dataDxfId="9640"/>
    <tableColumn id="6756" xr3:uid="{7AB84102-B7EC-4C0F-9F6F-372F625C2E1A}" name="Column6736" dataDxfId="9639"/>
    <tableColumn id="6757" xr3:uid="{C62008EF-F3F6-41B5-96E3-9A8619767461}" name="Column6737" dataDxfId="9638"/>
    <tableColumn id="6758" xr3:uid="{5C699A36-8063-4D18-A87F-E199A7E9894B}" name="Column6738" dataDxfId="9637"/>
    <tableColumn id="6759" xr3:uid="{0B0F02A6-1CE7-44E7-9C19-76075D1A93BD}" name="Column6739" dataDxfId="9636"/>
    <tableColumn id="6760" xr3:uid="{824BF588-9251-4CC3-84DB-8562015DC81F}" name="Column6740" dataDxfId="9635"/>
    <tableColumn id="6761" xr3:uid="{D4318D03-B400-4093-8A26-711E644D0799}" name="Column6741" dataDxfId="9634"/>
    <tableColumn id="6762" xr3:uid="{AB1B5A95-B18D-48DB-AF9D-5D58F2DF0D79}" name="Column6742" dataDxfId="9633"/>
    <tableColumn id="6763" xr3:uid="{8F7C941E-6CEC-4B0D-9254-FB11FD968BFB}" name="Column6743" dataDxfId="9632"/>
    <tableColumn id="6764" xr3:uid="{DDAD174D-25A0-46E0-ACE1-1309FCD9EE02}" name="Column6744" dataDxfId="9631"/>
    <tableColumn id="6765" xr3:uid="{51EBBC93-1DB7-4031-98AF-0E6B97142940}" name="Column6745" dataDxfId="9630"/>
    <tableColumn id="6766" xr3:uid="{D5D03637-75AE-4AF2-A23C-121AE99D091E}" name="Column6746" dataDxfId="9629"/>
    <tableColumn id="6767" xr3:uid="{D397364C-EBD6-4567-8CD6-457A6C7FE050}" name="Column6747" dataDxfId="9628"/>
    <tableColumn id="6768" xr3:uid="{238442D4-357C-40DA-9098-2EEC7D93A575}" name="Column6748" dataDxfId="9627"/>
    <tableColumn id="6769" xr3:uid="{D22E20B4-BDE0-4749-9001-311F3A16E37A}" name="Column6749" dataDxfId="9626"/>
    <tableColumn id="6770" xr3:uid="{4F1D2DCB-DBD6-4C70-84EE-ACCE666A19F5}" name="Column6750" dataDxfId="9625"/>
    <tableColumn id="6771" xr3:uid="{16082B41-AA36-4C49-A63A-2681F28D1300}" name="Column6751" dataDxfId="9624"/>
    <tableColumn id="6772" xr3:uid="{FA8F1B8D-5B16-4020-86EA-2CCDA0D28681}" name="Column6752" dataDxfId="9623"/>
    <tableColumn id="6773" xr3:uid="{D85ED1F3-1A94-494D-AA1A-366FD509EE77}" name="Column6753" dataDxfId="9622"/>
    <tableColumn id="6774" xr3:uid="{51353A4B-3A78-4231-BA1F-BC4488BDF7D8}" name="Column6754" dataDxfId="9621"/>
    <tableColumn id="6775" xr3:uid="{D0E1FB36-7632-4305-ABD9-C7D337D3429F}" name="Column6755" dataDxfId="9620"/>
    <tableColumn id="6776" xr3:uid="{58C53B5C-1758-46F6-99D2-E64A448B3292}" name="Column6756" dataDxfId="9619"/>
    <tableColumn id="6777" xr3:uid="{9FF50897-972D-4682-9C37-339A89551739}" name="Column6757" dataDxfId="9618"/>
    <tableColumn id="6778" xr3:uid="{3FE6CC86-C503-4CBF-BB7E-121E941A600B}" name="Column6758" dataDxfId="9617"/>
    <tableColumn id="6779" xr3:uid="{5F8FA8C1-1451-4052-A40C-CBD47C80C913}" name="Column6759" dataDxfId="9616"/>
    <tableColumn id="6780" xr3:uid="{60F5BF5D-A5F1-489A-9243-EA2C9DB1E5CB}" name="Column6760" dataDxfId="9615"/>
    <tableColumn id="6781" xr3:uid="{CEA3B67E-D925-4D0E-AF09-816E077BFE4D}" name="Column6761" dataDxfId="9614"/>
    <tableColumn id="6782" xr3:uid="{696DB3AA-F66D-4A20-BC42-A75924219323}" name="Column6762" dataDxfId="9613"/>
    <tableColumn id="6783" xr3:uid="{55CD6336-0AB9-407A-9329-5CEC264A8025}" name="Column6763" dataDxfId="9612"/>
    <tableColumn id="6784" xr3:uid="{0BF03F18-7801-4C42-B925-2DF18580E22A}" name="Column6764" dataDxfId="9611"/>
    <tableColumn id="6785" xr3:uid="{59C8415C-8F1E-4156-811A-D238BB71844F}" name="Column6765" dataDxfId="9610"/>
    <tableColumn id="6786" xr3:uid="{D6FD5889-2A10-405A-B62B-0B610093AB01}" name="Column6766" dataDxfId="9609"/>
    <tableColumn id="6787" xr3:uid="{A243802F-ABB2-497E-9D04-7C04720CC9A2}" name="Column6767" dataDxfId="9608"/>
    <tableColumn id="6788" xr3:uid="{F3ED4879-2BE0-4115-8338-12ED83BFF690}" name="Column6768" dataDxfId="9607"/>
    <tableColumn id="6789" xr3:uid="{3FF4E160-6B31-4500-AC69-6EC184F5A8DA}" name="Column6769" dataDxfId="9606"/>
    <tableColumn id="6790" xr3:uid="{41B5E399-0A18-4491-923C-EE5F4E5AAE70}" name="Column6770" dataDxfId="9605"/>
    <tableColumn id="6791" xr3:uid="{1F4C5116-B29B-4A25-B170-53F632F789EB}" name="Column6771" dataDxfId="9604"/>
    <tableColumn id="6792" xr3:uid="{D193236A-7777-4A89-93CD-EB8F2E8F735A}" name="Column6772" dataDxfId="9603"/>
    <tableColumn id="6793" xr3:uid="{007CD1A9-D762-47AF-A503-37BC0B35E159}" name="Column6773" dataDxfId="9602"/>
    <tableColumn id="6794" xr3:uid="{2A21F09F-3D25-499A-BBCA-856D437E19C4}" name="Column6774" dataDxfId="9601"/>
    <tableColumn id="6795" xr3:uid="{8D92C1CE-23E5-403F-A4AB-E4B7C2C1816B}" name="Column6775" dataDxfId="9600"/>
    <tableColumn id="6796" xr3:uid="{F29F97C7-1925-495B-ABC6-E62FC2A85278}" name="Column6776" dataDxfId="9599"/>
    <tableColumn id="6797" xr3:uid="{B557F5E4-1C78-4B60-AB7F-02A8DEF301A5}" name="Column6777" dataDxfId="9598"/>
    <tableColumn id="6798" xr3:uid="{10907776-E38E-4801-8122-5B6EA19088B3}" name="Column6778" dataDxfId="9597"/>
    <tableColumn id="6799" xr3:uid="{DF755B15-65C1-47A2-B85E-327209CE1AF6}" name="Column6779" dataDxfId="9596"/>
    <tableColumn id="6800" xr3:uid="{A9CACF11-6B56-4385-AEE2-D274C03B07BB}" name="Column6780" dataDxfId="9595"/>
    <tableColumn id="6801" xr3:uid="{F8DC7782-10ED-4CF3-992C-9EA5E693B310}" name="Column6781" dataDxfId="9594"/>
    <tableColumn id="6802" xr3:uid="{C226A99E-FE3F-47FE-A833-C10B31A6EC7E}" name="Column6782" dataDxfId="9593"/>
    <tableColumn id="6803" xr3:uid="{681D3EDC-B0A5-41D0-8D89-E97D362518A3}" name="Column6783" dataDxfId="9592"/>
    <tableColumn id="6804" xr3:uid="{6D179CB4-6ED8-4ED2-9FFA-BC01AAC4CAFC}" name="Column6784" dataDxfId="9591"/>
    <tableColumn id="6805" xr3:uid="{30D35434-46EE-4920-972E-5CDEB2D08AA4}" name="Column6785" dataDxfId="9590"/>
    <tableColumn id="6806" xr3:uid="{F382EE26-EE8A-41B3-A90B-A0270FB4F297}" name="Column6786" dataDxfId="9589"/>
    <tableColumn id="6807" xr3:uid="{CF6AB752-A9B7-45A6-946C-06EF24290503}" name="Column6787" dataDxfId="9588"/>
    <tableColumn id="6808" xr3:uid="{41FEED23-35C1-49E5-BD5B-687FF39FC8A1}" name="Column6788" dataDxfId="9587"/>
    <tableColumn id="6809" xr3:uid="{54B2A97F-92EC-4A3C-8B64-4B0E87E69E01}" name="Column6789" dataDxfId="9586"/>
    <tableColumn id="6810" xr3:uid="{87D76C67-19CA-49C6-BD46-F99C75CCBDE9}" name="Column6790" dataDxfId="9585"/>
    <tableColumn id="6811" xr3:uid="{56C2DF9C-4841-48F6-815C-A8D030BA4190}" name="Column6791" dataDxfId="9584"/>
    <tableColumn id="6812" xr3:uid="{CB8B7565-A542-4943-9719-601B68BD7BB0}" name="Column6792" dataDxfId="9583"/>
    <tableColumn id="6813" xr3:uid="{779A7EAB-828A-4083-B3CF-8402EEDD72C9}" name="Column6793" dataDxfId="9582"/>
    <tableColumn id="6814" xr3:uid="{2526F271-06B3-44D2-BF0F-7B826A76C39E}" name="Column6794" dataDxfId="9581"/>
    <tableColumn id="6815" xr3:uid="{EC20CEA3-B8DE-41A0-A6A6-4E5ED61C35DD}" name="Column6795" dataDxfId="9580"/>
    <tableColumn id="6816" xr3:uid="{C17F175D-07DB-4EA2-A66A-9941E534BC50}" name="Column6796" dataDxfId="9579"/>
    <tableColumn id="6817" xr3:uid="{0176C61A-1C96-4796-B2EF-640CF6ECF064}" name="Column6797" dataDxfId="9578"/>
    <tableColumn id="6818" xr3:uid="{381E9697-7DD9-4307-BF90-1B2038081F89}" name="Column6798" dataDxfId="9577"/>
    <tableColumn id="6819" xr3:uid="{3B7DE053-26A8-4EF9-B388-301C3876CB2B}" name="Column6799" dataDxfId="9576"/>
    <tableColumn id="6820" xr3:uid="{193726BB-A4EE-470D-957E-27B6D9078A88}" name="Column6800" dataDxfId="9575"/>
    <tableColumn id="6821" xr3:uid="{71387BDC-CFD6-4370-80C5-B9F5BFFD5B45}" name="Column6801" dataDxfId="9574"/>
    <tableColumn id="6822" xr3:uid="{A213FDE1-FDE0-4B9B-8B25-F497BF5B9362}" name="Column6802" dataDxfId="9573"/>
    <tableColumn id="6823" xr3:uid="{ECA08A2A-150D-41AA-B9FA-B28372EA86D4}" name="Column6803" dataDxfId="9572"/>
    <tableColumn id="6824" xr3:uid="{FB0E0BDC-134B-4CAF-8338-22EB2D9D1F29}" name="Column6804" dataDxfId="9571"/>
    <tableColumn id="6825" xr3:uid="{5473D9E6-99FD-4A2C-AEB6-DFD15A0EEE23}" name="Column6805" dataDxfId="9570"/>
    <tableColumn id="6826" xr3:uid="{F69789D4-BC6D-4A04-8D6A-E3AAA3B51B10}" name="Column6806" dataDxfId="9569"/>
    <tableColumn id="6827" xr3:uid="{9845C311-8E51-4569-805A-16AAEAF66560}" name="Column6807" dataDxfId="9568"/>
    <tableColumn id="6828" xr3:uid="{A9507CF2-78EE-4BF0-BD1C-2663B10E16B0}" name="Column6808" dataDxfId="9567"/>
    <tableColumn id="6829" xr3:uid="{02B6ED58-3CC3-48ED-94A7-928BB32DFBDA}" name="Column6809" dataDxfId="9566"/>
    <tableColumn id="6830" xr3:uid="{2B4780B1-44DA-43EC-9E67-9D9D759C0746}" name="Column6810" dataDxfId="9565"/>
    <tableColumn id="6831" xr3:uid="{44739B09-AB18-43F2-96C4-FCF360129DCF}" name="Column6811" dataDxfId="9564"/>
    <tableColumn id="6832" xr3:uid="{9AA098A0-0E8B-4179-AEC2-06476BBA6161}" name="Column6812" dataDxfId="9563"/>
    <tableColumn id="6833" xr3:uid="{BA4E69DB-9F05-4834-B0B2-E02285E9A65F}" name="Column6813" dataDxfId="9562"/>
    <tableColumn id="6834" xr3:uid="{9AA0FABC-027C-4ACE-A8C6-092DD9C844FF}" name="Column6814" dataDxfId="9561"/>
    <tableColumn id="6835" xr3:uid="{7068E695-EC24-454B-A8EC-645A2424D383}" name="Column6815" dataDxfId="9560"/>
    <tableColumn id="6836" xr3:uid="{3ECAFAB4-9265-46A5-A4E0-591A7D69CD6A}" name="Column6816" dataDxfId="9559"/>
    <tableColumn id="6837" xr3:uid="{0EBAB3FC-22C4-4F8E-9FF9-213388746361}" name="Column6817" dataDxfId="9558"/>
    <tableColumn id="6838" xr3:uid="{4011ABD2-D824-4987-BD9F-1D5313AC2F0A}" name="Column6818" dataDxfId="9557"/>
    <tableColumn id="6839" xr3:uid="{6028B955-5F17-4071-BF44-01D34A4D6929}" name="Column6819" dataDxfId="9556"/>
    <tableColumn id="6840" xr3:uid="{70A157AC-8661-47FF-B09D-347B8E49C9A2}" name="Column6820" dataDxfId="9555"/>
    <tableColumn id="6841" xr3:uid="{0B86AE9D-9A94-4698-801A-40ED1C60D6AF}" name="Column6821" dataDxfId="9554"/>
    <tableColumn id="6842" xr3:uid="{C671A5AE-8ABA-421C-9819-5A80C0A0C445}" name="Column6822" dataDxfId="9553"/>
    <tableColumn id="6843" xr3:uid="{4CFA0CE8-6B2C-4991-AD89-E55FE003C3ED}" name="Column6823" dataDxfId="9552"/>
    <tableColumn id="6844" xr3:uid="{FF5AE51F-F545-4AE3-9ACB-7CECB85B1B4F}" name="Column6824" dataDxfId="9551"/>
    <tableColumn id="6845" xr3:uid="{7B365D08-7545-4B08-8A84-D65E1FB5B179}" name="Column6825" dataDxfId="9550"/>
    <tableColumn id="6846" xr3:uid="{779F41DA-862C-4BDC-8CC9-9C946DCE17EF}" name="Column6826" dataDxfId="9549"/>
    <tableColumn id="6847" xr3:uid="{5749DCEE-815C-428F-83C7-095C49BF3E0D}" name="Column6827" dataDxfId="9548"/>
    <tableColumn id="6848" xr3:uid="{8BECF711-6819-42B1-9CFA-FDABC6C31C67}" name="Column6828" dataDxfId="9547"/>
    <tableColumn id="6849" xr3:uid="{41E3162C-8111-4A4A-BA64-7B34BAC670A9}" name="Column6829" dataDxfId="9546"/>
    <tableColumn id="6850" xr3:uid="{77CB985D-6184-4A6B-BCD6-C7C14085AFF4}" name="Column6830" dataDxfId="9545"/>
    <tableColumn id="6851" xr3:uid="{127DC3E9-8B2F-40C8-88A3-D90C26FFDFF6}" name="Column6831" dataDxfId="9544"/>
    <tableColumn id="6852" xr3:uid="{AB63A912-226D-4C41-B3AC-EF9765F98C32}" name="Column6832" dataDxfId="9543"/>
    <tableColumn id="6853" xr3:uid="{DE826578-C970-4373-9311-263578060062}" name="Column6833" dataDxfId="9542"/>
    <tableColumn id="6854" xr3:uid="{0FFCEB44-E774-4A8A-9D8A-3A9B35027DE7}" name="Column6834" dataDxfId="9541"/>
    <tableColumn id="6855" xr3:uid="{9118603A-4A67-4AA2-AA5F-650C2E5FCD8C}" name="Column6835" dataDxfId="9540"/>
    <tableColumn id="6856" xr3:uid="{58C0661C-1CDE-42EC-8B01-8FF326F7E2E6}" name="Column6836" dataDxfId="9539"/>
    <tableColumn id="6857" xr3:uid="{9CA9F345-1FD6-4CBC-92E8-77F7AEF6E527}" name="Column6837" dataDxfId="9538"/>
    <tableColumn id="6858" xr3:uid="{F3E1C6EF-E961-40C3-92E9-FFAE9F100978}" name="Column6838" dataDxfId="9537"/>
    <tableColumn id="6859" xr3:uid="{4BDAAF39-C43F-4CE9-85DE-B55BD65371FD}" name="Column6839" dataDxfId="9536"/>
    <tableColumn id="6860" xr3:uid="{E652AA48-DACB-4676-A90D-2230C87B8C6B}" name="Column6840" dataDxfId="9535"/>
    <tableColumn id="6861" xr3:uid="{9F6C6EEC-EADF-49A2-BC0D-0F9A9599FED1}" name="Column6841" dataDxfId="9534"/>
    <tableColumn id="6862" xr3:uid="{4860455B-2291-4CA0-A338-B5D8151EF345}" name="Column6842" dataDxfId="9533"/>
    <tableColumn id="6863" xr3:uid="{C10F6DE8-2AED-4D07-AF24-81647A4113FE}" name="Column6843" dataDxfId="9532"/>
    <tableColumn id="6864" xr3:uid="{DA010E33-D25B-4EBC-824B-1FE93F4C756C}" name="Column6844" dataDxfId="9531"/>
    <tableColumn id="6865" xr3:uid="{D06A1F0B-DF12-4394-B2E2-99D607829291}" name="Column6845" dataDxfId="9530"/>
    <tableColumn id="6866" xr3:uid="{00374FA9-0043-40E9-92D6-206EA39F9995}" name="Column6846" dataDxfId="9529"/>
    <tableColumn id="6867" xr3:uid="{91F5A5B6-9C80-4EC1-BDA4-3969C7ADF819}" name="Column6847" dataDxfId="9528"/>
    <tableColumn id="6868" xr3:uid="{CF39CE82-94B1-4BAC-B321-4FEE59FC7193}" name="Column6848" dataDxfId="9527"/>
    <tableColumn id="6869" xr3:uid="{F9B5886E-C1AB-4829-A69A-04FA708CE398}" name="Column6849" dataDxfId="9526"/>
    <tableColumn id="6870" xr3:uid="{2889878C-8013-4BB1-87EB-5A5CE508A364}" name="Column6850" dataDxfId="9525"/>
    <tableColumn id="6871" xr3:uid="{973DD95E-69D9-467A-8F9A-58F27ECF13B5}" name="Column6851" dataDxfId="9524"/>
    <tableColumn id="6872" xr3:uid="{36155051-3FA0-440C-9BCF-BFFB91072DB0}" name="Column6852" dataDxfId="9523"/>
    <tableColumn id="6873" xr3:uid="{DE21FD86-4851-4997-92D9-A26DEDEE2838}" name="Column6853" dataDxfId="9522"/>
    <tableColumn id="6874" xr3:uid="{0090E672-40F1-4462-9B0A-D88369FEBA1B}" name="Column6854" dataDxfId="9521"/>
    <tableColumn id="6875" xr3:uid="{FA705B38-FE7C-4AFE-9D03-FFB2742C02E8}" name="Column6855" dataDxfId="9520"/>
    <tableColumn id="6876" xr3:uid="{27E49DAC-7386-46EE-A08E-9D57F680F4B3}" name="Column6856" dataDxfId="9519"/>
    <tableColumn id="6877" xr3:uid="{AE3FC268-CAAA-4A6C-A9AB-B4CB7412ABDC}" name="Column6857" dataDxfId="9518"/>
    <tableColumn id="6878" xr3:uid="{D1473539-434F-4FD1-A777-1C1A8929559C}" name="Column6858" dataDxfId="9517"/>
    <tableColumn id="6879" xr3:uid="{44FE196C-5CC5-47D2-9696-44E970ABD7B4}" name="Column6859" dataDxfId="9516"/>
    <tableColumn id="6880" xr3:uid="{1A04D03A-4E5F-432D-8CB9-DC1A5B97F74E}" name="Column6860" dataDxfId="9515"/>
    <tableColumn id="6881" xr3:uid="{2E77EF74-40F5-490D-B172-095981BB76DC}" name="Column6861" dataDxfId="9514"/>
    <tableColumn id="6882" xr3:uid="{79A2A275-24D8-4858-9B69-F7B20BA61D2F}" name="Column6862" dataDxfId="9513"/>
    <tableColumn id="6883" xr3:uid="{D30B8DD9-6233-4D22-8F54-6764B53A9BDE}" name="Column6863" dataDxfId="9512"/>
    <tableColumn id="6884" xr3:uid="{05FDDE51-C5F6-4A67-90A5-7E066CB5C2A7}" name="Column6864" dataDxfId="9511"/>
    <tableColumn id="6885" xr3:uid="{486B889E-ABFB-4726-A3BD-DAE8B6A60577}" name="Column6865" dataDxfId="9510"/>
    <tableColumn id="6886" xr3:uid="{6F3399B0-A899-4376-AAB2-2AA31ACF676A}" name="Column6866" dataDxfId="9509"/>
    <tableColumn id="6887" xr3:uid="{969D1C7E-F0A3-4E90-8298-364FFD5B744D}" name="Column6867" dataDxfId="9508"/>
    <tableColumn id="6888" xr3:uid="{4123FBE6-4AB4-43EC-9FA5-F81FD11B6955}" name="Column6868" dataDxfId="9507"/>
    <tableColumn id="6889" xr3:uid="{2E75342A-33AB-46B0-BA01-E2448B51D12D}" name="Column6869" dataDxfId="9506"/>
    <tableColumn id="6890" xr3:uid="{FFDB1750-45C6-4FA3-9F84-59478D4DF31E}" name="Column6870" dataDxfId="9505"/>
    <tableColumn id="6891" xr3:uid="{E348DDC9-3AF5-49A2-8B3F-35C07CEFEF26}" name="Column6871" dataDxfId="9504"/>
    <tableColumn id="6892" xr3:uid="{2B1D1F8D-ADC4-49B4-8F5B-C0BF75CD5E5A}" name="Column6872" dataDxfId="9503"/>
    <tableColumn id="6893" xr3:uid="{C032100A-C6BC-4126-BB44-084A9BFCA406}" name="Column6873" dataDxfId="9502"/>
    <tableColumn id="6894" xr3:uid="{F6F431CF-4B72-4B9A-86A5-99EB8FF4ADBA}" name="Column6874" dataDxfId="9501"/>
    <tableColumn id="6895" xr3:uid="{9FBFD6B7-C390-482F-9094-DD961810DECF}" name="Column6875" dataDxfId="9500"/>
    <tableColumn id="6896" xr3:uid="{707F137C-9FE8-4B62-9FBA-8316E000812E}" name="Column6876" dataDxfId="9499"/>
    <tableColumn id="6897" xr3:uid="{CDC21EBC-7889-4017-840E-5210C19B5696}" name="Column6877" dataDxfId="9498"/>
    <tableColumn id="6898" xr3:uid="{E546579E-C04E-457E-A2FD-8FF39E39AE0C}" name="Column6878" dataDxfId="9497"/>
    <tableColumn id="6899" xr3:uid="{6F0D1617-040C-4666-A5A0-C3D9578EC550}" name="Column6879" dataDxfId="9496"/>
    <tableColumn id="6900" xr3:uid="{76FA631B-F80E-43F1-838C-25FEA30D75A5}" name="Column6880" dataDxfId="9495"/>
    <tableColumn id="6901" xr3:uid="{27CFB523-B941-4671-BFA7-16476F3593B4}" name="Column6881" dataDxfId="9494"/>
    <tableColumn id="6902" xr3:uid="{49F3BD57-4DE4-41CA-A6F0-C9B90533AB58}" name="Column6882" dataDxfId="9493"/>
    <tableColumn id="6903" xr3:uid="{2F38DC68-5A87-4C80-BE63-B487C12C66BE}" name="Column6883" dataDxfId="9492"/>
    <tableColumn id="6904" xr3:uid="{C6B91042-EEA6-4F84-964F-C595D1407764}" name="Column6884" dataDxfId="9491"/>
    <tableColumn id="6905" xr3:uid="{E6E3AE5C-578D-43DC-B713-5244434422F6}" name="Column6885" dataDxfId="9490"/>
    <tableColumn id="6906" xr3:uid="{3F625071-CC64-4B9E-9123-979FB98BB1E4}" name="Column6886" dataDxfId="9489"/>
    <tableColumn id="6907" xr3:uid="{5669CF4E-D7A3-4BB5-9D47-337E3B00FB1E}" name="Column6887" dataDxfId="9488"/>
    <tableColumn id="6908" xr3:uid="{2C18840F-69A3-4806-99B4-7C159D0CF347}" name="Column6888" dataDxfId="9487"/>
    <tableColumn id="6909" xr3:uid="{05E083F9-4339-49EF-9AC9-A34BF308A508}" name="Column6889" dataDxfId="9486"/>
    <tableColumn id="6910" xr3:uid="{E069973F-0656-43A6-A506-B961626D4494}" name="Column6890" dataDxfId="9485"/>
    <tableColumn id="6911" xr3:uid="{A74B2A20-A3DF-455A-B6B1-A2BB4BB01E69}" name="Column6891" dataDxfId="9484"/>
    <tableColumn id="6912" xr3:uid="{A4E337C5-5E73-44BB-A719-BD47270CEC0B}" name="Column6892" dataDxfId="9483"/>
    <tableColumn id="6913" xr3:uid="{525F3C32-2487-4D8B-9B0C-1D4AA98A5D64}" name="Column6893" dataDxfId="9482"/>
    <tableColumn id="6914" xr3:uid="{8D80EB20-65C3-435D-B169-61DB1A6A3D16}" name="Column6894" dataDxfId="9481"/>
    <tableColumn id="6915" xr3:uid="{54F9751F-3272-44F2-AA27-0447C570AA57}" name="Column6895" dataDxfId="9480"/>
    <tableColumn id="6916" xr3:uid="{379BF0E9-F5F8-465F-B139-A4AA4FBB577E}" name="Column6896" dataDxfId="9479"/>
    <tableColumn id="6917" xr3:uid="{C933B517-62CD-4CAD-8066-875BCE4C68D6}" name="Column6897" dataDxfId="9478"/>
    <tableColumn id="6918" xr3:uid="{576F514C-0828-44AE-9A01-3055176FE6A4}" name="Column6898" dataDxfId="9477"/>
    <tableColumn id="6919" xr3:uid="{0A0D8CB2-7F83-4CDB-A162-53FF2921E665}" name="Column6899" dataDxfId="9476"/>
    <tableColumn id="6920" xr3:uid="{849B5B3E-2906-452C-A2B4-2F2169181F86}" name="Column6900" dataDxfId="9475"/>
    <tableColumn id="6921" xr3:uid="{F45BC63E-0DC3-4613-A88C-5A8563C1A75C}" name="Column6901" dataDxfId="9474"/>
    <tableColumn id="6922" xr3:uid="{EC0D2319-995E-4D41-8EDA-19C8DC214052}" name="Column6902" dataDxfId="9473"/>
    <tableColumn id="6923" xr3:uid="{BE23FC53-23FB-4799-8FE3-7825449C756B}" name="Column6903" dataDxfId="9472"/>
    <tableColumn id="6924" xr3:uid="{1AB7743B-F13A-4203-A1A1-C2F34B532427}" name="Column6904" dataDxfId="9471"/>
    <tableColumn id="6925" xr3:uid="{2BCBA808-3022-41A6-9B3C-2C3C65EC2A97}" name="Column6905" dataDxfId="9470"/>
    <tableColumn id="6926" xr3:uid="{39CAE1A3-E23B-4F68-ADA7-B28CBE327EED}" name="Column6906" dataDxfId="9469"/>
    <tableColumn id="6927" xr3:uid="{AD86D070-835C-4669-A05D-ECF197F647ED}" name="Column6907" dataDxfId="9468"/>
    <tableColumn id="6928" xr3:uid="{3B2E3E3D-BD1D-48D7-9C5A-E8F03C6C172B}" name="Column6908" dataDxfId="9467"/>
    <tableColumn id="6929" xr3:uid="{765C7602-7C35-404C-8947-6F05CD5BC5E5}" name="Column6909" dataDxfId="9466"/>
    <tableColumn id="6930" xr3:uid="{46E76D62-AF95-4045-AEF9-2AA49FCA9ACC}" name="Column6910" dataDxfId="9465"/>
    <tableColumn id="6931" xr3:uid="{9439C53E-5CDE-4BA4-A037-587D5713A589}" name="Column6911" dataDxfId="9464"/>
    <tableColumn id="6932" xr3:uid="{B466BCC5-ADF5-40E2-A6B0-08A7355A1C88}" name="Column6912" dataDxfId="9463"/>
    <tableColumn id="6933" xr3:uid="{E1C44D11-7519-4D1A-ACF1-DB69AAF8A512}" name="Column6913" dataDxfId="9462"/>
    <tableColumn id="6934" xr3:uid="{874559D1-502D-4E98-BB20-8950FE9FF371}" name="Column6914" dataDxfId="9461"/>
    <tableColumn id="6935" xr3:uid="{F3D4A4AB-E734-481F-B52F-141A5F36E65B}" name="Column6915" dataDxfId="9460"/>
    <tableColumn id="6936" xr3:uid="{28F1CDBB-BD1A-40A3-8F19-0C41657C0ACE}" name="Column6916" dataDxfId="9459"/>
    <tableColumn id="6937" xr3:uid="{E37A3DC4-8EE3-4D53-89F6-26AD2986D15B}" name="Column6917" dataDxfId="9458"/>
    <tableColumn id="6938" xr3:uid="{114C9C07-69A0-4E66-A976-D4F62C999C15}" name="Column6918" dataDxfId="9457"/>
    <tableColumn id="6939" xr3:uid="{48F19C44-621B-4076-9C0D-B30A459E542A}" name="Column6919" dataDxfId="9456"/>
    <tableColumn id="6940" xr3:uid="{B4588C69-E2B3-4CA8-BD59-9FD7031328F6}" name="Column6920" dataDxfId="9455"/>
    <tableColumn id="6941" xr3:uid="{38D2BCEE-FDE9-4474-9667-B1334794E731}" name="Column6921" dataDxfId="9454"/>
    <tableColumn id="6942" xr3:uid="{AEB8C943-6055-41F9-B551-BB0F5F4274B9}" name="Column6922" dataDxfId="9453"/>
    <tableColumn id="6943" xr3:uid="{3178C830-96C6-408F-A10D-5D1122CE1E67}" name="Column6923" dataDxfId="9452"/>
    <tableColumn id="6944" xr3:uid="{05E65B24-1FF6-4C76-9AEF-ACF086C786C7}" name="Column6924" dataDxfId="9451"/>
    <tableColumn id="6945" xr3:uid="{F71F8F1C-60A0-48BA-A2A4-530BA986C5B1}" name="Column6925" dataDxfId="9450"/>
    <tableColumn id="6946" xr3:uid="{4E73C439-5319-4CF9-825B-956A7DEDC1CE}" name="Column6926" dataDxfId="9449"/>
    <tableColumn id="6947" xr3:uid="{6E2F7DC3-F488-4A1D-80B5-17131F57B08C}" name="Column6927" dataDxfId="9448"/>
    <tableColumn id="6948" xr3:uid="{7F4573EF-6CDF-4111-AF80-7C191308ADD0}" name="Column6928" dataDxfId="9447"/>
    <tableColumn id="6949" xr3:uid="{98FC6168-B370-487B-9FEA-9A467DD73050}" name="Column6929" dataDxfId="9446"/>
    <tableColumn id="6950" xr3:uid="{FF148024-D96F-4520-8146-7BDC496D8C7F}" name="Column6930" dataDxfId="9445"/>
    <tableColumn id="6951" xr3:uid="{F4798C98-D1A2-4384-B6DC-25FBF890D982}" name="Column6931" dataDxfId="9444"/>
    <tableColumn id="6952" xr3:uid="{2A074443-B637-44B4-AA75-5A7888227263}" name="Column6932" dataDxfId="9443"/>
    <tableColumn id="6953" xr3:uid="{2A985D23-F2F5-4FC0-BAE4-F99FFF6715D5}" name="Column6933" dataDxfId="9442"/>
    <tableColumn id="6954" xr3:uid="{CFEEBC2C-35A5-4EC0-9580-4B7BBB0CA75F}" name="Column6934" dataDxfId="9441"/>
    <tableColumn id="6955" xr3:uid="{5DD17065-9089-4B1F-B974-F50F89491BD5}" name="Column6935" dataDxfId="9440"/>
    <tableColumn id="6956" xr3:uid="{4ACD8676-4021-4829-B14B-C9DBDB91EB78}" name="Column6936" dataDxfId="9439"/>
    <tableColumn id="6957" xr3:uid="{3391158A-60D7-4C61-A018-5C623714D270}" name="Column6937" dataDxfId="9438"/>
    <tableColumn id="6958" xr3:uid="{867001CD-A384-4BD1-B82C-0E55805CF1E2}" name="Column6938" dataDxfId="9437"/>
    <tableColumn id="6959" xr3:uid="{A243AF1E-FB38-47EB-B721-F8E057CA10FE}" name="Column6939" dataDxfId="9436"/>
    <tableColumn id="6960" xr3:uid="{AA8CEEAD-8CE2-4D92-B90D-F16B0F29BEAE}" name="Column6940" dataDxfId="9435"/>
    <tableColumn id="6961" xr3:uid="{4060C606-64F9-485C-8BFC-70C8C9D19B41}" name="Column6941" dataDxfId="9434"/>
    <tableColumn id="6962" xr3:uid="{02208FB2-108C-49B9-909B-CA4177A9611A}" name="Column6942" dataDxfId="9433"/>
    <tableColumn id="6963" xr3:uid="{C173ABDF-FD90-431E-A5FB-2CA58C17F2B6}" name="Column6943" dataDxfId="9432"/>
    <tableColumn id="6964" xr3:uid="{B69529D6-6606-4E03-87A0-7EA4C012365E}" name="Column6944" dataDxfId="9431"/>
    <tableColumn id="6965" xr3:uid="{EDFFC6C4-974F-42EB-962C-28F89E2524B7}" name="Column6945" dataDxfId="9430"/>
    <tableColumn id="6966" xr3:uid="{9F35D75E-1275-4255-98F3-275E9CA6E3EA}" name="Column6946" dataDxfId="9429"/>
    <tableColumn id="6967" xr3:uid="{E3136D77-5D21-4016-A338-6D3E8B0C3D96}" name="Column6947" dataDxfId="9428"/>
    <tableColumn id="6968" xr3:uid="{359EF016-F196-4B67-BDCB-7779D86381EF}" name="Column6948" dataDxfId="9427"/>
    <tableColumn id="6969" xr3:uid="{3CA755FC-2137-437C-874A-B107637A266E}" name="Column6949" dataDxfId="9426"/>
    <tableColumn id="6970" xr3:uid="{434475D3-5513-43D8-BC6C-7E8CDCFF88FD}" name="Column6950" dataDxfId="9425"/>
    <tableColumn id="6971" xr3:uid="{6CD4DD83-9CE2-425F-84ED-E6A7679F280D}" name="Column6951" dataDxfId="9424"/>
    <tableColumn id="6972" xr3:uid="{1D0DB38F-45D4-4314-ACD4-774BBBFD900E}" name="Column6952" dataDxfId="9423"/>
    <tableColumn id="6973" xr3:uid="{B6490855-9760-417A-8C0D-A13E27245E6D}" name="Column6953" dataDxfId="9422"/>
    <tableColumn id="6974" xr3:uid="{57418F94-F8E1-4D9A-A6B4-C0754FDE2816}" name="Column6954" dataDxfId="9421"/>
    <tableColumn id="6975" xr3:uid="{04288E21-0544-43D9-AECD-98AF716BBD8E}" name="Column6955" dataDxfId="9420"/>
    <tableColumn id="6976" xr3:uid="{A0D21EA2-B2F5-49D6-8B95-A4D40648D396}" name="Column6956" dataDxfId="9419"/>
    <tableColumn id="6977" xr3:uid="{15579DCB-05E8-479F-BBEA-F1C1E8789185}" name="Column6957" dataDxfId="9418"/>
    <tableColumn id="6978" xr3:uid="{0B653ED2-8B29-4CC4-911D-1226DC4E11A2}" name="Column6958" dataDxfId="9417"/>
    <tableColumn id="6979" xr3:uid="{3C757664-19AE-4A42-8468-A692308C095D}" name="Column6959" dataDxfId="9416"/>
    <tableColumn id="6980" xr3:uid="{C30892C3-F102-446D-9257-B463FC568C11}" name="Column6960" dataDxfId="9415"/>
    <tableColumn id="6981" xr3:uid="{42633004-DA33-4D02-A3F8-2E142B72592E}" name="Column6961" dataDxfId="9414"/>
    <tableColumn id="6982" xr3:uid="{D27E48EF-6E64-4B4E-979B-6EFB9FE0E956}" name="Column6962" dataDxfId="9413"/>
    <tableColumn id="6983" xr3:uid="{23861AB3-458D-4A99-B4A9-547F5082ECA2}" name="Column6963" dataDxfId="9412"/>
    <tableColumn id="6984" xr3:uid="{3C86A0C9-D15E-4FF4-A34A-F2C95724FDE8}" name="Column6964" dataDxfId="9411"/>
    <tableColumn id="6985" xr3:uid="{3C4F10B1-4F3B-4663-9944-B9FCD70CA622}" name="Column6965" dataDxfId="9410"/>
    <tableColumn id="6986" xr3:uid="{CC55C743-B2F9-4A15-A158-CB08ADFBAFA9}" name="Column6966" dataDxfId="9409"/>
    <tableColumn id="6987" xr3:uid="{AF25EC9D-D0B8-414C-B0EA-8E0851035A5C}" name="Column6967" dataDxfId="9408"/>
    <tableColumn id="6988" xr3:uid="{039C73FF-97BC-4995-BC6E-00D72ED38471}" name="Column6968" dataDxfId="9407"/>
    <tableColumn id="6989" xr3:uid="{A0A960FE-D881-4998-8208-550C3D018225}" name="Column6969" dataDxfId="9406"/>
    <tableColumn id="6990" xr3:uid="{CF4A93FC-0FBD-497E-82E7-974C4F630137}" name="Column6970" dataDxfId="9405"/>
    <tableColumn id="6991" xr3:uid="{97F349A8-8325-4571-A84E-BBE94C515FA7}" name="Column6971" dataDxfId="9404"/>
    <tableColumn id="6992" xr3:uid="{498502B0-F7A0-4319-AF07-CBC656AFDD01}" name="Column6972" dataDxfId="9403"/>
    <tableColumn id="6993" xr3:uid="{CA12A308-3E73-4E16-880C-6DA652442DE1}" name="Column6973" dataDxfId="9402"/>
    <tableColumn id="6994" xr3:uid="{A8DE4B48-D366-49BD-9C9E-A26B07A18E21}" name="Column6974" dataDxfId="9401"/>
    <tableColumn id="6995" xr3:uid="{3BCD760D-9FD6-405D-8B53-4D9ECA7EC6FF}" name="Column6975" dataDxfId="9400"/>
    <tableColumn id="6996" xr3:uid="{A1FAA7F2-C565-44DE-B218-AC2EDFD2C3CA}" name="Column6976" dataDxfId="9399"/>
    <tableColumn id="6997" xr3:uid="{14AF7775-9173-4168-B6FD-96ED4DE237FD}" name="Column6977" dataDxfId="9398"/>
    <tableColumn id="6998" xr3:uid="{B7CAB73F-2A27-4355-9C3A-FEFFF3B7AAE9}" name="Column6978" dataDxfId="9397"/>
    <tableColumn id="6999" xr3:uid="{969CEAC6-49B0-4A0F-810A-0240124C104D}" name="Column6979" dataDxfId="9396"/>
    <tableColumn id="7000" xr3:uid="{4694ACFE-821D-4710-9577-18B99DEDA0EC}" name="Column6980" dataDxfId="9395"/>
    <tableColumn id="7001" xr3:uid="{C34A2C0A-3FB0-48B0-80C0-37B98683637E}" name="Column6981" dataDxfId="9394"/>
    <tableColumn id="7002" xr3:uid="{887FFF2F-808F-4221-B540-15344EB04ABC}" name="Column6982" dataDxfId="9393"/>
    <tableColumn id="7003" xr3:uid="{DB368ECD-C9D1-4FAB-A342-47C84B1E7A0B}" name="Column6983" dataDxfId="9392"/>
    <tableColumn id="7004" xr3:uid="{3B610440-7A9A-46C7-AB6D-E90FDBC3ED32}" name="Column6984" dataDxfId="9391"/>
    <tableColumn id="7005" xr3:uid="{400E67FD-3CB2-4F58-BF10-6D311C72C119}" name="Column6985" dataDxfId="9390"/>
    <tableColumn id="7006" xr3:uid="{1E7A8D53-8A26-49CF-8327-711BAD938A6C}" name="Column6986" dataDxfId="9389"/>
    <tableColumn id="7007" xr3:uid="{C635D985-2B13-4091-9E77-634208B95DDC}" name="Column6987" dataDxfId="9388"/>
    <tableColumn id="7008" xr3:uid="{4DA51905-CB54-49A3-BBE1-7CA7713BE881}" name="Column6988" dataDxfId="9387"/>
    <tableColumn id="7009" xr3:uid="{B4A10A1F-22A0-4333-A6D7-8F5B6C3F6E84}" name="Column6989" dataDxfId="9386"/>
    <tableColumn id="7010" xr3:uid="{02655A7F-FE49-4B6C-AF3E-9FE2B7C74124}" name="Column6990" dataDxfId="9385"/>
    <tableColumn id="7011" xr3:uid="{F6A85CCB-9C3D-4EDD-BD2B-852BDA4A8401}" name="Column6991" dataDxfId="9384"/>
    <tableColumn id="7012" xr3:uid="{CC13156F-1C83-46FE-83B6-930C3571C051}" name="Column6992" dataDxfId="9383"/>
    <tableColumn id="7013" xr3:uid="{1E2084F0-BA1C-412D-B524-15CA986C3E89}" name="Column6993" dataDxfId="9382"/>
    <tableColumn id="7014" xr3:uid="{71B26F7F-D46E-47F2-B315-45498E6EA3D5}" name="Column6994" dataDxfId="9381"/>
    <tableColumn id="7015" xr3:uid="{323AD568-B060-48A7-ABA1-8C53CC2F2729}" name="Column6995" dataDxfId="9380"/>
    <tableColumn id="7016" xr3:uid="{CCEB085C-8626-42A7-AB67-BD0B4F6D2BF9}" name="Column6996" dataDxfId="9379"/>
    <tableColumn id="7017" xr3:uid="{DC0F4C43-43D5-4A46-87DD-8F2CA6360418}" name="Column6997" dataDxfId="9378"/>
    <tableColumn id="7018" xr3:uid="{0D48FE6B-09AC-44D7-A007-C050C765790B}" name="Column6998" dataDxfId="9377"/>
    <tableColumn id="7019" xr3:uid="{797E3550-E245-4D05-88ED-8905A1F7DDDF}" name="Column6999" dataDxfId="9376"/>
    <tableColumn id="7020" xr3:uid="{A95D2BE4-13F1-4D08-B0AC-C0AB1037E027}" name="Column7000" dataDxfId="9375"/>
    <tableColumn id="7021" xr3:uid="{8BA5F0FC-904A-4C7D-9CFB-045E24BBE83A}" name="Column7001" dataDxfId="9374"/>
    <tableColumn id="7022" xr3:uid="{8DDAB04D-B456-4DFB-9AB9-D7F02A0879CC}" name="Column7002" dataDxfId="9373"/>
    <tableColumn id="7023" xr3:uid="{CCBC2061-D405-493A-AF12-40E72F05A2BC}" name="Column7003" dataDxfId="9372"/>
    <tableColumn id="7024" xr3:uid="{26A83A5D-6F12-4A59-9336-257A74EBD486}" name="Column7004" dataDxfId="9371"/>
    <tableColumn id="7025" xr3:uid="{FB961570-C690-425D-ACB3-B4EB9BBF3EBA}" name="Column7005" dataDxfId="9370"/>
    <tableColumn id="7026" xr3:uid="{5422BBBA-D588-4EA4-A5B9-CE8C3F21F84B}" name="Column7006" dataDxfId="9369"/>
    <tableColumn id="7027" xr3:uid="{9C83BC4A-1871-4283-AFCA-200A14A14E00}" name="Column7007" dataDxfId="9368"/>
    <tableColumn id="7028" xr3:uid="{D7D1DA26-44C8-4B39-9B8B-C7E0ACE0FAF7}" name="Column7008" dataDxfId="9367"/>
    <tableColumn id="7029" xr3:uid="{B6668416-6F60-4B80-8C4F-17DF84B3B497}" name="Column7009" dataDxfId="9366"/>
    <tableColumn id="7030" xr3:uid="{705088ED-0ECF-4775-BBEB-74E0D05D1468}" name="Column7010" dataDxfId="9365"/>
    <tableColumn id="7031" xr3:uid="{1D04408C-F1D2-4C76-83CB-E4C8CA1A280B}" name="Column7011" dataDxfId="9364"/>
    <tableColumn id="7032" xr3:uid="{D4FF5467-CBB1-4450-BBC9-F273F3E5855E}" name="Column7012" dataDxfId="9363"/>
    <tableColumn id="7033" xr3:uid="{3A577F90-66A3-451E-9580-A624BB7EFD95}" name="Column7013" dataDxfId="9362"/>
    <tableColumn id="7034" xr3:uid="{3CCA678D-C48F-4DF8-8F8A-A2E1AB1A8C6F}" name="Column7014" dataDxfId="9361"/>
    <tableColumn id="7035" xr3:uid="{2C5F34A5-C087-4FD6-A4A6-78E767EA2395}" name="Column7015" dataDxfId="9360"/>
    <tableColumn id="7036" xr3:uid="{23330FFD-B4D2-4AB2-B726-8EAF7D4FCB06}" name="Column7016" dataDxfId="9359"/>
    <tableColumn id="7037" xr3:uid="{81B04A1A-ED12-4E91-8927-ADEFF7D2E3C0}" name="Column7017" dataDxfId="9358"/>
    <tableColumn id="7038" xr3:uid="{318778A8-1B71-487C-B750-AA26F8B45279}" name="Column7018" dataDxfId="9357"/>
    <tableColumn id="7039" xr3:uid="{735E1FAB-25F3-4C55-B554-6275D97112C4}" name="Column7019" dataDxfId="9356"/>
    <tableColumn id="7040" xr3:uid="{7BFCDEC5-D922-4F54-9C23-5489C316CD57}" name="Column7020" dataDxfId="9355"/>
    <tableColumn id="7041" xr3:uid="{9BB6A9FB-FA9C-4B0B-9988-0C39060823B7}" name="Column7021" dataDxfId="9354"/>
    <tableColumn id="7042" xr3:uid="{3B1C8DE0-4423-4D43-B540-BCF5831585A0}" name="Column7022" dataDxfId="9353"/>
    <tableColumn id="7043" xr3:uid="{30A4B2B0-F24A-4E41-9504-FB3DBFEBDA86}" name="Column7023" dataDxfId="9352"/>
    <tableColumn id="7044" xr3:uid="{01CE5E39-19C4-4841-8351-69799C2CC799}" name="Column7024" dataDxfId="9351"/>
    <tableColumn id="7045" xr3:uid="{27A4E012-11B0-425F-B151-000F2FA020F9}" name="Column7025" dataDxfId="9350"/>
    <tableColumn id="7046" xr3:uid="{1CD0E099-CCEE-4621-BBBC-8842E75F5C83}" name="Column7026" dataDxfId="9349"/>
    <tableColumn id="7047" xr3:uid="{C430A94E-0F4B-4C0F-95AB-462AFB4F110B}" name="Column7027" dataDxfId="9348"/>
    <tableColumn id="7048" xr3:uid="{EB6305D1-B51A-4E17-8CFB-6A83657DE64D}" name="Column7028" dataDxfId="9347"/>
    <tableColumn id="7049" xr3:uid="{BB931F86-4481-42C4-8307-BD5C43C39B03}" name="Column7029" dataDxfId="9346"/>
    <tableColumn id="7050" xr3:uid="{47F20A9D-B86F-4530-AD36-8D293BE02461}" name="Column7030" dataDxfId="9345"/>
    <tableColumn id="7051" xr3:uid="{89884AA0-0EBF-4211-90B2-EBC8432A1D67}" name="Column7031" dataDxfId="9344"/>
    <tableColumn id="7052" xr3:uid="{1E04ED87-23DE-4C6A-8A4D-A45666B65170}" name="Column7032" dataDxfId="9343"/>
    <tableColumn id="7053" xr3:uid="{CA47F54A-A5BA-433A-B190-C241111C86FC}" name="Column7033" dataDxfId="9342"/>
    <tableColumn id="7054" xr3:uid="{8027DA80-D913-443F-AA12-1DDFCB690B1F}" name="Column7034" dataDxfId="9341"/>
    <tableColumn id="7055" xr3:uid="{DE52FA49-0F46-4FD7-963D-9FB1B1781A0A}" name="Column7035" dataDxfId="9340"/>
    <tableColumn id="7056" xr3:uid="{A6BC8078-39BE-4960-959B-BC0EF8877403}" name="Column7036" dataDxfId="9339"/>
    <tableColumn id="7057" xr3:uid="{9C03CD4E-8313-4BED-8385-DBAB5C8D71AF}" name="Column7037" dataDxfId="9338"/>
    <tableColumn id="7058" xr3:uid="{E42E1ABA-5A9F-4809-91DE-A06387D46965}" name="Column7038" dataDxfId="9337"/>
    <tableColumn id="7059" xr3:uid="{B13B37A7-6FE8-4267-B752-DD8B213E15DE}" name="Column7039" dataDxfId="9336"/>
    <tableColumn id="7060" xr3:uid="{B153C3D9-8AB4-4DD5-9F43-84FA023B7A1A}" name="Column7040" dataDxfId="9335"/>
    <tableColumn id="7061" xr3:uid="{69CD3840-9DB1-4491-B40D-67C342866C90}" name="Column7041" dataDxfId="9334"/>
    <tableColumn id="7062" xr3:uid="{D864795C-9A4A-434B-9B1D-5899FDB0913D}" name="Column7042" dataDxfId="9333"/>
    <tableColumn id="7063" xr3:uid="{7DB80FEF-96B2-4C57-9D94-C2DF9D87896F}" name="Column7043" dataDxfId="9332"/>
    <tableColumn id="7064" xr3:uid="{4C4033A5-0544-451C-8A53-27A11A97DA47}" name="Column7044" dataDxfId="9331"/>
    <tableColumn id="7065" xr3:uid="{543EB517-2775-44C1-A408-4C3773258438}" name="Column7045" dataDxfId="9330"/>
    <tableColumn id="7066" xr3:uid="{634939E0-5D7B-4EC7-887F-031687AC0983}" name="Column7046" dataDxfId="9329"/>
    <tableColumn id="7067" xr3:uid="{DEE8AB2F-1697-466E-B663-859202E10D28}" name="Column7047" dataDxfId="9328"/>
    <tableColumn id="7068" xr3:uid="{273FD6B3-9A1B-436C-A2FA-7E678AAFB10F}" name="Column7048" dataDxfId="9327"/>
    <tableColumn id="7069" xr3:uid="{708E551D-93A9-4CCF-A22E-7E771C717A36}" name="Column7049" dataDxfId="9326"/>
    <tableColumn id="7070" xr3:uid="{1AA2DBA6-39C5-462E-A397-EBECF227C2A5}" name="Column7050" dataDxfId="9325"/>
    <tableColumn id="7071" xr3:uid="{CB44E85A-FD89-4B08-8085-CB076DE59EE6}" name="Column7051" dataDxfId="9324"/>
    <tableColumn id="7072" xr3:uid="{46523FDB-58F4-4A8B-878D-635693D0E6F3}" name="Column7052" dataDxfId="9323"/>
    <tableColumn id="7073" xr3:uid="{D9AA8579-F8DE-4C39-A460-0D93DE5E0E60}" name="Column7053" dataDxfId="9322"/>
    <tableColumn id="7074" xr3:uid="{BF5B94D9-1CB5-4494-A21A-DED9EC54A616}" name="Column7054" dataDxfId="9321"/>
    <tableColumn id="7075" xr3:uid="{5462F2B7-5CE6-4329-91EA-9CCA8FC4C1D8}" name="Column7055" dataDxfId="9320"/>
    <tableColumn id="7076" xr3:uid="{5EB368F0-D6F4-4230-850B-63B70537EAAB}" name="Column7056" dataDxfId="9319"/>
    <tableColumn id="7077" xr3:uid="{24A027E2-E9D1-478E-A362-831038C615B6}" name="Column7057" dataDxfId="9318"/>
    <tableColumn id="7078" xr3:uid="{CBC49E2A-CBC8-4197-B014-5E27B6E13E66}" name="Column7058" dataDxfId="9317"/>
    <tableColumn id="7079" xr3:uid="{C1EF2025-7720-4D0E-8D92-65429B6B23CA}" name="Column7059" dataDxfId="9316"/>
    <tableColumn id="7080" xr3:uid="{17734504-25F9-4D79-9E20-1FF6038F0F94}" name="Column7060" dataDxfId="9315"/>
    <tableColumn id="7081" xr3:uid="{5DFCAD9F-3278-4C26-A22D-5A36D833E960}" name="Column7061" dataDxfId="9314"/>
    <tableColumn id="7082" xr3:uid="{C16853A3-6D47-4A7C-BA99-4E6D56E14985}" name="Column7062" dataDxfId="9313"/>
    <tableColumn id="7083" xr3:uid="{29167B97-2F58-4B35-9ECD-8F33726B1882}" name="Column7063" dataDxfId="9312"/>
    <tableColumn id="7084" xr3:uid="{6A107D2C-A5A3-4504-B9FA-E0A22239C1F3}" name="Column7064" dataDxfId="9311"/>
    <tableColumn id="7085" xr3:uid="{5A13BFE8-B9CC-48B1-8A13-0E8E0741CC36}" name="Column7065" dataDxfId="9310"/>
    <tableColumn id="7086" xr3:uid="{7C886C82-044A-492E-9605-2A5CBA42E88B}" name="Column7066" dataDxfId="9309"/>
    <tableColumn id="7087" xr3:uid="{BDF6F8A8-2057-426E-8619-F092B1CA35D1}" name="Column7067" dataDxfId="9308"/>
    <tableColumn id="7088" xr3:uid="{05BCA171-5C24-4EB3-A42D-A31FDA40A434}" name="Column7068" dataDxfId="9307"/>
    <tableColumn id="7089" xr3:uid="{3331574D-0078-4BC6-B709-6907CE9E735B}" name="Column7069" dataDxfId="9306"/>
    <tableColumn id="7090" xr3:uid="{2C920245-C7FC-48AB-8F76-371D4FA8CDA6}" name="Column7070" dataDxfId="9305"/>
    <tableColumn id="7091" xr3:uid="{55ECD1A7-8779-4DD4-AE8B-F600EDE78D92}" name="Column7071" dataDxfId="9304"/>
    <tableColumn id="7092" xr3:uid="{B2AD8E82-5EDB-4792-B6E1-CFE8F39CB513}" name="Column7072" dataDxfId="9303"/>
    <tableColumn id="7093" xr3:uid="{3D2FDBE4-BCF5-4A37-A30F-A27BB6B4F34A}" name="Column7073" dataDxfId="9302"/>
    <tableColumn id="7094" xr3:uid="{4EC5A48B-93D7-4549-B2AB-A3F4DD62F9D6}" name="Column7074" dataDxfId="9301"/>
    <tableColumn id="7095" xr3:uid="{B0E6409F-EB99-4CF1-8262-8B4D26869B67}" name="Column7075" dataDxfId="9300"/>
    <tableColumn id="7096" xr3:uid="{AE39D18C-D11C-4EA9-83D8-162295CD970A}" name="Column7076" dataDxfId="9299"/>
    <tableColumn id="7097" xr3:uid="{A1BDFBF3-F3A2-4878-9B0E-6599CAC13A6E}" name="Column7077" dataDxfId="9298"/>
    <tableColumn id="7098" xr3:uid="{FC0E92CC-A490-4043-B46B-AA30CD5485CA}" name="Column7078" dataDxfId="9297"/>
    <tableColumn id="7099" xr3:uid="{41619ABB-A5ED-4736-99AE-FCDCAEEE3A26}" name="Column7079" dataDxfId="9296"/>
    <tableColumn id="7100" xr3:uid="{DFCEDDBA-131F-46B5-B0F8-B970D8C20FCC}" name="Column7080" dataDxfId="9295"/>
    <tableColumn id="7101" xr3:uid="{C5FCDF22-58FE-4C59-B09F-7981EB801BC2}" name="Column7081" dataDxfId="9294"/>
    <tableColumn id="7102" xr3:uid="{26107EFF-6841-4AB3-B0F6-92F297F041F7}" name="Column7082" dataDxfId="9293"/>
    <tableColumn id="7103" xr3:uid="{473FC882-D9D7-4761-8798-3219F174D88F}" name="Column7083" dataDxfId="9292"/>
    <tableColumn id="7104" xr3:uid="{D5F2C6CF-0B3A-42C8-BFE5-F760C2DBC164}" name="Column7084" dataDxfId="9291"/>
    <tableColumn id="7105" xr3:uid="{B726815D-D77A-4FAE-9B46-BE0E6F11B3BA}" name="Column7085" dataDxfId="9290"/>
    <tableColumn id="7106" xr3:uid="{49F65AAF-AE6C-413C-A1A8-CE4629F64B2A}" name="Column7086" dataDxfId="9289"/>
    <tableColumn id="7107" xr3:uid="{3456923C-93E9-4CD7-B843-F6FE94890F85}" name="Column7087" dataDxfId="9288"/>
    <tableColumn id="7108" xr3:uid="{64797F7D-365E-4EC1-AD5B-01B844B31BF7}" name="Column7088" dataDxfId="9287"/>
    <tableColumn id="7109" xr3:uid="{DF54B4A5-49D2-4D45-BE5D-DEE5D04FE2A9}" name="Column7089" dataDxfId="9286"/>
    <tableColumn id="7110" xr3:uid="{36C8149C-1BCF-4E8D-88CC-C7BFD77C32D9}" name="Column7090" dataDxfId="9285"/>
    <tableColumn id="7111" xr3:uid="{7E85B104-6C06-450F-8608-2ECFC91417EC}" name="Column7091" dataDxfId="9284"/>
    <tableColumn id="7112" xr3:uid="{876293A9-198D-4269-8A0E-1659A8AA0683}" name="Column7092" dataDxfId="9283"/>
    <tableColumn id="7113" xr3:uid="{697DC186-EC0F-4859-9149-2EE78FD96B00}" name="Column7093" dataDxfId="9282"/>
    <tableColumn id="7114" xr3:uid="{A603890A-4AC9-4D9E-8330-544BFCF213E0}" name="Column7094" dataDxfId="9281"/>
    <tableColumn id="7115" xr3:uid="{F39B7CD0-6D5E-4384-BA8F-9AD313AC0744}" name="Column7095" dataDxfId="9280"/>
    <tableColumn id="7116" xr3:uid="{62401178-76CD-488D-A827-F8264CCCBC15}" name="Column7096" dataDxfId="9279"/>
    <tableColumn id="7117" xr3:uid="{850FDB9A-FF83-4E54-85E0-70BA77524366}" name="Column7097" dataDxfId="9278"/>
    <tableColumn id="7118" xr3:uid="{B23717A2-4B06-4DB3-8908-A5511B45E484}" name="Column7098" dataDxfId="9277"/>
    <tableColumn id="7119" xr3:uid="{CA4FE4C3-7C21-4A8A-AD31-8575ADE03DFB}" name="Column7099" dataDxfId="9276"/>
    <tableColumn id="7120" xr3:uid="{4D38BD42-91D2-4BC0-AEE2-655204B2780A}" name="Column7100" dataDxfId="9275"/>
    <tableColumn id="7121" xr3:uid="{B4208AB1-2260-4EBB-ACE6-2E3ECD6E308F}" name="Column7101" dataDxfId="9274"/>
    <tableColumn id="7122" xr3:uid="{53E0ABC4-1A0A-44D5-A104-494EE74ABB78}" name="Column7102" dataDxfId="9273"/>
    <tableColumn id="7123" xr3:uid="{DEAD5CBE-E595-44BC-9D36-56D6B8441FB9}" name="Column7103" dataDxfId="9272"/>
    <tableColumn id="7124" xr3:uid="{C6829C89-547D-4E85-901D-94175D6EE267}" name="Column7104" dataDxfId="9271"/>
    <tableColumn id="7125" xr3:uid="{7707F099-9587-4FE7-B705-BCF600334356}" name="Column7105" dataDxfId="9270"/>
    <tableColumn id="7126" xr3:uid="{ACF5DAD1-6CF9-44E3-AD69-560CFCD8FC6A}" name="Column7106" dataDxfId="9269"/>
    <tableColumn id="7127" xr3:uid="{FFDD7019-5D2E-4561-A217-44615E0779C7}" name="Column7107" dataDxfId="9268"/>
    <tableColumn id="7128" xr3:uid="{C3489A64-C1A2-46B6-B1A5-160FD4245297}" name="Column7108" dataDxfId="9267"/>
    <tableColumn id="7129" xr3:uid="{16D05963-88EF-49D5-B523-76F4F98AB7AC}" name="Column7109" dataDxfId="9266"/>
    <tableColumn id="7130" xr3:uid="{B2E3053D-65CE-4BD7-B95A-09AD55C6A568}" name="Column7110" dataDxfId="9265"/>
    <tableColumn id="7131" xr3:uid="{08057AEC-68EC-49C1-9E33-D749E54E0C42}" name="Column7111" dataDxfId="9264"/>
    <tableColumn id="7132" xr3:uid="{0FE48870-B8D2-414E-AF75-CA6995C1F241}" name="Column7112" dataDxfId="9263"/>
    <tableColumn id="7133" xr3:uid="{138836D7-65EE-482F-BC75-B5EA506B2394}" name="Column7113" dataDxfId="9262"/>
    <tableColumn id="7134" xr3:uid="{EEB63C45-CCD0-405E-BFC7-69085D22EE36}" name="Column7114" dataDxfId="9261"/>
    <tableColumn id="7135" xr3:uid="{EDFB6352-1096-4AA3-BB20-E53D7B4816BC}" name="Column7115" dataDxfId="9260"/>
    <tableColumn id="7136" xr3:uid="{8E8BED37-5E63-42F2-8D5F-FBDC63485166}" name="Column7116" dataDxfId="9259"/>
    <tableColumn id="7137" xr3:uid="{467E2262-F651-4DEC-9D3E-1409A99AB74A}" name="Column7117" dataDxfId="9258"/>
    <tableColumn id="7138" xr3:uid="{7885420A-49B2-4730-9F4B-4AFBA4657A5B}" name="Column7118" dataDxfId="9257"/>
    <tableColumn id="7139" xr3:uid="{2566325E-D044-49BF-9E7F-3A75C4073832}" name="Column7119" dataDxfId="9256"/>
    <tableColumn id="7140" xr3:uid="{204914C7-4705-4B4F-958D-F06B31DB7F9E}" name="Column7120" dataDxfId="9255"/>
    <tableColumn id="7141" xr3:uid="{A5B90ACE-BF15-46A3-9E73-6C4DA17BC5AD}" name="Column7121" dataDxfId="9254"/>
    <tableColumn id="7142" xr3:uid="{216C8C1B-1BE5-4153-A58B-C22F5D6F6D56}" name="Column7122" dataDxfId="9253"/>
    <tableColumn id="7143" xr3:uid="{0526330D-08E4-473E-A934-E89459D180EB}" name="Column7123" dataDxfId="9252"/>
    <tableColumn id="7144" xr3:uid="{5797690F-70E8-4A34-94C4-A51B92ED493E}" name="Column7124" dataDxfId="9251"/>
    <tableColumn id="7145" xr3:uid="{56F7D911-F745-4712-A969-17DCF94C6B82}" name="Column7125" dataDxfId="9250"/>
    <tableColumn id="7146" xr3:uid="{0BE62040-E2E8-421D-ACA2-1BBA8ADA109F}" name="Column7126" dataDxfId="9249"/>
    <tableColumn id="7147" xr3:uid="{76D624D3-FEFD-4F88-94C0-77F3C58FEED5}" name="Column7127" dataDxfId="9248"/>
    <tableColumn id="7148" xr3:uid="{2CF9790E-C3D4-4E65-8070-3C12616A5AF9}" name="Column7128" dataDxfId="9247"/>
    <tableColumn id="7149" xr3:uid="{CEA44A3F-CAB3-42AF-B553-5DCDF85F2B2F}" name="Column7129" dataDxfId="9246"/>
    <tableColumn id="7150" xr3:uid="{7D47A154-47C7-4A64-A5C8-BC44D0F10A51}" name="Column7130" dataDxfId="9245"/>
    <tableColumn id="7151" xr3:uid="{74FDF1D9-901B-4F69-998A-D6BD6DC563BC}" name="Column7131" dataDxfId="9244"/>
    <tableColumn id="7152" xr3:uid="{8305012D-5CE4-4E19-A6B5-87BE1282D744}" name="Column7132" dataDxfId="9243"/>
    <tableColumn id="7153" xr3:uid="{AB51DE3B-2F65-460C-A653-4F1C872DC868}" name="Column7133" dataDxfId="9242"/>
    <tableColumn id="7154" xr3:uid="{52B85FD8-AD31-4D54-B244-52AE3FF9DE2A}" name="Column7134" dataDxfId="9241"/>
    <tableColumn id="7155" xr3:uid="{5D08B6EF-4953-4094-9484-9C6E5666342C}" name="Column7135" dataDxfId="9240"/>
    <tableColumn id="7156" xr3:uid="{1BC137F7-BD4A-4290-B0A8-A85C6867D2FF}" name="Column7136" dataDxfId="9239"/>
    <tableColumn id="7157" xr3:uid="{1781475C-431A-419E-8420-CD05CF185478}" name="Column7137" dataDxfId="9238"/>
    <tableColumn id="7158" xr3:uid="{8907BAC3-0C96-4D0C-B0E3-D17CA3D356A3}" name="Column7138" dataDxfId="9237"/>
    <tableColumn id="7159" xr3:uid="{9540CF57-04E8-4798-96BF-04E41CED2CB0}" name="Column7139" dataDxfId="9236"/>
    <tableColumn id="7160" xr3:uid="{250A427D-FBEB-4F90-8C52-3184C75E120B}" name="Column7140" dataDxfId="9235"/>
    <tableColumn id="7161" xr3:uid="{9C6D7149-4FE3-4F93-80F8-0E39073A6752}" name="Column7141" dataDxfId="9234"/>
    <tableColumn id="7162" xr3:uid="{3B041645-040F-4094-A233-ADDD48F5C854}" name="Column7142" dataDxfId="9233"/>
    <tableColumn id="7163" xr3:uid="{5665A82C-ED38-49CC-9843-9215A38CA27B}" name="Column7143" dataDxfId="9232"/>
    <tableColumn id="7164" xr3:uid="{34BC1A00-8E20-461E-ABDC-166C6E2D5971}" name="Column7144" dataDxfId="9231"/>
    <tableColumn id="7165" xr3:uid="{A79994E2-397D-4B22-8C58-5578E3CD9624}" name="Column7145" dataDxfId="9230"/>
    <tableColumn id="7166" xr3:uid="{CC54497F-C016-43C8-A789-5289E87DAA19}" name="Column7146" dataDxfId="9229"/>
    <tableColumn id="7167" xr3:uid="{4019A9C3-55D7-4101-86F1-73FDB8F274F7}" name="Column7147" dataDxfId="9228"/>
    <tableColumn id="7168" xr3:uid="{7B2171DD-1334-47E5-8C16-46B7BEE369E7}" name="Column7148" dataDxfId="9227"/>
    <tableColumn id="7169" xr3:uid="{216D41D8-5F7F-4335-886D-6405167218E9}" name="Column7149" dataDxfId="9226"/>
    <tableColumn id="7170" xr3:uid="{1EECFC74-6510-4684-9B12-C3590E5E24B4}" name="Column7150" dataDxfId="9225"/>
    <tableColumn id="7171" xr3:uid="{B51366AA-58C6-4F01-9234-3C6EC078AC72}" name="Column7151" dataDxfId="9224"/>
    <tableColumn id="7172" xr3:uid="{C92208AE-4110-4856-BEFF-8BE75A6E8573}" name="Column7152" dataDxfId="9223"/>
    <tableColumn id="7173" xr3:uid="{F788A395-C007-4B2B-AF0F-CEEB745DEC45}" name="Column7153" dataDxfId="9222"/>
    <tableColumn id="7174" xr3:uid="{6FDEDB57-ECE4-4E29-BC46-F71EFC33E923}" name="Column7154" dataDxfId="9221"/>
    <tableColumn id="7175" xr3:uid="{DB7EAF61-606E-46A8-B8ED-1F5B8C33A2BB}" name="Column7155" dataDxfId="9220"/>
    <tableColumn id="7176" xr3:uid="{2E52E739-38E3-4398-A7B4-17542170B578}" name="Column7156" dataDxfId="9219"/>
    <tableColumn id="7177" xr3:uid="{701FC96A-2ADA-440B-8FEA-0276237A9092}" name="Column7157" dataDxfId="9218"/>
    <tableColumn id="7178" xr3:uid="{B187F743-7881-4B88-A3B7-B0D70E7FB2FF}" name="Column7158" dataDxfId="9217"/>
    <tableColumn id="7179" xr3:uid="{3880584D-6E09-45FB-BA37-AF68DAA85B18}" name="Column7159" dataDxfId="9216"/>
    <tableColumn id="7180" xr3:uid="{41F208EB-7CE7-4A1B-B8D8-79544BEC2C26}" name="Column7160" dataDxfId="9215"/>
    <tableColumn id="7181" xr3:uid="{00EFB728-28F7-423A-83B0-A8C7D033D3CE}" name="Column7161" dataDxfId="9214"/>
    <tableColumn id="7182" xr3:uid="{6FF23BA9-44B8-4D1A-8A28-DED67BDF9C96}" name="Column7162" dataDxfId="9213"/>
    <tableColumn id="7183" xr3:uid="{979EA2A4-28A2-43F1-A2E5-3C44BB7F262A}" name="Column7163" dataDxfId="9212"/>
    <tableColumn id="7184" xr3:uid="{747911D3-A3E0-43B8-B51D-C127572A9546}" name="Column7164" dataDxfId="9211"/>
    <tableColumn id="7185" xr3:uid="{4590D84F-5D35-4014-8014-94BAFC7179A8}" name="Column7165" dataDxfId="9210"/>
    <tableColumn id="7186" xr3:uid="{898B8802-6C71-400B-9FB4-30995BD490BC}" name="Column7166" dataDxfId="9209"/>
    <tableColumn id="7187" xr3:uid="{E5FD8183-7DDC-4A49-9E24-605C5442B2E1}" name="Column7167" dataDxfId="9208"/>
    <tableColumn id="7188" xr3:uid="{7D9A9F8F-3C61-4D8D-90FE-25CA71297602}" name="Column7168" dataDxfId="9207"/>
    <tableColumn id="7189" xr3:uid="{6FC2CDFA-5600-4EEB-AF34-5CEF61B01C3C}" name="Column7169" dataDxfId="9206"/>
    <tableColumn id="7190" xr3:uid="{FF042D0E-94D0-4BC2-9E59-38BE7D02386B}" name="Column7170" dataDxfId="9205"/>
    <tableColumn id="7191" xr3:uid="{5DF387DA-CE26-4BDC-87FD-7CEDB30419D0}" name="Column7171" dataDxfId="9204"/>
    <tableColumn id="7192" xr3:uid="{C173C55F-6418-4503-97DC-54E211A099EC}" name="Column7172" dataDxfId="9203"/>
    <tableColumn id="7193" xr3:uid="{95ACB2B0-FB90-4DA1-9C8D-D5427193B1A8}" name="Column7173" dataDxfId="9202"/>
    <tableColumn id="7194" xr3:uid="{58377911-D969-4591-8C98-122D33B4E0BB}" name="Column7174" dataDxfId="9201"/>
    <tableColumn id="7195" xr3:uid="{B098C61D-54D0-4A71-BD99-541B3088C9B8}" name="Column7175" dataDxfId="9200"/>
    <tableColumn id="7196" xr3:uid="{EDDC4A1A-53D2-43EA-8ECB-D6031D7BF36A}" name="Column7176" dataDxfId="9199"/>
    <tableColumn id="7197" xr3:uid="{FF5DF3BB-726E-42AC-BE0E-377419A2A837}" name="Column7177" dataDxfId="9198"/>
    <tableColumn id="7198" xr3:uid="{F764DFFF-3CFC-4C6B-BF70-B784876DC34D}" name="Column7178" dataDxfId="9197"/>
    <tableColumn id="7199" xr3:uid="{CFF1F301-C419-466C-9F49-E39608E03CCD}" name="Column7179" dataDxfId="9196"/>
    <tableColumn id="7200" xr3:uid="{A716DBBA-1B6C-4B82-B6B5-8F6BFC119DEC}" name="Column7180" dataDxfId="9195"/>
    <tableColumn id="7201" xr3:uid="{D5813E6E-AE88-4B76-8572-3F93D98AA5C4}" name="Column7181" dataDxfId="9194"/>
    <tableColumn id="7202" xr3:uid="{6C2E9770-1F91-4000-A895-D881C33908F5}" name="Column7182" dataDxfId="9193"/>
    <tableColumn id="7203" xr3:uid="{882DF07A-22AA-4679-8EAB-164C6558DD3C}" name="Column7183" dataDxfId="9192"/>
    <tableColumn id="7204" xr3:uid="{F373674A-4330-4A8C-B52D-B5D06D99FF73}" name="Column7184" dataDxfId="9191"/>
    <tableColumn id="7205" xr3:uid="{01E8E50C-1030-4752-BD0A-265078999C02}" name="Column7185" dataDxfId="9190"/>
    <tableColumn id="7206" xr3:uid="{B50B909D-E6FE-4E1C-9209-3C3E960F753C}" name="Column7186" dataDxfId="9189"/>
    <tableColumn id="7207" xr3:uid="{A2FFDEF8-5C3A-4D04-B86F-9A995DBD8AEA}" name="Column7187" dataDxfId="9188"/>
    <tableColumn id="7208" xr3:uid="{D8BCDB76-D394-488E-8798-AEA8C5644571}" name="Column7188" dataDxfId="9187"/>
    <tableColumn id="7209" xr3:uid="{B7667EAE-AA80-4BC1-B3D6-75B3CD1CA451}" name="Column7189" dataDxfId="9186"/>
    <tableColumn id="7210" xr3:uid="{B8A83CEF-33D2-47C5-A05B-09543219D305}" name="Column7190" dataDxfId="9185"/>
    <tableColumn id="7211" xr3:uid="{0801EDE0-B5CE-4DC9-BF3F-97F2A6425436}" name="Column7191" dataDxfId="9184"/>
    <tableColumn id="7212" xr3:uid="{00030496-5307-4CA7-907F-36D08BDA4EB6}" name="Column7192" dataDxfId="9183"/>
    <tableColumn id="7213" xr3:uid="{DA21E61D-037F-4806-8176-5A2B782C0A52}" name="Column7193" dataDxfId="9182"/>
    <tableColumn id="7214" xr3:uid="{6461080F-8DA0-4B0F-98B0-0F708443A648}" name="Column7194" dataDxfId="9181"/>
    <tableColumn id="7215" xr3:uid="{9A05DC99-CCB3-4282-8E03-62E0F80D4605}" name="Column7195" dataDxfId="9180"/>
    <tableColumn id="7216" xr3:uid="{AB5DCA2D-1321-4076-9889-FC7A5D241F0F}" name="Column7196" dataDxfId="9179"/>
    <tableColumn id="7217" xr3:uid="{85FED788-DC4A-4180-B56E-AB057F5C603F}" name="Column7197" dataDxfId="9178"/>
    <tableColumn id="7218" xr3:uid="{194F547D-A93D-4CBE-8672-2638E70EE278}" name="Column7198" dataDxfId="9177"/>
    <tableColumn id="7219" xr3:uid="{D52C6427-E855-43FC-8EFC-6B371C20BC85}" name="Column7199" dataDxfId="9176"/>
    <tableColumn id="7220" xr3:uid="{ADCFF85B-5083-4661-BC23-017C5C77A0EA}" name="Column7200" dataDxfId="9175"/>
    <tableColumn id="7221" xr3:uid="{71D42E50-9AAA-482B-B936-FAAA7142DFC1}" name="Column7201" dataDxfId="9174"/>
    <tableColumn id="7222" xr3:uid="{BDC45563-FB76-4127-BDE3-BE7AC7C509E8}" name="Column7202" dataDxfId="9173"/>
    <tableColumn id="7223" xr3:uid="{71B1839A-50D9-4E74-9F03-7735F159930D}" name="Column7203" dataDxfId="9172"/>
    <tableColumn id="7224" xr3:uid="{50127AFB-CFD6-4FD9-8AE3-EDECA0F563E2}" name="Column7204" dataDxfId="9171"/>
    <tableColumn id="7225" xr3:uid="{569D101A-76E8-4CD6-8C33-C6EA55B58B53}" name="Column7205" dataDxfId="9170"/>
    <tableColumn id="7226" xr3:uid="{0A2EEBFE-48C4-498B-B118-F621AD2107E0}" name="Column7206" dataDxfId="9169"/>
    <tableColumn id="7227" xr3:uid="{F791F387-78CA-48AF-A881-CEFC49AB43EF}" name="Column7207" dataDxfId="9168"/>
    <tableColumn id="7228" xr3:uid="{52912BA8-0E4F-4005-AED5-9B5036F64B78}" name="Column7208" dataDxfId="9167"/>
    <tableColumn id="7229" xr3:uid="{7E95A349-4120-49E6-AF21-DE82C398A51B}" name="Column7209" dataDxfId="9166"/>
    <tableColumn id="7230" xr3:uid="{3BB6F6FA-6C3E-4533-819D-5EFF28B28616}" name="Column7210" dataDxfId="9165"/>
    <tableColumn id="7231" xr3:uid="{D9F8B9DB-093A-4293-B2A2-BB84998A51CA}" name="Column7211" dataDxfId="9164"/>
    <tableColumn id="7232" xr3:uid="{41071664-A0BF-42E9-8011-CCD6661A06FD}" name="Column7212" dataDxfId="9163"/>
    <tableColumn id="7233" xr3:uid="{76E40471-D6F0-4692-8264-79F93EB266C3}" name="Column7213" dataDxfId="9162"/>
    <tableColumn id="7234" xr3:uid="{376F30B2-5352-4DB9-8161-0ED1D5294A98}" name="Column7214" dataDxfId="9161"/>
    <tableColumn id="7235" xr3:uid="{5E855055-2E53-4960-BB72-0BEF4B864BAB}" name="Column7215" dataDxfId="9160"/>
    <tableColumn id="7236" xr3:uid="{DBCE12F6-53D0-457C-B186-1FFFDB0910E8}" name="Column7216" dataDxfId="9159"/>
    <tableColumn id="7237" xr3:uid="{EF880864-3AB3-4FC5-B4E0-C150EF2546A0}" name="Column7217" dataDxfId="9158"/>
    <tableColumn id="7238" xr3:uid="{CFD531E9-9E4F-4778-B0EC-3DAA8C54C1FC}" name="Column7218" dataDxfId="9157"/>
    <tableColumn id="7239" xr3:uid="{B83DBFA5-E7F6-4A56-AF2C-3571B653CA95}" name="Column7219" dataDxfId="9156"/>
    <tableColumn id="7240" xr3:uid="{A788C132-B63F-4240-BAD0-B4AFFC77827A}" name="Column7220" dataDxfId="9155"/>
    <tableColumn id="7241" xr3:uid="{688E6D52-327D-4EDF-BA3D-08098CE52329}" name="Column7221" dataDxfId="9154"/>
    <tableColumn id="7242" xr3:uid="{1BBB4357-ABB6-4233-A517-4AFA21A8B262}" name="Column7222" dataDxfId="9153"/>
    <tableColumn id="7243" xr3:uid="{F16E4E31-1867-447B-B0C1-3F73E5DDF9EA}" name="Column7223" dataDxfId="9152"/>
    <tableColumn id="7244" xr3:uid="{DE99B73D-FD6A-4869-AAE5-277519671665}" name="Column7224" dataDxfId="9151"/>
    <tableColumn id="7245" xr3:uid="{8C0C628B-5CDC-43DC-AE49-9931D39B432E}" name="Column7225" dataDxfId="9150"/>
    <tableColumn id="7246" xr3:uid="{AB690D01-752E-4228-AFA3-8550F362217B}" name="Column7226" dataDxfId="9149"/>
    <tableColumn id="7247" xr3:uid="{FAD257F6-92D3-48FE-9307-E7A430532F05}" name="Column7227" dataDxfId="9148"/>
    <tableColumn id="7248" xr3:uid="{7AEB262B-5610-4C0B-8937-3252D87F6F26}" name="Column7228" dataDxfId="9147"/>
    <tableColumn id="7249" xr3:uid="{8F1C0718-289A-4101-BABB-AC297AF6CB33}" name="Column7229" dataDxfId="9146"/>
    <tableColumn id="7250" xr3:uid="{950E535F-9125-449A-91EF-17176DB0051B}" name="Column7230" dataDxfId="9145"/>
    <tableColumn id="7251" xr3:uid="{410E4B34-6A90-4E74-942F-33E5C01912F1}" name="Column7231" dataDxfId="9144"/>
    <tableColumn id="7252" xr3:uid="{9C9C5C34-7D74-4E08-8E51-716703673C34}" name="Column7232" dataDxfId="9143"/>
    <tableColumn id="7253" xr3:uid="{2EA2C827-1C75-468D-93D7-E1B535DBFEE2}" name="Column7233" dataDxfId="9142"/>
    <tableColumn id="7254" xr3:uid="{67C7BCB3-1362-4360-B2FD-281C4CCA8569}" name="Column7234" dataDxfId="9141"/>
    <tableColumn id="7255" xr3:uid="{0958C455-7275-4006-BE46-B5A37BCD8B55}" name="Column7235" dataDxfId="9140"/>
    <tableColumn id="7256" xr3:uid="{65D29257-7653-4445-B652-63CFD182A874}" name="Column7236" dataDxfId="9139"/>
    <tableColumn id="7257" xr3:uid="{29960A27-2123-4CD5-8C59-8B7EA5820CAF}" name="Column7237" dataDxfId="9138"/>
    <tableColumn id="7258" xr3:uid="{E216AF10-FE32-40A0-9404-B3E96A6ADE9D}" name="Column7238" dataDxfId="9137"/>
    <tableColumn id="7259" xr3:uid="{0B2F3B27-B123-4AE4-AD6C-18A35127A032}" name="Column7239" dataDxfId="9136"/>
    <tableColumn id="7260" xr3:uid="{A2EF429D-75AF-4659-965E-7C0253AB34EE}" name="Column7240" dataDxfId="9135"/>
    <tableColumn id="7261" xr3:uid="{6F577E5B-75CE-423A-A1B0-06150EA08AD7}" name="Column7241" dataDxfId="9134"/>
    <tableColumn id="7262" xr3:uid="{E8C1EEB1-2475-4CCC-8934-CC30BD14E9FB}" name="Column7242" dataDxfId="9133"/>
    <tableColumn id="7263" xr3:uid="{B9D7110D-F488-452F-96B1-C1AD92698BB9}" name="Column7243" dataDxfId="9132"/>
    <tableColumn id="7264" xr3:uid="{DC689DD2-C5A9-4303-9575-6D545F02ED28}" name="Column7244" dataDxfId="9131"/>
    <tableColumn id="7265" xr3:uid="{67600A50-BF83-4F57-BA53-7DF4ACC24ABC}" name="Column7245" dataDxfId="9130"/>
    <tableColumn id="7266" xr3:uid="{4DF03070-1CC0-468C-BAE8-8D95F7DD46D8}" name="Column7246" dataDxfId="9129"/>
    <tableColumn id="7267" xr3:uid="{F8CEB2C0-F4F6-431F-8734-9A49D2CA0DCB}" name="Column7247" dataDxfId="9128"/>
    <tableColumn id="7268" xr3:uid="{D7A72508-CDF4-4660-8364-BD760C613B9E}" name="Column7248" dataDxfId="9127"/>
    <tableColumn id="7269" xr3:uid="{EDF398DA-A60D-4429-8218-7DFA580F7741}" name="Column7249" dataDxfId="9126"/>
    <tableColumn id="7270" xr3:uid="{716DE334-C000-4052-A534-89EE71202E91}" name="Column7250" dataDxfId="9125"/>
    <tableColumn id="7271" xr3:uid="{F0D79C79-A766-46A1-A7DA-68D860F7A8D2}" name="Column7251" dataDxfId="9124"/>
    <tableColumn id="7272" xr3:uid="{28B89F58-691C-4872-AF0F-AB9543609D20}" name="Column7252" dataDxfId="9123"/>
    <tableColumn id="7273" xr3:uid="{AC4D37E2-96EB-4928-944E-8972A0B60476}" name="Column7253" dataDxfId="9122"/>
    <tableColumn id="7274" xr3:uid="{38755718-062A-451D-BBD1-B4032A6A9813}" name="Column7254" dataDxfId="9121"/>
    <tableColumn id="7275" xr3:uid="{0919912D-771A-4E74-BEDB-D49F55F9FF47}" name="Column7255" dataDxfId="9120"/>
    <tableColumn id="7276" xr3:uid="{93D773A9-9FD4-45C3-B8C3-1F3CF7469DFF}" name="Column7256" dataDxfId="9119"/>
    <tableColumn id="7277" xr3:uid="{08F3A9E0-CAB6-4E9E-BAF4-33CF4BF90356}" name="Column7257" dataDxfId="9118"/>
    <tableColumn id="7278" xr3:uid="{5EFCBB48-13E2-4716-A0DA-3C4ED8B1E6E1}" name="Column7258" dataDxfId="9117"/>
    <tableColumn id="7279" xr3:uid="{88EFF695-11AC-41F5-9F68-CF97A2CA126D}" name="Column7259" dataDxfId="9116"/>
    <tableColumn id="7280" xr3:uid="{D50A45FD-FFC3-48D4-9031-1AD4FD04BE0B}" name="Column7260" dataDxfId="9115"/>
    <tableColumn id="7281" xr3:uid="{48872EA7-EEAA-4A6D-8967-E745BC3381C4}" name="Column7261" dataDxfId="9114"/>
    <tableColumn id="7282" xr3:uid="{281680C5-8022-4680-803D-07656B8B08DC}" name="Column7262" dataDxfId="9113"/>
    <tableColumn id="7283" xr3:uid="{B90D11A3-E92A-4F91-94C6-B5D477399939}" name="Column7263" dataDxfId="9112"/>
    <tableColumn id="7284" xr3:uid="{0156D413-0EB4-4254-906C-3A0A894F1BF7}" name="Column7264" dataDxfId="9111"/>
    <tableColumn id="7285" xr3:uid="{57D7A350-BC18-4957-8BFE-AC746641AA7E}" name="Column7265" dataDxfId="9110"/>
    <tableColumn id="7286" xr3:uid="{6151FDD8-E091-480E-9CFB-5DB15E7AA75E}" name="Column7266" dataDxfId="9109"/>
    <tableColumn id="7287" xr3:uid="{9D1DE575-31F4-4C4C-A2DE-F3CC5DC4F03F}" name="Column7267" dataDxfId="9108"/>
    <tableColumn id="7288" xr3:uid="{F9B7691A-85C6-40EE-9F00-3A98C399ADA9}" name="Column7268" dataDxfId="9107"/>
    <tableColumn id="7289" xr3:uid="{7DCD499B-4654-4284-A369-36542263C4BF}" name="Column7269" dataDxfId="9106"/>
    <tableColumn id="7290" xr3:uid="{8775BF30-110F-42F4-89C3-08AC2166CC5D}" name="Column7270" dataDxfId="9105"/>
    <tableColumn id="7291" xr3:uid="{6EB6E34A-BBA3-480F-9E23-6B4B16C4AA85}" name="Column7271" dataDxfId="9104"/>
    <tableColumn id="7292" xr3:uid="{C27F0053-4284-42D1-BF57-C931178B49B2}" name="Column7272" dataDxfId="9103"/>
    <tableColumn id="7293" xr3:uid="{97013B57-F96C-4EC5-8290-44A155C1EFA5}" name="Column7273" dataDxfId="9102"/>
    <tableColumn id="7294" xr3:uid="{72B9B964-E63D-4135-A386-D69BA095447B}" name="Column7274" dataDxfId="9101"/>
    <tableColumn id="7295" xr3:uid="{1C6353C5-2E82-44D7-A211-976DB4134CE6}" name="Column7275" dataDxfId="9100"/>
    <tableColumn id="7296" xr3:uid="{1BC82EF7-BA51-45B6-87AA-89A0BBE99CE3}" name="Column7276" dataDxfId="9099"/>
    <tableColumn id="7297" xr3:uid="{24577136-A3E7-4263-AA17-63730B41C9DE}" name="Column7277" dataDxfId="9098"/>
    <tableColumn id="7298" xr3:uid="{BAA5D8FC-4C04-413D-853F-9FB799A06BD3}" name="Column7278" dataDxfId="9097"/>
    <tableColumn id="7299" xr3:uid="{5D8E32D6-19E4-498D-9AD3-0194E5E05424}" name="Column7279" dataDxfId="9096"/>
    <tableColumn id="7300" xr3:uid="{3FDE9DB9-74C9-4906-B32E-ADCA70EFF876}" name="Column7280" dataDxfId="9095"/>
    <tableColumn id="7301" xr3:uid="{994E9C6C-44C4-49B0-A9BA-37D4557A2FF6}" name="Column7281" dataDxfId="9094"/>
    <tableColumn id="7302" xr3:uid="{9D21482D-8E69-4456-A3A0-D49EA1FEF2EF}" name="Column7282" dataDxfId="9093"/>
    <tableColumn id="7303" xr3:uid="{F3F7A8F6-AA63-47DC-8B76-02FD08721430}" name="Column7283" dataDxfId="9092"/>
    <tableColumn id="7304" xr3:uid="{8ADE8DA3-3539-45F9-B100-6632EEB8D144}" name="Column7284" dataDxfId="9091"/>
    <tableColumn id="7305" xr3:uid="{CEF2352E-8FAD-40E4-BFD2-6C31A09EBE01}" name="Column7285" dataDxfId="9090"/>
    <tableColumn id="7306" xr3:uid="{8AEF1957-8D3D-494F-9911-FD9D1D3F0517}" name="Column7286" dataDxfId="9089"/>
    <tableColumn id="7307" xr3:uid="{D69E9641-B6AC-4C4F-AE66-0206891FA347}" name="Column7287" dataDxfId="9088"/>
    <tableColumn id="7308" xr3:uid="{873F56DD-10A9-49AA-B546-68A16077FAA1}" name="Column7288" dataDxfId="9087"/>
    <tableColumn id="7309" xr3:uid="{75A527D1-AF5A-44A3-8723-428DED107612}" name="Column7289" dataDxfId="9086"/>
    <tableColumn id="7310" xr3:uid="{375D988E-5A64-4710-B3F6-0F2DD43DC8E5}" name="Column7290" dataDxfId="9085"/>
    <tableColumn id="7311" xr3:uid="{DBB5E090-E2C7-4AAF-9DD8-A5AD508C9999}" name="Column7291" dataDxfId="9084"/>
    <tableColumn id="7312" xr3:uid="{98FD6F38-AD83-4002-B866-5A0D57928D15}" name="Column7292" dataDxfId="9083"/>
    <tableColumn id="7313" xr3:uid="{8AAC0DD5-ED60-4E47-9A26-81FA6695418C}" name="Column7293" dataDxfId="9082"/>
    <tableColumn id="7314" xr3:uid="{2AB0AE40-0052-4A41-8101-C8FBCA475EBF}" name="Column7294" dataDxfId="9081"/>
    <tableColumn id="7315" xr3:uid="{A363FDBD-FB12-4976-9E4F-1049BBFAF810}" name="Column7295" dataDxfId="9080"/>
    <tableColumn id="7316" xr3:uid="{E08DDAEE-A27E-40C7-819D-83F3E0D96EFE}" name="Column7296" dataDxfId="9079"/>
    <tableColumn id="7317" xr3:uid="{3ACA86A5-F7A1-4D54-9379-2757297FDBFD}" name="Column7297" dataDxfId="9078"/>
    <tableColumn id="7318" xr3:uid="{2D3D978C-F623-41AD-9373-CF09AF210FCE}" name="Column7298" dataDxfId="9077"/>
    <tableColumn id="7319" xr3:uid="{66267DEC-781C-4EA6-9E19-A9C20EE4EB31}" name="Column7299" dataDxfId="9076"/>
    <tableColumn id="7320" xr3:uid="{997A6C8A-F781-4E65-AF9D-86433B3D1A9F}" name="Column7300" dataDxfId="9075"/>
    <tableColumn id="7321" xr3:uid="{391A8163-7265-4E21-B884-26A55DDA430C}" name="Column7301" dataDxfId="9074"/>
    <tableColumn id="7322" xr3:uid="{9C1671F6-9A14-4E15-BE48-E87F088F340F}" name="Column7302" dataDxfId="9073"/>
    <tableColumn id="7323" xr3:uid="{267BD96E-3DBC-440D-BF94-2C20528A85FE}" name="Column7303" dataDxfId="9072"/>
    <tableColumn id="7324" xr3:uid="{15EF1335-578B-4AAB-AC2A-74C1B067924D}" name="Column7304" dataDxfId="9071"/>
    <tableColumn id="7325" xr3:uid="{B008D012-EFE5-4235-A23A-DBAE784DDCA5}" name="Column7305" dataDxfId="9070"/>
    <tableColumn id="7326" xr3:uid="{678B6DA2-F518-4093-93C5-8CF1D48D0AF6}" name="Column7306" dataDxfId="9069"/>
    <tableColumn id="7327" xr3:uid="{3EA5D2CC-B214-483E-881D-7CA822DF5CCA}" name="Column7307" dataDxfId="9068"/>
    <tableColumn id="7328" xr3:uid="{7557A178-2280-41BC-9961-C93309A57C36}" name="Column7308" dataDxfId="9067"/>
    <tableColumn id="7329" xr3:uid="{8F8E29EE-3B20-423D-8910-41E931483FD0}" name="Column7309" dataDxfId="9066"/>
    <tableColumn id="7330" xr3:uid="{CBC036B0-1E5E-4099-9826-36C1AB089B31}" name="Column7310" dataDxfId="9065"/>
    <tableColumn id="7331" xr3:uid="{6E26BA3F-89E3-4BE7-ADA7-9625594043EE}" name="Column7311" dataDxfId="9064"/>
    <tableColumn id="7332" xr3:uid="{E348D22B-5F86-4904-8733-97E1D5702B04}" name="Column7312" dataDxfId="9063"/>
    <tableColumn id="7333" xr3:uid="{B6785DF0-F6A8-4925-A110-57B88E598BB9}" name="Column7313" dataDxfId="9062"/>
    <tableColumn id="7334" xr3:uid="{579655AB-5A25-4B23-B8A7-533A2FC556DD}" name="Column7314" dataDxfId="9061"/>
    <tableColumn id="7335" xr3:uid="{E656978C-11C2-43F2-AC0A-16EA9FBE913A}" name="Column7315" dataDxfId="9060"/>
    <tableColumn id="7336" xr3:uid="{99D1291B-BD32-4931-8508-CAA3C1F84B85}" name="Column7316" dataDxfId="9059"/>
    <tableColumn id="7337" xr3:uid="{E050FE05-215A-4231-8AE4-A8A8C8BD438F}" name="Column7317" dataDxfId="9058"/>
    <tableColumn id="7338" xr3:uid="{36F546E4-D3D8-4A1F-8A91-7B532C448BF4}" name="Column7318" dataDxfId="9057"/>
    <tableColumn id="7339" xr3:uid="{73EF630F-3402-4948-A63A-032B5077C3D8}" name="Column7319" dataDxfId="9056"/>
    <tableColumn id="7340" xr3:uid="{E87F30C1-DBCC-4BF5-8CD3-5F0BD291C902}" name="Column7320" dataDxfId="9055"/>
    <tableColumn id="7341" xr3:uid="{BC10BD4A-2E9B-4B69-8319-61D27656EF75}" name="Column7321" dataDxfId="9054"/>
    <tableColumn id="7342" xr3:uid="{2544963D-C99A-4EAD-B146-0215567A1EAB}" name="Column7322" dataDxfId="9053"/>
    <tableColumn id="7343" xr3:uid="{BDAC99A0-994A-430F-AF19-0D60CC1F5D32}" name="Column7323" dataDxfId="9052"/>
    <tableColumn id="7344" xr3:uid="{B2408BA6-F7DA-49FC-939E-AF320A70621E}" name="Column7324" dataDxfId="9051"/>
    <tableColumn id="7345" xr3:uid="{06ADD368-BD92-4F40-8880-9FA1CE2FDE3A}" name="Column7325" dataDxfId="9050"/>
    <tableColumn id="7346" xr3:uid="{95F7AEDA-CEFA-4817-972A-90481F4EEB72}" name="Column7326" dataDxfId="9049"/>
    <tableColumn id="7347" xr3:uid="{497CF3F0-3E48-4E92-B8C0-C98B3053DBF4}" name="Column7327" dataDxfId="9048"/>
    <tableColumn id="7348" xr3:uid="{E727FF33-537A-4B49-BC95-4DC810E53AFB}" name="Column7328" dataDxfId="9047"/>
    <tableColumn id="7349" xr3:uid="{DDE65370-1448-45A8-9C05-96168C7B85CE}" name="Column7329" dataDxfId="9046"/>
    <tableColumn id="7350" xr3:uid="{AB20FD96-52B6-4F07-BB95-FB0BF254A4C4}" name="Column7330" dataDxfId="9045"/>
    <tableColumn id="7351" xr3:uid="{354B58FB-3B19-46E7-9A49-D8122BEF2A27}" name="Column7331" dataDxfId="9044"/>
    <tableColumn id="7352" xr3:uid="{B4618B61-26F9-4234-87E1-E89BDBF990E7}" name="Column7332" dataDxfId="9043"/>
    <tableColumn id="7353" xr3:uid="{BF2ADCA0-3E34-4BF6-A373-3AAC0A3BF09C}" name="Column7333" dataDxfId="9042"/>
    <tableColumn id="7354" xr3:uid="{FAE443E8-F75A-482A-A010-AC07D15DA62C}" name="Column7334" dataDxfId="9041"/>
    <tableColumn id="7355" xr3:uid="{059203F3-5B44-489B-B495-1B7A1A0A9FA9}" name="Column7335" dataDxfId="9040"/>
    <tableColumn id="7356" xr3:uid="{D7DC0975-9534-49FE-914E-4103BD545F8A}" name="Column7336" dataDxfId="9039"/>
    <tableColumn id="7357" xr3:uid="{98F52208-D2FE-4E1A-B9B1-217EE1F166DA}" name="Column7337" dataDxfId="9038"/>
    <tableColumn id="7358" xr3:uid="{0B2C63E8-D160-49BE-8BA9-8FDD8D79931B}" name="Column7338" dataDxfId="9037"/>
    <tableColumn id="7359" xr3:uid="{FD466685-16B5-4CDB-AEBA-841488F922FA}" name="Column7339" dataDxfId="9036"/>
    <tableColumn id="7360" xr3:uid="{329E5360-1990-4B0E-9F3E-5D0FD3B8C5C4}" name="Column7340" dataDxfId="9035"/>
    <tableColumn id="7361" xr3:uid="{A90D8387-15A6-4AB0-9BA0-02BC1693CD22}" name="Column7341" dataDxfId="9034"/>
    <tableColumn id="7362" xr3:uid="{B8F54A84-2A93-4D03-BF7D-C571B9A6D85A}" name="Column7342" dataDxfId="9033"/>
    <tableColumn id="7363" xr3:uid="{2D273849-C00B-4E6B-8921-96E1EFE7AB7B}" name="Column7343" dataDxfId="9032"/>
    <tableColumn id="7364" xr3:uid="{2177B000-4B81-4E99-9B42-875A7C1C359D}" name="Column7344" dataDxfId="9031"/>
    <tableColumn id="7365" xr3:uid="{3F3E6BC7-2515-41CE-B26B-C03DFF4AF370}" name="Column7345" dataDxfId="9030"/>
    <tableColumn id="7366" xr3:uid="{74737F22-6DD0-43AC-8D13-FECCF6D931AC}" name="Column7346" dataDxfId="9029"/>
    <tableColumn id="7367" xr3:uid="{61C69089-39E5-4316-90C1-589612D410DA}" name="Column7347" dataDxfId="9028"/>
    <tableColumn id="7368" xr3:uid="{34D1FBD1-C47C-4595-9D74-F0E8081861BD}" name="Column7348" dataDxfId="9027"/>
    <tableColumn id="7369" xr3:uid="{861026E5-309D-4C22-A417-DF3027CA508C}" name="Column7349" dataDxfId="9026"/>
    <tableColumn id="7370" xr3:uid="{031C7092-9264-41A2-90C0-BD7FC9041E53}" name="Column7350" dataDxfId="9025"/>
    <tableColumn id="7371" xr3:uid="{005F1221-33D7-4639-98C4-523E53F9D8AB}" name="Column7351" dataDxfId="9024"/>
    <tableColumn id="7372" xr3:uid="{04804158-E765-427D-A4AD-2EAF04040243}" name="Column7352" dataDxfId="9023"/>
    <tableColumn id="7373" xr3:uid="{C83AA7BD-84DD-46B6-9116-AEC143ACF052}" name="Column7353" dataDxfId="9022"/>
    <tableColumn id="7374" xr3:uid="{D8EFA506-394C-4A46-ADC8-71375643C802}" name="Column7354" dataDxfId="9021"/>
    <tableColumn id="7375" xr3:uid="{C709C577-E9ED-49B4-9013-F38EC44BD523}" name="Column7355" dataDxfId="9020"/>
    <tableColumn id="7376" xr3:uid="{9410D41D-D43D-443A-9951-0A50A398457E}" name="Column7356" dataDxfId="9019"/>
    <tableColumn id="7377" xr3:uid="{17197D7A-2FCD-44F3-9E3B-73F16A3C820C}" name="Column7357" dataDxfId="9018"/>
    <tableColumn id="7378" xr3:uid="{7D7641AC-1A05-44A7-BAEB-8FCD75F8F589}" name="Column7358" dataDxfId="9017"/>
    <tableColumn id="7379" xr3:uid="{463BDC5E-F440-4E38-9EC6-F8E781130657}" name="Column7359" dataDxfId="9016"/>
    <tableColumn id="7380" xr3:uid="{7DADC62F-DF56-464E-ACB9-6BA83EAF0373}" name="Column7360" dataDxfId="9015"/>
    <tableColumn id="7381" xr3:uid="{D4491906-E88B-4793-878F-7AA3AFB0AA08}" name="Column7361" dataDxfId="9014"/>
    <tableColumn id="7382" xr3:uid="{CA6F70C6-49E2-4F78-8B07-B406A93B6523}" name="Column7362" dataDxfId="9013"/>
    <tableColumn id="7383" xr3:uid="{4D1E8C9F-21BF-48FB-8697-FB762C77A076}" name="Column7363" dataDxfId="9012"/>
    <tableColumn id="7384" xr3:uid="{01CC4639-FAAF-4BBF-8ECC-1364EB488897}" name="Column7364" dataDxfId="9011"/>
    <tableColumn id="7385" xr3:uid="{815CCE2E-90DF-48C9-BFA6-471AF46FD651}" name="Column7365" dataDxfId="9010"/>
    <tableColumn id="7386" xr3:uid="{0251045E-9C37-4814-9BDA-BDFBFA14FF45}" name="Column7366" dataDxfId="9009"/>
    <tableColumn id="7387" xr3:uid="{960CBEFF-65EE-4B3E-A367-4F507400770D}" name="Column7367" dataDxfId="9008"/>
    <tableColumn id="7388" xr3:uid="{783B79CA-805B-4E6A-8776-EFE19C8C7149}" name="Column7368" dataDxfId="9007"/>
    <tableColumn id="7389" xr3:uid="{3C3BC524-D592-411C-8D06-8BEFCAF5B9E6}" name="Column7369" dataDxfId="9006"/>
    <tableColumn id="7390" xr3:uid="{859F3860-35FA-4D17-AFD7-16755B49CC1B}" name="Column7370" dataDxfId="9005"/>
    <tableColumn id="7391" xr3:uid="{9872A529-1F00-46C2-927D-7B7A6478BB42}" name="Column7371" dataDxfId="9004"/>
    <tableColumn id="7392" xr3:uid="{3BD61D0D-97FA-434B-97A9-067FF0DD7061}" name="Column7372" dataDxfId="9003"/>
    <tableColumn id="7393" xr3:uid="{5E759080-28F3-4E28-B452-A0832825A076}" name="Column7373" dataDxfId="9002"/>
    <tableColumn id="7394" xr3:uid="{153BF613-2752-469C-A154-B8725F5C1449}" name="Column7374" dataDxfId="9001"/>
    <tableColumn id="7395" xr3:uid="{03E7ABDC-F9CB-4C86-B9FB-2D7869C9668B}" name="Column7375" dataDxfId="9000"/>
    <tableColumn id="7396" xr3:uid="{EED4626D-072B-458B-A681-DF9B806651D4}" name="Column7376" dataDxfId="8999"/>
    <tableColumn id="7397" xr3:uid="{35259FA1-6602-4CE1-97E5-2CF9212C63CC}" name="Column7377" dataDxfId="8998"/>
    <tableColumn id="7398" xr3:uid="{8E01A5B9-76AE-4458-903E-3CA5F7C28064}" name="Column7378" dataDxfId="8997"/>
    <tableColumn id="7399" xr3:uid="{AC513CCC-937D-42D0-86CB-1CE258346585}" name="Column7379" dataDxfId="8996"/>
    <tableColumn id="7400" xr3:uid="{0AAF5AE0-F431-4B22-A84C-C48536C03C9E}" name="Column7380" dataDxfId="8995"/>
    <tableColumn id="7401" xr3:uid="{229C9AD5-3EDB-4E89-BE63-242074906B04}" name="Column7381" dataDxfId="8994"/>
    <tableColumn id="7402" xr3:uid="{2DCB62D6-A250-447F-9F92-421EFF35A88A}" name="Column7382" dataDxfId="8993"/>
    <tableColumn id="7403" xr3:uid="{C85109B4-E963-4483-9668-E096C9273CFE}" name="Column7383" dataDxfId="8992"/>
    <tableColumn id="7404" xr3:uid="{FC74C833-2A05-40C4-B5EB-AEE6B2E965C2}" name="Column7384" dataDxfId="8991"/>
    <tableColumn id="7405" xr3:uid="{DC8D2D88-7263-4EA0-A124-B79D19B82119}" name="Column7385" dataDxfId="8990"/>
    <tableColumn id="7406" xr3:uid="{FC9CDAA3-7832-4428-B7F7-CBEBBD811C3F}" name="Column7386" dataDxfId="8989"/>
    <tableColumn id="7407" xr3:uid="{192AD046-F072-4426-B107-E0347742D929}" name="Column7387" dataDxfId="8988"/>
    <tableColumn id="7408" xr3:uid="{80176615-9426-45F4-A645-ABE15140B3B5}" name="Column7388" dataDxfId="8987"/>
    <tableColumn id="7409" xr3:uid="{766DCF43-DD92-4F56-B696-91B92B6FA378}" name="Column7389" dataDxfId="8986"/>
    <tableColumn id="7410" xr3:uid="{BC5DF2CA-06FF-466E-A4B5-49881760A36A}" name="Column7390" dataDxfId="8985"/>
    <tableColumn id="7411" xr3:uid="{8BA779A3-2037-4CD6-B20C-353972E3200B}" name="Column7391" dataDxfId="8984"/>
    <tableColumn id="7412" xr3:uid="{A35E051E-550E-44FF-8E51-5DC6F004EADE}" name="Column7392" dataDxfId="8983"/>
    <tableColumn id="7413" xr3:uid="{EBAA3FD1-FF69-456A-9C36-0C78DE1272E7}" name="Column7393" dataDxfId="8982"/>
    <tableColumn id="7414" xr3:uid="{0934B79A-A088-4373-A028-17C72D040748}" name="Column7394" dataDxfId="8981"/>
    <tableColumn id="7415" xr3:uid="{6644AE48-64E3-4072-A413-3BED5D27870B}" name="Column7395" dataDxfId="8980"/>
    <tableColumn id="7416" xr3:uid="{09CB4826-C2A1-416D-AAF1-E4A4260A2158}" name="Column7396" dataDxfId="8979"/>
    <tableColumn id="7417" xr3:uid="{68B60EB6-C3E8-4067-A76D-B1A65318889C}" name="Column7397" dataDxfId="8978"/>
    <tableColumn id="7418" xr3:uid="{BD87B2CE-54D0-407B-9FDD-BCFD21311D33}" name="Column7398" dataDxfId="8977"/>
    <tableColumn id="7419" xr3:uid="{667EDDF9-4CEE-4904-B7AA-9103A2C32329}" name="Column7399" dataDxfId="8976"/>
    <tableColumn id="7420" xr3:uid="{806F13B2-EB3F-4B31-A580-60DBFA9D731F}" name="Column7400" dataDxfId="8975"/>
    <tableColumn id="7421" xr3:uid="{5A5FB0E5-2680-4F32-A43B-7293838BB608}" name="Column7401" dataDxfId="8974"/>
    <tableColumn id="7422" xr3:uid="{6A2231DD-F314-45BB-8D3E-68C2ED051C08}" name="Column7402" dataDxfId="8973"/>
    <tableColumn id="7423" xr3:uid="{1512A71F-3AC5-4681-A2BE-67C73DEA7E60}" name="Column7403" dataDxfId="8972"/>
    <tableColumn id="7424" xr3:uid="{670935EC-CF06-4059-947D-85EB077351C3}" name="Column7404" dataDxfId="8971"/>
    <tableColumn id="7425" xr3:uid="{381D457A-9619-4337-8B97-7B2FC714890B}" name="Column7405" dataDxfId="8970"/>
    <tableColumn id="7426" xr3:uid="{29D41FAA-FEF4-45C0-9F26-49AECA07CD59}" name="Column7406" dataDxfId="8969"/>
    <tableColumn id="7427" xr3:uid="{969D4752-077B-4A24-9524-E7EE663A90BE}" name="Column7407" dataDxfId="8968"/>
    <tableColumn id="7428" xr3:uid="{125A06D4-89C3-4491-A14D-170919E8F4AE}" name="Column7408" dataDxfId="8967"/>
    <tableColumn id="7429" xr3:uid="{B4EE7281-75D4-4EBB-9B17-007EBD9C71CF}" name="Column7409" dataDxfId="8966"/>
    <tableColumn id="7430" xr3:uid="{3EC1AF69-3D01-4366-87F9-DA73256AAA6B}" name="Column7410" dataDxfId="8965"/>
    <tableColumn id="7431" xr3:uid="{36FF1CEE-CB9B-4206-B924-DFA1106198E7}" name="Column7411" dataDxfId="8964"/>
    <tableColumn id="7432" xr3:uid="{174592B6-ABC2-4461-B420-FE1B9822266D}" name="Column7412" dataDxfId="8963"/>
    <tableColumn id="7433" xr3:uid="{81742FF1-4500-4CA4-BAAD-F071EF8ED11D}" name="Column7413" dataDxfId="8962"/>
    <tableColumn id="7434" xr3:uid="{19396635-8F36-4838-B6CC-72BDC9915262}" name="Column7414" dataDxfId="8961"/>
    <tableColumn id="7435" xr3:uid="{4FE3ABD0-FE88-44D9-923D-C6E04A6D08E0}" name="Column7415" dataDxfId="8960"/>
    <tableColumn id="7436" xr3:uid="{61FC6B25-14A7-4DFF-9D77-FF80541502DD}" name="Column7416" dataDxfId="8959"/>
    <tableColumn id="7437" xr3:uid="{74E74D07-7413-483E-B24F-F7AD1E3B40AD}" name="Column7417" dataDxfId="8958"/>
    <tableColumn id="7438" xr3:uid="{E5BC97D3-61AA-46C6-B4B8-06906BA40579}" name="Column7418" dataDxfId="8957"/>
    <tableColumn id="7439" xr3:uid="{880E2D36-089C-4368-87F6-4B1029646CFE}" name="Column7419" dataDxfId="8956"/>
    <tableColumn id="7440" xr3:uid="{34DE3811-B90B-4FCC-A27F-5F8AD8E1A148}" name="Column7420" dataDxfId="8955"/>
    <tableColumn id="7441" xr3:uid="{9BA256CF-A92C-4CBC-8E3C-4938827BC8B8}" name="Column7421" dataDxfId="8954"/>
    <tableColumn id="7442" xr3:uid="{DA1D0FE4-016A-446B-A3CB-F2047131E70E}" name="Column7422" dataDxfId="8953"/>
    <tableColumn id="7443" xr3:uid="{912308B9-B28D-4887-B09B-6D96603CF5C5}" name="Column7423" dataDxfId="8952"/>
    <tableColumn id="7444" xr3:uid="{A11580C4-2BCF-488F-A950-0F9E98295D78}" name="Column7424" dataDxfId="8951"/>
    <tableColumn id="7445" xr3:uid="{0644199B-61E0-44C5-9185-1E62EA996504}" name="Column7425" dataDxfId="8950"/>
    <tableColumn id="7446" xr3:uid="{26169C75-0398-4540-9028-7EDFAEE58BBA}" name="Column7426" dataDxfId="8949"/>
    <tableColumn id="7447" xr3:uid="{4E4B9AD8-3024-47AD-A078-DE10C24A9737}" name="Column7427" dataDxfId="8948"/>
    <tableColumn id="7448" xr3:uid="{44A97481-3E8C-47A3-B5B7-22E09BE8308E}" name="Column7428" dataDxfId="8947"/>
    <tableColumn id="7449" xr3:uid="{AD9E24A0-BF1B-4766-9341-267001E509C6}" name="Column7429" dataDxfId="8946"/>
    <tableColumn id="7450" xr3:uid="{E632CDB4-DDE3-41D3-BD71-496688B48DDD}" name="Column7430" dataDxfId="8945"/>
    <tableColumn id="7451" xr3:uid="{D6C00397-6D27-4AB1-9374-DBAC8A33ADA2}" name="Column7431" dataDxfId="8944"/>
    <tableColumn id="7452" xr3:uid="{A9E38CC9-4B5D-4694-9909-DF177BD1D694}" name="Column7432" dataDxfId="8943"/>
    <tableColumn id="7453" xr3:uid="{EBC09F2F-ADE3-4E16-8B57-E87CDCE94196}" name="Column7433" dataDxfId="8942"/>
    <tableColumn id="7454" xr3:uid="{79900C11-E070-4FBA-A7F7-6FFC60001BEA}" name="Column7434" dataDxfId="8941"/>
    <tableColumn id="7455" xr3:uid="{EFD89C4E-C8F2-41A3-BAAA-C662066FFD77}" name="Column7435" dataDxfId="8940"/>
    <tableColumn id="7456" xr3:uid="{B2A33CC5-4AEC-4C64-AA1A-B22282F44411}" name="Column7436" dataDxfId="8939"/>
    <tableColumn id="7457" xr3:uid="{8E401080-8D70-4366-B070-A34066326F69}" name="Column7437" dataDxfId="8938"/>
    <tableColumn id="7458" xr3:uid="{FFA91F3E-F48D-446A-B17E-6F2CC641BE82}" name="Column7438" dataDxfId="8937"/>
    <tableColumn id="7459" xr3:uid="{492CBC6A-B165-420F-8C90-8FF737697AA5}" name="Column7439" dataDxfId="8936"/>
    <tableColumn id="7460" xr3:uid="{4FBD1B26-76AA-4189-B701-4CAD81734D72}" name="Column7440" dataDxfId="8935"/>
    <tableColumn id="7461" xr3:uid="{A79F4EA9-00FE-4E99-B590-427B16747354}" name="Column7441" dataDxfId="8934"/>
    <tableColumn id="7462" xr3:uid="{A6D2DEA2-F23A-4377-B676-D1D1C84B98EF}" name="Column7442" dataDxfId="8933"/>
    <tableColumn id="7463" xr3:uid="{B86B9D4F-55C2-4D1B-A136-8215BAADE220}" name="Column7443" dataDxfId="8932"/>
    <tableColumn id="7464" xr3:uid="{CD0C4BD6-78EE-43DB-AE6B-D934853E18E2}" name="Column7444" dataDxfId="8931"/>
    <tableColumn id="7465" xr3:uid="{D8E4EE76-695C-446B-AC38-F4BEC9372EBF}" name="Column7445" dataDxfId="8930"/>
    <tableColumn id="7466" xr3:uid="{793FDC58-E4BD-4926-9E82-48761F6DC674}" name="Column7446" dataDxfId="8929"/>
    <tableColumn id="7467" xr3:uid="{311B4576-592F-4E22-9BD4-55250132EDF4}" name="Column7447" dataDxfId="8928"/>
    <tableColumn id="7468" xr3:uid="{F3F688FF-4371-4BD1-9C54-6E1F2993CBD3}" name="Column7448" dataDxfId="8927"/>
    <tableColumn id="7469" xr3:uid="{F05C104E-4B2F-4373-98DC-F4ED3C14DCAE}" name="Column7449" dataDxfId="8926"/>
    <tableColumn id="7470" xr3:uid="{6E3F2CB4-6923-4BC5-9B18-5C9267B9AF41}" name="Column7450" dataDxfId="8925"/>
    <tableColumn id="7471" xr3:uid="{461D26D4-363D-4BBC-9318-109AB7E6365B}" name="Column7451" dataDxfId="8924"/>
    <tableColumn id="7472" xr3:uid="{34F31008-22E3-44E0-9385-3992593DEB03}" name="Column7452" dataDxfId="8923"/>
    <tableColumn id="7473" xr3:uid="{75F48374-237C-4AA7-86C0-FB7B3F4DF604}" name="Column7453" dataDxfId="8922"/>
    <tableColumn id="7474" xr3:uid="{6F907496-1387-41D1-876F-54AF8C9E055E}" name="Column7454" dataDxfId="8921"/>
    <tableColumn id="7475" xr3:uid="{BD65EE9D-BE98-4173-A65C-C00C130A888D}" name="Column7455" dataDxfId="8920"/>
    <tableColumn id="7476" xr3:uid="{154A1A22-70B6-4C13-9F85-75E864CA8EEB}" name="Column7456" dataDxfId="8919"/>
    <tableColumn id="7477" xr3:uid="{97510C2D-9925-4C99-88AB-E25219FA567D}" name="Column7457" dataDxfId="8918"/>
    <tableColumn id="7478" xr3:uid="{72D688A2-D1CE-4597-B933-56574768F8D7}" name="Column7458" dataDxfId="8917"/>
    <tableColumn id="7479" xr3:uid="{16C9890C-3B1D-4382-8EF8-C5D27125FEDF}" name="Column7459" dataDxfId="8916"/>
    <tableColumn id="7480" xr3:uid="{3939C1C2-DD9F-41F4-8D41-FE17782D4446}" name="Column7460" dataDxfId="8915"/>
    <tableColumn id="7481" xr3:uid="{F600A953-0AEB-4EB9-AF01-B6FA52E98E29}" name="Column7461" dataDxfId="8914"/>
    <tableColumn id="7482" xr3:uid="{22662C14-7B49-4EA1-919F-C37DE8C1F9B0}" name="Column7462" dataDxfId="8913"/>
    <tableColumn id="7483" xr3:uid="{F5AD7B1F-060B-4B30-8C44-79E40B293841}" name="Column7463" dataDxfId="8912"/>
    <tableColumn id="7484" xr3:uid="{0C902F4F-FF21-462B-964B-8CFA36E4F39E}" name="Column7464" dataDxfId="8911"/>
    <tableColumn id="7485" xr3:uid="{5BDCA96D-82F1-43C6-BBC8-6558FEE9532C}" name="Column7465" dataDxfId="8910"/>
    <tableColumn id="7486" xr3:uid="{4D121736-E0BD-4BA7-AC19-F0407A7CF1DE}" name="Column7466" dataDxfId="8909"/>
    <tableColumn id="7487" xr3:uid="{6D5C398B-6C0A-4854-BF35-B0138BE0BB5B}" name="Column7467" dataDxfId="8908"/>
    <tableColumn id="7488" xr3:uid="{9FD16621-61D7-45E8-B6FC-B7289136951C}" name="Column7468" dataDxfId="8907"/>
    <tableColumn id="7489" xr3:uid="{04B6E5C4-D4F6-4BEC-B63B-70DE070938FA}" name="Column7469" dataDxfId="8906"/>
    <tableColumn id="7490" xr3:uid="{092F43B4-FB8F-4D91-BB2A-CE716D0E94D4}" name="Column7470" dataDxfId="8905"/>
    <tableColumn id="7491" xr3:uid="{8A888E28-937A-47EB-9435-C95F40C4331F}" name="Column7471" dataDxfId="8904"/>
    <tableColumn id="7492" xr3:uid="{05A20E8A-5276-484F-83EE-E66CB26CAC37}" name="Column7472" dataDxfId="8903"/>
    <tableColumn id="7493" xr3:uid="{939C0933-0758-4324-A60E-9433EF60F1FB}" name="Column7473" dataDxfId="8902"/>
    <tableColumn id="7494" xr3:uid="{AC171B5D-5F16-49A3-9C4B-2D923C1E26DB}" name="Column7474" dataDxfId="8901"/>
    <tableColumn id="7495" xr3:uid="{FDC81896-6900-4D6C-B43C-742A7F60AFE7}" name="Column7475" dataDxfId="8900"/>
    <tableColumn id="7496" xr3:uid="{BF3B1652-751B-43DB-B949-123E48BADEC8}" name="Column7476" dataDxfId="8899"/>
    <tableColumn id="7497" xr3:uid="{AC9CF00C-E44B-45E2-9BEE-7F2BB32E4C2A}" name="Column7477" dataDxfId="8898"/>
    <tableColumn id="7498" xr3:uid="{0FB3C412-A43C-492F-821D-27B407458B52}" name="Column7478" dataDxfId="8897"/>
    <tableColumn id="7499" xr3:uid="{82E51C6E-48AB-4E11-AD2E-5BCD71CEC1F0}" name="Column7479" dataDxfId="8896"/>
    <tableColumn id="7500" xr3:uid="{9E6ECC5A-199A-4A66-9C16-8606B6CC4054}" name="Column7480" dataDxfId="8895"/>
    <tableColumn id="7501" xr3:uid="{01E1D7D1-F129-4B47-8516-E004F4EF02A4}" name="Column7481" dataDxfId="8894"/>
    <tableColumn id="7502" xr3:uid="{0B486864-84BC-472F-8A7C-7508854E6E38}" name="Column7482" dataDxfId="8893"/>
    <tableColumn id="7503" xr3:uid="{1599DDBD-381F-48B1-A27F-D95FE16592E0}" name="Column7483" dataDxfId="8892"/>
    <tableColumn id="7504" xr3:uid="{3EBF5335-EB48-45A5-8478-9DB1FD56E9CF}" name="Column7484" dataDxfId="8891"/>
    <tableColumn id="7505" xr3:uid="{34837813-F6EE-4AE9-B8D3-52EEDFA275F5}" name="Column7485" dataDxfId="8890"/>
    <tableColumn id="7506" xr3:uid="{95E56022-4463-4A3E-95B8-84921797DB5B}" name="Column7486" dataDxfId="8889"/>
    <tableColumn id="7507" xr3:uid="{214EF219-25E6-46E5-B171-1A670D887B81}" name="Column7487" dataDxfId="8888"/>
    <tableColumn id="7508" xr3:uid="{1E236573-0327-4859-9F6F-A5A2D10301D2}" name="Column7488" dataDxfId="8887"/>
    <tableColumn id="7509" xr3:uid="{BA7A03D9-21B4-42B6-A615-EF1B28BA3B36}" name="Column7489" dataDxfId="8886"/>
    <tableColumn id="7510" xr3:uid="{8EA816CB-E202-4BB9-9A7C-51AA7665C54B}" name="Column7490" dataDxfId="8885"/>
    <tableColumn id="7511" xr3:uid="{06735945-92E6-428D-99A3-EAD049FE4A6B}" name="Column7491" dataDxfId="8884"/>
    <tableColumn id="7512" xr3:uid="{23BBA07A-5987-4430-BD9F-C64A140A9CB7}" name="Column7492" dataDxfId="8883"/>
    <tableColumn id="7513" xr3:uid="{F5D09264-C062-4675-AE49-FF4ABD22DF4A}" name="Column7493" dataDxfId="8882"/>
    <tableColumn id="7514" xr3:uid="{8B2C89D0-9113-4EC7-A320-C3D2A1BE0349}" name="Column7494" dataDxfId="8881"/>
    <tableColumn id="7515" xr3:uid="{B129BB67-4969-4486-A273-1FC63BCB64D7}" name="Column7495" dataDxfId="8880"/>
    <tableColumn id="7516" xr3:uid="{3DCF1B12-2A37-40CD-8B1A-1EEC7CB95E61}" name="Column7496" dataDxfId="8879"/>
    <tableColumn id="7517" xr3:uid="{0D4381A3-5532-4762-A098-C81DEA4833F8}" name="Column7497" dataDxfId="8878"/>
    <tableColumn id="7518" xr3:uid="{E6EE5F75-626A-4F22-B580-8A882A1E3C65}" name="Column7498" dataDxfId="8877"/>
    <tableColumn id="7519" xr3:uid="{67CE005A-935C-446A-AED6-6305BB653CE4}" name="Column7499" dataDxfId="8876"/>
    <tableColumn id="7520" xr3:uid="{2F31A3FA-FC30-470D-B228-9037F6C523D7}" name="Column7500" dataDxfId="8875"/>
    <tableColumn id="7521" xr3:uid="{BB0ECFF9-EAFD-4E11-B838-517F97E3BAF3}" name="Column7501" dataDxfId="8874"/>
    <tableColumn id="7522" xr3:uid="{84E5A617-6214-496E-ABED-E395C42FC03C}" name="Column7502" dataDxfId="8873"/>
    <tableColumn id="7523" xr3:uid="{0D8A066B-ED95-40F4-B025-AFB0658FC8A1}" name="Column7503" dataDxfId="8872"/>
    <tableColumn id="7524" xr3:uid="{B8987D10-54D5-409A-A051-E35CE43568C3}" name="Column7504" dataDxfId="8871"/>
    <tableColumn id="7525" xr3:uid="{86B25933-80B1-49AE-A9A2-C3D1DA29A748}" name="Column7505" dataDxfId="8870"/>
    <tableColumn id="7526" xr3:uid="{70CDE1F3-7B64-4205-837E-ACEB3C3CD735}" name="Column7506" dataDxfId="8869"/>
    <tableColumn id="7527" xr3:uid="{5400C54A-6FED-4B16-B485-CAE322193220}" name="Column7507" dataDxfId="8868"/>
    <tableColumn id="7528" xr3:uid="{1DD6441B-C4CD-4706-AFB0-390B3CE12829}" name="Column7508" dataDxfId="8867"/>
    <tableColumn id="7529" xr3:uid="{82F11580-F7B9-449A-AD67-EFAD889D625D}" name="Column7509" dataDxfId="8866"/>
    <tableColumn id="7530" xr3:uid="{0BA18B51-0E06-4287-ABE9-528C1F176A20}" name="Column7510" dataDxfId="8865"/>
    <tableColumn id="7531" xr3:uid="{6AB55110-EC07-471C-A678-F39410C93AE2}" name="Column7511" dataDxfId="8864"/>
    <tableColumn id="7532" xr3:uid="{CA73EC7A-AC91-4533-837D-ABDEAA52D979}" name="Column7512" dataDxfId="8863"/>
    <tableColumn id="7533" xr3:uid="{88A83D44-ED5A-4ADB-B04F-749454127322}" name="Column7513" dataDxfId="8862"/>
    <tableColumn id="7534" xr3:uid="{7DE88D2F-08DF-4972-BBA8-3F880B8E7C73}" name="Column7514" dataDxfId="8861"/>
    <tableColumn id="7535" xr3:uid="{C9763D62-4BF8-4927-B674-26A28B67C69C}" name="Column7515" dataDxfId="8860"/>
    <tableColumn id="7536" xr3:uid="{50739440-5260-47C1-BB13-1E824D6926F6}" name="Column7516" dataDxfId="8859"/>
    <tableColumn id="7537" xr3:uid="{EA3A25ED-F29A-4AE8-8E4D-7B91156EB938}" name="Column7517" dataDxfId="8858"/>
    <tableColumn id="7538" xr3:uid="{D71E844A-CA8B-4641-9454-9F6D3FCF507C}" name="Column7518" dataDxfId="8857"/>
    <tableColumn id="7539" xr3:uid="{AB496348-A495-4632-BC5E-821569A92CAA}" name="Column7519" dataDxfId="8856"/>
    <tableColumn id="7540" xr3:uid="{504AE5BB-4960-4297-9764-0D032323D991}" name="Column7520" dataDxfId="8855"/>
    <tableColumn id="7541" xr3:uid="{BB129801-6098-4AE9-8318-8CAF7AE9D7DB}" name="Column7521" dataDxfId="8854"/>
    <tableColumn id="7542" xr3:uid="{FB17C36B-62CF-4A26-AFA8-458F189B8FF8}" name="Column7522" dataDxfId="8853"/>
    <tableColumn id="7543" xr3:uid="{F24A9CDD-9217-45F5-B8CC-A5048FD31130}" name="Column7523" dataDxfId="8852"/>
    <tableColumn id="7544" xr3:uid="{42E570C8-A145-4694-9BB2-346B3EACE633}" name="Column7524" dataDxfId="8851"/>
    <tableColumn id="7545" xr3:uid="{FB35ADB6-8FE4-4B37-A13A-8BF70B53E735}" name="Column7525" dataDxfId="8850"/>
    <tableColumn id="7546" xr3:uid="{CAA7B0D4-0DEF-4D0A-9FBF-63EBCFF2599A}" name="Column7526" dataDxfId="8849"/>
    <tableColumn id="7547" xr3:uid="{3CA16966-F6EA-41E2-9C01-3194EB0D6526}" name="Column7527" dataDxfId="8848"/>
    <tableColumn id="7548" xr3:uid="{359E1AB9-9AB1-48AF-90F6-954707E35E68}" name="Column7528" dataDxfId="8847"/>
    <tableColumn id="7549" xr3:uid="{3487AFB8-AB98-4719-8DE9-A6ECD290837A}" name="Column7529" dataDxfId="8846"/>
    <tableColumn id="7550" xr3:uid="{632DBE97-80F6-46F8-B60B-653657CB3B4B}" name="Column7530" dataDxfId="8845"/>
    <tableColumn id="7551" xr3:uid="{8809890A-354E-440B-A008-DA4497587BBB}" name="Column7531" dataDxfId="8844"/>
    <tableColumn id="7552" xr3:uid="{FC6EECBC-AA28-4159-8B49-6BDA73F769EB}" name="Column7532" dataDxfId="8843"/>
    <tableColumn id="7553" xr3:uid="{0A17D83E-E5EE-4156-980A-CC04C3551354}" name="Column7533" dataDxfId="8842"/>
    <tableColumn id="7554" xr3:uid="{3FD1F248-8008-446C-BD0F-D7FF9DF78A75}" name="Column7534" dataDxfId="8841"/>
    <tableColumn id="7555" xr3:uid="{9D633637-9783-4710-AE0F-5A3240BFAC53}" name="Column7535" dataDxfId="8840"/>
    <tableColumn id="7556" xr3:uid="{1F6F3BB2-15E4-42C8-AABE-96319094F473}" name="Column7536" dataDxfId="8839"/>
    <tableColumn id="7557" xr3:uid="{51E2A548-CF95-47D9-9A47-DE80979050C0}" name="Column7537" dataDxfId="8838"/>
    <tableColumn id="7558" xr3:uid="{DAD839CE-C266-4384-B46C-019F9F04ADBB}" name="Column7538" dataDxfId="8837"/>
    <tableColumn id="7559" xr3:uid="{E249CE1E-A44A-4454-907D-31AE2ED114AA}" name="Column7539" dataDxfId="8836"/>
    <tableColumn id="7560" xr3:uid="{AE56ECF4-76C9-4624-9D76-41469318D97C}" name="Column7540" dataDxfId="8835"/>
    <tableColumn id="7561" xr3:uid="{E781F423-B782-4D06-8393-F66275A8E96C}" name="Column7541" dataDxfId="8834"/>
    <tableColumn id="7562" xr3:uid="{20DAA1B4-712D-474C-805F-541009A491AD}" name="Column7542" dataDxfId="8833"/>
    <tableColumn id="7563" xr3:uid="{0086957C-F9F8-418B-9677-EC9CB96D4BA9}" name="Column7543" dataDxfId="8832"/>
    <tableColumn id="7564" xr3:uid="{5D977489-66D1-47B0-B153-5F24129F3F40}" name="Column7544" dataDxfId="8831"/>
    <tableColumn id="7565" xr3:uid="{FF5B4AA1-8091-49D8-9649-C194DC2B9947}" name="Column7545" dataDxfId="8830"/>
    <tableColumn id="7566" xr3:uid="{9140237A-1033-4D31-9F07-8E2BC031A76F}" name="Column7546" dataDxfId="8829"/>
    <tableColumn id="7567" xr3:uid="{044F4E31-E544-4986-86AB-CB803ED2A989}" name="Column7547" dataDxfId="8828"/>
    <tableColumn id="7568" xr3:uid="{173E75B7-4D4E-4F1D-A8B0-FF0E0400AB0A}" name="Column7548" dataDxfId="8827"/>
    <tableColumn id="7569" xr3:uid="{938114D0-F214-4E94-B0B6-0733411B3268}" name="Column7549" dataDxfId="8826"/>
    <tableColumn id="7570" xr3:uid="{9E0EE7E8-ED18-41F0-BCDE-CFC9BDD92FF0}" name="Column7550" dataDxfId="8825"/>
    <tableColumn id="7571" xr3:uid="{B2F25B23-56BB-4664-BCCD-12893F9A4894}" name="Column7551" dataDxfId="8824"/>
    <tableColumn id="7572" xr3:uid="{55C66802-91CC-44D5-B3F7-DA62BE20F7CD}" name="Column7552" dataDxfId="8823"/>
    <tableColumn id="7573" xr3:uid="{0A795A0D-2AAC-487E-B0AA-7E7485682A54}" name="Column7553" dataDxfId="8822"/>
    <tableColumn id="7574" xr3:uid="{8E9FCB41-46E6-4BEB-9CDF-52AA9E18F8A7}" name="Column7554" dataDxfId="8821"/>
    <tableColumn id="7575" xr3:uid="{28D23AF0-8AE6-4B08-9D99-32C2FA684031}" name="Column7555" dataDxfId="8820"/>
    <tableColumn id="7576" xr3:uid="{958E5F28-BE0C-427F-BECB-522E4D91558F}" name="Column7556" dataDxfId="8819"/>
    <tableColumn id="7577" xr3:uid="{76D7D76F-2E5D-4E54-A2F7-49FC6DCAA047}" name="Column7557" dataDxfId="8818"/>
    <tableColumn id="7578" xr3:uid="{67BA91EF-582F-49C5-A538-1ECB246029F2}" name="Column7558" dataDxfId="8817"/>
    <tableColumn id="7579" xr3:uid="{D4A771E0-53FC-47BF-829B-70B1BCB2796F}" name="Column7559" dataDxfId="8816"/>
    <tableColumn id="7580" xr3:uid="{042FD7F3-F400-4C2D-931D-86D0E6330AE3}" name="Column7560" dataDxfId="8815"/>
    <tableColumn id="7581" xr3:uid="{83E30CB7-4B06-42FE-806D-51B0C27F983D}" name="Column7561" dataDxfId="8814"/>
    <tableColumn id="7582" xr3:uid="{79D40863-A2A6-4E13-877D-D76876281EEB}" name="Column7562" dataDxfId="8813"/>
    <tableColumn id="7583" xr3:uid="{4CBBB603-C546-4377-AE01-191A332C3AFC}" name="Column7563" dataDxfId="8812"/>
    <tableColumn id="7584" xr3:uid="{85391DF5-F530-48A6-8ECF-B8FA9E5E270E}" name="Column7564" dataDxfId="8811"/>
    <tableColumn id="7585" xr3:uid="{5D751E93-5BA4-4244-8AE5-CDD18BA4ED02}" name="Column7565" dataDxfId="8810"/>
    <tableColumn id="7586" xr3:uid="{67BF259D-BC40-43AA-99C2-F8F7F254703D}" name="Column7566" dataDxfId="8809"/>
    <tableColumn id="7587" xr3:uid="{D99B75A8-D47D-4CDD-BF0F-D9D2372B11C0}" name="Column7567" dataDxfId="8808"/>
    <tableColumn id="7588" xr3:uid="{0A09E69C-1FD6-4DEB-8BA9-29EAA19AAA6E}" name="Column7568" dataDxfId="8807"/>
    <tableColumn id="7589" xr3:uid="{88121A4E-3043-41DC-B89A-14E1144D3CE3}" name="Column7569" dataDxfId="8806"/>
    <tableColumn id="7590" xr3:uid="{60694A98-C3B7-4FFF-8564-C3DEAD73413E}" name="Column7570" dataDxfId="8805"/>
    <tableColumn id="7591" xr3:uid="{63882B4B-BC92-49D9-8428-9D79F52DAE6E}" name="Column7571" dataDxfId="8804"/>
    <tableColumn id="7592" xr3:uid="{B948FDEC-7C10-4F61-80E3-1BE2CA7169BD}" name="Column7572" dataDxfId="8803"/>
    <tableColumn id="7593" xr3:uid="{0AB71E5B-5799-45CA-840C-8FDCD7AD0EBE}" name="Column7573" dataDxfId="8802"/>
    <tableColumn id="7594" xr3:uid="{753A634B-2E6A-4B96-9A9D-20011A9D9691}" name="Column7574" dataDxfId="8801"/>
    <tableColumn id="7595" xr3:uid="{957F0A88-C4D1-45AA-BEB9-DC7A9E6C3C8E}" name="Column7575" dataDxfId="8800"/>
    <tableColumn id="7596" xr3:uid="{A1449716-EC2A-440D-B052-3678C976796C}" name="Column7576" dataDxfId="8799"/>
    <tableColumn id="7597" xr3:uid="{FE5F1C88-4764-4ECE-A00F-5408AFA608BC}" name="Column7577" dataDxfId="8798"/>
    <tableColumn id="7598" xr3:uid="{ACFEAFAB-110B-4FAF-AC7B-86A14CDDD701}" name="Column7578" dataDxfId="8797"/>
    <tableColumn id="7599" xr3:uid="{540E38B7-B092-408B-BB1E-4DC70F6E08FF}" name="Column7579" dataDxfId="8796"/>
    <tableColumn id="7600" xr3:uid="{8C5469EA-5C24-42DE-ABEF-362B74701FB8}" name="Column7580" dataDxfId="8795"/>
    <tableColumn id="7601" xr3:uid="{47332851-DAAC-4577-BE47-1F07FA1B659A}" name="Column7581" dataDxfId="8794"/>
    <tableColumn id="7602" xr3:uid="{C816B21E-C89F-49AE-A36F-1EF292AA2BD8}" name="Column7582" dataDxfId="8793"/>
    <tableColumn id="7603" xr3:uid="{9B858AE7-8866-4254-AAA1-D7DF2F5E066B}" name="Column7583" dataDxfId="8792"/>
    <tableColumn id="7604" xr3:uid="{D1BD2A33-34F0-40E8-9743-DA550F46DF42}" name="Column7584" dataDxfId="8791"/>
    <tableColumn id="7605" xr3:uid="{4993752E-C199-4A4E-9830-FB5025D973A7}" name="Column7585" dataDxfId="8790"/>
    <tableColumn id="7606" xr3:uid="{6FDB0EB5-D30B-44BB-82BD-B50B2463BE44}" name="Column7586" dataDxfId="8789"/>
    <tableColumn id="7607" xr3:uid="{E25B406E-B0C8-485C-AD29-B1CF8937F75F}" name="Column7587" dataDxfId="8788"/>
    <tableColumn id="7608" xr3:uid="{E9FE047E-3EE0-46CA-94A0-7FCCB1D249F2}" name="Column7588" dataDxfId="8787"/>
    <tableColumn id="7609" xr3:uid="{6356EA76-BAD6-4FAE-A8D6-0088F04D4CFE}" name="Column7589" dataDxfId="8786"/>
    <tableColumn id="7610" xr3:uid="{E7F10470-DD11-49A0-AAD7-6597D1526D8D}" name="Column7590" dataDxfId="8785"/>
    <tableColumn id="7611" xr3:uid="{E13E74E5-13D5-4CA6-B49D-7A73658E187B}" name="Column7591" dataDxfId="8784"/>
    <tableColumn id="7612" xr3:uid="{7940BB86-640F-406E-AFB3-030C0C586A8A}" name="Column7592" dataDxfId="8783"/>
    <tableColumn id="7613" xr3:uid="{CA18204E-04BC-4A70-8104-7F3FE2E1F940}" name="Column7593" dataDxfId="8782"/>
    <tableColumn id="7614" xr3:uid="{10AC4430-6BC1-48C4-91A5-5F843A7FD951}" name="Column7594" dataDxfId="8781"/>
    <tableColumn id="7615" xr3:uid="{56029D65-8E41-4E75-B3BC-35D72997C7C3}" name="Column7595" dataDxfId="8780"/>
    <tableColumn id="7616" xr3:uid="{1D9397B7-0E9C-4589-82B8-5323927EF1D7}" name="Column7596" dataDxfId="8779"/>
    <tableColumn id="7617" xr3:uid="{A744EA31-E706-4618-A22F-022451A273E2}" name="Column7597" dataDxfId="8778"/>
    <tableColumn id="7618" xr3:uid="{F7AFC51A-B5CD-47F1-88A2-AE07319C3ABB}" name="Column7598" dataDxfId="8777"/>
    <tableColumn id="7619" xr3:uid="{975DA87B-E6F5-471A-ADDD-E230ECE7045C}" name="Column7599" dataDxfId="8776"/>
    <tableColumn id="7620" xr3:uid="{96134EA0-4AEE-449A-8869-035D67B64DEA}" name="Column7600" dataDxfId="8775"/>
    <tableColumn id="7621" xr3:uid="{60537481-38DF-41B2-8C36-867FAFA635E5}" name="Column7601" dataDxfId="8774"/>
    <tableColumn id="7622" xr3:uid="{9804BC87-DC37-42C3-8941-E85E9918CED5}" name="Column7602" dataDxfId="8773"/>
    <tableColumn id="7623" xr3:uid="{CDA84EAE-3FDD-40DA-A399-AC2EFC719618}" name="Column7603" dataDxfId="8772"/>
    <tableColumn id="7624" xr3:uid="{93C5AEFB-4F5F-42B1-850E-4BE42F702AA5}" name="Column7604" dataDxfId="8771"/>
    <tableColumn id="7625" xr3:uid="{BF3FD8E3-4FBB-4D37-8472-0F63A94B71B0}" name="Column7605" dataDxfId="8770"/>
    <tableColumn id="7626" xr3:uid="{24443DE4-6A5C-4329-A536-0323E86FCE39}" name="Column7606" dataDxfId="8769"/>
    <tableColumn id="7627" xr3:uid="{CA0207B7-51D8-4B58-A6B8-A6E6EB363F99}" name="Column7607" dataDxfId="8768"/>
    <tableColumn id="7628" xr3:uid="{8105270D-7AB6-4271-8E49-A59DAFB34CA0}" name="Column7608" dataDxfId="8767"/>
    <tableColumn id="7629" xr3:uid="{53224344-8084-49DE-80D5-466C6856050B}" name="Column7609" dataDxfId="8766"/>
    <tableColumn id="7630" xr3:uid="{CB39BCEA-F6C6-4469-9621-298BA31E95A3}" name="Column7610" dataDxfId="8765"/>
    <tableColumn id="7631" xr3:uid="{4C683BAE-D5E6-4E4D-BE2E-B2F6560B0E51}" name="Column7611" dataDxfId="8764"/>
    <tableColumn id="7632" xr3:uid="{5AC7D3F8-5D95-4DE3-A4DE-65DBA9963572}" name="Column7612" dataDxfId="8763"/>
    <tableColumn id="7633" xr3:uid="{03B78904-5364-43C6-A745-F952487FB518}" name="Column7613" dataDxfId="8762"/>
    <tableColumn id="7634" xr3:uid="{C51E32CD-9C83-4E52-9FC0-61FCD3B46829}" name="Column7614" dataDxfId="8761"/>
    <tableColumn id="7635" xr3:uid="{B9559BBA-CB2F-492F-A017-7C261344E5C8}" name="Column7615" dataDxfId="8760"/>
    <tableColumn id="7636" xr3:uid="{C578BDC3-9F06-477C-8E61-D751D0227771}" name="Column7616" dataDxfId="8759"/>
    <tableColumn id="7637" xr3:uid="{3A5D1B31-ADB9-4EC8-800A-D09A27EB49C7}" name="Column7617" dataDxfId="8758"/>
    <tableColumn id="7638" xr3:uid="{E828A85E-61CE-4E78-8EB6-922F50D8B538}" name="Column7618" dataDxfId="8757"/>
    <tableColumn id="7639" xr3:uid="{656570F1-E079-4819-9E7B-96487E4B9AAC}" name="Column7619" dataDxfId="8756"/>
    <tableColumn id="7640" xr3:uid="{5348C8C8-FFFB-45CE-B85C-20B152911123}" name="Column7620" dataDxfId="8755"/>
    <tableColumn id="7641" xr3:uid="{D59A9FB4-623E-4B8D-A751-296A2BAB81D3}" name="Column7621" dataDxfId="8754"/>
    <tableColumn id="7642" xr3:uid="{6E63A461-48D4-4D69-94F0-70006DC11991}" name="Column7622" dataDxfId="8753"/>
    <tableColumn id="7643" xr3:uid="{F636C0CC-AAFE-433A-B222-06A5EC2B13C1}" name="Column7623" dataDxfId="8752"/>
    <tableColumn id="7644" xr3:uid="{49236E1B-11E8-40F9-9448-092F3A350F84}" name="Column7624" dataDxfId="8751"/>
    <tableColumn id="7645" xr3:uid="{36F016EA-2A0E-489D-874C-FCD6198EBC74}" name="Column7625" dataDxfId="8750"/>
    <tableColumn id="7646" xr3:uid="{5B4817EA-FBDA-4C1F-926D-E3A7975C9D52}" name="Column7626" dataDxfId="8749"/>
    <tableColumn id="7647" xr3:uid="{F139279F-496C-4178-8F0A-D591B9B572FA}" name="Column7627" dataDxfId="8748"/>
    <tableColumn id="7648" xr3:uid="{7BBCE634-F04E-46E9-9B0B-0116201124E9}" name="Column7628" dataDxfId="8747"/>
    <tableColumn id="7649" xr3:uid="{E612E370-5230-4A8B-99F4-E7EE1BD3636D}" name="Column7629" dataDxfId="8746"/>
    <tableColumn id="7650" xr3:uid="{8EC39266-226D-49F0-A9E2-E0677D5DEF90}" name="Column7630" dataDxfId="8745"/>
    <tableColumn id="7651" xr3:uid="{A98BC5EF-587E-4EA5-BB37-8659207A58E2}" name="Column7631" dataDxfId="8744"/>
    <tableColumn id="7652" xr3:uid="{4808A755-042A-4DAD-AA7A-04215D19F47D}" name="Column7632" dataDxfId="8743"/>
    <tableColumn id="7653" xr3:uid="{AC3463B8-1237-495B-B641-57AE54558BC7}" name="Column7633" dataDxfId="8742"/>
    <tableColumn id="7654" xr3:uid="{1DA31AA9-83EF-44D5-A2F9-1B0E93B81BA9}" name="Column7634" dataDxfId="8741"/>
    <tableColumn id="7655" xr3:uid="{69FD4048-9E39-4086-B04B-178D8C15CF4E}" name="Column7635" dataDxfId="8740"/>
    <tableColumn id="7656" xr3:uid="{D934E843-5BF1-49A4-A657-4EEB7FE99117}" name="Column7636" dataDxfId="8739"/>
    <tableColumn id="7657" xr3:uid="{415C1FED-4BC2-4096-BAF5-53D11C9B37A2}" name="Column7637" dataDxfId="8738"/>
    <tableColumn id="7658" xr3:uid="{BC25DB7E-E596-4F02-A80D-99A992AED4B0}" name="Column7638" dataDxfId="8737"/>
    <tableColumn id="7659" xr3:uid="{FE7822E7-5819-4779-B308-24F19133C252}" name="Column7639" dataDxfId="8736"/>
    <tableColumn id="7660" xr3:uid="{B18EB846-1C3F-418B-B39A-BC5BE0CAC86F}" name="Column7640" dataDxfId="8735"/>
    <tableColumn id="7661" xr3:uid="{3A0265C5-C686-4173-AA93-0A7F33B5D022}" name="Column7641" dataDxfId="8734"/>
    <tableColumn id="7662" xr3:uid="{28E12B12-48A5-45E0-B864-616FFDAE915C}" name="Column7642" dataDxfId="8733"/>
    <tableColumn id="7663" xr3:uid="{67999F95-B4CC-4F99-8664-9A0E8C163E39}" name="Column7643" dataDxfId="8732"/>
    <tableColumn id="7664" xr3:uid="{93F65D8E-1156-400F-8B78-A8AEA26DECFF}" name="Column7644" dataDxfId="8731"/>
    <tableColumn id="7665" xr3:uid="{C923B04D-D3F6-420C-B27B-C1C5A647A75F}" name="Column7645" dataDxfId="8730"/>
    <tableColumn id="7666" xr3:uid="{78C0F201-F0B2-4F58-9655-FFFFE30E01EA}" name="Column7646" dataDxfId="8729"/>
    <tableColumn id="7667" xr3:uid="{4B70D3DE-883D-4D6E-B244-75CB1A3D90A0}" name="Column7647" dataDxfId="8728"/>
    <tableColumn id="7668" xr3:uid="{DD164332-1CB0-4D1A-AD4A-18EEBE7FEF07}" name="Column7648" dataDxfId="8727"/>
    <tableColumn id="7669" xr3:uid="{B889233D-D453-4122-B0A6-D925A30A5956}" name="Column7649" dataDxfId="8726"/>
    <tableColumn id="7670" xr3:uid="{8A7522CA-BBBC-4C0B-AF50-4FD1CB84081B}" name="Column7650" dataDxfId="8725"/>
    <tableColumn id="7671" xr3:uid="{94C71450-0347-4929-87F2-DB5BFE82705B}" name="Column7651" dataDxfId="8724"/>
    <tableColumn id="7672" xr3:uid="{3E2C68E8-2CAE-4E16-9212-3D467E9A5081}" name="Column7652" dataDxfId="8723"/>
    <tableColumn id="7673" xr3:uid="{57497FF5-9B9B-4BC9-8E20-96BD12C5FDEA}" name="Column7653" dataDxfId="8722"/>
    <tableColumn id="7674" xr3:uid="{951B5C9B-B02D-4A72-A6AD-6688631613C9}" name="Column7654" dataDxfId="8721"/>
    <tableColumn id="7675" xr3:uid="{EBFD0548-101C-4390-9E08-3F2BD71A135F}" name="Column7655" dataDxfId="8720"/>
    <tableColumn id="7676" xr3:uid="{4DD3E1EF-DA22-47BA-9E21-6F4405FADF8A}" name="Column7656" dataDxfId="8719"/>
    <tableColumn id="7677" xr3:uid="{B60BCDB9-1FBE-4A12-B5A4-1BA2782EE7BC}" name="Column7657" dataDxfId="8718"/>
    <tableColumn id="7678" xr3:uid="{EAA80915-D05E-477C-9BEA-A51802BD9633}" name="Column7658" dataDxfId="8717"/>
    <tableColumn id="7679" xr3:uid="{64392CC6-4243-4189-9A08-D28727386AFC}" name="Column7659" dataDxfId="8716"/>
    <tableColumn id="7680" xr3:uid="{94AB79AE-788D-46C4-ADD8-61F5353137F3}" name="Column7660" dataDxfId="8715"/>
    <tableColumn id="7681" xr3:uid="{5FDC7006-7F3A-49AC-AB00-69676579E678}" name="Column7661" dataDxfId="8714"/>
    <tableColumn id="7682" xr3:uid="{287EBD09-07E9-4996-A406-B8869AF650EF}" name="Column7662" dataDxfId="8713"/>
    <tableColumn id="7683" xr3:uid="{99378E99-386B-43BB-B6D0-12E6E58A67DD}" name="Column7663" dataDxfId="8712"/>
    <tableColumn id="7684" xr3:uid="{D2DF0784-1074-42D6-9AD8-E0AA017B5CB6}" name="Column7664" dataDxfId="8711"/>
    <tableColumn id="7685" xr3:uid="{C0D3F7D2-9F8F-46EE-BA94-260282E58C87}" name="Column7665" dataDxfId="8710"/>
    <tableColumn id="7686" xr3:uid="{EEA41050-B366-4381-99D7-93C0521AD399}" name="Column7666" dataDxfId="8709"/>
    <tableColumn id="7687" xr3:uid="{79B42612-C79F-48EC-982A-647B0E1CCA53}" name="Column7667" dataDxfId="8708"/>
    <tableColumn id="7688" xr3:uid="{6C3F3E18-A104-4CFB-82F3-1E4A9F05135D}" name="Column7668" dataDxfId="8707"/>
    <tableColumn id="7689" xr3:uid="{1AA04C34-F03E-42AA-9B3B-77187E223E35}" name="Column7669" dataDxfId="8706"/>
    <tableColumn id="7690" xr3:uid="{D076F7EF-B7F6-44AD-A076-9B12D462ABDA}" name="Column7670" dataDxfId="8705"/>
    <tableColumn id="7691" xr3:uid="{BBD422C2-3960-4B66-A86F-6251CB4D6D4D}" name="Column7671" dataDxfId="8704"/>
    <tableColumn id="7692" xr3:uid="{3744D665-25B0-4C68-B40F-21DC58420A7C}" name="Column7672" dataDxfId="8703"/>
    <tableColumn id="7693" xr3:uid="{68C3A3AA-6EF8-49FC-A0BC-CF7049587CB4}" name="Column7673" dataDxfId="8702"/>
    <tableColumn id="7694" xr3:uid="{6E2C0F39-8948-43C6-A6B7-5E9BCC7EE589}" name="Column7674" dataDxfId="8701"/>
    <tableColumn id="7695" xr3:uid="{95D3289C-87E7-4386-A5FA-5ADA589097A2}" name="Column7675" dataDxfId="8700"/>
    <tableColumn id="7696" xr3:uid="{A507A875-4415-49A8-874D-E6855B79C8D3}" name="Column7676" dataDxfId="8699"/>
    <tableColumn id="7697" xr3:uid="{D2116C08-BEE2-4FF2-9F09-18C60B5A7DE6}" name="Column7677" dataDxfId="8698"/>
    <tableColumn id="7698" xr3:uid="{E798DC4E-FAE7-4754-A7A6-5382F8C20718}" name="Column7678" dataDxfId="8697"/>
    <tableColumn id="7699" xr3:uid="{3B2E9E5F-B73B-4FE2-A99B-C68330CF073F}" name="Column7679" dataDxfId="8696"/>
    <tableColumn id="7700" xr3:uid="{50DCFB59-277D-4924-B404-BD29C05997EB}" name="Column7680" dataDxfId="8695"/>
    <tableColumn id="7701" xr3:uid="{FF338F51-39C3-4BA3-A81E-22CFFD4D53AF}" name="Column7681" dataDxfId="8694"/>
    <tableColumn id="7702" xr3:uid="{A501B4B3-C52F-4CC8-BBAA-97AAD3FAFF78}" name="Column7682" dataDxfId="8693"/>
    <tableColumn id="7703" xr3:uid="{9901DA01-6A2F-4A0C-B141-9BA24C5EA1A5}" name="Column7683" dataDxfId="8692"/>
    <tableColumn id="7704" xr3:uid="{5206A3E9-C3FF-4E0E-B29D-EACF63E61045}" name="Column7684" dataDxfId="8691"/>
    <tableColumn id="7705" xr3:uid="{82CA6335-DAEE-45B2-B7DD-194A8D623F6D}" name="Column7685" dataDxfId="8690"/>
    <tableColumn id="7706" xr3:uid="{02801A39-3D5F-4218-915D-D3419D97F65E}" name="Column7686" dataDxfId="8689"/>
    <tableColumn id="7707" xr3:uid="{FFD3553B-0B0B-4CF0-BCD8-70787FC2947C}" name="Column7687" dataDxfId="8688"/>
    <tableColumn id="7708" xr3:uid="{F060061D-913B-4A74-9A99-A1B104253BA6}" name="Column7688" dataDxfId="8687"/>
    <tableColumn id="7709" xr3:uid="{9F37E58A-C9E9-43A6-B96F-A95A128C4ECA}" name="Column7689" dataDxfId="8686"/>
    <tableColumn id="7710" xr3:uid="{220E263F-669E-476E-AEEA-65DE35C8E892}" name="Column7690" dataDxfId="8685"/>
    <tableColumn id="7711" xr3:uid="{492AE95C-8A05-482D-9925-3728C208D803}" name="Column7691" dataDxfId="8684"/>
    <tableColumn id="7712" xr3:uid="{6455C291-C445-4070-BB46-31C5CEB84E15}" name="Column7692" dataDxfId="8683"/>
    <tableColumn id="7713" xr3:uid="{9B6054B4-0F50-4ADC-9198-152CFD82A59E}" name="Column7693" dataDxfId="8682"/>
    <tableColumn id="7714" xr3:uid="{4D98CD8A-58B8-46AD-8492-9AA263016FDA}" name="Column7694" dataDxfId="8681"/>
    <tableColumn id="7715" xr3:uid="{FD2C1B91-5BBC-4047-822E-9CFCBB04B624}" name="Column7695" dataDxfId="8680"/>
    <tableColumn id="7716" xr3:uid="{60A8047C-96D3-41BF-819F-49D01205C6A1}" name="Column7696" dataDxfId="8679"/>
    <tableColumn id="7717" xr3:uid="{18B9A345-FDB1-4AE9-A3D8-D2092B9D748D}" name="Column7697" dataDxfId="8678"/>
    <tableColumn id="7718" xr3:uid="{69C75B78-0BED-41DD-B5DF-8D864E055A77}" name="Column7698" dataDxfId="8677"/>
    <tableColumn id="7719" xr3:uid="{5C218D11-EF6D-4ABD-9362-79F10541134A}" name="Column7699" dataDxfId="8676"/>
    <tableColumn id="7720" xr3:uid="{90F2C7D7-78EB-4940-9C00-F9CFA3E20312}" name="Column7700" dataDxfId="8675"/>
    <tableColumn id="7721" xr3:uid="{D60F31C4-48CD-4883-AABC-751ED88092A2}" name="Column7701" dataDxfId="8674"/>
    <tableColumn id="7722" xr3:uid="{7B0F073F-A5D9-499D-A69A-FDC096D93D65}" name="Column7702" dataDxfId="8673"/>
    <tableColumn id="7723" xr3:uid="{4B3A1FDB-0CA4-4EE1-8497-2EB9C4BAC9DF}" name="Column7703" dataDxfId="8672"/>
    <tableColumn id="7724" xr3:uid="{6EE8DBA5-3093-42E5-B35A-62B6B2030045}" name="Column7704" dataDxfId="8671"/>
    <tableColumn id="7725" xr3:uid="{C60C6839-B6CA-4740-AE2C-4205011FE916}" name="Column7705" dataDxfId="8670"/>
    <tableColumn id="7726" xr3:uid="{D7E72568-7A4D-44C4-B8E8-FB9D17B27651}" name="Column7706" dataDxfId="8669"/>
    <tableColumn id="7727" xr3:uid="{381921C4-FFD0-422C-A7F1-89E49AB38BBF}" name="Column7707" dataDxfId="8668"/>
    <tableColumn id="7728" xr3:uid="{FAB37DA4-C327-40D3-B081-C10E48BA695F}" name="Column7708" dataDxfId="8667"/>
    <tableColumn id="7729" xr3:uid="{35444910-A25E-4B6B-9E1C-E2C3AEB187DB}" name="Column7709" dataDxfId="8666"/>
    <tableColumn id="7730" xr3:uid="{027C30CB-A81D-4BB9-B72C-2475FCBFB89B}" name="Column7710" dataDxfId="8665"/>
    <tableColumn id="7731" xr3:uid="{8F00C665-FDB7-4C6A-A890-098029B9AE43}" name="Column7711" dataDxfId="8664"/>
    <tableColumn id="7732" xr3:uid="{0EA46DA7-B989-4338-B144-35435B9B6198}" name="Column7712" dataDxfId="8663"/>
    <tableColumn id="7733" xr3:uid="{17C40771-E041-4850-8129-40596DDA250C}" name="Column7713" dataDxfId="8662"/>
    <tableColumn id="7734" xr3:uid="{6EB00B99-0A33-4005-9C9E-9BB1B9D4A2DA}" name="Column7714" dataDxfId="8661"/>
    <tableColumn id="7735" xr3:uid="{BBFD4FED-B506-4F88-97FC-51E0DE041A99}" name="Column7715" dataDxfId="8660"/>
    <tableColumn id="7736" xr3:uid="{FA7BCABB-EC7B-4582-AC1E-1F41CAD88C46}" name="Column7716" dataDxfId="8659"/>
    <tableColumn id="7737" xr3:uid="{D7D1FB87-C34E-48A8-A193-89737570F2AC}" name="Column7717" dataDxfId="8658"/>
    <tableColumn id="7738" xr3:uid="{4F2FE17A-7BE1-4673-B08D-DE5BEE501EC7}" name="Column7718" dataDxfId="8657"/>
    <tableColumn id="7739" xr3:uid="{B4C42EE9-1F00-46C3-B892-09262EB933D1}" name="Column7719" dataDxfId="8656"/>
    <tableColumn id="7740" xr3:uid="{1483847F-48CD-4B4C-8B73-92D1817F38F8}" name="Column7720" dataDxfId="8655"/>
    <tableColumn id="7741" xr3:uid="{2029E196-4E51-45DD-A29E-B2C48D10A14F}" name="Column7721" dataDxfId="8654"/>
    <tableColumn id="7742" xr3:uid="{AB6C6049-4D5B-45B7-8DA6-DCC092EBD17E}" name="Column7722" dataDxfId="8653"/>
    <tableColumn id="7743" xr3:uid="{CC3AA81A-D8B5-4ED8-A845-06A102125915}" name="Column7723" dataDxfId="8652"/>
    <tableColumn id="7744" xr3:uid="{B67D2AAB-70BE-4559-A5A6-BC39903ECF3F}" name="Column7724" dataDxfId="8651"/>
    <tableColumn id="7745" xr3:uid="{284C1C78-63AC-4904-B41F-A8EEB79ABC8D}" name="Column7725" dataDxfId="8650"/>
    <tableColumn id="7746" xr3:uid="{2C19C9D2-D51B-4022-9ECB-9FF8BB28E065}" name="Column7726" dataDxfId="8649"/>
    <tableColumn id="7747" xr3:uid="{81E5345B-CC41-4472-8E06-8128BC73C1B8}" name="Column7727" dataDxfId="8648"/>
    <tableColumn id="7748" xr3:uid="{6293DCA2-DF5C-4778-B14C-132C51EA659B}" name="Column7728" dataDxfId="8647"/>
    <tableColumn id="7749" xr3:uid="{6E4E3FFD-682C-40A1-A47F-48F25B6AE206}" name="Column7729" dataDxfId="8646"/>
    <tableColumn id="7750" xr3:uid="{301D3B73-71CC-4B31-9928-CA9AC9B6DB84}" name="Column7730" dataDxfId="8645"/>
    <tableColumn id="7751" xr3:uid="{689A6DD5-3716-412D-B968-D4F5AB2C8CD3}" name="Column7731" dataDxfId="8644"/>
    <tableColumn id="7752" xr3:uid="{608A3B15-65F9-4911-9B9B-91E438A8C872}" name="Column7732" dataDxfId="8643"/>
    <tableColumn id="7753" xr3:uid="{BB5FB3C6-5F62-4D0E-9B71-B63A6FC11033}" name="Column7733" dataDxfId="8642"/>
    <tableColumn id="7754" xr3:uid="{A8FE6AE5-B745-4A94-80C8-E71648AFBB53}" name="Column7734" dataDxfId="8641"/>
    <tableColumn id="7755" xr3:uid="{2D62FC6F-1361-4EEF-9F22-D7F50EABBA9D}" name="Column7735" dataDxfId="8640"/>
    <tableColumn id="7756" xr3:uid="{339D40F2-F175-4AD1-92FB-BA6B23F35FCC}" name="Column7736" dataDxfId="8639"/>
    <tableColumn id="7757" xr3:uid="{B21012FF-EEDD-4EA6-B69B-37EE0CF76083}" name="Column7737" dataDxfId="8638"/>
    <tableColumn id="7758" xr3:uid="{74665FFC-2C06-4247-8D2F-E2B4ED4CF00F}" name="Column7738" dataDxfId="8637"/>
    <tableColumn id="7759" xr3:uid="{57BB1D8B-44EB-4A72-B2DA-E2DF494E8366}" name="Column7739" dataDxfId="8636"/>
    <tableColumn id="7760" xr3:uid="{E15140EB-6939-4B72-A684-2F03ECC81483}" name="Column7740" dataDxfId="8635"/>
    <tableColumn id="7761" xr3:uid="{C43504C9-0AE4-4FAF-A3D4-A5418FEEAEF3}" name="Column7741" dataDxfId="8634"/>
    <tableColumn id="7762" xr3:uid="{65768D0A-D06B-4401-BB01-B1CEA99A31D4}" name="Column7742" dataDxfId="8633"/>
    <tableColumn id="7763" xr3:uid="{7C56746F-4668-4990-902F-0C722E87238A}" name="Column7743" dataDxfId="8632"/>
    <tableColumn id="7764" xr3:uid="{1AD93700-5247-461C-8354-82149DA79671}" name="Column7744" dataDxfId="8631"/>
    <tableColumn id="7765" xr3:uid="{CC6F491F-7FDB-4131-A5F4-73399CA34789}" name="Column7745" dataDxfId="8630"/>
    <tableColumn id="7766" xr3:uid="{DD380A14-D565-47E7-99F2-BF2F7D69DBC0}" name="Column7746" dataDxfId="8629"/>
    <tableColumn id="7767" xr3:uid="{8AB6B52A-F05C-43FA-9EE0-A6C09E24BA4B}" name="Column7747" dataDxfId="8628"/>
    <tableColumn id="7768" xr3:uid="{1A54DF01-4D3E-49EC-87BD-F025067FD048}" name="Column7748" dataDxfId="8627"/>
    <tableColumn id="7769" xr3:uid="{88D188C8-282B-4192-9F19-0316CB5575AF}" name="Column7749" dataDxfId="8626"/>
    <tableColumn id="7770" xr3:uid="{3A543546-07C8-4DE1-B49E-4303C8616E3F}" name="Column7750" dataDxfId="8625"/>
    <tableColumn id="7771" xr3:uid="{B15AB6E6-F12E-4E82-BE53-4D33D0731A78}" name="Column7751" dataDxfId="8624"/>
    <tableColumn id="7772" xr3:uid="{79F55AFA-70CD-4930-9CF8-354287558C13}" name="Column7752" dataDxfId="8623"/>
    <tableColumn id="7773" xr3:uid="{2F4BD0D2-38D0-4F7F-88E2-0F5600F295CB}" name="Column7753" dataDxfId="8622"/>
    <tableColumn id="7774" xr3:uid="{B2094485-9063-4FF6-97FA-32164A98598E}" name="Column7754" dataDxfId="8621"/>
    <tableColumn id="7775" xr3:uid="{2F1BAE16-7841-4B8E-8B87-1AB4AEE743C3}" name="Column7755" dataDxfId="8620"/>
    <tableColumn id="7776" xr3:uid="{C7E37EAA-BE5E-4843-9BE2-F054F6061EEA}" name="Column7756" dataDxfId="8619"/>
    <tableColumn id="7777" xr3:uid="{9A7AF658-FD2F-4A30-9578-2CAF71395CF7}" name="Column7757" dataDxfId="8618"/>
    <tableColumn id="7778" xr3:uid="{74F14722-BBEF-46CF-8D4F-68890EAEBC9A}" name="Column7758" dataDxfId="8617"/>
    <tableColumn id="7779" xr3:uid="{E31B4F4B-7A04-4970-BD94-3A5C4880B54B}" name="Column7759" dataDxfId="8616"/>
    <tableColumn id="7780" xr3:uid="{FE7DA3F2-9712-4AA1-B393-802F0ADBB769}" name="Column7760" dataDxfId="8615"/>
    <tableColumn id="7781" xr3:uid="{FC86F8D0-EBDD-4562-89E4-CC7E56F478DC}" name="Column7761" dataDxfId="8614"/>
    <tableColumn id="7782" xr3:uid="{3E980AC0-6DEA-48A0-AB87-908094F75655}" name="Column7762" dataDxfId="8613"/>
    <tableColumn id="7783" xr3:uid="{8D3FCFCB-DD5F-4A36-AA01-F3551FA9D4A6}" name="Column7763" dataDxfId="8612"/>
    <tableColumn id="7784" xr3:uid="{04FAADD4-74FB-456F-BE98-46EAA88CD2B5}" name="Column7764" dataDxfId="8611"/>
    <tableColumn id="7785" xr3:uid="{1A9CEEDD-8A79-4C4B-A3E3-29750F3C72F4}" name="Column7765" dataDxfId="8610"/>
    <tableColumn id="7786" xr3:uid="{F199D57A-AE94-4059-8F4C-E76F0D72A0E9}" name="Column7766" dataDxfId="8609"/>
    <tableColumn id="7787" xr3:uid="{5EFF3ACE-C99B-477F-B814-644AAD8A9796}" name="Column7767" dataDxfId="8608"/>
    <tableColumn id="7788" xr3:uid="{62E74198-37B7-4F22-841D-3CF16099C6C1}" name="Column7768" dataDxfId="8607"/>
    <tableColumn id="7789" xr3:uid="{30A7D0FD-D22B-4AFD-8A54-31DE5D76B155}" name="Column7769" dataDxfId="8606"/>
    <tableColumn id="7790" xr3:uid="{6AEF3DB8-7063-4507-A677-B1558D22281F}" name="Column7770" dataDxfId="8605"/>
    <tableColumn id="7791" xr3:uid="{A18AD304-0D6D-4371-A66F-A969DFE389B4}" name="Column7771" dataDxfId="8604"/>
    <tableColumn id="7792" xr3:uid="{6F206926-5E91-41D1-9B4B-2E998C2B51CB}" name="Column7772" dataDxfId="8603"/>
    <tableColumn id="7793" xr3:uid="{1EF0EAB3-E4E5-4BFE-9107-E6F642C34D15}" name="Column7773" dataDxfId="8602"/>
    <tableColumn id="7794" xr3:uid="{87060BB6-F0BC-4982-8400-CC19A43A67C1}" name="Column7774" dataDxfId="8601"/>
    <tableColumn id="7795" xr3:uid="{8266CF04-B225-42C6-A19E-F149FAE18A1B}" name="Column7775" dataDxfId="8600"/>
    <tableColumn id="7796" xr3:uid="{F7355ADD-9A80-4C0C-87B4-8D01C4AD180C}" name="Column7776" dataDxfId="8599"/>
    <tableColumn id="7797" xr3:uid="{818D1D27-09C0-4D73-AECF-8983E4EF244E}" name="Column7777" dataDxfId="8598"/>
    <tableColumn id="7798" xr3:uid="{1FCA647D-71E7-447F-850F-0D48D5031446}" name="Column7778" dataDxfId="8597"/>
    <tableColumn id="7799" xr3:uid="{3E871A79-C689-4DAD-82BA-747FC4A54975}" name="Column7779" dataDxfId="8596"/>
    <tableColumn id="7800" xr3:uid="{7B283F0F-A597-46C4-9B64-118D0608EA4A}" name="Column7780" dataDxfId="8595"/>
    <tableColumn id="7801" xr3:uid="{347013E4-C68A-4ADE-BF09-98FCEC8EB2C3}" name="Column7781" dataDxfId="8594"/>
    <tableColumn id="7802" xr3:uid="{02B25E0C-48A7-4076-85DC-C6FDF44258CC}" name="Column7782" dataDxfId="8593"/>
    <tableColumn id="7803" xr3:uid="{CE16427D-33BB-4E24-8C91-17172C84C992}" name="Column7783" dataDxfId="8592"/>
    <tableColumn id="7804" xr3:uid="{FA0F1C83-9434-4318-BA89-D3A11290958C}" name="Column7784" dataDxfId="8591"/>
    <tableColumn id="7805" xr3:uid="{3ED9F699-5AAB-4AE2-8ECF-849F1696906D}" name="Column7785" dataDxfId="8590"/>
    <tableColumn id="7806" xr3:uid="{F9D86EFF-FDAD-42DB-B529-C1637D43B08F}" name="Column7786" dataDxfId="8589"/>
    <tableColumn id="7807" xr3:uid="{2AB57FF5-BE33-4B21-8D39-1A79F8D55BE9}" name="Column7787" dataDxfId="8588"/>
    <tableColumn id="7808" xr3:uid="{7742640C-8C11-44FF-91FF-F31A0C455503}" name="Column7788" dataDxfId="8587"/>
    <tableColumn id="7809" xr3:uid="{E5FFA93E-77AE-459B-B45D-CC492073E7FC}" name="Column7789" dataDxfId="8586"/>
    <tableColumn id="7810" xr3:uid="{D91F67CF-D6A7-48A0-82BD-0BB12A5F07AC}" name="Column7790" dataDxfId="8585"/>
    <tableColumn id="7811" xr3:uid="{EF09AD84-DE89-4DBD-8B56-7D634FFBA7C4}" name="Column7791" dataDxfId="8584"/>
    <tableColumn id="7812" xr3:uid="{5DB2AC86-28B0-4FCA-9ED0-F080549650EA}" name="Column7792" dataDxfId="8583"/>
    <tableColumn id="7813" xr3:uid="{90C91335-EC07-4ADA-84E6-B05BE8FB7BD8}" name="Column7793" dataDxfId="8582"/>
    <tableColumn id="7814" xr3:uid="{77E12E80-2F99-4493-80FC-47CAA9F6C5A1}" name="Column7794" dataDxfId="8581"/>
    <tableColumn id="7815" xr3:uid="{2B300BDF-9B79-4989-9CCD-1449A6D203B1}" name="Column7795" dataDxfId="8580"/>
    <tableColumn id="7816" xr3:uid="{6DC852E0-C2CF-4B69-8916-43A9C30D3A7B}" name="Column7796" dataDxfId="8579"/>
    <tableColumn id="7817" xr3:uid="{37681A4D-B919-4150-9087-686FE5E5443D}" name="Column7797" dataDxfId="8578"/>
    <tableColumn id="7818" xr3:uid="{58D75853-4D61-44E1-95E0-E6195F8B824A}" name="Column7798" dataDxfId="8577"/>
    <tableColumn id="7819" xr3:uid="{B83B0D91-F331-4894-A789-ED3B1F80F4F0}" name="Column7799" dataDxfId="8576"/>
    <tableColumn id="7820" xr3:uid="{EF7AFA8A-9875-43A6-AFE7-3D3AF188699A}" name="Column7800" dataDxfId="8575"/>
    <tableColumn id="7821" xr3:uid="{67D6F3C8-0EB3-4763-83F7-9D6BC06E233F}" name="Column7801" dataDxfId="8574"/>
    <tableColumn id="7822" xr3:uid="{E348177D-0E2B-48CD-9380-6C4685CC49F7}" name="Column7802" dataDxfId="8573"/>
    <tableColumn id="7823" xr3:uid="{6DC297B9-0EE0-4F40-AA18-15F0CC19E31B}" name="Column7803" dataDxfId="8572"/>
    <tableColumn id="7824" xr3:uid="{D48296EE-65A0-417C-9A77-B9DA8DA5BF9F}" name="Column7804" dataDxfId="8571"/>
    <tableColumn id="7825" xr3:uid="{700530D8-ECF1-47E8-83F1-1090936C6456}" name="Column7805" dataDxfId="8570"/>
    <tableColumn id="7826" xr3:uid="{590665A9-2821-4C5D-B681-5463B3DC52D3}" name="Column7806" dataDxfId="8569"/>
    <tableColumn id="7827" xr3:uid="{180FEFE5-B7B5-4053-B757-4CAC273CB152}" name="Column7807" dataDxfId="8568"/>
    <tableColumn id="7828" xr3:uid="{A18199D3-F587-433B-8690-B2307D919F59}" name="Column7808" dataDxfId="8567"/>
    <tableColumn id="7829" xr3:uid="{3F2B4C2E-97E4-40AE-9CC8-9FAF4467F4A2}" name="Column7809" dataDxfId="8566"/>
    <tableColumn id="7830" xr3:uid="{6207626E-3962-4680-B1E8-E98500284CD1}" name="Column7810" dataDxfId="8565"/>
    <tableColumn id="7831" xr3:uid="{953CF1FF-CD35-438D-9601-B6B9C405A29B}" name="Column7811" dataDxfId="8564"/>
    <tableColumn id="7832" xr3:uid="{C2315DB6-7616-42B4-BF93-D1E8D02BDAA7}" name="Column7812" dataDxfId="8563"/>
    <tableColumn id="7833" xr3:uid="{504BC455-B22C-4A06-8DDE-B5AB1BB03EEB}" name="Column7813" dataDxfId="8562"/>
    <tableColumn id="7834" xr3:uid="{1E161C17-811C-483F-AA47-F5852C30209E}" name="Column7814" dataDxfId="8561"/>
    <tableColumn id="7835" xr3:uid="{3E3ADBCD-7973-4B5E-9479-B6BFC74E879D}" name="Column7815" dataDxfId="8560"/>
    <tableColumn id="7836" xr3:uid="{DF35413B-3065-4FF6-86E2-0A286106EDC8}" name="Column7816" dataDxfId="8559"/>
    <tableColumn id="7837" xr3:uid="{69E39F4A-2EF0-4E06-BDAE-332F2807D3A6}" name="Column7817" dataDxfId="8558"/>
    <tableColumn id="7838" xr3:uid="{33E9959C-E6CA-4198-B377-9BB8ECE3E358}" name="Column7818" dataDxfId="8557"/>
    <tableColumn id="7839" xr3:uid="{07CB03CA-D91D-4389-8C6C-0C78931CAFCB}" name="Column7819" dataDxfId="8556"/>
    <tableColumn id="7840" xr3:uid="{B49E0D9E-CF35-4D18-A012-8D1732CF1FE0}" name="Column7820" dataDxfId="8555"/>
    <tableColumn id="7841" xr3:uid="{D9210B79-9A7F-4ED4-BB00-81EDAFFACA42}" name="Column7821" dataDxfId="8554"/>
    <tableColumn id="7842" xr3:uid="{4C5B223E-9CBA-4F56-8281-F8B007091C0D}" name="Column7822" dataDxfId="8553"/>
    <tableColumn id="7843" xr3:uid="{35C5E883-8FE2-4CC0-9DD3-7BBC23475502}" name="Column7823" dataDxfId="8552"/>
    <tableColumn id="7844" xr3:uid="{A92625A5-A060-4D0B-B121-22A48552FD17}" name="Column7824" dataDxfId="8551"/>
    <tableColumn id="7845" xr3:uid="{BBFBC650-CEF1-4149-AE5F-2B366142399E}" name="Column7825" dataDxfId="8550"/>
    <tableColumn id="7846" xr3:uid="{63750E7F-B429-493D-AC8F-6DC579025C2C}" name="Column7826" dataDxfId="8549"/>
    <tableColumn id="7847" xr3:uid="{BBD79B40-ECEF-4853-94B6-B291833F52F8}" name="Column7827" dataDxfId="8548"/>
    <tableColumn id="7848" xr3:uid="{07F66032-47BE-407B-9A06-157DE02B5A7B}" name="Column7828" dataDxfId="8547"/>
    <tableColumn id="7849" xr3:uid="{C55F7071-09F2-4884-927F-C5E303EBB98D}" name="Column7829" dataDxfId="8546"/>
    <tableColumn id="7850" xr3:uid="{EAB2E76F-FFA6-45D7-863C-ED83D4CBE07F}" name="Column7830" dataDxfId="8545"/>
    <tableColumn id="7851" xr3:uid="{A63D6C04-E8C9-4D80-9796-C0978EF3EB54}" name="Column7831" dataDxfId="8544"/>
    <tableColumn id="7852" xr3:uid="{17A3353A-0D35-4497-A853-757F9515E3B9}" name="Column7832" dataDxfId="8543"/>
    <tableColumn id="7853" xr3:uid="{0490FE7E-2220-46EA-BF5F-91ACC0CD9A31}" name="Column7833" dataDxfId="8542"/>
    <tableColumn id="7854" xr3:uid="{F5A0CBC5-4723-4697-A109-B1DECA2E49A7}" name="Column7834" dataDxfId="8541"/>
    <tableColumn id="7855" xr3:uid="{037D8EE3-C543-4756-87FE-44F16EBDB8F4}" name="Column7835" dataDxfId="8540"/>
    <tableColumn id="7856" xr3:uid="{B31A67D4-6FCE-497F-A081-02345E6B32AB}" name="Column7836" dataDxfId="8539"/>
    <tableColumn id="7857" xr3:uid="{BF14B2C2-CEF2-4240-AC2B-FD56C14BBE4B}" name="Column7837" dataDxfId="8538"/>
    <tableColumn id="7858" xr3:uid="{1ADBDE40-2121-41C4-A305-087A17BCB414}" name="Column7838" dataDxfId="8537"/>
    <tableColumn id="7859" xr3:uid="{2FC01FB6-E864-438B-B410-20340B8B3E2E}" name="Column7839" dataDxfId="8536"/>
    <tableColumn id="7860" xr3:uid="{237895AF-EDE6-4F87-B18E-51B1EFBB38BE}" name="Column7840" dataDxfId="8535"/>
    <tableColumn id="7861" xr3:uid="{5B53B328-CB37-4A79-9643-C43C83C9B1CB}" name="Column7841" dataDxfId="8534"/>
    <tableColumn id="7862" xr3:uid="{5C338E95-A065-4107-9100-6437A82B94FA}" name="Column7842" dataDxfId="8533"/>
    <tableColumn id="7863" xr3:uid="{41E03739-5F7F-4A97-8A45-3CB1C5E362EB}" name="Column7843" dataDxfId="8532"/>
    <tableColumn id="7864" xr3:uid="{DE7897E8-4775-431B-B66B-606FD7FC877B}" name="Column7844" dataDxfId="8531"/>
    <tableColumn id="7865" xr3:uid="{9B8185C4-7657-4BA0-AA77-42D6E1869282}" name="Column7845" dataDxfId="8530"/>
    <tableColumn id="7866" xr3:uid="{FD0333D5-6521-40FE-8F95-E8924F60049F}" name="Column7846" dataDxfId="8529"/>
    <tableColumn id="7867" xr3:uid="{66A9B12F-0D15-43EA-B2C8-BA4255A0B702}" name="Column7847" dataDxfId="8528"/>
    <tableColumn id="7868" xr3:uid="{F2544CD7-B22E-4D89-AC75-8CFF6015824F}" name="Column7848" dataDxfId="8527"/>
    <tableColumn id="7869" xr3:uid="{E42887E2-33B7-419F-830B-BD7B0F3500F4}" name="Column7849" dataDxfId="8526"/>
    <tableColumn id="7870" xr3:uid="{8A427290-ECCA-4E9F-AFB9-641FE6041596}" name="Column7850" dataDxfId="8525"/>
    <tableColumn id="7871" xr3:uid="{83A1568A-4E53-4765-A10F-4A7DA1E28B28}" name="Column7851" dataDxfId="8524"/>
    <tableColumn id="7872" xr3:uid="{DF469648-D04F-492D-8C30-C1BF01530B7A}" name="Column7852" dataDxfId="8523"/>
    <tableColumn id="7873" xr3:uid="{53224D20-2DAF-49ED-9A1E-CE6B66BCD43D}" name="Column7853" dataDxfId="8522"/>
    <tableColumn id="7874" xr3:uid="{361D611A-6207-4D4E-8826-03CF3E12691D}" name="Column7854" dataDxfId="8521"/>
    <tableColumn id="7875" xr3:uid="{2EBCCED6-73E1-4B12-AFC9-6B0C7C205C80}" name="Column7855" dataDxfId="8520"/>
    <tableColumn id="7876" xr3:uid="{D3B11C21-A0EB-48A3-B946-A8714A0CD25B}" name="Column7856" dataDxfId="8519"/>
    <tableColumn id="7877" xr3:uid="{F51BAE8B-AFD1-498C-AEDA-F9C27591A7F6}" name="Column7857" dataDxfId="8518"/>
    <tableColumn id="7878" xr3:uid="{E131454C-8CF7-4D55-95CF-1440EDEC3670}" name="Column7858" dataDxfId="8517"/>
    <tableColumn id="7879" xr3:uid="{B556341B-E981-4596-A1CE-5A50E2856CEB}" name="Column7859" dataDxfId="8516"/>
    <tableColumn id="7880" xr3:uid="{5D6E71E9-42D8-499E-A6AC-4910B962D1B7}" name="Column7860" dataDxfId="8515"/>
    <tableColumn id="7881" xr3:uid="{5F525195-D3D0-4437-BC2D-0BB994A4BD5C}" name="Column7861" dataDxfId="8514"/>
    <tableColumn id="7882" xr3:uid="{F392D871-E1C5-46A7-9DEA-E574EA2223FF}" name="Column7862" dataDxfId="8513"/>
    <tableColumn id="7883" xr3:uid="{D9572A28-31E6-4AD2-AE74-8BD065B283CA}" name="Column7863" dataDxfId="8512"/>
    <tableColumn id="7884" xr3:uid="{8967D590-8A78-4F77-8DAF-466DFD18E4F7}" name="Column7864" dataDxfId="8511"/>
    <tableColumn id="7885" xr3:uid="{EC7AEE32-76E0-45AE-AB85-A1027632890D}" name="Column7865" dataDxfId="8510"/>
    <tableColumn id="7886" xr3:uid="{458A91AC-0440-48CE-A1E5-B3C5275A9E40}" name="Column7866" dataDxfId="8509"/>
    <tableColumn id="7887" xr3:uid="{1C985F84-AB71-41CF-B3E5-CECB7D142A03}" name="Column7867" dataDxfId="8508"/>
    <tableColumn id="7888" xr3:uid="{601418F8-F9CF-4BA3-80D0-CF500FE10DD8}" name="Column7868" dataDxfId="8507"/>
    <tableColumn id="7889" xr3:uid="{47DF1AEF-6CBD-493E-8E6B-F2F95A7FB224}" name="Column7869" dataDxfId="8506"/>
    <tableColumn id="7890" xr3:uid="{CEEA81A8-4131-48AE-9BDB-3311277FADDC}" name="Column7870" dataDxfId="8505"/>
    <tableColumn id="7891" xr3:uid="{CC81FA35-2547-40D2-BB94-3F7C0926270F}" name="Column7871" dataDxfId="8504"/>
    <tableColumn id="7892" xr3:uid="{5150BE00-8FA1-406D-8753-ED58A3DE208D}" name="Column7872" dataDxfId="8503"/>
    <tableColumn id="7893" xr3:uid="{227A4F48-480B-4DA8-90D2-4B82CA4FB753}" name="Column7873" dataDxfId="8502"/>
    <tableColumn id="7894" xr3:uid="{0ECF0412-F310-4B5E-BE60-48770FCFA29A}" name="Column7874" dataDxfId="8501"/>
    <tableColumn id="7895" xr3:uid="{5DA1E34E-B71E-4CE3-BCF8-5B5B073A189E}" name="Column7875" dataDxfId="8500"/>
    <tableColumn id="7896" xr3:uid="{3FA7EED1-4742-4B5E-85B9-68B73FB1E72D}" name="Column7876" dataDxfId="8499"/>
    <tableColumn id="7897" xr3:uid="{5B341469-BCCE-4DFA-A127-8C77D75E8601}" name="Column7877" dataDxfId="8498"/>
    <tableColumn id="7898" xr3:uid="{1B88C5DA-BB42-45A0-A936-74562C5E2011}" name="Column7878" dataDxfId="8497"/>
    <tableColumn id="7899" xr3:uid="{BB95816E-28A7-4680-B266-28FAA5DDAEA5}" name="Column7879" dataDxfId="8496"/>
    <tableColumn id="7900" xr3:uid="{438DD24D-73F2-4290-B85E-ACABEADEC000}" name="Column7880" dataDxfId="8495"/>
    <tableColumn id="7901" xr3:uid="{6CCCD343-46E5-47BF-9737-52623204A90E}" name="Column7881" dataDxfId="8494"/>
    <tableColumn id="7902" xr3:uid="{9E13E742-BBAB-497D-9E11-5D20818AFF16}" name="Column7882" dataDxfId="8493"/>
    <tableColumn id="7903" xr3:uid="{90B54DFF-CD7B-4A94-91D7-65C36D28D97C}" name="Column7883" dataDxfId="8492"/>
    <tableColumn id="7904" xr3:uid="{7F5C4D90-8D15-43E7-BC03-BE075BE976D8}" name="Column7884" dataDxfId="8491"/>
    <tableColumn id="7905" xr3:uid="{7C5636AB-1715-48A6-8A6D-D411D3B9C2D2}" name="Column7885" dataDxfId="8490"/>
    <tableColumn id="7906" xr3:uid="{3986661C-EDCA-4400-9EA2-167B49DFC942}" name="Column7886" dataDxfId="8489"/>
    <tableColumn id="7907" xr3:uid="{F591D6AB-8E79-4C14-B80D-5260DB2D8752}" name="Column7887" dataDxfId="8488"/>
    <tableColumn id="7908" xr3:uid="{9621EE7C-91F0-43E2-8229-758E63DECD46}" name="Column7888" dataDxfId="8487"/>
    <tableColumn id="7909" xr3:uid="{B951D3D7-D26D-4840-93FC-CA7077ADB706}" name="Column7889" dataDxfId="8486"/>
    <tableColumn id="7910" xr3:uid="{BEA37E07-77E1-4055-A91B-4AEC37333C88}" name="Column7890" dataDxfId="8485"/>
    <tableColumn id="7911" xr3:uid="{ADE33DA7-949F-4E19-9758-156E27C0B969}" name="Column7891" dataDxfId="8484"/>
    <tableColumn id="7912" xr3:uid="{7F48482C-916E-4189-A3AA-83F33E0BCDF7}" name="Column7892" dataDxfId="8483"/>
    <tableColumn id="7913" xr3:uid="{D83032D4-5D1B-46E3-972A-72DFCF542847}" name="Column7893" dataDxfId="8482"/>
    <tableColumn id="7914" xr3:uid="{3774E4EF-CE42-4E7B-B1C9-6BE7AAE971F3}" name="Column7894" dataDxfId="8481"/>
    <tableColumn id="7915" xr3:uid="{4262716D-1E25-4DB0-B23D-C1FF0A96EB5C}" name="Column7895" dataDxfId="8480"/>
    <tableColumn id="7916" xr3:uid="{4CB13476-80FD-43BE-BCCE-BEFE49207FCC}" name="Column7896" dataDxfId="8479"/>
    <tableColumn id="7917" xr3:uid="{26819278-CB86-486D-9264-AAEAADC62129}" name="Column7897" dataDxfId="8478"/>
    <tableColumn id="7918" xr3:uid="{935A89DC-1CCC-4FE9-8FAF-1C588B240FD2}" name="Column7898" dataDxfId="8477"/>
    <tableColumn id="7919" xr3:uid="{D567E9E2-A338-4CBF-AD2C-66AF819F7ACF}" name="Column7899" dataDxfId="8476"/>
    <tableColumn id="7920" xr3:uid="{8B2BA51B-2109-45C3-A6BA-00E66D761DF1}" name="Column7900" dataDxfId="8475"/>
    <tableColumn id="7921" xr3:uid="{1B97EFDE-9882-4FCC-8B0C-116760A32025}" name="Column7901" dataDxfId="8474"/>
    <tableColumn id="7922" xr3:uid="{C93C5671-052D-40DA-AC6D-09063FFD2EE3}" name="Column7902" dataDxfId="8473"/>
    <tableColumn id="7923" xr3:uid="{CD0C0C48-3080-4351-9F52-E3192BA9A730}" name="Column7903" dataDxfId="8472"/>
    <tableColumn id="7924" xr3:uid="{B49984A5-5624-4AAB-A7B1-93F3D054153A}" name="Column7904" dataDxfId="8471"/>
    <tableColumn id="7925" xr3:uid="{54855863-5125-4CF7-ADA7-36E4AB129029}" name="Column7905" dataDxfId="8470"/>
    <tableColumn id="7926" xr3:uid="{37FB6BC5-9904-4F1C-B3D5-77842C0F58FB}" name="Column7906" dataDxfId="8469"/>
    <tableColumn id="7927" xr3:uid="{36FA43D9-A623-47E9-A1B1-757E22279E82}" name="Column7907" dataDxfId="8468"/>
    <tableColumn id="7928" xr3:uid="{03CFEFDA-FB17-44D6-B4EE-D86520E900F8}" name="Column7908" dataDxfId="8467"/>
    <tableColumn id="7929" xr3:uid="{462A498B-D3A5-444E-8469-B1632DD04867}" name="Column7909" dataDxfId="8466"/>
    <tableColumn id="7930" xr3:uid="{5CAB6345-2BCA-4E7B-9F9A-55C6C1183D6A}" name="Column7910" dataDxfId="8465"/>
    <tableColumn id="7931" xr3:uid="{86C8D974-B52A-428C-A512-5F9EA040D22A}" name="Column7911" dataDxfId="8464"/>
    <tableColumn id="7932" xr3:uid="{F4FBED72-B971-4293-855A-0849E90A88C9}" name="Column7912" dataDxfId="8463"/>
    <tableColumn id="7933" xr3:uid="{959FCC97-E327-42A5-830F-EEE9307D1A90}" name="Column7913" dataDxfId="8462"/>
    <tableColumn id="7934" xr3:uid="{61241EAA-2A23-419B-B865-487BF2CC7FE2}" name="Column7914" dataDxfId="8461"/>
    <tableColumn id="7935" xr3:uid="{28AFC07C-FD45-48EF-AAE9-B8341831FE34}" name="Column7915" dataDxfId="8460"/>
    <tableColumn id="7936" xr3:uid="{7D618821-CC0B-4BD5-A170-F0FEF240947B}" name="Column7916" dataDxfId="8459"/>
    <tableColumn id="7937" xr3:uid="{946987FD-35D1-4BDA-BC62-7416C30B69AF}" name="Column7917" dataDxfId="8458"/>
    <tableColumn id="7938" xr3:uid="{F4FC1C77-9246-4AC5-9D15-30A0F9B1FAD4}" name="Column7918" dataDxfId="8457"/>
    <tableColumn id="7939" xr3:uid="{F3A4C683-458A-4432-B97C-74FD44F7D2EA}" name="Column7919" dataDxfId="8456"/>
    <tableColumn id="7940" xr3:uid="{A7349624-3A83-438F-86C7-B2EDAFE6AFD2}" name="Column7920" dataDxfId="8455"/>
    <tableColumn id="7941" xr3:uid="{6D825AA9-F935-4970-B1DA-A588EBC7C44D}" name="Column7921" dataDxfId="8454"/>
    <tableColumn id="7942" xr3:uid="{4B5E5010-FB06-4A66-B44C-E85D2E55DD30}" name="Column7922" dataDxfId="8453"/>
    <tableColumn id="7943" xr3:uid="{226FF4DA-00BB-4E61-B673-C359733C6DCD}" name="Column7923" dataDxfId="8452"/>
    <tableColumn id="7944" xr3:uid="{CBCE3C50-3D99-4661-A015-AC155C084F26}" name="Column7924" dataDxfId="8451"/>
    <tableColumn id="7945" xr3:uid="{1A106D33-EECB-4869-BF15-4B691213871A}" name="Column7925" dataDxfId="8450"/>
    <tableColumn id="7946" xr3:uid="{6825079D-12FF-4199-9F07-8A4E42DBACE3}" name="Column7926" dataDxfId="8449"/>
    <tableColumn id="7947" xr3:uid="{8EB2827E-CF6F-4E44-A736-7E4B226A40E1}" name="Column7927" dataDxfId="8448"/>
    <tableColumn id="7948" xr3:uid="{DD2DA557-C579-4B04-B865-607B4D52BCC6}" name="Column7928" dataDxfId="8447"/>
    <tableColumn id="7949" xr3:uid="{DE925CA4-6C0E-42BF-8572-541800822B89}" name="Column7929" dataDxfId="8446"/>
    <tableColumn id="7950" xr3:uid="{3D2D96FF-4346-4EBD-99AE-6BE455948DED}" name="Column7930" dataDxfId="8445"/>
    <tableColumn id="7951" xr3:uid="{BD75F46E-DA08-4312-942A-F357564758E4}" name="Column7931" dataDxfId="8444"/>
    <tableColumn id="7952" xr3:uid="{BC4A1844-C680-419E-AC78-2D2F02A087B6}" name="Column7932" dataDxfId="8443"/>
    <tableColumn id="7953" xr3:uid="{513BD7E9-404B-4EC6-B354-94E9469F0FE9}" name="Column7933" dataDxfId="8442"/>
    <tableColumn id="7954" xr3:uid="{57202935-E1A8-4686-8F16-F9FEFB925F6C}" name="Column7934" dataDxfId="8441"/>
    <tableColumn id="7955" xr3:uid="{A2E56782-B99E-4D6F-9333-7F984DC2450B}" name="Column7935" dataDxfId="8440"/>
    <tableColumn id="7956" xr3:uid="{9538782D-DA44-4A81-9487-F26DCFEB25F3}" name="Column7936" dataDxfId="8439"/>
    <tableColumn id="7957" xr3:uid="{51232053-17CF-4F7E-A7ED-137B2B305B8E}" name="Column7937" dataDxfId="8438"/>
    <tableColumn id="7958" xr3:uid="{5BC003B7-BCCB-4F98-AE47-A677A56DA9DB}" name="Column7938" dataDxfId="8437"/>
    <tableColumn id="7959" xr3:uid="{90D60FAE-B35F-4384-96D3-4295ADA3494F}" name="Column7939" dataDxfId="8436"/>
    <tableColumn id="7960" xr3:uid="{18EE3A9A-0479-4B71-B9E5-78B3E781C317}" name="Column7940" dataDxfId="8435"/>
    <tableColumn id="7961" xr3:uid="{3E4EA1D4-D931-43F0-B88C-A97498A0DD79}" name="Column7941" dataDxfId="8434"/>
    <tableColumn id="7962" xr3:uid="{6C0E7D33-A85E-4DBE-8825-15E1500CE48F}" name="Column7942" dataDxfId="8433"/>
    <tableColumn id="7963" xr3:uid="{614E60FF-4AD1-4113-AB51-D76F6AF153A8}" name="Column7943" dataDxfId="8432"/>
    <tableColumn id="7964" xr3:uid="{F929C722-1715-43AA-A970-B7922F4FA959}" name="Column7944" dataDxfId="8431"/>
    <tableColumn id="7965" xr3:uid="{2B7E9186-A751-4DB5-BDB5-32E1E264C42D}" name="Column7945" dataDxfId="8430"/>
    <tableColumn id="7966" xr3:uid="{098E9573-0B8D-4317-853A-F144C440EFA5}" name="Column7946" dataDxfId="8429"/>
    <tableColumn id="7967" xr3:uid="{EB953451-CBDE-4B29-BAF6-9EED14E1A573}" name="Column7947" dataDxfId="8428"/>
    <tableColumn id="7968" xr3:uid="{EC913952-59DD-49A9-9331-6C5EEE37AA8A}" name="Column7948" dataDxfId="8427"/>
    <tableColumn id="7969" xr3:uid="{063C6201-E444-417C-AF3E-A5D80CE07D17}" name="Column7949" dataDxfId="8426"/>
    <tableColumn id="7970" xr3:uid="{D4FB1F0B-5A59-4174-95D5-773EB067F7D0}" name="Column7950" dataDxfId="8425"/>
    <tableColumn id="7971" xr3:uid="{01828946-8371-4123-9DBD-84504423308C}" name="Column7951" dataDxfId="8424"/>
    <tableColumn id="7972" xr3:uid="{2F1271BE-B27A-4B3E-8D3A-2749450070D2}" name="Column7952" dataDxfId="8423"/>
    <tableColumn id="7973" xr3:uid="{59146F4C-4B44-4117-98CD-155BD5AA9754}" name="Column7953" dataDxfId="8422"/>
    <tableColumn id="7974" xr3:uid="{F38E757F-C688-450A-A724-CB63D035030B}" name="Column7954" dataDxfId="8421"/>
    <tableColumn id="7975" xr3:uid="{EA228532-2C97-42EA-BCB3-88F0A832D8DC}" name="Column7955" dataDxfId="8420"/>
    <tableColumn id="7976" xr3:uid="{18F02367-4725-4FD9-A6EB-33E73C1FB45C}" name="Column7956" dataDxfId="8419"/>
    <tableColumn id="7977" xr3:uid="{75435AFD-CAEE-4904-B8AE-0B0025786870}" name="Column7957" dataDxfId="8418"/>
    <tableColumn id="7978" xr3:uid="{313A8565-8C13-4878-9FE2-72B2059A986D}" name="Column7958" dataDxfId="8417"/>
    <tableColumn id="7979" xr3:uid="{0144BD8E-C5E8-4981-8E53-12576C2CF5B6}" name="Column7959" dataDxfId="8416"/>
    <tableColumn id="7980" xr3:uid="{7C2F27A4-6243-4022-938B-068674CE4E56}" name="Column7960" dataDxfId="8415"/>
    <tableColumn id="7981" xr3:uid="{982C1B37-D195-4B1E-9819-F827940BBF48}" name="Column7961" dataDxfId="8414"/>
    <tableColumn id="7982" xr3:uid="{0D10C4A1-FC10-4C1D-9152-4B29FF3CCC17}" name="Column7962" dataDxfId="8413"/>
    <tableColumn id="7983" xr3:uid="{98193FA3-3DF1-4280-A0EA-4C78E4995487}" name="Column7963" dataDxfId="8412"/>
    <tableColumn id="7984" xr3:uid="{121B3718-AEF4-4D0E-9855-F3E613431971}" name="Column7964" dataDxfId="8411"/>
    <tableColumn id="7985" xr3:uid="{EADAE9B1-5C40-49D1-80EB-FBA731B9D33C}" name="Column7965" dataDxfId="8410"/>
    <tableColumn id="7986" xr3:uid="{746EF624-B0C4-434B-AB5A-014DD26C89CC}" name="Column7966" dataDxfId="8409"/>
    <tableColumn id="7987" xr3:uid="{355574FB-D241-4824-AC20-023930D58EAA}" name="Column7967" dataDxfId="8408"/>
    <tableColumn id="7988" xr3:uid="{A5728B3F-FAAE-4DA7-810E-746526D977AE}" name="Column7968" dataDxfId="8407"/>
    <tableColumn id="7989" xr3:uid="{6E69D782-CC5F-40B7-9340-E50B01938B35}" name="Column7969" dataDxfId="8406"/>
    <tableColumn id="7990" xr3:uid="{F6CDC382-0585-48C7-BF43-ABEAA8E787CE}" name="Column7970" dataDxfId="8405"/>
    <tableColumn id="7991" xr3:uid="{E3FB12B7-8A79-401E-9190-8BC58974510D}" name="Column7971" dataDxfId="8404"/>
    <tableColumn id="7992" xr3:uid="{0530A5A7-2774-4103-B3EA-D41F28C0EE0F}" name="Column7972" dataDxfId="8403"/>
    <tableColumn id="7993" xr3:uid="{9EB19144-037C-4B82-9C03-F04D39ABB005}" name="Column7973" dataDxfId="8402"/>
    <tableColumn id="7994" xr3:uid="{F7A13294-B90F-470B-895C-95B18D4CC50F}" name="Column7974" dataDxfId="8401"/>
    <tableColumn id="7995" xr3:uid="{9C11B308-BCB3-4044-8C04-30C9F3211D4D}" name="Column7975" dataDxfId="8400"/>
    <tableColumn id="7996" xr3:uid="{87ECC4D8-EBE6-4437-94AE-5170770BE349}" name="Column7976" dataDxfId="8399"/>
    <tableColumn id="7997" xr3:uid="{C42983EE-F24F-4A0F-9A4E-1FECFF7F5972}" name="Column7977" dataDxfId="8398"/>
    <tableColumn id="7998" xr3:uid="{154B4E8D-F99A-4661-AF31-4BB0ACB0AED0}" name="Column7978" dataDxfId="8397"/>
    <tableColumn id="7999" xr3:uid="{DEA3466C-663D-41CF-8A86-11BC484A6DE7}" name="Column7979" dataDxfId="8396"/>
    <tableColumn id="8000" xr3:uid="{44B8C4B4-AD8D-4EA7-9BEC-4B5FE2FC072A}" name="Column7980" dataDxfId="8395"/>
    <tableColumn id="8001" xr3:uid="{61B80EC9-EFA0-4A04-9829-DCF52D243B68}" name="Column7981" dataDxfId="8394"/>
    <tableColumn id="8002" xr3:uid="{7D33D1D8-5C28-49BD-921B-C3F55C40B144}" name="Column7982" dataDxfId="8393"/>
    <tableColumn id="8003" xr3:uid="{C739B0E1-A19A-4720-84B9-CA794B15F4C7}" name="Column7983" dataDxfId="8392"/>
    <tableColumn id="8004" xr3:uid="{B5967C52-FD7D-400E-ADB9-8CCF3EAEE0DA}" name="Column7984" dataDxfId="8391"/>
    <tableColumn id="8005" xr3:uid="{BECCBA6E-05A1-4919-8C0A-79433952BF1B}" name="Column7985" dataDxfId="8390"/>
    <tableColumn id="8006" xr3:uid="{18FA0292-D254-468B-829A-A482484BC0B5}" name="Column7986" dataDxfId="8389"/>
    <tableColumn id="8007" xr3:uid="{816B0004-EE07-49A6-B8A1-EEF48295BF2C}" name="Column7987" dataDxfId="8388"/>
    <tableColumn id="8008" xr3:uid="{919926FA-86DD-4B03-A68D-DA5E20CEFE4A}" name="Column7988" dataDxfId="8387"/>
    <tableColumn id="8009" xr3:uid="{86B099EE-CDA2-49DD-860E-D0029A66B11E}" name="Column7989" dataDxfId="8386"/>
    <tableColumn id="8010" xr3:uid="{43AE0544-068A-4BD3-9AB3-F88E5EF3CD0D}" name="Column7990" dataDxfId="8385"/>
    <tableColumn id="8011" xr3:uid="{6E394CF9-97DA-4F2A-9F77-F2C22D06893F}" name="Column7991" dataDxfId="8384"/>
    <tableColumn id="8012" xr3:uid="{1B2C8091-C744-41AD-BDBD-AB96A7DF2587}" name="Column7992" dataDxfId="8383"/>
    <tableColumn id="8013" xr3:uid="{479375AA-9305-4589-9CA8-ADFBDF6DADD2}" name="Column7993" dataDxfId="8382"/>
    <tableColumn id="8014" xr3:uid="{CAFB51EC-D1EB-4E69-9A52-040307ACAFDE}" name="Column7994" dataDxfId="8381"/>
    <tableColumn id="8015" xr3:uid="{5D671FB2-0DEB-46F5-9A73-EB8E82A7BA93}" name="Column7995" dataDxfId="8380"/>
    <tableColumn id="8016" xr3:uid="{5FBFC973-FF74-4516-A50C-95633A430D1A}" name="Column7996" dataDxfId="8379"/>
    <tableColumn id="8017" xr3:uid="{AC075C8B-E4D7-4EE8-97C1-4FCC356B1634}" name="Column7997" dataDxfId="8378"/>
    <tableColumn id="8018" xr3:uid="{ED696287-3A1D-44DE-80B4-D14CE2399A4A}" name="Column7998" dataDxfId="8377"/>
    <tableColumn id="8019" xr3:uid="{79185E01-3D86-46E3-8C92-EBBBD9E9AA4A}" name="Column7999" dataDxfId="8376"/>
    <tableColumn id="8020" xr3:uid="{8B2C8DF2-5725-4112-B698-8167E938F191}" name="Column8000" dataDxfId="8375"/>
    <tableColumn id="8021" xr3:uid="{ABA8C199-5319-431E-BA22-725BB7B0010B}" name="Column8001" dataDxfId="8374"/>
    <tableColumn id="8022" xr3:uid="{917793C5-3268-4482-9AE2-92FD8F96493E}" name="Column8002" dataDxfId="8373"/>
    <tableColumn id="8023" xr3:uid="{109E9E67-73B4-423A-AA4B-6808FE233A85}" name="Column8003" dataDxfId="8372"/>
    <tableColumn id="8024" xr3:uid="{6BD45537-6B27-41A0-87FA-C0D5BB3B37FF}" name="Column8004" dataDxfId="8371"/>
    <tableColumn id="8025" xr3:uid="{BD682134-E0AA-4F6F-B64A-D2E6D205F730}" name="Column8005" dataDxfId="8370"/>
    <tableColumn id="8026" xr3:uid="{566E7D43-2499-4802-8EC7-B690EEC133A3}" name="Column8006" dataDxfId="8369"/>
    <tableColumn id="8027" xr3:uid="{91D7516E-F7F0-4AC2-A7F9-650B3C808468}" name="Column8007" dataDxfId="8368"/>
    <tableColumn id="8028" xr3:uid="{1F4F2239-29CB-425A-9AA7-22EDC860B1C4}" name="Column8008" dataDxfId="8367"/>
    <tableColumn id="8029" xr3:uid="{51AE765E-6817-4032-A753-728561A901D1}" name="Column8009" dataDxfId="8366"/>
    <tableColumn id="8030" xr3:uid="{FF4F4F3F-4C78-40D8-83FC-E53407233FFA}" name="Column8010" dataDxfId="8365"/>
    <tableColumn id="8031" xr3:uid="{776959AA-22F5-4B68-8E4A-D2DEB4908C06}" name="Column8011" dataDxfId="8364"/>
    <tableColumn id="8032" xr3:uid="{94D580A1-BD44-446F-9FD6-771099BE4BA4}" name="Column8012" dataDxfId="8363"/>
    <tableColumn id="8033" xr3:uid="{D30505D5-2A66-4622-9854-0FBD9E3502E6}" name="Column8013" dataDxfId="8362"/>
    <tableColumn id="8034" xr3:uid="{AF3C3CD2-0424-4ED3-8CA2-88306D6479EF}" name="Column8014" dataDxfId="8361"/>
    <tableColumn id="8035" xr3:uid="{5ADA3E4E-4DAD-485A-8301-EF07837FB812}" name="Column8015" dataDxfId="8360"/>
    <tableColumn id="8036" xr3:uid="{91BAFBD2-62B2-41D2-8100-2A87FBBB2C57}" name="Column8016" dataDxfId="8359"/>
    <tableColumn id="8037" xr3:uid="{7ACEE44B-0B72-4CB7-8946-37A9462F6C62}" name="Column8017" dataDxfId="8358"/>
    <tableColumn id="8038" xr3:uid="{BB02AB47-9BDF-4EBB-82C6-9EC277C7885C}" name="Column8018" dataDxfId="8357"/>
    <tableColumn id="8039" xr3:uid="{DC5A301A-C8A9-4D10-A7E6-9D07C4886D94}" name="Column8019" dataDxfId="8356"/>
    <tableColumn id="8040" xr3:uid="{B21BCA52-8C15-44EB-ADCD-7E1197906892}" name="Column8020" dataDxfId="8355"/>
    <tableColumn id="8041" xr3:uid="{279FF1B6-258E-4101-9301-F96A9850D22C}" name="Column8021" dataDxfId="8354"/>
    <tableColumn id="8042" xr3:uid="{523B14B9-F6C9-4091-BC42-F98CFE5551ED}" name="Column8022" dataDxfId="8353"/>
    <tableColumn id="8043" xr3:uid="{26236BE7-4504-4EDC-94A8-E8BDFE6144CC}" name="Column8023" dataDxfId="8352"/>
    <tableColumn id="8044" xr3:uid="{E19A83B7-F87F-49B4-9359-9F78461F524D}" name="Column8024" dataDxfId="8351"/>
    <tableColumn id="8045" xr3:uid="{DDDD44AA-CA2B-458D-92F2-A0A7527F9B9D}" name="Column8025" dataDxfId="8350"/>
    <tableColumn id="8046" xr3:uid="{8FDDF4CA-C6BD-459B-8C00-7853B02DFF79}" name="Column8026" dataDxfId="8349"/>
    <tableColumn id="8047" xr3:uid="{17344725-C5DB-4EE9-A9A5-EC8F8A2D2F86}" name="Column8027" dataDxfId="8348"/>
    <tableColumn id="8048" xr3:uid="{11B9F1B7-9048-4739-8C69-BB3438762B93}" name="Column8028" dataDxfId="8347"/>
    <tableColumn id="8049" xr3:uid="{640672A1-227E-4C10-BA6A-47002B889857}" name="Column8029" dataDxfId="8346"/>
    <tableColumn id="8050" xr3:uid="{94F460B2-7C7E-409F-B7EF-91663B568504}" name="Column8030" dataDxfId="8345"/>
    <tableColumn id="8051" xr3:uid="{FB6670F5-C15D-4D77-94DD-A37C1A45F3F5}" name="Column8031" dataDxfId="8344"/>
    <tableColumn id="8052" xr3:uid="{D44FE5B0-DD05-431D-B6DC-615538048FE3}" name="Column8032" dataDxfId="8343"/>
    <tableColumn id="8053" xr3:uid="{86223101-2C1E-4E0B-9E2B-E651A46E89E6}" name="Column8033" dataDxfId="8342"/>
    <tableColumn id="8054" xr3:uid="{25498562-6C04-4920-964E-D9207FF6DE16}" name="Column8034" dataDxfId="8341"/>
    <tableColumn id="8055" xr3:uid="{DD16ED61-F5A2-46D9-8F53-C55D0DDEA2CC}" name="Column8035" dataDxfId="8340"/>
    <tableColumn id="8056" xr3:uid="{FFAD85E2-773B-4B48-8DEF-B638E4B13E37}" name="Column8036" dataDxfId="8339"/>
    <tableColumn id="8057" xr3:uid="{332067D9-F82F-44F7-B570-040ADC7C6AE3}" name="Column8037" dataDxfId="8338"/>
    <tableColumn id="8058" xr3:uid="{67C88383-DD00-423B-95A3-0FD1EA84A00B}" name="Column8038" dataDxfId="8337"/>
    <tableColumn id="8059" xr3:uid="{176F608B-A3A9-4BF2-87B8-2861EABB3735}" name="Column8039" dataDxfId="8336"/>
    <tableColumn id="8060" xr3:uid="{6E398389-04D4-4A95-AE24-939CDE40E803}" name="Column8040" dataDxfId="8335"/>
    <tableColumn id="8061" xr3:uid="{1807EE4E-5917-46C1-9465-3B734FD68119}" name="Column8041" dataDxfId="8334"/>
    <tableColumn id="8062" xr3:uid="{4B29048D-E6AD-4B7F-A4F5-D22ECACAAED2}" name="Column8042" dataDxfId="8333"/>
    <tableColumn id="8063" xr3:uid="{0A85B934-7E52-4C67-944D-47932A047E3C}" name="Column8043" dataDxfId="8332"/>
    <tableColumn id="8064" xr3:uid="{CF27F47C-0DFC-48A3-A1D7-83E8690C1FA3}" name="Column8044" dataDxfId="8331"/>
    <tableColumn id="8065" xr3:uid="{7901FEA2-D645-45E6-9C65-C34451C038B8}" name="Column8045" dataDxfId="8330"/>
    <tableColumn id="8066" xr3:uid="{0A426DE8-A313-4A91-8CBD-BB7448F30BF8}" name="Column8046" dataDxfId="8329"/>
    <tableColumn id="8067" xr3:uid="{0437B49C-C14C-411C-B0A5-79E9ABE60174}" name="Column8047" dataDxfId="8328"/>
    <tableColumn id="8068" xr3:uid="{273E7315-1D29-444D-99F4-F471B3595700}" name="Column8048" dataDxfId="8327"/>
    <tableColumn id="8069" xr3:uid="{FD59B6FD-2274-42A4-AB13-6C86E67BF9AB}" name="Column8049" dataDxfId="8326"/>
    <tableColumn id="8070" xr3:uid="{9FE5AC99-C9AB-4A46-AFFC-0766DEC43FE3}" name="Column8050" dataDxfId="8325"/>
    <tableColumn id="8071" xr3:uid="{DD1949AB-7ED8-42AA-B177-34601B214320}" name="Column8051" dataDxfId="8324"/>
    <tableColumn id="8072" xr3:uid="{2D82E2A5-4C5A-4D96-B0A5-6E5C8B575CEA}" name="Column8052" dataDxfId="8323"/>
    <tableColumn id="8073" xr3:uid="{AA90ED08-E313-4B95-A79D-FF8710FE6BA0}" name="Column8053" dataDxfId="8322"/>
    <tableColumn id="8074" xr3:uid="{1F90B860-6C66-4778-8EB3-86BAEFCAA01D}" name="Column8054" dataDxfId="8321"/>
    <tableColumn id="8075" xr3:uid="{0A0A1A87-4FE6-4637-A9A0-EEA9B3F13950}" name="Column8055" dataDxfId="8320"/>
    <tableColumn id="8076" xr3:uid="{13019DE7-8E8B-4465-A991-E21D1ACD7BA1}" name="Column8056" dataDxfId="8319"/>
    <tableColumn id="8077" xr3:uid="{B8EABEAF-BA69-4998-B6DE-86B610800333}" name="Column8057" dataDxfId="8318"/>
    <tableColumn id="8078" xr3:uid="{6A35F555-C3EC-41B3-A138-BA762D121431}" name="Column8058" dataDxfId="8317"/>
    <tableColumn id="8079" xr3:uid="{EB52580A-FD65-4D3D-84D4-15986B7FDC11}" name="Column8059" dataDxfId="8316"/>
    <tableColumn id="8080" xr3:uid="{42B842D3-AF59-44FE-9F6D-14951EA6CDF5}" name="Column8060" dataDxfId="8315"/>
    <tableColumn id="8081" xr3:uid="{0EF1A80F-6C67-4E11-9843-DD04177BFC4C}" name="Column8061" dataDxfId="8314"/>
    <tableColumn id="8082" xr3:uid="{61740C73-D208-4542-A668-98FBDEAC9D77}" name="Column8062" dataDxfId="8313"/>
    <tableColumn id="8083" xr3:uid="{ACC216C2-7766-4A5A-94CC-ED649988FD9D}" name="Column8063" dataDxfId="8312"/>
    <tableColumn id="8084" xr3:uid="{30D848ED-C1D4-4F8C-8E8F-717AF7A2E0AC}" name="Column8064" dataDxfId="8311"/>
    <tableColumn id="8085" xr3:uid="{C11D013C-960D-4832-8256-C09EB1954FC1}" name="Column8065" dataDxfId="8310"/>
    <tableColumn id="8086" xr3:uid="{360E178E-E5E9-4370-B936-963AB4F59DCE}" name="Column8066" dataDxfId="8309"/>
    <tableColumn id="8087" xr3:uid="{C21F461E-4162-417D-BF0C-C6F10416A898}" name="Column8067" dataDxfId="8308"/>
    <tableColumn id="8088" xr3:uid="{6E72267F-516B-4E69-95F5-46285ADD2C9C}" name="Column8068" dataDxfId="8307"/>
    <tableColumn id="8089" xr3:uid="{27581407-029C-4284-A0BD-CF87EED9E110}" name="Column8069" dataDxfId="8306"/>
    <tableColumn id="8090" xr3:uid="{3558BBB4-6184-4ABF-AE4E-3617BC2DF982}" name="Column8070" dataDxfId="8305"/>
    <tableColumn id="8091" xr3:uid="{AF1287E4-DB89-4D3C-8196-40CD6268C49D}" name="Column8071" dataDxfId="8304"/>
    <tableColumn id="8092" xr3:uid="{30D44430-BC14-4FF3-8EB9-0AD6A4EB7887}" name="Column8072" dataDxfId="8303"/>
    <tableColumn id="8093" xr3:uid="{0F511B93-254D-4306-8ADC-87809BBC26D5}" name="Column8073" dataDxfId="8302"/>
    <tableColumn id="8094" xr3:uid="{7F678535-7D38-41B3-A54E-40081FC58F0F}" name="Column8074" dataDxfId="8301"/>
    <tableColumn id="8095" xr3:uid="{E77F64E6-1918-4E1E-8299-2703BD949AC8}" name="Column8075" dataDxfId="8300"/>
    <tableColumn id="8096" xr3:uid="{27D95DB1-7060-47D4-A15F-07CEF99B92EE}" name="Column8076" dataDxfId="8299"/>
    <tableColumn id="8097" xr3:uid="{41007669-CAFE-4BFF-A9F1-94013683FD81}" name="Column8077" dataDxfId="8298"/>
    <tableColumn id="8098" xr3:uid="{43D04542-9AA8-4D65-A39D-70AF8BF3F57B}" name="Column8078" dataDxfId="8297"/>
    <tableColumn id="8099" xr3:uid="{2B4988AC-FA11-492B-8EF4-7AD18260AC6E}" name="Column8079" dataDxfId="8296"/>
    <tableColumn id="8100" xr3:uid="{F6C80814-F267-4EF8-B479-0F1D1E2DBE1B}" name="Column8080" dataDxfId="8295"/>
    <tableColumn id="8101" xr3:uid="{EF641541-5011-4BF9-9C04-491D92AA9621}" name="Column8081" dataDxfId="8294"/>
    <tableColumn id="8102" xr3:uid="{7EBAA495-AEA9-4486-9A1A-F41512CD0733}" name="Column8082" dataDxfId="8293"/>
    <tableColumn id="8103" xr3:uid="{3B20066B-E39E-47D8-8536-862CFE4BC2BD}" name="Column8083" dataDxfId="8292"/>
    <tableColumn id="8104" xr3:uid="{63E7357B-FA62-44A2-B961-069E9C90D409}" name="Column8084" dataDxfId="8291"/>
    <tableColumn id="8105" xr3:uid="{B7437E7D-5254-40C5-A4A0-9C9F18484E7A}" name="Column8085" dataDxfId="8290"/>
    <tableColumn id="8106" xr3:uid="{BB290971-A7C9-4262-84CC-8983E710600D}" name="Column8086" dataDxfId="8289"/>
    <tableColumn id="8107" xr3:uid="{F9413BC8-968D-4927-8D4F-83767D2F0818}" name="Column8087" dataDxfId="8288"/>
    <tableColumn id="8108" xr3:uid="{AD5D00DD-810A-4520-A361-4A07755C3779}" name="Column8088" dataDxfId="8287"/>
    <tableColumn id="8109" xr3:uid="{B6E1F6C4-39D7-4293-B2CD-1EA04E6E2CB7}" name="Column8089" dataDxfId="8286"/>
    <tableColumn id="8110" xr3:uid="{6EB94F43-29AA-4121-ADA3-C5B50B03D483}" name="Column8090" dataDxfId="8285"/>
    <tableColumn id="8111" xr3:uid="{6A639639-77BF-47A4-8EBE-89AB352CE7A6}" name="Column8091" dataDxfId="8284"/>
    <tableColumn id="8112" xr3:uid="{710CC11E-7CF7-416C-839F-8C2FFB51A7FE}" name="Column8092" dataDxfId="8283"/>
    <tableColumn id="8113" xr3:uid="{F488BEB1-9808-4544-83C9-29CC0EDB8784}" name="Column8093" dataDxfId="8282"/>
    <tableColumn id="8114" xr3:uid="{EDF36042-85DD-49B6-A42D-E3CB0D812985}" name="Column8094" dataDxfId="8281"/>
    <tableColumn id="8115" xr3:uid="{81496E43-BE8D-46B6-9E48-49E9B511A9EC}" name="Column8095" dataDxfId="8280"/>
    <tableColumn id="8116" xr3:uid="{D24C1EB5-D56F-49DD-BA81-67F720AA061A}" name="Column8096" dataDxfId="8279"/>
    <tableColumn id="8117" xr3:uid="{2BF2AC14-6FD6-44E4-9394-EEF7ADCCA5BA}" name="Column8097" dataDxfId="8278"/>
    <tableColumn id="8118" xr3:uid="{8A19CF28-5523-4AC2-9AAD-62D45C24975E}" name="Column8098" dataDxfId="8277"/>
    <tableColumn id="8119" xr3:uid="{6DC1DE8C-485A-47B9-9F34-59AEE5A4B891}" name="Column8099" dataDxfId="8276"/>
    <tableColumn id="8120" xr3:uid="{51C4C904-8764-42D1-88AE-883F4F55DABC}" name="Column8100" dataDxfId="8275"/>
    <tableColumn id="8121" xr3:uid="{01EAAFF6-85E0-4314-BDB5-74DAB8A05CFC}" name="Column8101" dataDxfId="8274"/>
    <tableColumn id="8122" xr3:uid="{EA5A5A86-FDE2-465A-9B27-DEA83E275B1E}" name="Column8102" dataDxfId="8273"/>
    <tableColumn id="8123" xr3:uid="{DC204ABE-C6D5-4BD1-988E-5E3C4BB5F065}" name="Column8103" dataDxfId="8272"/>
    <tableColumn id="8124" xr3:uid="{F7390235-F150-430C-B5C0-A7574AB88A94}" name="Column8104" dataDxfId="8271"/>
    <tableColumn id="8125" xr3:uid="{E5E90C32-876C-4FD2-9B9F-91882CA2E2E3}" name="Column8105" dataDxfId="8270"/>
    <tableColumn id="8126" xr3:uid="{4FF0E0B5-3509-46E3-BCA1-5451039D0ACE}" name="Column8106" dataDxfId="8269"/>
    <tableColumn id="8127" xr3:uid="{4805BF3F-59BE-4D1E-8A6F-8DD9DC4E0B33}" name="Column8107" dataDxfId="8268"/>
    <tableColumn id="8128" xr3:uid="{63E1A150-34DF-465A-A5D5-C6B475CC3ED3}" name="Column8108" dataDxfId="8267"/>
    <tableColumn id="8129" xr3:uid="{356D5154-B2AC-400E-880A-4FEEFB80F09F}" name="Column8109" dataDxfId="8266"/>
    <tableColumn id="8130" xr3:uid="{C7A2A129-48F7-47C9-B6E0-EEB3D66BF635}" name="Column8110" dataDxfId="8265"/>
    <tableColumn id="8131" xr3:uid="{9695162D-400A-48C3-A3C5-CB689D5F2DCA}" name="Column8111" dataDxfId="8264"/>
    <tableColumn id="8132" xr3:uid="{2AB374F3-D40C-46CE-AF99-292B841DA4EB}" name="Column8112" dataDxfId="8263"/>
    <tableColumn id="8133" xr3:uid="{E0EBAFA6-E462-405D-BFCC-133AA5A87367}" name="Column8113" dataDxfId="8262"/>
    <tableColumn id="8134" xr3:uid="{13807CAB-6F23-455C-8D2D-209A0780103F}" name="Column8114" dataDxfId="8261"/>
    <tableColumn id="8135" xr3:uid="{FD3C1F02-C08D-405B-AFE4-2C0A3E8A31C8}" name="Column8115" dataDxfId="8260"/>
    <tableColumn id="8136" xr3:uid="{387C0F8E-05C3-459C-B3C9-D42B4F62DCEE}" name="Column8116" dataDxfId="8259"/>
    <tableColumn id="8137" xr3:uid="{3C661102-79E6-4163-BFBC-841FCB4A1A97}" name="Column8117" dataDxfId="8258"/>
    <tableColumn id="8138" xr3:uid="{9A6F8655-58E5-4697-968A-06DBFB601293}" name="Column8118" dataDxfId="8257"/>
    <tableColumn id="8139" xr3:uid="{C2D4C797-03CA-4AD8-8BE7-664227DE5374}" name="Column8119" dataDxfId="8256"/>
    <tableColumn id="8140" xr3:uid="{69158E63-F98F-4D8A-918D-87893FDE017C}" name="Column8120" dataDxfId="8255"/>
    <tableColumn id="8141" xr3:uid="{BF5EC889-CEAC-4A0D-A8EE-4125A8213E60}" name="Column8121" dataDxfId="8254"/>
    <tableColumn id="8142" xr3:uid="{4157F1F0-1033-49CB-8F83-EA5C264FF8A6}" name="Column8122" dataDxfId="8253"/>
    <tableColumn id="8143" xr3:uid="{941E1D41-6CDC-4DC5-B971-21E6536FAEFE}" name="Column8123" dataDxfId="8252"/>
    <tableColumn id="8144" xr3:uid="{D0913D8D-B581-4402-9882-A9B1EA5E1629}" name="Column8124" dataDxfId="8251"/>
    <tableColumn id="8145" xr3:uid="{E1BD822E-5FB4-4E1C-ABCD-1DC837FCC0F4}" name="Column8125" dataDxfId="8250"/>
    <tableColumn id="8146" xr3:uid="{80385224-FFFF-42E7-BC19-CD29D5FD2E99}" name="Column8126" dataDxfId="8249"/>
    <tableColumn id="8147" xr3:uid="{22AD4DC7-1A95-45AB-B95B-CBF162C0064B}" name="Column8127" dataDxfId="8248"/>
    <tableColumn id="8148" xr3:uid="{C07D604F-9496-493E-BF4D-FBF11DCB902C}" name="Column8128" dataDxfId="8247"/>
    <tableColumn id="8149" xr3:uid="{C736DC81-2C3A-4B3C-83A6-E23B34ACC026}" name="Column8129" dataDxfId="8246"/>
    <tableColumn id="8150" xr3:uid="{0E0BDD73-8889-4D52-9736-74D05D421900}" name="Column8130" dataDxfId="8245"/>
    <tableColumn id="8151" xr3:uid="{8B585A0E-B2B1-422B-8561-F84AD433801B}" name="Column8131" dataDxfId="8244"/>
    <tableColumn id="8152" xr3:uid="{6DF2BE0C-0393-4709-8DA1-197EAE63B37D}" name="Column8132" dataDxfId="8243"/>
    <tableColumn id="8153" xr3:uid="{34E983BF-D16D-45BD-9F64-BDB84E0DB239}" name="Column8133" dataDxfId="8242"/>
    <tableColumn id="8154" xr3:uid="{23B63F8B-7803-47C4-A460-1B6A05DF3FB1}" name="Column8134" dataDxfId="8241"/>
    <tableColumn id="8155" xr3:uid="{61D39DBE-7763-40F1-9CC3-EC03D84DA919}" name="Column8135" dataDxfId="8240"/>
    <tableColumn id="8156" xr3:uid="{B3259502-E887-472C-8E8F-FD45B9AE83E0}" name="Column8136" dataDxfId="8239"/>
    <tableColumn id="8157" xr3:uid="{75A63CB6-EE66-4403-9FCF-7FAE16225FE4}" name="Column8137" dataDxfId="8238"/>
    <tableColumn id="8158" xr3:uid="{FEE108EA-D3C9-4F7D-8858-E12DBA7899B2}" name="Column8138" dataDxfId="8237"/>
    <tableColumn id="8159" xr3:uid="{B6FA9B5A-0627-4A4B-8506-439B02AF6BCB}" name="Column8139" dataDxfId="8236"/>
    <tableColumn id="8160" xr3:uid="{45D8E908-9571-456E-92DC-7D2526CCAFC9}" name="Column8140" dataDxfId="8235"/>
    <tableColumn id="8161" xr3:uid="{C8A3DF57-BF54-4706-ADB4-9350A2DC93DC}" name="Column8141" dataDxfId="8234"/>
    <tableColumn id="8162" xr3:uid="{EFC2EA19-CD9C-4756-8203-F40D20FF1481}" name="Column8142" dataDxfId="8233"/>
    <tableColumn id="8163" xr3:uid="{8373A3BE-D569-4C14-B661-3A0E9B20D80C}" name="Column8143" dataDxfId="8232"/>
    <tableColumn id="8164" xr3:uid="{3218C60C-F912-43FC-B3F2-6B7589D5B336}" name="Column8144" dataDxfId="8231"/>
    <tableColumn id="8165" xr3:uid="{F49B6005-F349-4450-9981-CF1EE1634F7B}" name="Column8145" dataDxfId="8230"/>
    <tableColumn id="8166" xr3:uid="{196AED20-5118-4170-9CFB-D9FB12F8C913}" name="Column8146" dataDxfId="8229"/>
    <tableColumn id="8167" xr3:uid="{B00C9B40-E539-43CE-AC63-9449953696B6}" name="Column8147" dataDxfId="8228"/>
    <tableColumn id="8168" xr3:uid="{DCC841F6-B7F1-47BD-9727-997E73A1A2C8}" name="Column8148" dataDxfId="8227"/>
    <tableColumn id="8169" xr3:uid="{598FB019-A00C-4191-B464-3689BA84A07B}" name="Column8149" dataDxfId="8226"/>
    <tableColumn id="8170" xr3:uid="{030AD9F6-9037-46BE-BF95-F178C4713CFB}" name="Column8150" dataDxfId="8225"/>
    <tableColumn id="8171" xr3:uid="{E2A38030-7893-44B2-9E04-1873FAE2DDBF}" name="Column8151" dataDxfId="8224"/>
    <tableColumn id="8172" xr3:uid="{A02391AA-68FE-46CD-A8DC-03BCFDD1B259}" name="Column8152" dataDxfId="8223"/>
    <tableColumn id="8173" xr3:uid="{31EEA61E-68C1-4254-88C5-78B731CD043D}" name="Column8153" dataDxfId="8222"/>
    <tableColumn id="8174" xr3:uid="{8DC3255D-2C1D-4CAA-BDB4-666D64D2C843}" name="Column8154" dataDxfId="8221"/>
    <tableColumn id="8175" xr3:uid="{8A075DA0-A052-4838-8CB6-2B7B9B94CB68}" name="Column8155" dataDxfId="8220"/>
    <tableColumn id="8176" xr3:uid="{EA165C78-5A54-458B-9675-8D8F51D270AA}" name="Column8156" dataDxfId="8219"/>
    <tableColumn id="8177" xr3:uid="{45AD4BA0-437E-4A98-862F-4C905EF7671A}" name="Column8157" dataDxfId="8218"/>
    <tableColumn id="8178" xr3:uid="{304329B7-5741-4692-A365-E50C1C48E213}" name="Column8158" dataDxfId="8217"/>
    <tableColumn id="8179" xr3:uid="{4A121D9B-7A1D-4D0C-B3DA-E0E662413139}" name="Column8159" dataDxfId="8216"/>
    <tableColumn id="8180" xr3:uid="{01FC3372-D419-4D29-8F2A-D12ED16F1A4D}" name="Column8160" dataDxfId="8215"/>
    <tableColumn id="8181" xr3:uid="{ADCC4FCF-383C-4964-85B4-96225DFE6286}" name="Column8161" dataDxfId="8214"/>
    <tableColumn id="8182" xr3:uid="{A5512B50-F5B9-434C-A371-5E78D956FCF2}" name="Column8162" dataDxfId="8213"/>
    <tableColumn id="8183" xr3:uid="{016310B5-72F2-41A1-BDAD-73D83B7DE108}" name="Column8163" dataDxfId="8212"/>
    <tableColumn id="8184" xr3:uid="{5E9A3730-2D28-481A-A893-A07AF6563080}" name="Column8164" dataDxfId="8211"/>
    <tableColumn id="8185" xr3:uid="{4A0B3067-40D1-4601-9F3B-41992E12A553}" name="Column8165" dataDxfId="8210"/>
    <tableColumn id="8186" xr3:uid="{95BD66B5-0ED6-41B8-AB4A-8BCFADEC3819}" name="Column8166" dataDxfId="8209"/>
    <tableColumn id="8187" xr3:uid="{75FD7184-013C-4807-BB38-172C6BEB30DC}" name="Column8167" dataDxfId="8208"/>
    <tableColumn id="8188" xr3:uid="{635C97A3-1BCE-4E6C-959F-1F1DCA86711A}" name="Column8168" dataDxfId="8207"/>
    <tableColumn id="8189" xr3:uid="{D26D4621-A5CE-402A-B418-D0499EE2F32D}" name="Column8169" dataDxfId="8206"/>
    <tableColumn id="8190" xr3:uid="{09253EF7-3860-4BC1-9AC7-9C77503B27F7}" name="Column8170" dataDxfId="8205"/>
    <tableColumn id="8191" xr3:uid="{A2131261-4929-4376-BFDF-D4D3919F2CA7}" name="Column8171" dataDxfId="8204"/>
    <tableColumn id="8192" xr3:uid="{6A2623C8-8FA6-4592-94DF-2BF89CFA1315}" name="Column8172" dataDxfId="8203"/>
    <tableColumn id="8193" xr3:uid="{C8351BB1-F3EF-4797-BA6A-DEA00BB18E34}" name="Column8173" dataDxfId="8202"/>
    <tableColumn id="8194" xr3:uid="{0A53BCEC-CFE3-49AB-B8DE-319571121AF8}" name="Column8174" dataDxfId="8201"/>
    <tableColumn id="8195" xr3:uid="{11DBAFA2-27B8-4B77-8229-C08BF1495C14}" name="Column8175" dataDxfId="8200"/>
    <tableColumn id="8196" xr3:uid="{79CD7A26-19D6-42DD-8EE9-2A5A51E4420C}" name="Column8176" dataDxfId="8199"/>
    <tableColumn id="8197" xr3:uid="{5AC3BC50-D10E-4090-B9A5-7C33CBBCA69D}" name="Column8177" dataDxfId="8198"/>
    <tableColumn id="8198" xr3:uid="{6459E4F0-553E-4E8A-A89A-0CB95E611F4D}" name="Column8178" dataDxfId="8197"/>
    <tableColumn id="8199" xr3:uid="{A3BD8393-5C8F-4DFC-970E-0716949F2AD1}" name="Column8179" dataDxfId="8196"/>
    <tableColumn id="8200" xr3:uid="{F16F810D-7167-4B8E-AFFA-464D56012B49}" name="Column8180" dataDxfId="8195"/>
    <tableColumn id="8201" xr3:uid="{773D999A-771C-461F-91E4-727283168091}" name="Column8181" dataDxfId="8194"/>
    <tableColumn id="8202" xr3:uid="{A26F036E-25B4-4878-AC00-B75244EA50E3}" name="Column8182" dataDxfId="8193"/>
    <tableColumn id="8203" xr3:uid="{6D9869CE-ADD2-4CBA-910A-CBD8B7A19EB4}" name="Column8183" dataDxfId="8192"/>
    <tableColumn id="8204" xr3:uid="{559A5BDC-AA69-441E-8144-F8357F686A90}" name="Column8184" dataDxfId="8191"/>
    <tableColumn id="8205" xr3:uid="{F607E242-7DCF-44A9-B568-DD3D0956254B}" name="Column8185" dataDxfId="8190"/>
    <tableColumn id="8206" xr3:uid="{96AE2328-4AD1-4F2B-9781-6A9CE9128090}" name="Column8186" dataDxfId="8189"/>
    <tableColumn id="8207" xr3:uid="{0612DAB4-3851-4D81-BF99-A0D21354158C}" name="Column8187" dataDxfId="8188"/>
    <tableColumn id="8208" xr3:uid="{FD662780-5C1D-40E3-85B1-AB59CF8998D7}" name="Column8188" dataDxfId="8187"/>
    <tableColumn id="8209" xr3:uid="{AF1A04FB-57F1-41F7-8082-BCF490616126}" name="Column8189" dataDxfId="8186"/>
    <tableColumn id="8210" xr3:uid="{BEAB81FE-4F9D-4E20-B1BD-55EE3930E91D}" name="Column8190" dataDxfId="8185"/>
    <tableColumn id="8211" xr3:uid="{B3ED7B60-1511-4AF0-8AC4-33A86D16E6C9}" name="Column8191" dataDxfId="8184"/>
    <tableColumn id="8212" xr3:uid="{E050514E-1E3D-4ABA-B1C0-5CE5EA1FE485}" name="Column8192" dataDxfId="8183"/>
    <tableColumn id="8213" xr3:uid="{2D6D9C76-6625-4145-AD7B-1A45089312EF}" name="Column8193" dataDxfId="8182"/>
    <tableColumn id="8214" xr3:uid="{A19B5E1A-ACCE-4D0E-98C8-FD008AC9EEDE}" name="Column8194" dataDxfId="8181"/>
    <tableColumn id="8215" xr3:uid="{538DDBBA-A3E1-4336-BAB5-7A9CF412209A}" name="Column8195" dataDxfId="8180"/>
    <tableColumn id="8216" xr3:uid="{8E5B6956-6F33-4C14-9003-244D695CCF46}" name="Column8196" dataDxfId="8179"/>
    <tableColumn id="8217" xr3:uid="{1A72BA65-9FFB-4213-9CDB-FD4DB9A03BE2}" name="Column8197" dataDxfId="8178"/>
    <tableColumn id="8218" xr3:uid="{6228FC2E-B4DF-4624-9DEC-96682F995747}" name="Column8198" dataDxfId="8177"/>
    <tableColumn id="8219" xr3:uid="{882F9375-37DA-4614-8C71-0A62AD6D7FF9}" name="Column8199" dataDxfId="8176"/>
    <tableColumn id="8220" xr3:uid="{4B95961D-E4F7-4351-885F-8D7F5654D800}" name="Column8200" dataDxfId="8175"/>
    <tableColumn id="8221" xr3:uid="{D0ACFD35-E5A0-47FC-B621-F316620AFBF9}" name="Column8201" dataDxfId="8174"/>
    <tableColumn id="8222" xr3:uid="{D7F509D1-2C2E-45BD-B797-BAC6E04E3264}" name="Column8202" dataDxfId="8173"/>
    <tableColumn id="8223" xr3:uid="{6F07CA48-5051-401B-A3F7-B9D9F1B557D4}" name="Column8203" dataDxfId="8172"/>
    <tableColumn id="8224" xr3:uid="{777AF427-216D-41D1-82D6-0F73B109A2DB}" name="Column8204" dataDxfId="8171"/>
    <tableColumn id="8225" xr3:uid="{3011FAAE-78A4-4CF9-837B-5CC084531EA0}" name="Column8205" dataDxfId="8170"/>
    <tableColumn id="8226" xr3:uid="{014FF070-D25F-4ABC-A9CC-19B08F5D444B}" name="Column8206" dataDxfId="8169"/>
    <tableColumn id="8227" xr3:uid="{74FDED3C-D807-470F-80E9-90E1487420F3}" name="Column8207" dataDxfId="8168"/>
    <tableColumn id="8228" xr3:uid="{76673CE0-52E4-4AF1-AC2C-11A904CCCAC8}" name="Column8208" dataDxfId="8167"/>
    <tableColumn id="8229" xr3:uid="{27DBE58C-8BB1-45C8-BD78-4E3DBCD236E1}" name="Column8209" dataDxfId="8166"/>
    <tableColumn id="8230" xr3:uid="{DA01EE67-1D09-4912-9D9D-BD961FC16A17}" name="Column8210" dataDxfId="8165"/>
    <tableColumn id="8231" xr3:uid="{5C7358B8-1BFB-4F35-B230-CC9CF0E94DD6}" name="Column8211" dataDxfId="8164"/>
    <tableColumn id="8232" xr3:uid="{385A8CC6-174B-467B-9BBB-B20E5B185EE3}" name="Column8212" dataDxfId="8163"/>
    <tableColumn id="8233" xr3:uid="{24E67FF7-0D77-4E4D-B874-4FF7CDC58E89}" name="Column8213" dataDxfId="8162"/>
    <tableColumn id="8234" xr3:uid="{A71CEF4A-6348-4C57-B002-5283B57241F1}" name="Column8214" dataDxfId="8161"/>
    <tableColumn id="8235" xr3:uid="{DAB686D9-E97A-4D2E-B787-0208F11E3BD2}" name="Column8215" dataDxfId="8160"/>
    <tableColumn id="8236" xr3:uid="{57B53210-80FA-49AB-A421-4CD56B200C6B}" name="Column8216" dataDxfId="8159"/>
    <tableColumn id="8237" xr3:uid="{215638BD-124C-4B4F-974C-65776B7B84CA}" name="Column8217" dataDxfId="8158"/>
    <tableColumn id="8238" xr3:uid="{00C77083-EFE2-42F7-B22F-E665D6EB7B7C}" name="Column8218" dataDxfId="8157"/>
    <tableColumn id="8239" xr3:uid="{EB8CF0EF-72CA-4C50-A43C-8505D088433C}" name="Column8219" dataDxfId="8156"/>
    <tableColumn id="8240" xr3:uid="{C3C6B468-5C00-449B-BF18-AF882B32D60A}" name="Column8220" dataDxfId="8155"/>
    <tableColumn id="8241" xr3:uid="{E091982D-DCD5-4DE4-B58B-1DEE524C667F}" name="Column8221" dataDxfId="8154"/>
    <tableColumn id="8242" xr3:uid="{DBA5AFAD-2322-41BE-9C10-A9A6A853410C}" name="Column8222" dataDxfId="8153"/>
    <tableColumn id="8243" xr3:uid="{8FCCDCDE-2DC0-4820-ABCA-A99E8E11121F}" name="Column8223" dataDxfId="8152"/>
    <tableColumn id="8244" xr3:uid="{609D111F-8D0B-45E7-9E40-0F9E05070952}" name="Column8224" dataDxfId="8151"/>
    <tableColumn id="8245" xr3:uid="{6772F481-3F56-4E68-A500-F4D305639A60}" name="Column8225" dataDxfId="8150"/>
    <tableColumn id="8246" xr3:uid="{2D394871-4510-48BC-8FA6-BA140ECC9E53}" name="Column8226" dataDxfId="8149"/>
    <tableColumn id="8247" xr3:uid="{7D8724B8-CCBF-4459-9486-83E929F5EFD8}" name="Column8227" dataDxfId="8148"/>
    <tableColumn id="8248" xr3:uid="{08C9F87D-F8CC-4BF4-8B2F-CDAAD9C39101}" name="Column8228" dataDxfId="8147"/>
    <tableColumn id="8249" xr3:uid="{E493F981-4B51-4FB9-9535-C03717F772B3}" name="Column8229" dataDxfId="8146"/>
    <tableColumn id="8250" xr3:uid="{D21EA277-7F86-4995-B63E-91E5DCD5A2FC}" name="Column8230" dataDxfId="8145"/>
    <tableColumn id="8251" xr3:uid="{B223ED42-0F4C-4732-BCBC-5BE9C33B0811}" name="Column8231" dataDxfId="8144"/>
    <tableColumn id="8252" xr3:uid="{EA9ACDB5-15BD-4F52-BB2C-9E0A1C04DA8E}" name="Column8232" dataDxfId="8143"/>
    <tableColumn id="8253" xr3:uid="{714DFA9C-721E-4BF1-AC79-1B9DFDC80A30}" name="Column8233" dataDxfId="8142"/>
    <tableColumn id="8254" xr3:uid="{596FB86F-FE35-46E3-A016-EB136CF49F43}" name="Column8234" dataDxfId="8141"/>
    <tableColumn id="8255" xr3:uid="{C711A790-124E-4A94-8FBB-27477E9FC761}" name="Column8235" dataDxfId="8140"/>
    <tableColumn id="8256" xr3:uid="{3EDB3B2E-56DD-4069-AF46-604893D14FD9}" name="Column8236" dataDxfId="8139"/>
    <tableColumn id="8257" xr3:uid="{19B42995-EC59-41FD-961C-F20B5E8ABEA2}" name="Column8237" dataDxfId="8138"/>
    <tableColumn id="8258" xr3:uid="{30BD8C38-471D-4D5A-8004-C917DC760B7E}" name="Column8238" dataDxfId="8137"/>
    <tableColumn id="8259" xr3:uid="{336FBD30-18EB-4654-B4CD-C06811F830BD}" name="Column8239" dataDxfId="8136"/>
    <tableColumn id="8260" xr3:uid="{126A8DD8-BD28-4D07-8578-EC4330CCD0C9}" name="Column8240" dataDxfId="8135"/>
    <tableColumn id="8261" xr3:uid="{CF82F4A8-72EB-4FE2-974C-BD86E347370D}" name="Column8241" dataDxfId="8134"/>
    <tableColumn id="8262" xr3:uid="{7E4DABF1-6D7F-4943-BBD2-7B0633954530}" name="Column8242" dataDxfId="8133"/>
    <tableColumn id="8263" xr3:uid="{36537C55-1FCB-485C-A780-1067E819B2DD}" name="Column8243" dataDxfId="8132"/>
    <tableColumn id="8264" xr3:uid="{6949A447-C4A1-43C0-AA98-B0D284C9D094}" name="Column8244" dataDxfId="8131"/>
    <tableColumn id="8265" xr3:uid="{7CB20438-51F0-4616-A35D-3E5E0C26C3C5}" name="Column8245" dataDxfId="8130"/>
    <tableColumn id="8266" xr3:uid="{3B0ABA78-7C62-4D00-AEAA-67F61F745150}" name="Column8246" dataDxfId="8129"/>
    <tableColumn id="8267" xr3:uid="{481C0653-AE5E-46D8-BDA1-9928DD5E7D93}" name="Column8247" dataDxfId="8128"/>
    <tableColumn id="8268" xr3:uid="{13D8248B-9B41-4097-9563-BCD8C3F93C2C}" name="Column8248" dataDxfId="8127"/>
    <tableColumn id="8269" xr3:uid="{A406DBEA-0966-48AC-8772-99AA61F943D3}" name="Column8249" dataDxfId="8126"/>
    <tableColumn id="8270" xr3:uid="{3269E8C1-7A3B-4FA6-B95C-B5A829D81B70}" name="Column8250" dataDxfId="8125"/>
    <tableColumn id="8271" xr3:uid="{84B6FAAB-594E-4766-8C51-740B429CD0ED}" name="Column8251" dataDxfId="8124"/>
    <tableColumn id="8272" xr3:uid="{5CBE5409-D6CC-40F0-B619-BE986E0D2C3F}" name="Column8252" dataDxfId="8123"/>
    <tableColumn id="8273" xr3:uid="{CBEACCF8-0994-45BE-8872-6454F6FA27CD}" name="Column8253" dataDxfId="8122"/>
    <tableColumn id="8274" xr3:uid="{4D911250-8027-423F-A439-773A66426256}" name="Column8254" dataDxfId="8121"/>
    <tableColumn id="8275" xr3:uid="{714E7FD3-EE27-465B-81A7-A129585696AC}" name="Column8255" dataDxfId="8120"/>
    <tableColumn id="8276" xr3:uid="{4E806BDD-9C2E-451C-8AF5-96EF8C7DE0F2}" name="Column8256" dataDxfId="8119"/>
    <tableColumn id="8277" xr3:uid="{D1C678BD-E3D7-4426-A2AE-47B34E65C7BD}" name="Column8257" dataDxfId="8118"/>
    <tableColumn id="8278" xr3:uid="{494670FB-BC62-46BE-ADCC-341DD1BEDD81}" name="Column8258" dataDxfId="8117"/>
    <tableColumn id="8279" xr3:uid="{C6806051-B203-465D-9FDC-4447BF84B079}" name="Column8259" dataDxfId="8116"/>
    <tableColumn id="8280" xr3:uid="{1B160411-AFD1-4189-A3F6-E36ACECEB9BE}" name="Column8260" dataDxfId="8115"/>
    <tableColumn id="8281" xr3:uid="{A0B6D93A-4690-4F04-9B57-77459DC9B80C}" name="Column8261" dataDxfId="8114"/>
    <tableColumn id="8282" xr3:uid="{A3D553C6-42D9-4B30-AB4E-FAE69A5DA906}" name="Column8262" dataDxfId="8113"/>
    <tableColumn id="8283" xr3:uid="{2A31BFAA-3550-413A-8F1B-27F55C9B12D2}" name="Column8263" dataDxfId="8112"/>
    <tableColumn id="8284" xr3:uid="{7A1D2AEB-56C1-4F9E-8F3C-F56973ED7AEA}" name="Column8264" dataDxfId="8111"/>
    <tableColumn id="8285" xr3:uid="{A716F165-229E-4CE7-8499-C11A8398B20C}" name="Column8265" dataDxfId="8110"/>
    <tableColumn id="8286" xr3:uid="{8FB8FF0C-32B2-457B-96B4-7A83D316FEE4}" name="Column8266" dataDxfId="8109"/>
    <tableColumn id="8287" xr3:uid="{BB6AB2D9-DF3B-4F6A-B6AF-40B042B6ECFD}" name="Column8267" dataDxfId="8108"/>
    <tableColumn id="8288" xr3:uid="{38A793A3-9509-4B11-8E02-FD20F33678D8}" name="Column8268" dataDxfId="8107"/>
    <tableColumn id="8289" xr3:uid="{1CBF6715-6749-424B-B549-0DE0AC6F9BD2}" name="Column8269" dataDxfId="8106"/>
    <tableColumn id="8290" xr3:uid="{0073D2F9-7810-4E6B-8B55-D280F806584E}" name="Column8270" dataDxfId="8105"/>
    <tableColumn id="8291" xr3:uid="{5A6B0581-AB70-473F-9A56-E63AC0D9ADF0}" name="Column8271" dataDxfId="8104"/>
    <tableColumn id="8292" xr3:uid="{6735AA46-7AAC-4287-B06D-8B8C849F5A2E}" name="Column8272" dataDxfId="8103"/>
    <tableColumn id="8293" xr3:uid="{86CE8D2B-82CC-444A-9E3D-E7E48F521186}" name="Column8273" dataDxfId="8102"/>
    <tableColumn id="8294" xr3:uid="{A0554EA8-9CC4-4E47-BD57-4FC46DAF4927}" name="Column8274" dataDxfId="8101"/>
    <tableColumn id="8295" xr3:uid="{38E04D09-3BA2-405B-BE27-DFBE1387BDBA}" name="Column8275" dataDxfId="8100"/>
    <tableColumn id="8296" xr3:uid="{10E2D576-F661-4329-89D0-60F966E55AA3}" name="Column8276" dataDxfId="8099"/>
    <tableColumn id="8297" xr3:uid="{9436E8B3-07D5-41B4-B02D-54D99D6B71AA}" name="Column8277" dataDxfId="8098"/>
    <tableColumn id="8298" xr3:uid="{30DB9D82-533A-4D56-A7E0-BC726325C848}" name="Column8278" dataDxfId="8097"/>
    <tableColumn id="8299" xr3:uid="{8D3136A5-BB3C-42C2-A499-29F49ED751C0}" name="Column8279" dataDxfId="8096"/>
    <tableColumn id="8300" xr3:uid="{BC734C8D-BCDF-4DD1-882F-50ACFC4CFA39}" name="Column8280" dataDxfId="8095"/>
    <tableColumn id="8301" xr3:uid="{6E71808E-FB58-49F0-9DB9-B39F3D891E6B}" name="Column8281" dataDxfId="8094"/>
    <tableColumn id="8302" xr3:uid="{43F67951-337A-44AA-9CB0-2B05D62C579B}" name="Column8282" dataDxfId="8093"/>
    <tableColumn id="8303" xr3:uid="{1B927623-89A8-4473-861E-A89F0115E6DA}" name="Column8283" dataDxfId="8092"/>
    <tableColumn id="8304" xr3:uid="{A03A8A4B-2FB3-45B3-943D-22B764597821}" name="Column8284" dataDxfId="8091"/>
    <tableColumn id="8305" xr3:uid="{017F9DE1-BC4A-4D26-95E5-799CCB4DEF36}" name="Column8285" dataDxfId="8090"/>
    <tableColumn id="8306" xr3:uid="{BADFFDCA-B190-4002-B929-25EC9D1D0EB9}" name="Column8286" dataDxfId="8089"/>
    <tableColumn id="8307" xr3:uid="{24858DCD-DCBA-476E-855A-2230C6D7B346}" name="Column8287" dataDxfId="8088"/>
    <tableColumn id="8308" xr3:uid="{CBE52913-3D32-4E24-8A3C-BCF89ADCF70A}" name="Column8288" dataDxfId="8087"/>
    <tableColumn id="8309" xr3:uid="{F14B7EA8-54FA-45A4-AB03-FD2884F47A42}" name="Column8289" dataDxfId="8086"/>
    <tableColumn id="8310" xr3:uid="{0C504CE2-9B6C-42ED-819D-FBEC541BA054}" name="Column8290" dataDxfId="8085"/>
    <tableColumn id="8311" xr3:uid="{44B8B797-9C37-4C76-9904-D9016F196108}" name="Column8291" dataDxfId="8084"/>
    <tableColumn id="8312" xr3:uid="{9674968C-BE6A-463A-BB56-BC191D5C8049}" name="Column8292" dataDxfId="8083"/>
    <tableColumn id="8313" xr3:uid="{EFC9BF77-3DF2-4A9C-83F2-4B0A05A0E757}" name="Column8293" dataDxfId="8082"/>
    <tableColumn id="8314" xr3:uid="{69E1DA78-1B39-45FC-ADF5-DB2E4A366B65}" name="Column8294" dataDxfId="8081"/>
    <tableColumn id="8315" xr3:uid="{FB1F2D07-F405-45DC-9E4B-CC026027491A}" name="Column8295" dataDxfId="8080"/>
    <tableColumn id="8316" xr3:uid="{580F8F1C-06FE-443E-B6A5-A363CBF63537}" name="Column8296" dataDxfId="8079"/>
    <tableColumn id="8317" xr3:uid="{3B4307EF-7EC1-477E-88B6-ABC89F932F98}" name="Column8297" dataDxfId="8078"/>
    <tableColumn id="8318" xr3:uid="{E8A2DC65-CE17-4B16-9829-DF56B9B3E1D8}" name="Column8298" dataDxfId="8077"/>
    <tableColumn id="8319" xr3:uid="{722212A1-A97B-455C-950A-6DED036D28E3}" name="Column8299" dataDxfId="8076"/>
    <tableColumn id="8320" xr3:uid="{B2E4362B-C34B-478D-8B08-247CA18E71B2}" name="Column8300" dataDxfId="8075"/>
    <tableColumn id="8321" xr3:uid="{DFE9B951-B3B1-4814-A8E4-B3C7E50DF26D}" name="Column8301" dataDxfId="8074"/>
    <tableColumn id="8322" xr3:uid="{F8597253-B6EE-43F0-B1BB-B23B7BC9DD01}" name="Column8302" dataDxfId="8073"/>
    <tableColumn id="8323" xr3:uid="{19FEF6F7-C0DE-45B0-A1A7-31EB79FF09F4}" name="Column8303" dataDxfId="8072"/>
    <tableColumn id="8324" xr3:uid="{90C3EC2A-EC23-48C7-8FAF-170585C6BE3C}" name="Column8304" dataDxfId="8071"/>
    <tableColumn id="8325" xr3:uid="{F18A3C9E-4A33-490E-8B82-D6BAD1629641}" name="Column8305" dataDxfId="8070"/>
    <tableColumn id="8326" xr3:uid="{04C3F816-DBE6-4065-9DAE-C39318BEB9AF}" name="Column8306" dataDxfId="8069"/>
    <tableColumn id="8327" xr3:uid="{11293AE4-8091-420B-B335-50BD9220B75E}" name="Column8307" dataDxfId="8068"/>
    <tableColumn id="8328" xr3:uid="{D5C0EF87-3396-4F1B-8CE6-629A67D6D69C}" name="Column8308" dataDxfId="8067"/>
    <tableColumn id="8329" xr3:uid="{900F96F8-5095-4785-B22F-47D5FAC26127}" name="Column8309" dataDxfId="8066"/>
    <tableColumn id="8330" xr3:uid="{611613F1-1C05-4CC9-9C55-7E7B5EF8516A}" name="Column8310" dataDxfId="8065"/>
    <tableColumn id="8331" xr3:uid="{0F5F3B97-0BAD-4CA3-88B5-3447A63F1E44}" name="Column8311" dataDxfId="8064"/>
    <tableColumn id="8332" xr3:uid="{B29A41B1-5E2C-4283-B928-64423AEA2983}" name="Column8312" dataDxfId="8063"/>
    <tableColumn id="8333" xr3:uid="{EF7D1382-1F3E-4083-8B45-426BAD405FB3}" name="Column8313" dataDxfId="8062"/>
    <tableColumn id="8334" xr3:uid="{8E09A76B-C237-4D44-97CC-407673E1D98F}" name="Column8314" dataDxfId="8061"/>
    <tableColumn id="8335" xr3:uid="{B06FF8E6-C015-4786-8078-710EE43F17C8}" name="Column8315" dataDxfId="8060"/>
    <tableColumn id="8336" xr3:uid="{D17587BB-167D-4CFB-963F-2CD8B067D0BE}" name="Column8316" dataDxfId="8059"/>
    <tableColumn id="8337" xr3:uid="{F02B6F25-482A-4DF8-B607-5F6070FD484F}" name="Column8317" dataDxfId="8058"/>
    <tableColumn id="8338" xr3:uid="{2E6B8680-3245-43EF-A191-3C0B2ADAA938}" name="Column8318" dataDxfId="8057"/>
    <tableColumn id="8339" xr3:uid="{F6CE99BB-1CD0-4C93-8E3F-084B86082D33}" name="Column8319" dataDxfId="8056"/>
    <tableColumn id="8340" xr3:uid="{E4C0F1F1-0F4B-4353-A068-0BF9A6CD37CC}" name="Column8320" dataDxfId="8055"/>
    <tableColumn id="8341" xr3:uid="{00E3D216-3995-4D1A-92C0-3153C65F9508}" name="Column8321" dataDxfId="8054"/>
    <tableColumn id="8342" xr3:uid="{2B493625-AEE4-4CFF-8FA1-C904200806C6}" name="Column8322" dataDxfId="8053"/>
    <tableColumn id="8343" xr3:uid="{6045131E-6131-4997-91F7-30E6CF2F762D}" name="Column8323" dataDxfId="8052"/>
    <tableColumn id="8344" xr3:uid="{D621AB15-464E-448A-AC60-E2B74D9E68EE}" name="Column8324" dataDxfId="8051"/>
    <tableColumn id="8345" xr3:uid="{967A1376-C9E8-4411-A850-B4CF714BE754}" name="Column8325" dataDxfId="8050"/>
    <tableColumn id="8346" xr3:uid="{1979A5E9-CC42-42BB-BBDF-DD857E1341E4}" name="Column8326" dataDxfId="8049"/>
    <tableColumn id="8347" xr3:uid="{68AF5137-159A-4D7C-A965-584245508C9D}" name="Column8327" dataDxfId="8048"/>
    <tableColumn id="8348" xr3:uid="{2CD4725E-CEE4-430A-ACFC-1D8DDD38BE3F}" name="Column8328" dataDxfId="8047"/>
    <tableColumn id="8349" xr3:uid="{E12A0591-F498-489D-BD9E-454D71679260}" name="Column8329" dataDxfId="8046"/>
    <tableColumn id="8350" xr3:uid="{B3390063-72D8-4407-AF6E-81AEF0E80529}" name="Column8330" dataDxfId="8045"/>
    <tableColumn id="8351" xr3:uid="{93CB2DFE-CC86-449D-8893-619FBD13EC43}" name="Column8331" dataDxfId="8044"/>
    <tableColumn id="8352" xr3:uid="{C8FE2B8B-0029-40AF-ACAB-09A901D47BCC}" name="Column8332" dataDxfId="8043"/>
    <tableColumn id="8353" xr3:uid="{4A4D9EA9-7DD6-473F-9290-150588F1EA23}" name="Column8333" dataDxfId="8042"/>
    <tableColumn id="8354" xr3:uid="{563838A5-280C-4EE8-AC08-90B3FF74AD0D}" name="Column8334" dataDxfId="8041"/>
    <tableColumn id="8355" xr3:uid="{9960B415-E6B4-4B83-AFB4-89192CBC5701}" name="Column8335" dataDxfId="8040"/>
    <tableColumn id="8356" xr3:uid="{AF97A44D-D848-4346-8EB6-2A8BC0115D74}" name="Column8336" dataDxfId="8039"/>
    <tableColumn id="8357" xr3:uid="{409FF4F0-0F7B-4DA8-8E40-F3394A49515B}" name="Column8337" dataDxfId="8038"/>
    <tableColumn id="8358" xr3:uid="{FF7BD0AF-8D19-4D23-B9AF-A17E6D9AB942}" name="Column8338" dataDxfId="8037"/>
    <tableColumn id="8359" xr3:uid="{4E83F57E-B7D8-437D-8A4F-8C324C530B17}" name="Column8339" dataDxfId="8036"/>
    <tableColumn id="8360" xr3:uid="{B0E56A89-61D8-491F-A0D6-34D10E51A422}" name="Column8340" dataDxfId="8035"/>
    <tableColumn id="8361" xr3:uid="{E179BE0E-8621-4B52-9FCF-653FDB3D8169}" name="Column8341" dataDxfId="8034"/>
    <tableColumn id="8362" xr3:uid="{4D840449-073E-4C3C-9491-419C7DE34737}" name="Column8342" dataDxfId="8033"/>
    <tableColumn id="8363" xr3:uid="{7D7EE097-BB5F-4B70-B7ED-5ED3FA4C382B}" name="Column8343" dataDxfId="8032"/>
    <tableColumn id="8364" xr3:uid="{0D347B3D-421E-4D0D-B059-26BA5E490486}" name="Column8344" dataDxfId="8031"/>
    <tableColumn id="8365" xr3:uid="{2BD2730A-B5C4-4563-AEA8-DCA22207D37F}" name="Column8345" dataDxfId="8030"/>
    <tableColumn id="8366" xr3:uid="{C00F3808-AEC7-4D07-8ED9-EF3198AB15D3}" name="Column8346" dataDxfId="8029"/>
    <tableColumn id="8367" xr3:uid="{EB6C5ECB-3074-4778-861C-23A7944A4494}" name="Column8347" dataDxfId="8028"/>
    <tableColumn id="8368" xr3:uid="{39B3B48F-BEB2-4555-827C-59E2FDBB24FC}" name="Column8348" dataDxfId="8027"/>
    <tableColumn id="8369" xr3:uid="{A294C9CC-5A98-44A4-8ECA-35CFF8500E85}" name="Column8349" dataDxfId="8026"/>
    <tableColumn id="8370" xr3:uid="{140BE850-D883-4C86-9303-9E9A3255BF2F}" name="Column8350" dataDxfId="8025"/>
    <tableColumn id="8371" xr3:uid="{FFA4B8B7-F514-4EB6-9586-34E8EA8A44B3}" name="Column8351" dataDxfId="8024"/>
    <tableColumn id="8372" xr3:uid="{44F204A9-31FC-4FDF-BEF5-E7367A377AB7}" name="Column8352" dataDxfId="8023"/>
    <tableColumn id="8373" xr3:uid="{BA12DEAB-5841-4C48-A8CC-05C650CBEC6B}" name="Column8353" dataDxfId="8022"/>
    <tableColumn id="8374" xr3:uid="{F5701597-2C8A-4924-B5C7-EB53BC94727C}" name="Column8354" dataDxfId="8021"/>
    <tableColumn id="8375" xr3:uid="{89816FC4-3C63-440C-A28F-141EDE8BEEA1}" name="Column8355" dataDxfId="8020"/>
    <tableColumn id="8376" xr3:uid="{B7E17E11-22B6-425A-9389-1D106357C4F8}" name="Column8356" dataDxfId="8019"/>
    <tableColumn id="8377" xr3:uid="{2E94F225-DA5D-4D5E-826B-0A7B5A6EB99F}" name="Column8357" dataDxfId="8018"/>
    <tableColumn id="8378" xr3:uid="{406E3ED0-F215-4A13-B065-71E84F125A6C}" name="Column8358" dataDxfId="8017"/>
    <tableColumn id="8379" xr3:uid="{AAAA0237-BB40-4CE3-B4A2-1F5E4424EB4E}" name="Column8359" dataDxfId="8016"/>
    <tableColumn id="8380" xr3:uid="{7AF33D72-70C4-48FA-98CB-7B555C677509}" name="Column8360" dataDxfId="8015"/>
    <tableColumn id="8381" xr3:uid="{A4D48963-6E09-4BC1-96A2-ADA71708450A}" name="Column8361" dataDxfId="8014"/>
    <tableColumn id="8382" xr3:uid="{139F7D97-E453-4FD4-943C-0C12889C3EC5}" name="Column8362" dataDxfId="8013"/>
    <tableColumn id="8383" xr3:uid="{D7DABBDE-D52A-4FF4-A730-B68CB826FB88}" name="Column8363" dataDxfId="8012"/>
    <tableColumn id="8384" xr3:uid="{6E24CD3B-961A-4109-83EC-35B52E452F38}" name="Column8364" dataDxfId="8011"/>
    <tableColumn id="8385" xr3:uid="{E5E53514-6CE7-44A2-AE12-A5D393EDB30B}" name="Column8365" dataDxfId="8010"/>
    <tableColumn id="8386" xr3:uid="{C09E0B07-5C1D-4059-88DA-8FF631435A78}" name="Column8366" dataDxfId="8009"/>
    <tableColumn id="8387" xr3:uid="{6ACC11C6-D432-460D-8652-9BF8B1844114}" name="Column8367" dataDxfId="8008"/>
    <tableColumn id="8388" xr3:uid="{A26DA5BF-60CB-4B74-AFE7-3197103C1BB4}" name="Column8368" dataDxfId="8007"/>
    <tableColumn id="8389" xr3:uid="{CB9E12C4-42C3-461A-AEE2-17A6C2C8C2D7}" name="Column8369" dataDxfId="8006"/>
    <tableColumn id="8390" xr3:uid="{91E73C83-134D-4D9D-994A-A98C51812C50}" name="Column8370" dataDxfId="8005"/>
    <tableColumn id="8391" xr3:uid="{7DCCA21B-96DA-43B9-8EDF-63715F897D1A}" name="Column8371" dataDxfId="8004"/>
    <tableColumn id="8392" xr3:uid="{1CC4FB88-7FBF-47FA-BC3E-EEB5CE1DD912}" name="Column8372" dataDxfId="8003"/>
    <tableColumn id="8393" xr3:uid="{E241B09D-11AF-4911-B96C-23766644A074}" name="Column8373" dataDxfId="8002"/>
    <tableColumn id="8394" xr3:uid="{635C3DEF-BB1B-49C8-8F6C-08978C1AF5D0}" name="Column8374" dataDxfId="8001"/>
    <tableColumn id="8395" xr3:uid="{5DBA416E-BCC5-4040-A8CC-B38D6F8BF1D4}" name="Column8375" dataDxfId="8000"/>
    <tableColumn id="8396" xr3:uid="{88DF8DAE-57D7-4C02-B19B-F99FE4090FA9}" name="Column8376" dataDxfId="7999"/>
    <tableColumn id="8397" xr3:uid="{5F547F3C-C148-4C0A-9C3F-E3A6EF33104E}" name="Column8377" dataDxfId="7998"/>
    <tableColumn id="8398" xr3:uid="{EB3D0B39-19CE-4B85-953B-543CC37B170E}" name="Column8378" dataDxfId="7997"/>
    <tableColumn id="8399" xr3:uid="{C98A35DB-6D5B-4DD2-9B3C-398D96D708C0}" name="Column8379" dataDxfId="7996"/>
    <tableColumn id="8400" xr3:uid="{5FBC3BCE-FE02-4F1E-897A-F29C2C72B9C3}" name="Column8380" dataDxfId="7995"/>
    <tableColumn id="8401" xr3:uid="{3AFBA8D5-078F-4880-A6FA-DEA699F431BA}" name="Column8381" dataDxfId="7994"/>
    <tableColumn id="8402" xr3:uid="{16E3CB0E-EFAA-4CCE-94DE-692CF76AD7C1}" name="Column8382" dataDxfId="7993"/>
    <tableColumn id="8403" xr3:uid="{0345C0B9-490C-403A-B95D-A22B8A1B595C}" name="Column8383" dataDxfId="7992"/>
    <tableColumn id="8404" xr3:uid="{8C812B5A-DBC0-4E5E-9D5E-44FE924ECBC0}" name="Column8384" dataDxfId="7991"/>
    <tableColumn id="8405" xr3:uid="{BF511C16-934A-4323-B5DF-FA9558A44138}" name="Column8385" dataDxfId="7990"/>
    <tableColumn id="8406" xr3:uid="{DB8D89EA-C837-441B-A26C-5EB1058647C4}" name="Column8386" dataDxfId="7989"/>
    <tableColumn id="8407" xr3:uid="{FB576D47-173E-4611-BF55-3001366134D8}" name="Column8387" dataDxfId="7988"/>
    <tableColumn id="8408" xr3:uid="{26FFE83C-3138-443D-B2C5-647DA92E7A9E}" name="Column8388" dataDxfId="7987"/>
    <tableColumn id="8409" xr3:uid="{8CB79C49-9207-4BD5-AA32-4011FC6BEE7F}" name="Column8389" dataDxfId="7986"/>
    <tableColumn id="8410" xr3:uid="{AE55F22F-E316-4611-8748-44A68A230DFF}" name="Column8390" dataDxfId="7985"/>
    <tableColumn id="8411" xr3:uid="{908CA951-7294-4B9F-8CB1-293FFD1D2EFA}" name="Column8391" dataDxfId="7984"/>
    <tableColumn id="8412" xr3:uid="{8939B824-F60A-4111-A350-F8FEFDF60F7A}" name="Column8392" dataDxfId="7983"/>
    <tableColumn id="8413" xr3:uid="{2729C8BE-359C-42C8-BA18-B2C216DEEDCB}" name="Column8393" dataDxfId="7982"/>
    <tableColumn id="8414" xr3:uid="{4AA3B003-FC03-4712-9455-B02B55433D01}" name="Column8394" dataDxfId="7981"/>
    <tableColumn id="8415" xr3:uid="{D95AD243-DC58-44E1-8EC7-E18ED79ED179}" name="Column8395" dataDxfId="7980"/>
    <tableColumn id="8416" xr3:uid="{C07B20E3-D18C-4B34-983F-C1251AB7511B}" name="Column8396" dataDxfId="7979"/>
    <tableColumn id="8417" xr3:uid="{764FDDE3-AC26-4588-A77F-72C683928158}" name="Column8397" dataDxfId="7978"/>
    <tableColumn id="8418" xr3:uid="{BF172681-550E-464C-B965-96F2C9D4A949}" name="Column8398" dataDxfId="7977"/>
    <tableColumn id="8419" xr3:uid="{DC083FCA-2363-4B1A-9E3E-4766FAD4DF80}" name="Column8399" dataDxfId="7976"/>
    <tableColumn id="8420" xr3:uid="{C4FFEF08-DBC7-4E9D-9A1D-79A2363CD5D8}" name="Column8400" dataDxfId="7975"/>
    <tableColumn id="8421" xr3:uid="{52F1D2A9-C673-4CCA-A97E-0819A8B18684}" name="Column8401" dataDxfId="7974"/>
    <tableColumn id="8422" xr3:uid="{57232F65-22E3-4961-9949-A3B2F71B159B}" name="Column8402" dataDxfId="7973"/>
    <tableColumn id="8423" xr3:uid="{986452A9-3A3F-4DB8-A8EA-EE56ECB847DB}" name="Column8403" dataDxfId="7972"/>
    <tableColumn id="8424" xr3:uid="{821C8559-1A47-46F1-A380-02E9CCB9EE8F}" name="Column8404" dataDxfId="7971"/>
    <tableColumn id="8425" xr3:uid="{612F7EDC-255B-45A0-B191-901C016575D9}" name="Column8405" dataDxfId="7970"/>
    <tableColumn id="8426" xr3:uid="{C3141685-09E3-487E-8E66-A2AA8FC23F3B}" name="Column8406" dataDxfId="7969"/>
    <tableColumn id="8427" xr3:uid="{4A8DD1B7-2367-4B16-908F-948E4CB8A4C1}" name="Column8407" dataDxfId="7968"/>
    <tableColumn id="8428" xr3:uid="{9A05D43B-AD55-45D9-921B-DB698E873A0B}" name="Column8408" dataDxfId="7967"/>
    <tableColumn id="8429" xr3:uid="{40E29E57-40D3-48DD-8CF7-7B135FBD568D}" name="Column8409" dataDxfId="7966"/>
    <tableColumn id="8430" xr3:uid="{2506AB49-4069-43C4-8B49-55D3542F931A}" name="Column8410" dataDxfId="7965"/>
    <tableColumn id="8431" xr3:uid="{5C0BF162-D253-43DA-A1ED-6F3295E566F2}" name="Column8411" dataDxfId="7964"/>
    <tableColumn id="8432" xr3:uid="{5E38848F-D1DE-4B70-BCEF-43F336112379}" name="Column8412" dataDxfId="7963"/>
    <tableColumn id="8433" xr3:uid="{27EAB167-8DD7-4507-960B-EC8BB6A9AC31}" name="Column8413" dataDxfId="7962"/>
    <tableColumn id="8434" xr3:uid="{ECA55C20-A40E-4D02-91D9-2627CDD90B87}" name="Column8414" dataDxfId="7961"/>
    <tableColumn id="8435" xr3:uid="{58CD3C22-4D65-4E1D-A2EB-16A9FA9476ED}" name="Column8415" dataDxfId="7960"/>
    <tableColumn id="8436" xr3:uid="{B621A88F-B3AC-4700-845F-EB3B24FF0AD6}" name="Column8416" dataDxfId="7959"/>
    <tableColumn id="8437" xr3:uid="{752790A0-9E43-4FD4-BF44-EC06549EF640}" name="Column8417" dataDxfId="7958"/>
    <tableColumn id="8438" xr3:uid="{097B8F90-BC09-48F9-A929-3B80C2FE87C8}" name="Column8418" dataDxfId="7957"/>
    <tableColumn id="8439" xr3:uid="{354151DB-8342-4CF9-A536-C428DCBCE203}" name="Column8419" dataDxfId="7956"/>
    <tableColumn id="8440" xr3:uid="{F373DEC4-084D-4DEB-84C8-B61340669CE8}" name="Column8420" dataDxfId="7955"/>
    <tableColumn id="8441" xr3:uid="{4B3C579C-2A36-4DCE-85C8-F702CD9AD78D}" name="Column8421" dataDxfId="7954"/>
    <tableColumn id="8442" xr3:uid="{2221C684-2355-4A23-A3E1-530379F58C2F}" name="Column8422" dataDxfId="7953"/>
    <tableColumn id="8443" xr3:uid="{76F92727-4460-4436-B54A-650581B21AEE}" name="Column8423" dataDxfId="7952"/>
    <tableColumn id="8444" xr3:uid="{F47E1DE7-06E7-4B74-AD45-57841C27AE17}" name="Column8424" dataDxfId="7951"/>
    <tableColumn id="8445" xr3:uid="{A74D1161-3E75-4293-99BC-3F0113BD9FE0}" name="Column8425" dataDxfId="7950"/>
    <tableColumn id="8446" xr3:uid="{599B84DF-199A-43DC-89A7-4B6AA1BB66E8}" name="Column8426" dataDxfId="7949"/>
    <tableColumn id="8447" xr3:uid="{9E991A2C-CD61-4698-B043-9E730B99D78F}" name="Column8427" dataDxfId="7948"/>
    <tableColumn id="8448" xr3:uid="{4A9BAC92-4256-4246-903C-A7613E0371B2}" name="Column8428" dataDxfId="7947"/>
    <tableColumn id="8449" xr3:uid="{223C9CE4-1920-4C36-A436-5249DA207679}" name="Column8429" dataDxfId="7946"/>
    <tableColumn id="8450" xr3:uid="{D959139F-E5E9-47F1-9A3F-F5D5B1FE9F7F}" name="Column8430" dataDxfId="7945"/>
    <tableColumn id="8451" xr3:uid="{E71B8F3A-71B8-44EE-92D5-4BF0733BE6A9}" name="Column8431" dataDxfId="7944"/>
    <tableColumn id="8452" xr3:uid="{5BD00D99-033E-44B7-9FAA-E73602453001}" name="Column8432" dataDxfId="7943"/>
    <tableColumn id="8453" xr3:uid="{EEC2FEFC-AA0F-4EBF-8AE5-DAACD6508AF2}" name="Column8433" dataDxfId="7942"/>
    <tableColumn id="8454" xr3:uid="{D814E13A-166F-4A0B-AF80-B5E5F94B6104}" name="Column8434" dataDxfId="7941"/>
    <tableColumn id="8455" xr3:uid="{2F751E72-A4B9-4DDD-8FD9-DC4B4E975190}" name="Column8435" dataDxfId="7940"/>
    <tableColumn id="8456" xr3:uid="{F63396A2-5D9C-4D4E-833F-A13292DA2344}" name="Column8436" dataDxfId="7939"/>
    <tableColumn id="8457" xr3:uid="{1DEFBE39-0EB7-400F-9CF8-AEF59FB4ABBE}" name="Column8437" dataDxfId="7938"/>
    <tableColumn id="8458" xr3:uid="{C5DC9809-FFCF-470C-8469-C05B508B0CD7}" name="Column8438" dataDxfId="7937"/>
    <tableColumn id="8459" xr3:uid="{B5D4D994-E0D1-4023-9DD1-F7F592D975B7}" name="Column8439" dataDxfId="7936"/>
    <tableColumn id="8460" xr3:uid="{44C5D3A0-F29D-4454-97CE-345E77F30450}" name="Column8440" dataDxfId="7935"/>
    <tableColumn id="8461" xr3:uid="{73E5F98F-4402-4E68-8065-718D8816D1A0}" name="Column8441" dataDxfId="7934"/>
    <tableColumn id="8462" xr3:uid="{FDF1CBBF-1829-4A44-B534-A23F0021D2EC}" name="Column8442" dataDxfId="7933"/>
    <tableColumn id="8463" xr3:uid="{D59A8AB3-1CA6-4123-8D47-E2D214BB321A}" name="Column8443" dataDxfId="7932"/>
    <tableColumn id="8464" xr3:uid="{E99EFA5C-CA8E-4252-9097-957AFF7FD6C3}" name="Column8444" dataDxfId="7931"/>
    <tableColumn id="8465" xr3:uid="{CCE405AE-5595-43D7-8C45-F23C6E6A5EDE}" name="Column8445" dataDxfId="7930"/>
    <tableColumn id="8466" xr3:uid="{57D43CAD-6AB4-4134-BA11-6B87F358ADB5}" name="Column8446" dataDxfId="7929"/>
    <tableColumn id="8467" xr3:uid="{89EB5818-C4EF-498D-9A1D-8F30DADA88C3}" name="Column8447" dataDxfId="7928"/>
    <tableColumn id="8468" xr3:uid="{99D283FF-3A75-44E4-8946-55AC53E1138D}" name="Column8448" dataDxfId="7927"/>
    <tableColumn id="8469" xr3:uid="{EDC251CD-5E3C-4358-80DB-1F07810082EF}" name="Column8449" dataDxfId="7926"/>
    <tableColumn id="8470" xr3:uid="{B47DBB4F-5CD3-4FD4-9763-BCC93C701CCF}" name="Column8450" dataDxfId="7925"/>
    <tableColumn id="8471" xr3:uid="{0A74DEFB-47F7-423D-A70C-3174B50FA763}" name="Column8451" dataDxfId="7924"/>
    <tableColumn id="8472" xr3:uid="{D0014C01-0FE9-481A-9D9A-BC22CBD45618}" name="Column8452" dataDxfId="7923"/>
    <tableColumn id="8473" xr3:uid="{0BE29E8B-D7E9-4AD3-A19B-FE99AE49AEF1}" name="Column8453" dataDxfId="7922"/>
    <tableColumn id="8474" xr3:uid="{F4AE39B0-C6CF-47F5-A0CC-DF0EEEC68EEF}" name="Column8454" dataDxfId="7921"/>
    <tableColumn id="8475" xr3:uid="{F910DFBA-72D2-4EC5-B8FD-C57FFCEA93ED}" name="Column8455" dataDxfId="7920"/>
    <tableColumn id="8476" xr3:uid="{2CFBD2BC-8C1B-448A-AB34-D164766F177B}" name="Column8456" dataDxfId="7919"/>
    <tableColumn id="8477" xr3:uid="{0D05C8B2-CF0A-4CEA-9DE7-386767711D5C}" name="Column8457" dataDxfId="7918"/>
    <tableColumn id="8478" xr3:uid="{0F76C36B-F4FE-4C5B-A27C-D798037FC27D}" name="Column8458" dataDxfId="7917"/>
    <tableColumn id="8479" xr3:uid="{212CCB54-6933-437A-BD77-79F7A2FFCD62}" name="Column8459" dataDxfId="7916"/>
    <tableColumn id="8480" xr3:uid="{B3330D1E-52EB-4F93-B083-3409EEBDF1F7}" name="Column8460" dataDxfId="7915"/>
    <tableColumn id="8481" xr3:uid="{861E3ADC-4462-43F1-B249-32FB5F65C72A}" name="Column8461" dataDxfId="7914"/>
    <tableColumn id="8482" xr3:uid="{9D33155B-6292-452A-B442-5E21B729E704}" name="Column8462" dataDxfId="7913"/>
    <tableColumn id="8483" xr3:uid="{7ABE6B98-A9AB-4FEE-8DCF-CF86F8AF7F47}" name="Column8463" dataDxfId="7912"/>
    <tableColumn id="8484" xr3:uid="{20761EA8-162D-4A89-9C07-0A15D2CC5412}" name="Column8464" dataDxfId="7911"/>
    <tableColumn id="8485" xr3:uid="{B9A1CDCD-F5A4-4719-B505-DA36C2971A5E}" name="Column8465" dataDxfId="7910"/>
    <tableColumn id="8486" xr3:uid="{7D28B8DA-9BFF-4C44-B17F-8040D84691E1}" name="Column8466" dataDxfId="7909"/>
    <tableColumn id="8487" xr3:uid="{F957CBF5-11D0-4883-8E47-4F5CA87B781B}" name="Column8467" dataDxfId="7908"/>
    <tableColumn id="8488" xr3:uid="{6C24EAFF-44E2-4F1F-A5F4-31883C838AEA}" name="Column8468" dataDxfId="7907"/>
    <tableColumn id="8489" xr3:uid="{9FD4968E-C05B-4FA9-8A9F-F9A64A034456}" name="Column8469" dataDxfId="7906"/>
    <tableColumn id="8490" xr3:uid="{A117CB2B-A1EE-4572-8B7D-B8D1108C0DB6}" name="Column8470" dataDxfId="7905"/>
    <tableColumn id="8491" xr3:uid="{E2CA38FC-D44E-4F25-B42A-FBFB598C0DE5}" name="Column8471" dataDxfId="7904"/>
    <tableColumn id="8492" xr3:uid="{7FA3DC15-6169-4DCA-92B3-84A8F731FB7A}" name="Column8472" dataDxfId="7903"/>
    <tableColumn id="8493" xr3:uid="{B492284A-0D49-431D-9A2B-35BABFFDF2A1}" name="Column8473" dataDxfId="7902"/>
    <tableColumn id="8494" xr3:uid="{656B8937-0965-41B7-97AF-E9E7FBE87FD3}" name="Column8474" dataDxfId="7901"/>
    <tableColumn id="8495" xr3:uid="{B041494B-A434-413B-835E-4DE3F0F39DF7}" name="Column8475" dataDxfId="7900"/>
    <tableColumn id="8496" xr3:uid="{7316AF87-C8A2-4261-A8CA-B340948025A9}" name="Column8476" dataDxfId="7899"/>
    <tableColumn id="8497" xr3:uid="{E7EEDC41-13A0-4A4C-852D-8AFC2200CEE8}" name="Column8477" dataDxfId="7898"/>
    <tableColumn id="8498" xr3:uid="{2D143FD5-AF98-4EBE-95B7-16CCF1A2A8AF}" name="Column8478" dataDxfId="7897"/>
    <tableColumn id="8499" xr3:uid="{F7D8564E-0F01-431E-9B31-5ED2139A1458}" name="Column8479" dataDxfId="7896"/>
    <tableColumn id="8500" xr3:uid="{F334137C-73F2-41B2-A024-2D9E4DE864AF}" name="Column8480" dataDxfId="7895"/>
    <tableColumn id="8501" xr3:uid="{DACA3FCA-6A57-4FE0-AD32-5C427E59CFC3}" name="Column8481" dataDxfId="7894"/>
    <tableColumn id="8502" xr3:uid="{B87834BA-5566-4EDA-B086-0A168B1163A4}" name="Column8482" dataDxfId="7893"/>
    <tableColumn id="8503" xr3:uid="{099A2E6E-7DD3-43D3-BDAE-1EDE3C525ABC}" name="Column8483" dataDxfId="7892"/>
    <tableColumn id="8504" xr3:uid="{D1960CA0-30DF-446E-9743-7F8A1674CEA4}" name="Column8484" dataDxfId="7891"/>
    <tableColumn id="8505" xr3:uid="{0C1A01AD-97DA-4185-B0B4-3436D52F1A04}" name="Column8485" dataDxfId="7890"/>
    <tableColumn id="8506" xr3:uid="{5B8F7BC1-2037-4E14-86D9-94DD909D4301}" name="Column8486" dataDxfId="7889"/>
    <tableColumn id="8507" xr3:uid="{D38F9452-D533-48CD-865E-9AF8B06F6A39}" name="Column8487" dataDxfId="7888"/>
    <tableColumn id="8508" xr3:uid="{CD143787-B217-4148-8362-9C6F5326666F}" name="Column8488" dataDxfId="7887"/>
    <tableColumn id="8509" xr3:uid="{65072324-6791-454A-BFB4-5ED4A2A27CFA}" name="Column8489" dataDxfId="7886"/>
    <tableColumn id="8510" xr3:uid="{90A436F3-E734-4FA7-884A-87C7F47ED7C1}" name="Column8490" dataDxfId="7885"/>
    <tableColumn id="8511" xr3:uid="{217378CB-9C17-4E78-8732-9031EE3E62DA}" name="Column8491" dataDxfId="7884"/>
    <tableColumn id="8512" xr3:uid="{D7FE4B50-2809-4E55-979C-68A8722F3E64}" name="Column8492" dataDxfId="7883"/>
    <tableColumn id="8513" xr3:uid="{9736603E-B6D7-4427-923D-690A7D883CE5}" name="Column8493" dataDxfId="7882"/>
    <tableColumn id="8514" xr3:uid="{ECEC534D-FDEA-4D14-8F49-5A17C18AFF7F}" name="Column8494" dataDxfId="7881"/>
    <tableColumn id="8515" xr3:uid="{B9F791C3-4C08-40D0-924B-99DBFAF1CA81}" name="Column8495" dataDxfId="7880"/>
    <tableColumn id="8516" xr3:uid="{C8A08B18-F3BC-4965-AB87-D960A69B1E8E}" name="Column8496" dataDxfId="7879"/>
    <tableColumn id="8517" xr3:uid="{3DB39CC5-DFBC-4D2B-8F87-DB5BDA7D4FE7}" name="Column8497" dataDxfId="7878"/>
    <tableColumn id="8518" xr3:uid="{2C46974A-B301-43FB-811A-9B5C259CAC84}" name="Column8498" dataDxfId="7877"/>
    <tableColumn id="8519" xr3:uid="{FA6692DB-A682-4F1A-90D5-1ECA55682EBE}" name="Column8499" dataDxfId="7876"/>
    <tableColumn id="8520" xr3:uid="{276F6F85-56D3-4485-AFE1-42661DF8EEDD}" name="Column8500" dataDxfId="7875"/>
    <tableColumn id="8521" xr3:uid="{1F26BCDB-129B-475C-B305-A0B436E2552A}" name="Column8501" dataDxfId="7874"/>
    <tableColumn id="8522" xr3:uid="{7C448767-D9E8-4F5A-A9A8-DE98C0A9567B}" name="Column8502" dataDxfId="7873"/>
    <tableColumn id="8523" xr3:uid="{C5DE0E73-42B2-4233-B3D0-FB1384933BC8}" name="Column8503" dataDxfId="7872"/>
    <tableColumn id="8524" xr3:uid="{0F235744-3B09-4F35-BEB2-829A862DEF6A}" name="Column8504" dataDxfId="7871"/>
    <tableColumn id="8525" xr3:uid="{ADC99D21-0C7F-4098-9D5F-ACA47CAA4CB6}" name="Column8505" dataDxfId="7870"/>
    <tableColumn id="8526" xr3:uid="{F694B972-5C7F-4AE7-9AAA-31B0576F4D4C}" name="Column8506" dataDxfId="7869"/>
    <tableColumn id="8527" xr3:uid="{05A9C68D-1B81-4F1B-9E39-A383EA15D89E}" name="Column8507" dataDxfId="7868"/>
    <tableColumn id="8528" xr3:uid="{24D2172D-0E7E-49CE-A3E1-599624587F21}" name="Column8508" dataDxfId="7867"/>
    <tableColumn id="8529" xr3:uid="{A367A29B-F3B2-4584-9735-46C0593FCC24}" name="Column8509" dataDxfId="7866"/>
    <tableColumn id="8530" xr3:uid="{26B9129A-5CA9-430C-BE43-FEF30D98D5E4}" name="Column8510" dataDxfId="7865"/>
    <tableColumn id="8531" xr3:uid="{DB51681B-0B09-414E-807E-E6486D0386C4}" name="Column8511" dataDxfId="7864"/>
    <tableColumn id="8532" xr3:uid="{60A863A5-4498-4929-91B6-69EAEF3FEE2C}" name="Column8512" dataDxfId="7863"/>
    <tableColumn id="8533" xr3:uid="{AE942C76-0775-4016-83C2-76041162B3C1}" name="Column8513" dataDxfId="7862"/>
    <tableColumn id="8534" xr3:uid="{8A105A9C-E85A-446C-8868-2193B105549C}" name="Column8514" dataDxfId="7861"/>
    <tableColumn id="8535" xr3:uid="{F9AFA61F-54EB-499B-9D75-B59A7A9A113D}" name="Column8515" dataDxfId="7860"/>
    <tableColumn id="8536" xr3:uid="{926C0178-D13A-41FB-9026-6438CB5F5E81}" name="Column8516" dataDxfId="7859"/>
    <tableColumn id="8537" xr3:uid="{70F0EDAF-9949-4846-8EE7-C11391987574}" name="Column8517" dataDxfId="7858"/>
    <tableColumn id="8538" xr3:uid="{E886E664-E029-4AC6-840B-F492AEE84A14}" name="Column8518" dataDxfId="7857"/>
    <tableColumn id="8539" xr3:uid="{D5BF78A0-D9A7-46BB-AE6D-FDFE29E5CF8E}" name="Column8519" dataDxfId="7856"/>
    <tableColumn id="8540" xr3:uid="{D5729200-5275-4884-BDA5-26726CC0FECA}" name="Column8520" dataDxfId="7855"/>
    <tableColumn id="8541" xr3:uid="{555F575D-9326-49F9-884A-2A525CE235ED}" name="Column8521" dataDxfId="7854"/>
    <tableColumn id="8542" xr3:uid="{79A2DBE1-47A6-4C7B-9BF4-5B53149344FF}" name="Column8522" dataDxfId="7853"/>
    <tableColumn id="8543" xr3:uid="{6D292889-76B9-485D-B33F-3080AFCD8E57}" name="Column8523" dataDxfId="7852"/>
    <tableColumn id="8544" xr3:uid="{15620BD0-CE91-4A69-AEFD-6C5438599248}" name="Column8524" dataDxfId="7851"/>
    <tableColumn id="8545" xr3:uid="{A6CD1706-107D-45A7-BCE8-B63BD52282BF}" name="Column8525" dataDxfId="7850"/>
    <tableColumn id="8546" xr3:uid="{3F851706-8677-4622-969A-FDEC16BF43C2}" name="Column8526" dataDxfId="7849"/>
    <tableColumn id="8547" xr3:uid="{EB31BE82-1F7A-4B54-82EF-52F9AEED336E}" name="Column8527" dataDxfId="7848"/>
    <tableColumn id="8548" xr3:uid="{56053F52-2E9F-4271-A6D7-130B45DC8028}" name="Column8528" dataDxfId="7847"/>
    <tableColumn id="8549" xr3:uid="{D07B7AE1-DE19-48FC-BD03-ADD30831F9B2}" name="Column8529" dataDxfId="7846"/>
    <tableColumn id="8550" xr3:uid="{1029AAE8-6594-4074-B99A-0B8B1CFDF712}" name="Column8530" dataDxfId="7845"/>
    <tableColumn id="8551" xr3:uid="{E866E9AC-314A-4663-9287-7972556747CC}" name="Column8531" dataDxfId="7844"/>
    <tableColumn id="8552" xr3:uid="{55315E44-0D11-42F5-8CEF-12126703229E}" name="Column8532" dataDxfId="7843"/>
    <tableColumn id="8553" xr3:uid="{9B35E87F-F200-4905-B8F8-4277730732BC}" name="Column8533" dataDxfId="7842"/>
    <tableColumn id="8554" xr3:uid="{A95B2C0A-AA5A-4734-8531-36F21BABCBF6}" name="Column8534" dataDxfId="7841"/>
    <tableColumn id="8555" xr3:uid="{4B6253EA-AED0-4CEC-B6CB-B21C7FF6557B}" name="Column8535" dataDxfId="7840"/>
    <tableColumn id="8556" xr3:uid="{C8EEAA94-7180-489B-A861-15EA9D80C542}" name="Column8536" dataDxfId="7839"/>
    <tableColumn id="8557" xr3:uid="{E4B6CB9D-F420-4180-B049-444D4231C3CB}" name="Column8537" dataDxfId="7838"/>
    <tableColumn id="8558" xr3:uid="{0433B0DD-7C18-4EFE-9929-1D3333438EBA}" name="Column8538" dataDxfId="7837"/>
    <tableColumn id="8559" xr3:uid="{A30868DC-9132-4B21-9041-8FBFB1CE75AF}" name="Column8539" dataDxfId="7836"/>
    <tableColumn id="8560" xr3:uid="{45628B93-5BA8-4F4C-B94B-9341E8DE8EB1}" name="Column8540" dataDxfId="7835"/>
    <tableColumn id="8561" xr3:uid="{1AA942E5-64B1-4163-B35C-561FE5445D53}" name="Column8541" dataDxfId="7834"/>
    <tableColumn id="8562" xr3:uid="{BD426D40-258B-4BF9-88DC-9991957D0174}" name="Column8542" dataDxfId="7833"/>
    <tableColumn id="8563" xr3:uid="{2BCE5E8C-73C4-48BD-AA6B-8901C280D44E}" name="Column8543" dataDxfId="7832"/>
    <tableColumn id="8564" xr3:uid="{A2881EC7-6E8C-4873-A5ED-79D8DE86B843}" name="Column8544" dataDxfId="7831"/>
    <tableColumn id="8565" xr3:uid="{F3E56545-A475-43CD-B8F1-30FF1B12B24D}" name="Column8545" dataDxfId="7830"/>
    <tableColumn id="8566" xr3:uid="{6BB6215B-4E6E-441B-A3CE-112F81B6EED7}" name="Column8546" dataDxfId="7829"/>
    <tableColumn id="8567" xr3:uid="{6E1E54D8-3DE8-421E-AEED-9B9826533165}" name="Column8547" dataDxfId="7828"/>
    <tableColumn id="8568" xr3:uid="{E7A424C2-0573-4CB1-98F1-1753F6B5E14B}" name="Column8548" dataDxfId="7827"/>
    <tableColumn id="8569" xr3:uid="{DB753745-8103-4820-9F8C-CEFE38A4E48C}" name="Column8549" dataDxfId="7826"/>
    <tableColumn id="8570" xr3:uid="{E9D2649F-C802-4001-B6B7-0FF3FC4C138D}" name="Column8550" dataDxfId="7825"/>
    <tableColumn id="8571" xr3:uid="{63EAD79E-8A26-499F-A125-0583C4564CD7}" name="Column8551" dataDxfId="7824"/>
    <tableColumn id="8572" xr3:uid="{0B4389E9-6254-4E13-9C21-ACC85CD6DC64}" name="Column8552" dataDxfId="7823"/>
    <tableColumn id="8573" xr3:uid="{C43AD74D-555E-4FC8-ABA8-BD98D9B1C161}" name="Column8553" dataDxfId="7822"/>
    <tableColumn id="8574" xr3:uid="{B887F10E-3213-4562-B178-A58804448200}" name="Column8554" dataDxfId="7821"/>
    <tableColumn id="8575" xr3:uid="{70D2F1FB-E63E-4A68-99C7-6453E9ED6941}" name="Column8555" dataDxfId="7820"/>
    <tableColumn id="8576" xr3:uid="{4AFC7434-CDAC-44A4-9FD2-81A6DFEC579D}" name="Column8556" dataDxfId="7819"/>
    <tableColumn id="8577" xr3:uid="{63946482-B8BA-425D-85D3-2F5B71C2DE33}" name="Column8557" dataDxfId="7818"/>
    <tableColumn id="8578" xr3:uid="{87448C3C-0767-43E7-9266-988965AC9D79}" name="Column8558" dataDxfId="7817"/>
    <tableColumn id="8579" xr3:uid="{0D93BB1E-BDEF-4793-9BEF-87E4C5D35910}" name="Column8559" dataDxfId="7816"/>
    <tableColumn id="8580" xr3:uid="{877E8A62-15D6-4FF5-91C2-737D03DEAE2C}" name="Column8560" dataDxfId="7815"/>
    <tableColumn id="8581" xr3:uid="{1ED39B01-3EB3-4BB9-82DA-7F97DCB68212}" name="Column8561" dataDxfId="7814"/>
    <tableColumn id="8582" xr3:uid="{AB55E1E7-46F3-4EF1-AFE3-F1E0DF14DE83}" name="Column8562" dataDxfId="7813"/>
    <tableColumn id="8583" xr3:uid="{588EEBBA-5CC0-4552-A763-C20B94C36E49}" name="Column8563" dataDxfId="7812"/>
    <tableColumn id="8584" xr3:uid="{A82428FD-9D6F-4F94-B714-7E1CB1C425D5}" name="Column8564" dataDxfId="7811"/>
    <tableColumn id="8585" xr3:uid="{32CA4566-1AF1-44DC-9862-FD5326C50C68}" name="Column8565" dataDxfId="7810"/>
    <tableColumn id="8586" xr3:uid="{CDEBC987-3279-4A8B-AB0E-DFF3FF1B94D2}" name="Column8566" dataDxfId="7809"/>
    <tableColumn id="8587" xr3:uid="{10F8068D-9CFF-450E-ACF1-EA9896F9A83B}" name="Column8567" dataDxfId="7808"/>
    <tableColumn id="8588" xr3:uid="{3F3212EC-0ACC-48E8-A86F-7B51AEC7C81F}" name="Column8568" dataDxfId="7807"/>
    <tableColumn id="8589" xr3:uid="{AB619000-E498-4D8F-9C68-6395E6A5291C}" name="Column8569" dataDxfId="7806"/>
    <tableColumn id="8590" xr3:uid="{DBFA2DAB-C255-4CAB-A323-F55CDA0B6B9F}" name="Column8570" dataDxfId="7805"/>
    <tableColumn id="8591" xr3:uid="{51D90462-9470-4DAA-B822-ADFA903BD9B7}" name="Column8571" dataDxfId="7804"/>
    <tableColumn id="8592" xr3:uid="{BB28E65A-BB9C-4777-A107-3FD284484D24}" name="Column8572" dataDxfId="7803"/>
    <tableColumn id="8593" xr3:uid="{60A8CC2A-77F1-4157-9F04-725417C470A1}" name="Column8573" dataDxfId="7802"/>
    <tableColumn id="8594" xr3:uid="{135799FA-98D6-4572-9438-90F46E274896}" name="Column8574" dataDxfId="7801"/>
    <tableColumn id="8595" xr3:uid="{CCD3001F-AA09-4F0B-8B16-C5560E93B993}" name="Column8575" dataDxfId="7800"/>
    <tableColumn id="8596" xr3:uid="{192ED61A-3955-47DD-9A14-A7C7110CD22B}" name="Column8576" dataDxfId="7799"/>
    <tableColumn id="8597" xr3:uid="{42219E79-FBF6-4AB7-BEBB-F9C59C38C70B}" name="Column8577" dataDxfId="7798"/>
    <tableColumn id="8598" xr3:uid="{275E5BB2-CEE6-4068-8BFD-31F27DCFB613}" name="Column8578" dataDxfId="7797"/>
    <tableColumn id="8599" xr3:uid="{0522FA8E-2A66-461B-AF93-2B83EBCB7F52}" name="Column8579" dataDxfId="7796"/>
    <tableColumn id="8600" xr3:uid="{687A5F55-88BA-4BDF-BBAC-91849599F30E}" name="Column8580" dataDxfId="7795"/>
    <tableColumn id="8601" xr3:uid="{36AE3835-9E44-4642-A656-C1EEE5BDBBB6}" name="Column8581" dataDxfId="7794"/>
    <tableColumn id="8602" xr3:uid="{DEA67BDC-A02A-4603-8B4F-DA020A395656}" name="Column8582" dataDxfId="7793"/>
    <tableColumn id="8603" xr3:uid="{4AC728F8-DFAB-46C7-8EC3-E4361F3B5552}" name="Column8583" dataDxfId="7792"/>
    <tableColumn id="8604" xr3:uid="{FA1F10AF-E99C-4C7A-8AA8-A5C147BC2B82}" name="Column8584" dataDxfId="7791"/>
    <tableColumn id="8605" xr3:uid="{0CE8D1C6-40EB-4FAC-9DFF-DA06227AC5FE}" name="Column8585" dataDxfId="7790"/>
    <tableColumn id="8606" xr3:uid="{A81B0CFD-E79B-401A-ABEC-C9F86EFAFCD0}" name="Column8586" dataDxfId="7789"/>
    <tableColumn id="8607" xr3:uid="{D0468B4B-5376-4B1C-9179-BC513E9C6509}" name="Column8587" dataDxfId="7788"/>
    <tableColumn id="8608" xr3:uid="{AD27DBC8-A425-42ED-95D4-A3F8991A2138}" name="Column8588" dataDxfId="7787"/>
    <tableColumn id="8609" xr3:uid="{B9761A79-2DDC-483B-90A3-CD115099FB48}" name="Column8589" dataDxfId="7786"/>
    <tableColumn id="8610" xr3:uid="{D3CEFEA8-FDC8-4D98-8549-7419B42EFF31}" name="Column8590" dataDxfId="7785"/>
    <tableColumn id="8611" xr3:uid="{12BC8F0D-AF85-421E-ABBF-FC6D60054537}" name="Column8591" dataDxfId="7784"/>
    <tableColumn id="8612" xr3:uid="{DCE65683-00C1-4408-A795-EA67A038059A}" name="Column8592" dataDxfId="7783"/>
    <tableColumn id="8613" xr3:uid="{C31B247C-6B6E-421F-901E-A588ACC90FEE}" name="Column8593" dataDxfId="7782"/>
    <tableColumn id="8614" xr3:uid="{23F54F90-A624-4546-9B74-15B49C5CBD05}" name="Column8594" dataDxfId="7781"/>
    <tableColumn id="8615" xr3:uid="{D20A0400-FCD1-4A73-8ACA-A3C93CA713F5}" name="Column8595" dataDxfId="7780"/>
    <tableColumn id="8616" xr3:uid="{AD033D05-27FA-4DC3-A6D0-B47B6CAC212C}" name="Column8596" dataDxfId="7779"/>
    <tableColumn id="8617" xr3:uid="{337F317A-90EB-4F24-A5FC-E2BD6611AD2E}" name="Column8597" dataDxfId="7778"/>
    <tableColumn id="8618" xr3:uid="{EBA39218-6F2D-4ED9-9CAC-703F9FC2E63B}" name="Column8598" dataDxfId="7777"/>
    <tableColumn id="8619" xr3:uid="{7BD72471-6449-4A7F-A54F-9F4DE50D5DCA}" name="Column8599" dataDxfId="7776"/>
    <tableColumn id="8620" xr3:uid="{D193865B-2DBF-455B-9BB9-BA8C6D559655}" name="Column8600" dataDxfId="7775"/>
    <tableColumn id="8621" xr3:uid="{75A4848B-A4BE-406E-9B7B-4D93F3ACD4B9}" name="Column8601" dataDxfId="7774"/>
    <tableColumn id="8622" xr3:uid="{8EF98239-E222-413A-827E-78264E03F925}" name="Column8602" dataDxfId="7773"/>
    <tableColumn id="8623" xr3:uid="{C82B0478-CD70-41FE-A87B-E98198ED7314}" name="Column8603" dataDxfId="7772"/>
    <tableColumn id="8624" xr3:uid="{7CAB2C92-71C7-4ECD-A3C3-E47EC7EE6F6C}" name="Column8604" dataDxfId="7771"/>
    <tableColumn id="8625" xr3:uid="{850BA4DC-E4B2-4413-98EF-C49D12F7AD42}" name="Column8605" dataDxfId="7770"/>
    <tableColumn id="8626" xr3:uid="{8BF29802-4F24-486A-B1B8-CC3CEA53639B}" name="Column8606" dataDxfId="7769"/>
    <tableColumn id="8627" xr3:uid="{3C37CC46-A4F1-46F0-8B36-ECD0837B4CAD}" name="Column8607" dataDxfId="7768"/>
    <tableColumn id="8628" xr3:uid="{06F051DD-2F6A-4EA5-80B8-23E663EB6048}" name="Column8608" dataDxfId="7767"/>
    <tableColumn id="8629" xr3:uid="{1DB4F93B-5CE3-4A90-B090-0269C928C129}" name="Column8609" dataDxfId="7766"/>
    <tableColumn id="8630" xr3:uid="{B57F4407-0F1B-488D-882D-1A8A18175170}" name="Column8610" dataDxfId="7765"/>
    <tableColumn id="8631" xr3:uid="{E55D2056-35F8-414F-A3E5-A8A573B36C15}" name="Column8611" dataDxfId="7764"/>
    <tableColumn id="8632" xr3:uid="{65574A9F-057B-4801-BAAC-4D52495C418F}" name="Column8612" dataDxfId="7763"/>
    <tableColumn id="8633" xr3:uid="{05C3F4B1-D3C3-4295-8311-B3E7AB38031E}" name="Column8613" dataDxfId="7762"/>
    <tableColumn id="8634" xr3:uid="{96DA1F4F-CBEB-4D5B-B603-5AD95AD3BE10}" name="Column8614" dataDxfId="7761"/>
    <tableColumn id="8635" xr3:uid="{DFAA5B30-1BA0-416C-BF4D-1F17F4CBD462}" name="Column8615" dataDxfId="7760"/>
    <tableColumn id="8636" xr3:uid="{C7D33FDD-6128-4105-92B2-19C5C344814E}" name="Column8616" dataDxfId="7759"/>
    <tableColumn id="8637" xr3:uid="{A60770E9-A9FD-44C9-A272-0BB9514B330B}" name="Column8617" dataDxfId="7758"/>
    <tableColumn id="8638" xr3:uid="{967BFDC7-E15C-41D8-8CB6-42785DABEE98}" name="Column8618" dataDxfId="7757"/>
    <tableColumn id="8639" xr3:uid="{8A213222-1208-4116-BFDB-F58314EA9BC2}" name="Column8619" dataDxfId="7756"/>
    <tableColumn id="8640" xr3:uid="{9AB00AB5-7A94-4AF9-9767-1B5FC6EFBD81}" name="Column8620" dataDxfId="7755"/>
    <tableColumn id="8641" xr3:uid="{DCADD310-B661-4FEF-A4C3-3C9552937F25}" name="Column8621" dataDxfId="7754"/>
    <tableColumn id="8642" xr3:uid="{07494A60-1980-45CA-9D92-943DB587450B}" name="Column8622" dataDxfId="7753"/>
    <tableColumn id="8643" xr3:uid="{99248AEB-518B-4A01-AB54-11BD748E2DFD}" name="Column8623" dataDxfId="7752"/>
    <tableColumn id="8644" xr3:uid="{7684888A-FC10-4B5A-ADFC-AD3FB21E887B}" name="Column8624" dataDxfId="7751"/>
    <tableColumn id="8645" xr3:uid="{41D3B765-58F2-4F4B-8F14-27622A5A3B76}" name="Column8625" dataDxfId="7750"/>
    <tableColumn id="8646" xr3:uid="{31DA1B9B-2E68-4632-B0B8-101FA4953F8D}" name="Column8626" dataDxfId="7749"/>
    <tableColumn id="8647" xr3:uid="{51F2F01A-E9BA-47D6-8F72-69754DD6132B}" name="Column8627" dataDxfId="7748"/>
    <tableColumn id="8648" xr3:uid="{8A00D16E-0A38-4205-BA00-490C6A16D1CE}" name="Column8628" dataDxfId="7747"/>
    <tableColumn id="8649" xr3:uid="{2DD98017-91DC-4CAA-A9BE-5A49DED6D780}" name="Column8629" dataDxfId="7746"/>
    <tableColumn id="8650" xr3:uid="{2F78EFBE-DA71-4CAA-9062-8015C951B5E0}" name="Column8630" dataDxfId="7745"/>
    <tableColumn id="8651" xr3:uid="{533B8161-8E40-4BF0-B16D-1CEB4CEC367A}" name="Column8631" dataDxfId="7744"/>
    <tableColumn id="8652" xr3:uid="{7E667B66-2C31-4F85-B334-A0DB2B67923E}" name="Column8632" dataDxfId="7743"/>
    <tableColumn id="8653" xr3:uid="{AE675F34-C719-45A4-975E-8AA019B6C420}" name="Column8633" dataDxfId="7742"/>
    <tableColumn id="8654" xr3:uid="{F6C8FE2C-1B35-42A4-A146-72F3749F0AF8}" name="Column8634" dataDxfId="7741"/>
    <tableColumn id="8655" xr3:uid="{8D124065-5158-4134-9BCD-A79FC9A7395B}" name="Column8635" dataDxfId="7740"/>
    <tableColumn id="8656" xr3:uid="{E0CDB730-F725-4EDB-B665-BE1A8C3DACDB}" name="Column8636" dataDxfId="7739"/>
    <tableColumn id="8657" xr3:uid="{AB473746-5B47-4EDF-B2B6-07162DF714F4}" name="Column8637" dataDxfId="7738"/>
    <tableColumn id="8658" xr3:uid="{E3C0226E-5B10-4C52-8A4B-C006C556D412}" name="Column8638" dataDxfId="7737"/>
    <tableColumn id="8659" xr3:uid="{36F16AC3-4224-4522-A9F0-9A1D19332689}" name="Column8639" dataDxfId="7736"/>
    <tableColumn id="8660" xr3:uid="{23386382-0A1E-49E9-8265-F3554D0A682A}" name="Column8640" dataDxfId="7735"/>
    <tableColumn id="8661" xr3:uid="{F5976FDD-6E37-457C-A598-B8EB92D96C89}" name="Column8641" dataDxfId="7734"/>
    <tableColumn id="8662" xr3:uid="{64CEC430-C3D6-45DD-8162-D2E0AEF383BC}" name="Column8642" dataDxfId="7733"/>
    <tableColumn id="8663" xr3:uid="{60C185D0-10DA-42CE-A5B6-CC95D375B86B}" name="Column8643" dataDxfId="7732"/>
    <tableColumn id="8664" xr3:uid="{DC71D904-D583-4CAC-8C4A-B74F646EBF11}" name="Column8644" dataDxfId="7731"/>
    <tableColumn id="8665" xr3:uid="{85A94C6A-4127-4BDE-9476-5B5F8D984353}" name="Column8645" dataDxfId="7730"/>
    <tableColumn id="8666" xr3:uid="{FC955785-7FF2-4A07-8E7D-20C2F1646C23}" name="Column8646" dataDxfId="7729"/>
    <tableColumn id="8667" xr3:uid="{B342E7A1-9C29-411C-9F14-0293D44A3F08}" name="Column8647" dataDxfId="7728"/>
    <tableColumn id="8668" xr3:uid="{054A6C40-F8AA-4AF9-8582-A10AB44F285E}" name="Column8648" dataDxfId="7727"/>
    <tableColumn id="8669" xr3:uid="{78C11903-AA89-40DC-BF79-F0978A8165D1}" name="Column8649" dataDxfId="7726"/>
    <tableColumn id="8670" xr3:uid="{0ECA4017-4869-41EC-A439-55893E36EC7E}" name="Column8650" dataDxfId="7725"/>
    <tableColumn id="8671" xr3:uid="{FBEAC8A0-BD95-4974-94B4-0170FF1AB86C}" name="Column8651" dataDxfId="7724"/>
    <tableColumn id="8672" xr3:uid="{45DE9669-3C5F-4502-8280-625E3A693E96}" name="Column8652" dataDxfId="7723"/>
    <tableColumn id="8673" xr3:uid="{F37B5C36-3175-4184-B8DC-B5D946BDC604}" name="Column8653" dataDxfId="7722"/>
    <tableColumn id="8674" xr3:uid="{F0D2F42A-DA62-42A9-9894-EF37AA9B5F95}" name="Column8654" dataDxfId="7721"/>
    <tableColumn id="8675" xr3:uid="{459F75D3-0F18-41FD-9713-F286760EA669}" name="Column8655" dataDxfId="7720"/>
    <tableColumn id="8676" xr3:uid="{AE2495A3-2005-4BF3-AA25-FEB2144C1A0E}" name="Column8656" dataDxfId="7719"/>
    <tableColumn id="8677" xr3:uid="{7375634A-1A7F-48F0-B1FE-03ED547B9AFB}" name="Column8657" dataDxfId="7718"/>
    <tableColumn id="8678" xr3:uid="{07289D11-74DF-4B71-971F-4FB8B09604A5}" name="Column8658" dataDxfId="7717"/>
    <tableColumn id="8679" xr3:uid="{998C1C6B-6D94-4BB0-BABF-3AFBC20C05B5}" name="Column8659" dataDxfId="7716"/>
    <tableColumn id="8680" xr3:uid="{AE67E745-557D-46AC-AD49-5B3D157A2E9F}" name="Column8660" dataDxfId="7715"/>
    <tableColumn id="8681" xr3:uid="{B7DC8511-25B2-4E11-AB5B-B91044499B5C}" name="Column8661" dataDxfId="7714"/>
    <tableColumn id="8682" xr3:uid="{16BBC4B8-AB1D-41C2-8F7B-4122816A4801}" name="Column8662" dataDxfId="7713"/>
    <tableColumn id="8683" xr3:uid="{246E500B-9171-4EF3-93CC-845DF02AA1DF}" name="Column8663" dataDxfId="7712"/>
    <tableColumn id="8684" xr3:uid="{58031833-7012-4F45-8194-9BF44E8F0066}" name="Column8664" dataDxfId="7711"/>
    <tableColumn id="8685" xr3:uid="{360B7DA7-1DA4-4FA9-B9E1-D7E2D3DD7A44}" name="Column8665" dataDxfId="7710"/>
    <tableColumn id="8686" xr3:uid="{D71DEEB2-24DE-42BA-A181-3D8A0557CAD9}" name="Column8666" dataDxfId="7709"/>
    <tableColumn id="8687" xr3:uid="{5543806D-9109-49DC-9865-B9C05B51FC02}" name="Column8667" dataDxfId="7708"/>
    <tableColumn id="8688" xr3:uid="{7ADDB25A-F197-43A2-BFA9-18E20EF0F5BA}" name="Column8668" dataDxfId="7707"/>
    <tableColumn id="8689" xr3:uid="{A4229346-8710-4C31-A2AA-A2E4421979A1}" name="Column8669" dataDxfId="7706"/>
    <tableColumn id="8690" xr3:uid="{9E1D3E78-FD03-493E-A272-9378F8A6B4B3}" name="Column8670" dataDxfId="7705"/>
    <tableColumn id="8691" xr3:uid="{C319E8BC-AC2B-4875-9C07-583310B2E2A8}" name="Column8671" dataDxfId="7704"/>
    <tableColumn id="8692" xr3:uid="{9F4BCEBF-9B0D-4D41-B36B-7F9EDFF195F5}" name="Column8672" dataDxfId="7703"/>
    <tableColumn id="8693" xr3:uid="{E020D98D-7A74-42AF-ADB0-77D7EBD10F4D}" name="Column8673" dataDxfId="7702"/>
    <tableColumn id="8694" xr3:uid="{851D8295-B2C1-4026-9F5A-50ACB92A69FF}" name="Column8674" dataDxfId="7701"/>
    <tableColumn id="8695" xr3:uid="{1F6D68A2-B8E5-4927-A67A-5A90CFE087B0}" name="Column8675" dataDxfId="7700"/>
    <tableColumn id="8696" xr3:uid="{E4CBBCE7-87F4-4E07-9E55-565365DD2334}" name="Column8676" dataDxfId="7699"/>
    <tableColumn id="8697" xr3:uid="{D27C405D-9035-4982-B3CE-FCE4C48E5075}" name="Column8677" dataDxfId="7698"/>
    <tableColumn id="8698" xr3:uid="{6E603C39-CA33-45CB-AD01-BCA6470914D0}" name="Column8678" dataDxfId="7697"/>
    <tableColumn id="8699" xr3:uid="{8CA5B71B-057B-4B62-B0BA-5A953EF8A398}" name="Column8679" dataDxfId="7696"/>
    <tableColumn id="8700" xr3:uid="{5B0D4ADF-D5F2-480C-A7DA-3C48C74FA752}" name="Column8680" dataDxfId="7695"/>
    <tableColumn id="8701" xr3:uid="{A4C60BB1-1D2F-42F5-8322-B7155949623D}" name="Column8681" dataDxfId="7694"/>
    <tableColumn id="8702" xr3:uid="{CBD700AF-59FF-482D-BB64-F7F734B24826}" name="Column8682" dataDxfId="7693"/>
    <tableColumn id="8703" xr3:uid="{11050604-7E6B-49CE-A292-1549B955DB12}" name="Column8683" dataDxfId="7692"/>
    <tableColumn id="8704" xr3:uid="{653E00DC-C54A-4F55-8556-BACEBAC5A179}" name="Column8684" dataDxfId="7691"/>
    <tableColumn id="8705" xr3:uid="{0AE6590B-82D9-4755-A593-FD6958080287}" name="Column8685" dataDxfId="7690"/>
    <tableColumn id="8706" xr3:uid="{B7AA7F56-5831-4854-888C-CCEB72472170}" name="Column8686" dataDxfId="7689"/>
    <tableColumn id="8707" xr3:uid="{920C6A53-8286-4DD6-96DF-EA0DCF096B0C}" name="Column8687" dataDxfId="7688"/>
    <tableColumn id="8708" xr3:uid="{931861E2-4389-42D3-8491-42A8465485DF}" name="Column8688" dataDxfId="7687"/>
    <tableColumn id="8709" xr3:uid="{FA04720E-3B79-467E-8718-DBCB51A436FC}" name="Column8689" dataDxfId="7686"/>
    <tableColumn id="8710" xr3:uid="{6BC22FFB-5207-4406-8261-56C771E34964}" name="Column8690" dataDxfId="7685"/>
    <tableColumn id="8711" xr3:uid="{E8DC0AB7-77DF-4CE7-B280-FA3FE755DACE}" name="Column8691" dataDxfId="7684"/>
    <tableColumn id="8712" xr3:uid="{4D5482EE-C580-4884-B686-6565FCBE8E9D}" name="Column8692" dataDxfId="7683"/>
    <tableColumn id="8713" xr3:uid="{F8C8038D-3A35-49A7-B2E8-3252A0E4503E}" name="Column8693" dataDxfId="7682"/>
    <tableColumn id="8714" xr3:uid="{2DBA3DA4-D838-41D0-9B85-CABA2905A6DB}" name="Column8694" dataDxfId="7681"/>
    <tableColumn id="8715" xr3:uid="{5A47B598-F00A-4877-AB5C-A822B7C8A4DB}" name="Column8695" dataDxfId="7680"/>
    <tableColumn id="8716" xr3:uid="{83F0BE20-7C7B-49FC-BF75-2865A1B82341}" name="Column8696" dataDxfId="7679"/>
    <tableColumn id="8717" xr3:uid="{161FCF0C-1CA2-46D1-8155-E24F9291AFB7}" name="Column8697" dataDxfId="7678"/>
    <tableColumn id="8718" xr3:uid="{12E6DBA0-5813-41FC-B6A8-A34BD67A1E51}" name="Column8698" dataDxfId="7677"/>
    <tableColumn id="8719" xr3:uid="{59A20B31-8F65-438F-AB99-F09B6520362E}" name="Column8699" dataDxfId="7676"/>
    <tableColumn id="8720" xr3:uid="{545E2854-9B11-4CC1-BA3D-E57918CDD17A}" name="Column8700" dataDxfId="7675"/>
    <tableColumn id="8721" xr3:uid="{0F975B52-EF55-4E18-8754-538BCFF692EF}" name="Column8701" dataDxfId="7674"/>
    <tableColumn id="8722" xr3:uid="{71F0C69F-4019-44E6-93F8-105DE2010BE3}" name="Column8702" dataDxfId="7673"/>
    <tableColumn id="8723" xr3:uid="{EC0AE7C7-226B-4500-9277-2F321B9057EF}" name="Column8703" dataDxfId="7672"/>
    <tableColumn id="8724" xr3:uid="{EDEC8DB2-B6B4-4FFA-B393-A5DD63741F71}" name="Column8704" dataDxfId="7671"/>
    <tableColumn id="8725" xr3:uid="{6E500599-B45B-4747-AC7F-032BAC404044}" name="Column8705" dataDxfId="7670"/>
    <tableColumn id="8726" xr3:uid="{09D46596-9BC4-4E8D-AFB8-FE397EDB162C}" name="Column8706" dataDxfId="7669"/>
    <tableColumn id="8727" xr3:uid="{74F6A425-65D0-48CC-B91F-332B668440B9}" name="Column8707" dataDxfId="7668"/>
    <tableColumn id="8728" xr3:uid="{4D355989-EBB0-4D3D-AA5D-E940D6984C89}" name="Column8708" dataDxfId="7667"/>
    <tableColumn id="8729" xr3:uid="{49C058E9-BB53-477E-B12E-D2E7DD98570A}" name="Column8709" dataDxfId="7666"/>
    <tableColumn id="8730" xr3:uid="{7E447442-34C7-4979-94DC-8B49F0D80082}" name="Column8710" dataDxfId="7665"/>
    <tableColumn id="8731" xr3:uid="{C3520B4B-66F4-4C71-BAF1-E9EF36435FDB}" name="Column8711" dataDxfId="7664"/>
    <tableColumn id="8732" xr3:uid="{1397756C-5564-4D51-99C8-F5F042778318}" name="Column8712" dataDxfId="7663"/>
    <tableColumn id="8733" xr3:uid="{31C65695-67C4-46B4-9A6E-494562BF25F6}" name="Column8713" dataDxfId="7662"/>
    <tableColumn id="8734" xr3:uid="{BBEC06AB-8CC4-4761-A22C-CF56714059AA}" name="Column8714" dataDxfId="7661"/>
    <tableColumn id="8735" xr3:uid="{3874A9FD-0D23-45ED-8B59-AB5EE72C3C0C}" name="Column8715" dataDxfId="7660"/>
    <tableColumn id="8736" xr3:uid="{E83F1A6A-1984-4E27-B83C-E89A8107A65E}" name="Column8716" dataDxfId="7659"/>
    <tableColumn id="8737" xr3:uid="{73812881-7A76-4877-872B-80ADD51DD267}" name="Column8717" dataDxfId="7658"/>
    <tableColumn id="8738" xr3:uid="{980A384D-0EFF-457C-8557-07A100274160}" name="Column8718" dataDxfId="7657"/>
    <tableColumn id="8739" xr3:uid="{E9D7E25E-5CDC-4E65-81FA-D15922D79F2F}" name="Column8719" dataDxfId="7656"/>
    <tableColumn id="8740" xr3:uid="{5B52A557-0143-4DB5-A8AC-35DB899632E6}" name="Column8720" dataDxfId="7655"/>
    <tableColumn id="8741" xr3:uid="{F6D0E96F-7F38-429B-B487-83D5A5B69393}" name="Column8721" dataDxfId="7654"/>
    <tableColumn id="8742" xr3:uid="{408AD74B-36AE-4E85-AE20-A65C592F8B32}" name="Column8722" dataDxfId="7653"/>
    <tableColumn id="8743" xr3:uid="{85DF0559-B16E-4462-864E-6CF3D74A1C5F}" name="Column8723" dataDxfId="7652"/>
    <tableColumn id="8744" xr3:uid="{5CDB3863-94E9-48D6-A2BB-FCF52DF100EC}" name="Column8724" dataDxfId="7651"/>
    <tableColumn id="8745" xr3:uid="{F08D8EDD-991C-449A-A621-DA44162E0DE9}" name="Column8725" dataDxfId="7650"/>
    <tableColumn id="8746" xr3:uid="{648DE95C-E404-46EC-8CB4-D645A79A7939}" name="Column8726" dataDxfId="7649"/>
    <tableColumn id="8747" xr3:uid="{E890CA91-01A2-4709-A3EC-DFA3E3818952}" name="Column8727" dataDxfId="7648"/>
    <tableColumn id="8748" xr3:uid="{B2FA98E6-259B-4BC8-A147-55DB95C310D5}" name="Column8728" dataDxfId="7647"/>
    <tableColumn id="8749" xr3:uid="{1BEF3D14-4969-480E-AD8B-6BC667D5F2EE}" name="Column8729" dataDxfId="7646"/>
    <tableColumn id="8750" xr3:uid="{588D06FC-166A-4FD1-825C-4775FAA74C8F}" name="Column8730" dataDxfId="7645"/>
    <tableColumn id="8751" xr3:uid="{A43FC814-9C3B-41F7-B169-48F45DA3ECBE}" name="Column8731" dataDxfId="7644"/>
    <tableColumn id="8752" xr3:uid="{15EB93AE-0616-4541-B839-853D464E0192}" name="Column8732" dataDxfId="7643"/>
    <tableColumn id="8753" xr3:uid="{2BC2B242-5296-4672-9602-1F3449492751}" name="Column8733" dataDxfId="7642"/>
    <tableColumn id="8754" xr3:uid="{06DF4573-443F-4DB0-81DF-4AA79C25774E}" name="Column8734" dataDxfId="7641"/>
    <tableColumn id="8755" xr3:uid="{83C5ED58-CA68-488A-9BA5-DACD580F1A8C}" name="Column8735" dataDxfId="7640"/>
    <tableColumn id="8756" xr3:uid="{7209DC12-E5FB-49D6-B6E1-4A8126A6F294}" name="Column8736" dataDxfId="7639"/>
    <tableColumn id="8757" xr3:uid="{8BFE02E4-1627-492C-8EC7-18BE60C0AAFD}" name="Column8737" dataDxfId="7638"/>
    <tableColumn id="8758" xr3:uid="{A7427970-F852-4355-9E06-664901BE46B8}" name="Column8738" dataDxfId="7637"/>
    <tableColumn id="8759" xr3:uid="{1D11D393-E1CF-4C0C-AC7B-2FDB164FD2C8}" name="Column8739" dataDxfId="7636"/>
    <tableColumn id="8760" xr3:uid="{0AB4E1AB-696E-446D-AAA0-69387B618AC1}" name="Column8740" dataDxfId="7635"/>
    <tableColumn id="8761" xr3:uid="{AC56CE9D-EDD9-473D-BF5A-56AF6F3B167B}" name="Column8741" dataDxfId="7634"/>
    <tableColumn id="8762" xr3:uid="{E6F40322-C765-4E58-BDFC-8FB80AE26B61}" name="Column8742" dataDxfId="7633"/>
    <tableColumn id="8763" xr3:uid="{DFB18EC8-257A-46CE-85D9-8C67869EBA16}" name="Column8743" dataDxfId="7632"/>
    <tableColumn id="8764" xr3:uid="{37CDC3B6-2E45-4FB8-A99A-211F32C520F0}" name="Column8744" dataDxfId="7631"/>
    <tableColumn id="8765" xr3:uid="{48E3A137-90D7-4156-9AE1-EA3511916F11}" name="Column8745" dataDxfId="7630"/>
    <tableColumn id="8766" xr3:uid="{74250DF1-B33A-429B-BE3A-1BD33AFAEE02}" name="Column8746" dataDxfId="7629"/>
    <tableColumn id="8767" xr3:uid="{2C2B0F96-EAEA-4BC7-A2EE-680E42F5ADD9}" name="Column8747" dataDxfId="7628"/>
    <tableColumn id="8768" xr3:uid="{C40D391F-7B78-450C-B289-E8B655845718}" name="Column8748" dataDxfId="7627"/>
    <tableColumn id="8769" xr3:uid="{F21F0F0D-78A7-4175-9DCD-639EDC8CAF8B}" name="Column8749" dataDxfId="7626"/>
    <tableColumn id="8770" xr3:uid="{6CD38EF1-910A-4894-9CC0-4FF3AF94C102}" name="Column8750" dataDxfId="7625"/>
    <tableColumn id="8771" xr3:uid="{5AEFE121-A54F-4E9E-AD86-214C20BA959C}" name="Column8751" dataDxfId="7624"/>
    <tableColumn id="8772" xr3:uid="{C6563360-29ED-4FD2-A152-C4131297F2E6}" name="Column8752" dataDxfId="7623"/>
    <tableColumn id="8773" xr3:uid="{23745012-6D37-4EED-9D2B-0BE657777332}" name="Column8753" dataDxfId="7622"/>
    <tableColumn id="8774" xr3:uid="{8A5E9032-2948-42AE-9C90-B8C7FEA2D464}" name="Column8754" dataDxfId="7621"/>
    <tableColumn id="8775" xr3:uid="{7AA5E479-2A70-4E88-BA01-F4FEC693C9BE}" name="Column8755" dataDxfId="7620"/>
    <tableColumn id="8776" xr3:uid="{0C9A27BF-129C-414C-B6E9-1E8D1035C0E9}" name="Column8756" dataDxfId="7619"/>
    <tableColumn id="8777" xr3:uid="{FCBEDCD4-015D-4DD8-B5F8-AED315AD8EF5}" name="Column8757" dataDxfId="7618"/>
    <tableColumn id="8778" xr3:uid="{B9CDAD6D-EA95-4E2A-BD86-075AF0313286}" name="Column8758" dataDxfId="7617"/>
    <tableColumn id="8779" xr3:uid="{B313611A-B010-4D57-99FF-E871D6F970CF}" name="Column8759" dataDxfId="7616"/>
    <tableColumn id="8780" xr3:uid="{54F7E6A6-7C88-4193-983E-6A054DCD7214}" name="Column8760" dataDxfId="7615"/>
    <tableColumn id="8781" xr3:uid="{1C9FA3B8-9849-4FB1-98E4-6A196A04A29A}" name="Column8761" dataDxfId="7614"/>
    <tableColumn id="8782" xr3:uid="{FE899903-29EB-40F5-AF41-1D917FC57F33}" name="Column8762" dataDxfId="7613"/>
    <tableColumn id="8783" xr3:uid="{23A029F8-D1F1-4ACD-A943-E2BC8807F12C}" name="Column8763" dataDxfId="7612"/>
    <tableColumn id="8784" xr3:uid="{28E51DB1-FD54-4040-84E7-1511AF25B5E5}" name="Column8764" dataDxfId="7611"/>
    <tableColumn id="8785" xr3:uid="{CF2177BB-B76C-4747-94EF-E11C21621713}" name="Column8765" dataDxfId="7610"/>
    <tableColumn id="8786" xr3:uid="{7A1CE619-1C29-4948-BD62-8E697A721297}" name="Column8766" dataDxfId="7609"/>
    <tableColumn id="8787" xr3:uid="{1D7B48DA-C55C-46BA-AD82-ADD0FE6BEAF5}" name="Column8767" dataDxfId="7608"/>
    <tableColumn id="8788" xr3:uid="{C4BE58FD-3C81-42CB-9CD5-03867AEB21BE}" name="Column8768" dataDxfId="7607"/>
    <tableColumn id="8789" xr3:uid="{38493416-1DF1-473E-8362-B18C225D8A9C}" name="Column8769" dataDxfId="7606"/>
    <tableColumn id="8790" xr3:uid="{27B165B5-60C9-41AD-8C0D-78BDD1D5D7EF}" name="Column8770" dataDxfId="7605"/>
    <tableColumn id="8791" xr3:uid="{931F5E42-3A3F-49DF-99BD-B02DFE780E68}" name="Column8771" dataDxfId="7604"/>
    <tableColumn id="8792" xr3:uid="{8E3B23A5-DDF9-4487-A3EB-347A60A94CE8}" name="Column8772" dataDxfId="7603"/>
    <tableColumn id="8793" xr3:uid="{E5B3AE00-00C5-4C8A-B6F8-A1905AB8EFB5}" name="Column8773" dataDxfId="7602"/>
    <tableColumn id="8794" xr3:uid="{E90CA50F-434A-4E28-807A-FF1296ECF570}" name="Column8774" dataDxfId="7601"/>
    <tableColumn id="8795" xr3:uid="{B8146DB2-6712-49F0-B342-A459B76BBE9A}" name="Column8775" dataDxfId="7600"/>
    <tableColumn id="8796" xr3:uid="{696F8BED-8B07-4AF0-9C3C-3690AA032927}" name="Column8776" dataDxfId="7599"/>
    <tableColumn id="8797" xr3:uid="{F5DDFC8C-B23A-4F7B-AC89-27F115B50569}" name="Column8777" dataDxfId="7598"/>
    <tableColumn id="8798" xr3:uid="{048FBB16-F69B-4D60-8336-FBB16A25418C}" name="Column8778" dataDxfId="7597"/>
    <tableColumn id="8799" xr3:uid="{5C55D86D-257A-42D7-8F5E-61C0E66FF818}" name="Column8779" dataDxfId="7596"/>
    <tableColumn id="8800" xr3:uid="{DCC549FC-8D6E-40AB-92DD-6206AEE202E9}" name="Column8780" dataDxfId="7595"/>
    <tableColumn id="8801" xr3:uid="{DB9F211A-2414-4343-B220-946F65C648AE}" name="Column8781" dataDxfId="7594"/>
    <tableColumn id="8802" xr3:uid="{21FAC735-BEA1-46B7-B681-5FDBDC79DF90}" name="Column8782" dataDxfId="7593"/>
    <tableColumn id="8803" xr3:uid="{C8CC4654-51B2-48FF-967F-F9CFC38F5B59}" name="Column8783" dataDxfId="7592"/>
    <tableColumn id="8804" xr3:uid="{E6E157D2-9E55-404F-9F11-CDA10088738D}" name="Column8784" dataDxfId="7591"/>
    <tableColumn id="8805" xr3:uid="{64BF3FA1-C27A-4191-86A5-50F1341DD842}" name="Column8785" dataDxfId="7590"/>
    <tableColumn id="8806" xr3:uid="{0F14D233-F154-46D2-B1A2-EF8D1EA036B3}" name="Column8786" dataDxfId="7589"/>
    <tableColumn id="8807" xr3:uid="{6BDE078F-EBE1-44AC-951E-06091B9EB34E}" name="Column8787" dataDxfId="7588"/>
    <tableColumn id="8808" xr3:uid="{9F97C6FC-DBBE-44CF-B57D-21EB7AD0EA6B}" name="Column8788" dataDxfId="7587"/>
    <tableColumn id="8809" xr3:uid="{8F070319-E99F-4A97-A127-BFE518F89404}" name="Column8789" dataDxfId="7586"/>
    <tableColumn id="8810" xr3:uid="{23C4F8B6-6460-4C83-873C-29C04509B093}" name="Column8790" dataDxfId="7585"/>
    <tableColumn id="8811" xr3:uid="{C288B71E-EAB4-4DDE-98BB-53904D8D9BE1}" name="Column8791" dataDxfId="7584"/>
    <tableColumn id="8812" xr3:uid="{A4D008B6-7957-4D32-975C-F7E1034EF80A}" name="Column8792" dataDxfId="7583"/>
    <tableColumn id="8813" xr3:uid="{3EEE1481-CD53-4CF2-9AE3-5EA3B342E797}" name="Column8793" dataDxfId="7582"/>
    <tableColumn id="8814" xr3:uid="{923265E2-F43C-4C1D-8CFD-C88DE7659416}" name="Column8794" dataDxfId="7581"/>
    <tableColumn id="8815" xr3:uid="{035871F8-FDE2-424D-8345-B3E6E1E60D18}" name="Column8795" dataDxfId="7580"/>
    <tableColumn id="8816" xr3:uid="{00582723-E5F6-4418-AFF4-79272C5A8F28}" name="Column8796" dataDxfId="7579"/>
    <tableColumn id="8817" xr3:uid="{E0A3856F-25A7-4DF5-A023-7DD5C9603EE0}" name="Column8797" dataDxfId="7578"/>
    <tableColumn id="8818" xr3:uid="{F43591CD-5E22-4F79-909C-5516155C2DD8}" name="Column8798" dataDxfId="7577"/>
    <tableColumn id="8819" xr3:uid="{1D4EC85B-C08C-4BDA-AF96-31C45991A315}" name="Column8799" dataDxfId="7576"/>
    <tableColumn id="8820" xr3:uid="{BC32323B-BF47-4551-88A2-FB8621B643CB}" name="Column8800" dataDxfId="7575"/>
    <tableColumn id="8821" xr3:uid="{9FF79594-B668-4E3E-BF0D-E1DEBFA28E26}" name="Column8801" dataDxfId="7574"/>
    <tableColumn id="8822" xr3:uid="{9D2DD91A-2606-4CBD-AA54-8BF896B8F1CF}" name="Column8802" dataDxfId="7573"/>
    <tableColumn id="8823" xr3:uid="{C8033F31-140C-48D8-8D6F-C557F61411BF}" name="Column8803" dataDxfId="7572"/>
    <tableColumn id="8824" xr3:uid="{C29108E0-4913-4079-BBF2-507BD4F1979E}" name="Column8804" dataDxfId="7571"/>
    <tableColumn id="8825" xr3:uid="{F40BEC88-F55C-4E94-B47D-57E6A12212A4}" name="Column8805" dataDxfId="7570"/>
    <tableColumn id="8826" xr3:uid="{FD845E87-9EC9-4EA2-A84A-BC7217CD0ED7}" name="Column8806" dataDxfId="7569"/>
    <tableColumn id="8827" xr3:uid="{593E9392-5F8D-417B-ACAD-354E0B158514}" name="Column8807" dataDxfId="7568"/>
    <tableColumn id="8828" xr3:uid="{7C554E7D-747B-4AC8-90A6-A26CC81B4D68}" name="Column8808" dataDxfId="7567"/>
    <tableColumn id="8829" xr3:uid="{FD815400-FE85-4630-9630-91AA034992F5}" name="Column8809" dataDxfId="7566"/>
    <tableColumn id="8830" xr3:uid="{69A04772-AF84-495E-BCC8-6086DFE1A0A8}" name="Column8810" dataDxfId="7565"/>
    <tableColumn id="8831" xr3:uid="{CF4BF85E-4038-4AE0-B4DD-CB6788B080E8}" name="Column8811" dataDxfId="7564"/>
    <tableColumn id="8832" xr3:uid="{55179C20-B8DE-40A2-9D0E-390DB5E785F1}" name="Column8812" dataDxfId="7563"/>
    <tableColumn id="8833" xr3:uid="{365240C9-282A-4A51-BD85-FBEC45F0BAD6}" name="Column8813" dataDxfId="7562"/>
    <tableColumn id="8834" xr3:uid="{01F5F210-6C64-489A-8787-681168C9EF1A}" name="Column8814" dataDxfId="7561"/>
    <tableColumn id="8835" xr3:uid="{779BC928-48ED-483F-808D-2F5FE4A3B5D6}" name="Column8815" dataDxfId="7560"/>
    <tableColumn id="8836" xr3:uid="{A0EB7195-E02D-47B4-A152-25857F9FF010}" name="Column8816" dataDxfId="7559"/>
    <tableColumn id="8837" xr3:uid="{7FBE4D02-DF2F-4A13-B792-EDACBAFA9EB6}" name="Column8817" dataDxfId="7558"/>
    <tableColumn id="8838" xr3:uid="{5BB67214-CAC8-4E6A-B3CD-7ED07602D48B}" name="Column8818" dataDxfId="7557"/>
    <tableColumn id="8839" xr3:uid="{AD0EF529-DBBB-44A7-A713-F60FE1A008B7}" name="Column8819" dataDxfId="7556"/>
    <tableColumn id="8840" xr3:uid="{3A9F7B97-AF9B-4FCD-8E0C-D2D471D38976}" name="Column8820" dataDxfId="7555"/>
    <tableColumn id="8841" xr3:uid="{797737E3-CB02-4C06-B41B-59F5F87CD70D}" name="Column8821" dataDxfId="7554"/>
    <tableColumn id="8842" xr3:uid="{82B8308A-9960-42B0-983D-6D6567A3FA6B}" name="Column8822" dataDxfId="7553"/>
    <tableColumn id="8843" xr3:uid="{FBAEB670-5F34-4323-8A80-623026E9D5E9}" name="Column8823" dataDxfId="7552"/>
    <tableColumn id="8844" xr3:uid="{F990103A-412A-4F6D-9DCA-1F89FA944EDB}" name="Column8824" dataDxfId="7551"/>
    <tableColumn id="8845" xr3:uid="{277FA1E4-9452-460F-9818-1C9A3841F860}" name="Column8825" dataDxfId="7550"/>
    <tableColumn id="8846" xr3:uid="{C38994F0-8208-4F46-8E65-0E4A0A151E63}" name="Column8826" dataDxfId="7549"/>
    <tableColumn id="8847" xr3:uid="{9F45B9A9-D21D-4749-9EE8-B841A876DDA1}" name="Column8827" dataDxfId="7548"/>
    <tableColumn id="8848" xr3:uid="{CD1C9CF8-6638-40EF-BB13-4AE0FC24C80B}" name="Column8828" dataDxfId="7547"/>
    <tableColumn id="8849" xr3:uid="{BE6C2BD8-5877-4AE0-9294-C3BF7032020C}" name="Column8829" dataDxfId="7546"/>
    <tableColumn id="8850" xr3:uid="{B0536A53-5357-405C-BF8E-68D50A665690}" name="Column8830" dataDxfId="7545"/>
    <tableColumn id="8851" xr3:uid="{B9F88D7A-0E7C-4605-86D0-BD8904653C55}" name="Column8831" dataDxfId="7544"/>
    <tableColumn id="8852" xr3:uid="{C90AB349-7550-401F-9FFB-D4AAA19E79F4}" name="Column8832" dataDxfId="7543"/>
    <tableColumn id="8853" xr3:uid="{4C31862C-7863-4F54-B84C-931FECA03FEC}" name="Column8833" dataDxfId="7542"/>
    <tableColumn id="8854" xr3:uid="{E0618FCC-D741-4841-9B62-DECFEB5AF23C}" name="Column8834" dataDxfId="7541"/>
    <tableColumn id="8855" xr3:uid="{2A5B7B77-DB10-4A24-B60C-0C12217D668B}" name="Column8835" dataDxfId="7540"/>
    <tableColumn id="8856" xr3:uid="{545A7F72-3861-4A06-956E-CEE6FBFC0D52}" name="Column8836" dataDxfId="7539"/>
    <tableColumn id="8857" xr3:uid="{9464BD90-7961-4433-B206-D0995C94DCC4}" name="Column8837" dataDxfId="7538"/>
    <tableColumn id="8858" xr3:uid="{8761555E-70E2-4B6E-9684-95C8EF3A7066}" name="Column8838" dataDxfId="7537"/>
    <tableColumn id="8859" xr3:uid="{D70D4399-8363-429C-BEB8-5CA115C072A2}" name="Column8839" dataDxfId="7536"/>
    <tableColumn id="8860" xr3:uid="{D399B928-EF6F-4D07-8B9C-BC18F6FD6BF1}" name="Column8840" dataDxfId="7535"/>
    <tableColumn id="8861" xr3:uid="{CB8FD361-68C2-4AEF-89C2-2A691C9F8156}" name="Column8841" dataDxfId="7534"/>
    <tableColumn id="8862" xr3:uid="{F49A1E3C-F60D-48C3-ACAE-4074BBE5BECA}" name="Column8842" dataDxfId="7533"/>
    <tableColumn id="8863" xr3:uid="{A67C8C85-F7B9-4379-97AD-93E88E6CE1E8}" name="Column8843" dataDxfId="7532"/>
    <tableColumn id="8864" xr3:uid="{C8B1F2D8-64CF-4268-B8DB-679EE0B0EA16}" name="Column8844" dataDxfId="7531"/>
    <tableColumn id="8865" xr3:uid="{77F13F4D-4734-4056-B604-57764C7BEE13}" name="Column8845" dataDxfId="7530"/>
    <tableColumn id="8866" xr3:uid="{169713B3-696C-4F06-88F1-AB43BA4C6181}" name="Column8846" dataDxfId="7529"/>
    <tableColumn id="8867" xr3:uid="{A0CDFFE4-5E41-453B-A62A-44F508540BEC}" name="Column8847" dataDxfId="7528"/>
    <tableColumn id="8868" xr3:uid="{A9477656-4535-436F-92FB-A46F7518FE2E}" name="Column8848" dataDxfId="7527"/>
    <tableColumn id="8869" xr3:uid="{DE3136B1-9BAE-422E-B4E8-C115F22FB865}" name="Column8849" dataDxfId="7526"/>
    <tableColumn id="8870" xr3:uid="{D45C9C4A-D889-4E62-8744-9E035A6E371A}" name="Column8850" dataDxfId="7525"/>
    <tableColumn id="8871" xr3:uid="{52038387-A4E8-4146-8020-49A402F523B5}" name="Column8851" dataDxfId="7524"/>
    <tableColumn id="8872" xr3:uid="{ACA368CA-112D-4565-B6F5-3603605AA4C4}" name="Column8852" dataDxfId="7523"/>
    <tableColumn id="8873" xr3:uid="{CBC0B1E1-B6C2-4E51-88F3-FEC03B7D1E2D}" name="Column8853" dataDxfId="7522"/>
    <tableColumn id="8874" xr3:uid="{5D2C8B72-2138-4B49-BAA1-794343E2E8F0}" name="Column8854" dataDxfId="7521"/>
    <tableColumn id="8875" xr3:uid="{36C0EAC9-8CA0-48A4-AF96-13A637740E61}" name="Column8855" dataDxfId="7520"/>
    <tableColumn id="8876" xr3:uid="{9DFA83DB-2E3C-4178-B671-42F08803FF05}" name="Column8856" dataDxfId="7519"/>
    <tableColumn id="8877" xr3:uid="{414A5B7E-D11E-4906-907B-1138CD300704}" name="Column8857" dataDxfId="7518"/>
    <tableColumn id="8878" xr3:uid="{4D9AD00E-D451-4385-B7C7-4C66BFE52AED}" name="Column8858" dataDxfId="7517"/>
    <tableColumn id="8879" xr3:uid="{D8225DD6-BD32-41A7-93FE-8B859F0F9CD1}" name="Column8859" dataDxfId="7516"/>
    <tableColumn id="8880" xr3:uid="{3218930F-94D9-4127-A7F5-4D15C2CDA067}" name="Column8860" dataDxfId="7515"/>
    <tableColumn id="8881" xr3:uid="{01EE56B7-831E-4B2E-A4D5-4DDB738AE5FF}" name="Column8861" dataDxfId="7514"/>
    <tableColumn id="8882" xr3:uid="{787C4226-F2DA-4BF2-8938-1FE414F8A9F1}" name="Column8862" dataDxfId="7513"/>
    <tableColumn id="8883" xr3:uid="{695C5C07-3376-48CA-9926-85D0834A244E}" name="Column8863" dataDxfId="7512"/>
    <tableColumn id="8884" xr3:uid="{85773C78-1665-4E2E-89E8-E44493B52AEE}" name="Column8864" dataDxfId="7511"/>
    <tableColumn id="8885" xr3:uid="{AEB4801E-04C4-4CE7-997F-DC11F0AFE5EE}" name="Column8865" dataDxfId="7510"/>
    <tableColumn id="8886" xr3:uid="{22344187-6BCD-4F63-9FCA-311044EE0BC7}" name="Column8866" dataDxfId="7509"/>
    <tableColumn id="8887" xr3:uid="{525A52A7-AF69-4011-93FC-C527FD1AD9A7}" name="Column8867" dataDxfId="7508"/>
    <tableColumn id="8888" xr3:uid="{82FA66DD-F07D-43D8-B4CD-F6EE8BC8CA68}" name="Column8868" dataDxfId="7507"/>
    <tableColumn id="8889" xr3:uid="{88AE6E34-1EA6-42C4-9505-26844680EF37}" name="Column8869" dataDxfId="7506"/>
    <tableColumn id="8890" xr3:uid="{7A903B75-ECE0-40C9-B2EC-ECEAB81BEA8E}" name="Column8870" dataDxfId="7505"/>
    <tableColumn id="8891" xr3:uid="{D255956D-95C8-40FD-8BA8-4629676D2077}" name="Column8871" dataDxfId="7504"/>
    <tableColumn id="8892" xr3:uid="{6C119FF7-6863-40F9-A6D2-55B36AC90459}" name="Column8872" dataDxfId="7503"/>
    <tableColumn id="8893" xr3:uid="{C0220316-4B25-45CF-A75A-42744EBE0227}" name="Column8873" dataDxfId="7502"/>
    <tableColumn id="8894" xr3:uid="{D3319AEA-6C52-463F-80D2-3CDF7BB23859}" name="Column8874" dataDxfId="7501"/>
    <tableColumn id="8895" xr3:uid="{8DFF7FD9-E8C8-4BB4-B852-BEB5EDD7FDB6}" name="Column8875" dataDxfId="7500"/>
    <tableColumn id="8896" xr3:uid="{A1B9EA8E-27D4-47BE-9BC0-31CBDAA87489}" name="Column8876" dataDxfId="7499"/>
    <tableColumn id="8897" xr3:uid="{3DD84227-0037-4CFD-A4D6-6A827F42E48F}" name="Column8877" dataDxfId="7498"/>
    <tableColumn id="8898" xr3:uid="{52EA7160-5319-4AAA-97B6-2685DADB9944}" name="Column8878" dataDxfId="7497"/>
    <tableColumn id="8899" xr3:uid="{AB0A2459-0D58-4DC7-B3E7-4A6455B7EE76}" name="Column8879" dataDxfId="7496"/>
    <tableColumn id="8900" xr3:uid="{ABFEDC22-E03F-405F-8E5F-E8493F451D1C}" name="Column8880" dataDxfId="7495"/>
    <tableColumn id="8901" xr3:uid="{008D59CE-3FB0-4153-85B6-3C6A4CBE6A48}" name="Column8881" dataDxfId="7494"/>
    <tableColumn id="8902" xr3:uid="{5B3E6B7F-9C77-4170-B58A-5205452AF84E}" name="Column8882" dataDxfId="7493"/>
    <tableColumn id="8903" xr3:uid="{ECA597FA-FC21-441F-BCB4-C20F5C80963C}" name="Column8883" dataDxfId="7492"/>
    <tableColumn id="8904" xr3:uid="{1915C42F-9409-422C-95DF-BFAAC0FA2C10}" name="Column8884" dataDxfId="7491"/>
    <tableColumn id="8905" xr3:uid="{093C4E26-E7FF-4B2C-8473-65F9F51967C0}" name="Column8885" dataDxfId="7490"/>
    <tableColumn id="8906" xr3:uid="{62FBE92F-88FF-4E89-A64E-6C2B9BF4183A}" name="Column8886" dataDxfId="7489"/>
    <tableColumn id="8907" xr3:uid="{1D911D39-3E7A-4712-BC42-C3C81E5B09DF}" name="Column8887" dataDxfId="7488"/>
    <tableColumn id="8908" xr3:uid="{951F46F1-F0BB-4238-8BB9-70D188CA6C0D}" name="Column8888" dataDxfId="7487"/>
    <tableColumn id="8909" xr3:uid="{235B2EFB-8328-42DE-9957-BBA3F1CEE8C2}" name="Column8889" dataDxfId="7486"/>
    <tableColumn id="8910" xr3:uid="{B1F73FCE-EBCF-4B9E-951D-5E3ABBD3C10B}" name="Column8890" dataDxfId="7485"/>
    <tableColumn id="8911" xr3:uid="{71CCA2E3-3AEF-48A9-9796-9A95EAA9FABB}" name="Column8891" dataDxfId="7484"/>
    <tableColumn id="8912" xr3:uid="{25771775-DD37-4A1F-A7ED-871B60D6AD4C}" name="Column8892" dataDxfId="7483"/>
    <tableColumn id="8913" xr3:uid="{DB41CC3C-EAE0-47AB-A61F-3D550CAF14FF}" name="Column8893" dataDxfId="7482"/>
    <tableColumn id="8914" xr3:uid="{4B0519AF-BBBB-48A0-BE8F-F8B4CE063A1E}" name="Column8894" dataDxfId="7481"/>
    <tableColumn id="8915" xr3:uid="{9447350E-38BE-49A6-97A5-1E1EB4B21C08}" name="Column8895" dataDxfId="7480"/>
    <tableColumn id="8916" xr3:uid="{A453F0E0-035D-4EB9-B5B2-F6858BB31B51}" name="Column8896" dataDxfId="7479"/>
    <tableColumn id="8917" xr3:uid="{A77AA1BD-71DA-43ED-BBE8-4CC86C4A2CCE}" name="Column8897" dataDxfId="7478"/>
    <tableColumn id="8918" xr3:uid="{55817883-B482-46E5-89CC-AD94FC4B9B08}" name="Column8898" dataDxfId="7477"/>
    <tableColumn id="8919" xr3:uid="{4EFE805B-FDB2-4354-8751-1FD60FF38D68}" name="Column8899" dataDxfId="7476"/>
    <tableColumn id="8920" xr3:uid="{B548A321-4A50-4558-8EED-2B9F4E7A211B}" name="Column8900" dataDxfId="7475"/>
    <tableColumn id="8921" xr3:uid="{059F4FB9-D614-4B8A-A710-FC2B78D5A7DC}" name="Column8901" dataDxfId="7474"/>
    <tableColumn id="8922" xr3:uid="{A2CF7250-2AD1-4382-927E-1B0087CBD9E5}" name="Column8902" dataDxfId="7473"/>
    <tableColumn id="8923" xr3:uid="{5264541C-47D7-4A64-921C-F3E24EF6EB2B}" name="Column8903" dataDxfId="7472"/>
    <tableColumn id="8924" xr3:uid="{1F2F4FF9-9640-4ACA-92F1-C1A5710BA1C8}" name="Column8904" dataDxfId="7471"/>
    <tableColumn id="8925" xr3:uid="{F9BB33AD-14F1-45C6-B1ED-3B17BB936967}" name="Column8905" dataDxfId="7470"/>
    <tableColumn id="8926" xr3:uid="{537061A0-F0A3-4286-AC80-224928DDF1EA}" name="Column8906" dataDxfId="7469"/>
    <tableColumn id="8927" xr3:uid="{FF68682B-45A1-4CEA-B301-28B4152E1AF8}" name="Column8907" dataDxfId="7468"/>
    <tableColumn id="8928" xr3:uid="{DFCFBDEB-B0E3-4255-97A7-C842A04E24A0}" name="Column8908" dataDxfId="7467"/>
    <tableColumn id="8929" xr3:uid="{721B8B5F-A14F-4AFB-8DDC-B48C6B2109A8}" name="Column8909" dataDxfId="7466"/>
    <tableColumn id="8930" xr3:uid="{B400E077-9BAF-496C-AE47-513A0F5CDC6D}" name="Column8910" dataDxfId="7465"/>
    <tableColumn id="8931" xr3:uid="{1E08BA09-29E7-40D4-883A-4120A962EC1B}" name="Column8911" dataDxfId="7464"/>
    <tableColumn id="8932" xr3:uid="{45D2A88D-91EF-4337-95B9-F2707FFA4A87}" name="Column8912" dataDxfId="7463"/>
    <tableColumn id="8933" xr3:uid="{AE0A611D-22AC-472B-A88C-3C5FFC37432C}" name="Column8913" dataDxfId="7462"/>
    <tableColumn id="8934" xr3:uid="{67173372-CE23-4650-BB8C-A778E1C729C0}" name="Column8914" dataDxfId="7461"/>
    <tableColumn id="8935" xr3:uid="{915C83DF-3C35-41AC-8927-5AEFC243681D}" name="Column8915" dataDxfId="7460"/>
    <tableColumn id="8936" xr3:uid="{5AB4C910-6D0F-4B8D-B3E1-BA872EDBDC2C}" name="Column8916" dataDxfId="7459"/>
    <tableColumn id="8937" xr3:uid="{F1549C54-9549-4924-8DC2-A1D16EC128BB}" name="Column8917" dataDxfId="7458"/>
    <tableColumn id="8938" xr3:uid="{E94970B7-C035-4A0D-B7E4-00B7A16B9E77}" name="Column8918" dataDxfId="7457"/>
    <tableColumn id="8939" xr3:uid="{314939CC-BB7B-485A-BDF9-B84D2BE3AEBE}" name="Column8919" dataDxfId="7456"/>
    <tableColumn id="8940" xr3:uid="{06B3B83D-0625-42EE-9092-0AD40865FB1F}" name="Column8920" dataDxfId="7455"/>
    <tableColumn id="8941" xr3:uid="{10AE2633-A3B7-4892-AC93-3140CD5A7AF7}" name="Column8921" dataDxfId="7454"/>
    <tableColumn id="8942" xr3:uid="{BA569813-F90A-449A-BE9D-7290999F1831}" name="Column8922" dataDxfId="7453"/>
    <tableColumn id="8943" xr3:uid="{ECF32F35-FC8F-48FE-8B3B-2008FC9E3C26}" name="Column8923" dataDxfId="7452"/>
    <tableColumn id="8944" xr3:uid="{26B68503-E678-4AD7-8E03-6C442F9EDF75}" name="Column8924" dataDxfId="7451"/>
    <tableColumn id="8945" xr3:uid="{E03C1D43-BE74-4AB1-93CF-7ECE60A49F2A}" name="Column8925" dataDxfId="7450"/>
    <tableColumn id="8946" xr3:uid="{3CD86A1F-4112-4E77-B91E-A43C8E74CE8D}" name="Column8926" dataDxfId="7449"/>
    <tableColumn id="8947" xr3:uid="{89973B2F-3DA4-4A4D-BBB5-5F92AFF720E0}" name="Column8927" dataDxfId="7448"/>
    <tableColumn id="8948" xr3:uid="{9C979D56-CBEA-43FC-8C8C-FEF1BAC2E22B}" name="Column8928" dataDxfId="7447"/>
    <tableColumn id="8949" xr3:uid="{0C9F7A56-1CA2-4AB4-BD59-B41A7B9903C1}" name="Column8929" dataDxfId="7446"/>
    <tableColumn id="8950" xr3:uid="{FFFED25D-A53D-4F22-B9C9-6DFB44BD3111}" name="Column8930" dataDxfId="7445"/>
    <tableColumn id="8951" xr3:uid="{3DA53048-A901-4B62-8852-89A8571D0F28}" name="Column8931" dataDxfId="7444"/>
    <tableColumn id="8952" xr3:uid="{59CF5F8C-4B42-447B-A3AC-30889FD0FCA7}" name="Column8932" dataDxfId="7443"/>
    <tableColumn id="8953" xr3:uid="{75D3F4B2-D4CF-48A4-B75F-0CDACC3022D0}" name="Column8933" dataDxfId="7442"/>
    <tableColumn id="8954" xr3:uid="{4171D08C-B854-4856-9B6D-EED6C8130AE1}" name="Column8934" dataDxfId="7441"/>
    <tableColumn id="8955" xr3:uid="{274ED05F-A229-46B0-BFBB-06A84D5A7392}" name="Column8935" dataDxfId="7440"/>
    <tableColumn id="8956" xr3:uid="{1BA0D70B-D667-4B42-A5CC-A9E49C6321A5}" name="Column8936" dataDxfId="7439"/>
    <tableColumn id="8957" xr3:uid="{BE6D1CF7-3A09-4668-B96C-F0B2A375C1BB}" name="Column8937" dataDxfId="7438"/>
    <tableColumn id="8958" xr3:uid="{8BFFA55D-18CC-41A0-8E00-3F0776C9BF5D}" name="Column8938" dataDxfId="7437"/>
    <tableColumn id="8959" xr3:uid="{CA99FA0A-7224-4D1B-9796-47ACB7AB465F}" name="Column8939" dataDxfId="7436"/>
    <tableColumn id="8960" xr3:uid="{EEFF50C1-D55B-433E-858B-CB54AC48916D}" name="Column8940" dataDxfId="7435"/>
    <tableColumn id="8961" xr3:uid="{BB6BE157-4F3A-4791-A8D0-5CBEE8327E0D}" name="Column8941" dataDxfId="7434"/>
    <tableColumn id="8962" xr3:uid="{14A6DFB8-599D-400D-8E4D-FF9E906BE419}" name="Column8942" dataDxfId="7433"/>
    <tableColumn id="8963" xr3:uid="{E7335887-B77D-4DD2-AFAD-A4D50FC96795}" name="Column8943" dataDxfId="7432"/>
    <tableColumn id="8964" xr3:uid="{3F2F335B-5838-453F-B504-2F7799D24286}" name="Column8944" dataDxfId="7431"/>
    <tableColumn id="8965" xr3:uid="{6399DC9B-75C7-458D-B6DD-76A09455157A}" name="Column8945" dataDxfId="7430"/>
    <tableColumn id="8966" xr3:uid="{5D8936B7-4703-4F00-AE21-3191006EED7D}" name="Column8946" dataDxfId="7429"/>
    <tableColumn id="8967" xr3:uid="{840489EC-4AE1-4AE9-8838-F64C95DA6610}" name="Column8947" dataDxfId="7428"/>
    <tableColumn id="8968" xr3:uid="{C1F3D104-ED46-4535-BA47-22607B7478C2}" name="Column8948" dataDxfId="7427"/>
    <tableColumn id="8969" xr3:uid="{6E9CA63D-4BEA-4E1F-9707-D557710DFCBD}" name="Column8949" dataDxfId="7426"/>
    <tableColumn id="8970" xr3:uid="{36FC6789-F9C4-4E2F-B3EB-C32DC8D81E93}" name="Column8950" dataDxfId="7425"/>
    <tableColumn id="8971" xr3:uid="{3388BFD7-5B58-4306-B379-0B5C57A7F271}" name="Column8951" dataDxfId="7424"/>
    <tableColumn id="8972" xr3:uid="{A0FCA44D-C68B-4B05-B7C3-8CDE6EBACB7E}" name="Column8952" dataDxfId="7423"/>
    <tableColumn id="8973" xr3:uid="{A7F9CA82-CFF0-446F-A416-776FE1A4ECBA}" name="Column8953" dataDxfId="7422"/>
    <tableColumn id="8974" xr3:uid="{AC372BAC-9A36-4EF8-8925-F378B49A1AFA}" name="Column8954" dataDxfId="7421"/>
    <tableColumn id="8975" xr3:uid="{6C89F3C7-E5C8-4DF1-9F56-22F0ADD66A88}" name="Column8955" dataDxfId="7420"/>
    <tableColumn id="8976" xr3:uid="{6E1FC82B-0F9B-45E7-9D2C-80C38035C0E5}" name="Column8956" dataDxfId="7419"/>
    <tableColumn id="8977" xr3:uid="{137FE756-2212-4433-81BC-96A11D90A731}" name="Column8957" dataDxfId="7418"/>
    <tableColumn id="8978" xr3:uid="{C1560BBD-9C40-4764-8C03-8D1B92E766E1}" name="Column8958" dataDxfId="7417"/>
    <tableColumn id="8979" xr3:uid="{E2E49D1D-E1FC-467A-8503-5325C2974788}" name="Column8959" dataDxfId="7416"/>
    <tableColumn id="8980" xr3:uid="{3B260133-CD30-4E4D-A6AC-C9E98FBE640A}" name="Column8960" dataDxfId="7415"/>
    <tableColumn id="8981" xr3:uid="{502B63C1-5C2A-40D2-AA35-CE22768B3307}" name="Column8961" dataDxfId="7414"/>
    <tableColumn id="8982" xr3:uid="{66524444-91C7-4E40-BC29-9822CA6DAE17}" name="Column8962" dataDxfId="7413"/>
    <tableColumn id="8983" xr3:uid="{DCE1142E-B9C1-4885-B269-F7BA9BD6935D}" name="Column8963" dataDxfId="7412"/>
    <tableColumn id="8984" xr3:uid="{D6EBA3A8-9405-4343-A9C4-2B00648C310C}" name="Column8964" dataDxfId="7411"/>
    <tableColumn id="8985" xr3:uid="{5E38DD5C-7237-41B9-8F9E-1377B76B447A}" name="Column8965" dataDxfId="7410"/>
    <tableColumn id="8986" xr3:uid="{3CC09205-27D6-49F0-9574-124A7764D905}" name="Column8966" dataDxfId="7409"/>
    <tableColumn id="8987" xr3:uid="{84E3CE95-ABC5-4899-B2F5-05A0E9F6F405}" name="Column8967" dataDxfId="7408"/>
    <tableColumn id="8988" xr3:uid="{C7E829E7-9EB3-4B1E-B681-B865C2ED08CF}" name="Column8968" dataDxfId="7407"/>
    <tableColumn id="8989" xr3:uid="{5C94572D-BB8A-4C87-A2AA-305A8CBD0FBF}" name="Column8969" dataDxfId="7406"/>
    <tableColumn id="8990" xr3:uid="{A042A224-731F-42B9-A057-96E34BC8D1CE}" name="Column8970" dataDxfId="7405"/>
    <tableColumn id="8991" xr3:uid="{76324347-F054-4D78-A8CF-A784A9299192}" name="Column8971" dataDxfId="7404"/>
    <tableColumn id="8992" xr3:uid="{DDFFB3C9-29A0-43BA-8AB7-7851C2211A3A}" name="Column8972" dataDxfId="7403"/>
    <tableColumn id="8993" xr3:uid="{BC3AD153-3373-407C-940F-FF708552ACDC}" name="Column8973" dataDxfId="7402"/>
    <tableColumn id="8994" xr3:uid="{0A0276B4-F1A8-429D-8A04-80C92E1F221F}" name="Column8974" dataDxfId="7401"/>
    <tableColumn id="8995" xr3:uid="{E162B82A-78A9-4903-80AB-2A0F1E8A13A6}" name="Column8975" dataDxfId="7400"/>
    <tableColumn id="8996" xr3:uid="{44582FE1-A4F1-4BFA-8347-CB060498DB2A}" name="Column8976" dataDxfId="7399"/>
    <tableColumn id="8997" xr3:uid="{D3B71854-912E-433E-86BD-1E9C183C1DA8}" name="Column8977" dataDxfId="7398"/>
    <tableColumn id="8998" xr3:uid="{192A6CB5-3FBF-4292-8F06-C75D324BEE32}" name="Column8978" dataDxfId="7397"/>
    <tableColumn id="8999" xr3:uid="{6A72C52B-8DEA-42F2-887A-C4B44DBD4CB7}" name="Column8979" dataDxfId="7396"/>
    <tableColumn id="9000" xr3:uid="{48AB8A03-4EEB-411F-BC44-CEB9CA00C872}" name="Column8980" dataDxfId="7395"/>
    <tableColumn id="9001" xr3:uid="{4EAE25BC-8E49-4253-BA58-FB88DB006463}" name="Column8981" dataDxfId="7394"/>
    <tableColumn id="9002" xr3:uid="{5B872F42-61D1-45B0-90D0-02F00C3802F8}" name="Column8982" dataDxfId="7393"/>
    <tableColumn id="9003" xr3:uid="{7CC576A5-FD2C-4C2F-9B84-A5FC52EFF65C}" name="Column8983" dataDxfId="7392"/>
    <tableColumn id="9004" xr3:uid="{8E838749-3CF1-4CAD-9E15-3D5C1BF9AC3D}" name="Column8984" dataDxfId="7391"/>
    <tableColumn id="9005" xr3:uid="{5CC5AB5A-B5A6-4A64-A27D-D6AC60ECEE9B}" name="Column8985" dataDxfId="7390"/>
    <tableColumn id="9006" xr3:uid="{CB698C98-BF79-4B79-9BC3-C0B74D9F7CBC}" name="Column8986" dataDxfId="7389"/>
    <tableColumn id="9007" xr3:uid="{5FBF351A-E806-411B-8667-A59907A6F639}" name="Column8987" dataDxfId="7388"/>
    <tableColumn id="9008" xr3:uid="{EE384C59-E822-4C14-A26F-53B4AB65516C}" name="Column8988" dataDxfId="7387"/>
    <tableColumn id="9009" xr3:uid="{4FF9DF3F-D9D7-40E9-93C6-900B1B27EE13}" name="Column8989" dataDxfId="7386"/>
    <tableColumn id="9010" xr3:uid="{D26BCF87-8A44-40D7-A35F-FBFA05241970}" name="Column8990" dataDxfId="7385"/>
    <tableColumn id="9011" xr3:uid="{75FEAD84-27E1-4777-B596-B976557E74F9}" name="Column8991" dataDxfId="7384"/>
    <tableColumn id="9012" xr3:uid="{A10DA27E-85FB-4ED8-9625-95E70A8BE3D8}" name="Column8992" dataDxfId="7383"/>
    <tableColumn id="9013" xr3:uid="{3B69CB06-5CC9-4692-8A3A-8D352085C8BB}" name="Column8993" dataDxfId="7382"/>
    <tableColumn id="9014" xr3:uid="{91EC002A-081B-4167-83CF-00258415C76F}" name="Column8994" dataDxfId="7381"/>
    <tableColumn id="9015" xr3:uid="{610F33FE-5D43-4E7B-92F4-39BD45E6C604}" name="Column8995" dataDxfId="7380"/>
    <tableColumn id="9016" xr3:uid="{C48C8F78-235A-4F6F-953A-179AB56F824A}" name="Column8996" dataDxfId="7379"/>
    <tableColumn id="9017" xr3:uid="{1F992761-070F-464E-A89A-FB8DCB6D75B4}" name="Column8997" dataDxfId="7378"/>
    <tableColumn id="9018" xr3:uid="{F952C7D3-F3C9-4F9E-BDA0-A483001BEFB6}" name="Column8998" dataDxfId="7377"/>
    <tableColumn id="9019" xr3:uid="{D3FE8CB5-9AE3-4670-BF4D-CE9EDD12E4BA}" name="Column8999" dataDxfId="7376"/>
    <tableColumn id="9020" xr3:uid="{C94F34B3-CED0-4B5C-A7C5-B49A2EA19221}" name="Column9000" dataDxfId="7375"/>
    <tableColumn id="9021" xr3:uid="{3136170A-324B-4773-857C-1AEFA6090D0A}" name="Column9001" dataDxfId="7374"/>
    <tableColumn id="9022" xr3:uid="{43C5D394-2AFF-4D04-B1BD-4F796CEC9B46}" name="Column9002" dataDxfId="7373"/>
    <tableColumn id="9023" xr3:uid="{73A66E10-B070-45A3-8511-010AC834808C}" name="Column9003" dataDxfId="7372"/>
    <tableColumn id="9024" xr3:uid="{92C233CA-F3B4-4127-B976-7D27F2918CC3}" name="Column9004" dataDxfId="7371"/>
    <tableColumn id="9025" xr3:uid="{2FE71D6C-490F-4144-9E84-29A8BC800AE5}" name="Column9005" dataDxfId="7370"/>
    <tableColumn id="9026" xr3:uid="{86417A5D-79CB-4136-B840-C10C069F4533}" name="Column9006" dataDxfId="7369"/>
    <tableColumn id="9027" xr3:uid="{64713C21-8005-4A60-B1CA-0E9CE07D81ED}" name="Column9007" dataDxfId="7368"/>
    <tableColumn id="9028" xr3:uid="{899F88CA-992D-4965-8B1A-C563F36F6E5E}" name="Column9008" dataDxfId="7367"/>
    <tableColumn id="9029" xr3:uid="{02A3E745-0AA9-4FDF-BA67-857A98DACA1C}" name="Column9009" dataDxfId="7366"/>
    <tableColumn id="9030" xr3:uid="{D791FECF-F4B6-4E2C-987B-7568FDC6A9B3}" name="Column9010" dataDxfId="7365"/>
    <tableColumn id="9031" xr3:uid="{1063B0AE-988D-4D9F-8195-A403CAFED1F9}" name="Column9011" dataDxfId="7364"/>
    <tableColumn id="9032" xr3:uid="{C5216AD4-7F89-4176-8B40-A002C911F40B}" name="Column9012" dataDxfId="7363"/>
    <tableColumn id="9033" xr3:uid="{AE8D3418-42C5-4E67-BC90-DA6E3D0B67C0}" name="Column9013" dataDxfId="7362"/>
    <tableColumn id="9034" xr3:uid="{AB541C69-5F82-4EA1-8118-0E7E7D748530}" name="Column9014" dataDxfId="7361"/>
    <tableColumn id="9035" xr3:uid="{6D0FA145-30E5-4F6B-B263-C10D28A79689}" name="Column9015" dataDxfId="7360"/>
    <tableColumn id="9036" xr3:uid="{F88ADFCC-13EF-4B61-A5A8-5881E9639B73}" name="Column9016" dataDxfId="7359"/>
    <tableColumn id="9037" xr3:uid="{841576C6-E865-4EFA-A01B-87F8F28734C5}" name="Column9017" dataDxfId="7358"/>
    <tableColumn id="9038" xr3:uid="{D99BA73E-55DF-470B-9E73-4E7EEEF72380}" name="Column9018" dataDxfId="7357"/>
    <tableColumn id="9039" xr3:uid="{BA38B387-2D23-47BC-8FC7-BD70988C0307}" name="Column9019" dataDxfId="7356"/>
    <tableColumn id="9040" xr3:uid="{4EFE1CCB-2F25-45EF-958D-692AEC5001A3}" name="Column9020" dataDxfId="7355"/>
    <tableColumn id="9041" xr3:uid="{6799F97A-86C5-45BB-AD4E-CE1D279002E3}" name="Column9021" dataDxfId="7354"/>
    <tableColumn id="9042" xr3:uid="{CD02EE62-F7E5-49D7-B7B1-956D25702022}" name="Column9022" dataDxfId="7353"/>
    <tableColumn id="9043" xr3:uid="{BC25EA9B-9264-408F-A163-E995DA543CB5}" name="Column9023" dataDxfId="7352"/>
    <tableColumn id="9044" xr3:uid="{3B5DA861-D1D9-4172-A095-F41420C6241A}" name="Column9024" dataDxfId="7351"/>
    <tableColumn id="9045" xr3:uid="{2080CD33-693C-469C-8E3A-CAB10DD8EE17}" name="Column9025" dataDxfId="7350"/>
    <tableColumn id="9046" xr3:uid="{10974BE2-A5F7-4F6C-9972-BAED6CAAC5A0}" name="Column9026" dataDxfId="7349"/>
    <tableColumn id="9047" xr3:uid="{24BD7756-8504-43A5-A9A6-61E409A90B68}" name="Column9027" dataDxfId="7348"/>
    <tableColumn id="9048" xr3:uid="{5C4E4C83-D507-40DC-A249-860DAD6D0CD9}" name="Column9028" dataDxfId="7347"/>
    <tableColumn id="9049" xr3:uid="{FC4B8E30-1FCD-4FB8-8BEE-8ECDC7C1A64D}" name="Column9029" dataDxfId="7346"/>
    <tableColumn id="9050" xr3:uid="{B9554B89-0A85-4C02-A734-B1792B8F0AF5}" name="Column9030" dataDxfId="7345"/>
    <tableColumn id="9051" xr3:uid="{8E0EE339-90F6-4AB5-943A-3E4796D32FFF}" name="Column9031" dataDxfId="7344"/>
    <tableColumn id="9052" xr3:uid="{7315431D-0F9B-4FC4-857D-BB8153E099DD}" name="Column9032" dataDxfId="7343"/>
    <tableColumn id="9053" xr3:uid="{96FAA4DC-3795-4786-848B-B5C291B3279C}" name="Column9033" dataDxfId="7342"/>
    <tableColumn id="9054" xr3:uid="{F9E8FE15-0EBC-44F0-9A16-A4688D9DF250}" name="Column9034" dataDxfId="7341"/>
    <tableColumn id="9055" xr3:uid="{EFFEE76F-C022-4B25-ADA0-2CACE564761C}" name="Column9035" dataDxfId="7340"/>
    <tableColumn id="9056" xr3:uid="{06CEE483-3667-419E-A533-2C7C194AA34F}" name="Column9036" dataDxfId="7339"/>
    <tableColumn id="9057" xr3:uid="{0060710D-519E-491A-9E0C-D7FB6C30336E}" name="Column9037" dataDxfId="7338"/>
    <tableColumn id="9058" xr3:uid="{C36CB4EE-3752-4AED-80A0-80AB37BE33F9}" name="Column9038" dataDxfId="7337"/>
    <tableColumn id="9059" xr3:uid="{20AEB5BC-7187-4D3D-9438-F1927AE4A522}" name="Column9039" dataDxfId="7336"/>
    <tableColumn id="9060" xr3:uid="{9D105AC3-1187-4D2B-B04C-E4B8A138D564}" name="Column9040" dataDxfId="7335"/>
    <tableColumn id="9061" xr3:uid="{CF46EC55-CA4D-4A6C-99BB-7FA90FA3646C}" name="Column9041" dataDxfId="7334"/>
    <tableColumn id="9062" xr3:uid="{F61F3F31-8EC1-42F5-B236-02842829CF00}" name="Column9042" dataDxfId="7333"/>
    <tableColumn id="9063" xr3:uid="{DEB83B99-FC50-480A-90FD-588AA00C538A}" name="Column9043" dataDxfId="7332"/>
    <tableColumn id="9064" xr3:uid="{CAAFF50A-6CD2-4E1F-B3E8-A9CB6C7225C6}" name="Column9044" dataDxfId="7331"/>
    <tableColumn id="9065" xr3:uid="{B875EC70-575F-401F-BDF3-BACE9D82D5E9}" name="Column9045" dataDxfId="7330"/>
    <tableColumn id="9066" xr3:uid="{02C70B0D-CC92-40E9-BB6A-15BF8D4DFA47}" name="Column9046" dataDxfId="7329"/>
    <tableColumn id="9067" xr3:uid="{0511E61B-C42C-4127-B3E6-3F0747BBB5B5}" name="Column9047" dataDxfId="7328"/>
    <tableColumn id="9068" xr3:uid="{D30AF26B-261A-464D-879B-F78854E1182A}" name="Column9048" dataDxfId="7327"/>
    <tableColumn id="9069" xr3:uid="{D67F5592-EA59-4BCE-B7A2-CC02A047D823}" name="Column9049" dataDxfId="7326"/>
    <tableColumn id="9070" xr3:uid="{EC305939-7030-4468-8B8D-3762BB314A43}" name="Column9050" dataDxfId="7325"/>
    <tableColumn id="9071" xr3:uid="{4800A797-0D8A-4850-9C0B-30D5C1C8F9BD}" name="Column9051" dataDxfId="7324"/>
    <tableColumn id="9072" xr3:uid="{CDE21870-8F21-4704-A66C-24213550C77B}" name="Column9052" dataDxfId="7323"/>
    <tableColumn id="9073" xr3:uid="{075BDDBC-9336-434D-AA2F-192B6EFBAEC2}" name="Column9053" dataDxfId="7322"/>
    <tableColumn id="9074" xr3:uid="{05363ABA-94AF-4F99-8EA3-9C06FFE47870}" name="Column9054" dataDxfId="7321"/>
    <tableColumn id="9075" xr3:uid="{AD1D658B-0253-4565-8E31-F1FA78800991}" name="Column9055" dataDxfId="7320"/>
    <tableColumn id="9076" xr3:uid="{E15442AB-061C-4C9C-A254-A8FA0C3554FB}" name="Column9056" dataDxfId="7319"/>
    <tableColumn id="9077" xr3:uid="{01E6A94D-A390-4426-8066-EE01FF20731C}" name="Column9057" dataDxfId="7318"/>
    <tableColumn id="9078" xr3:uid="{085D6BC9-1518-4A5B-9E74-B3EF17D77B19}" name="Column9058" dataDxfId="7317"/>
    <tableColumn id="9079" xr3:uid="{8E3AAB1A-8179-45CE-A1F4-DFDF8579AFC4}" name="Column9059" dataDxfId="7316"/>
    <tableColumn id="9080" xr3:uid="{F2EC3441-CF5E-412F-B74E-C2516333C37C}" name="Column9060" dataDxfId="7315"/>
    <tableColumn id="9081" xr3:uid="{AB9F6833-D46A-4B87-8293-23A546403D3B}" name="Column9061" dataDxfId="7314"/>
    <tableColumn id="9082" xr3:uid="{A72096F5-46B1-4E55-A965-D8839D77234D}" name="Column9062" dataDxfId="7313"/>
    <tableColumn id="9083" xr3:uid="{A5908D8B-8E64-426F-A471-DCF9A53F1715}" name="Column9063" dataDxfId="7312"/>
    <tableColumn id="9084" xr3:uid="{72484DE3-ED7F-49F7-B9C9-D6C62D5E39B0}" name="Column9064" dataDxfId="7311"/>
    <tableColumn id="9085" xr3:uid="{34D20EBB-8417-4A2C-9057-4A40AAF83E9A}" name="Column9065" dataDxfId="7310"/>
    <tableColumn id="9086" xr3:uid="{C41CE921-1EE3-4E1B-9697-C364AE83E2CA}" name="Column9066" dataDxfId="7309"/>
    <tableColumn id="9087" xr3:uid="{08B25CF2-8E84-46BE-A487-DECDDCCBF582}" name="Column9067" dataDxfId="7308"/>
    <tableColumn id="9088" xr3:uid="{3215C3F5-4FCF-42D6-ADC0-B79C2BF04B7F}" name="Column9068" dataDxfId="7307"/>
    <tableColumn id="9089" xr3:uid="{AE8D865F-53E5-4BAD-8D13-1006DF88A713}" name="Column9069" dataDxfId="7306"/>
    <tableColumn id="9090" xr3:uid="{09267AF7-4233-4962-A6C2-A4D78A0B93BF}" name="Column9070" dataDxfId="7305"/>
    <tableColumn id="9091" xr3:uid="{85581F63-1310-42AB-ABE8-A2D4CA4D5C35}" name="Column9071" dataDxfId="7304"/>
    <tableColumn id="9092" xr3:uid="{35B206D5-0B44-4108-8234-EE847D8FC1AA}" name="Column9072" dataDxfId="7303"/>
    <tableColumn id="9093" xr3:uid="{FAD42B7B-FE2C-41AB-B5A1-9331CFA5AD94}" name="Column9073" dataDxfId="7302"/>
    <tableColumn id="9094" xr3:uid="{C2DC496D-71D6-4E0B-85DA-7A38AE808406}" name="Column9074" dataDxfId="7301"/>
    <tableColumn id="9095" xr3:uid="{079D6A47-190C-47D2-8DD6-9E7D171D43FF}" name="Column9075" dataDxfId="7300"/>
    <tableColumn id="9096" xr3:uid="{1BAD21FF-2F51-4EE1-AD88-3A890DD53841}" name="Column9076" dataDxfId="7299"/>
    <tableColumn id="9097" xr3:uid="{52D8EEEF-201A-4263-937B-03215183455D}" name="Column9077" dataDxfId="7298"/>
    <tableColumn id="9098" xr3:uid="{AA67F34C-5DF6-4EC2-BB72-CE0646EC0539}" name="Column9078" dataDxfId="7297"/>
    <tableColumn id="9099" xr3:uid="{9D3628DF-D858-464C-97EA-DD369FDE904A}" name="Column9079" dataDxfId="7296"/>
    <tableColumn id="9100" xr3:uid="{D37F8ED0-9B3D-4C07-B186-B8DD83FC96C1}" name="Column9080" dataDxfId="7295"/>
    <tableColumn id="9101" xr3:uid="{4690F117-F3B5-4FE9-A218-5A6A5BD2EB47}" name="Column9081" dataDxfId="7294"/>
    <tableColumn id="9102" xr3:uid="{D179E874-59FC-47C6-8234-77BCF45BE7CB}" name="Column9082" dataDxfId="7293"/>
    <tableColumn id="9103" xr3:uid="{440B386B-2C1A-4F2F-A1BB-E6DB4CBC960F}" name="Column9083" dataDxfId="7292"/>
    <tableColumn id="9104" xr3:uid="{1B1B8C22-9FDB-4E2B-ADD0-BDDCAF30D711}" name="Column9084" dataDxfId="7291"/>
    <tableColumn id="9105" xr3:uid="{011FE24F-F336-4DDE-8D18-945EE58B2C63}" name="Column9085" dataDxfId="7290"/>
    <tableColumn id="9106" xr3:uid="{3FA7B970-FE1D-4367-95A1-72B2F9AA8A11}" name="Column9086" dataDxfId="7289"/>
    <tableColumn id="9107" xr3:uid="{55405DB0-32B0-427D-9810-E5A68C8FA276}" name="Column9087" dataDxfId="7288"/>
    <tableColumn id="9108" xr3:uid="{24D6BFFD-6E89-4038-B5EC-B91DEA9F2606}" name="Column9088" dataDxfId="7287"/>
    <tableColumn id="9109" xr3:uid="{3EE028BE-7691-4499-BEF0-39DA2BB23054}" name="Column9089" dataDxfId="7286"/>
    <tableColumn id="9110" xr3:uid="{7CB4AC36-B952-4C79-BD47-D9A3A7EC45B1}" name="Column9090" dataDxfId="7285"/>
    <tableColumn id="9111" xr3:uid="{036BA171-07E9-4F9E-B4D0-1D6CD491E0A0}" name="Column9091" dataDxfId="7284"/>
    <tableColumn id="9112" xr3:uid="{C03B62B6-7120-45E1-BD86-5337A390DE97}" name="Column9092" dataDxfId="7283"/>
    <tableColumn id="9113" xr3:uid="{22E7789A-CEA9-4CB1-BA4B-491540E8C48D}" name="Column9093" dataDxfId="7282"/>
    <tableColumn id="9114" xr3:uid="{42F111C9-D800-4877-8AEC-1D86E9E243C8}" name="Column9094" dataDxfId="7281"/>
    <tableColumn id="9115" xr3:uid="{DFE3F3A3-25FD-4C67-84CD-79270100221E}" name="Column9095" dataDxfId="7280"/>
    <tableColumn id="9116" xr3:uid="{2D0D6D3E-6569-4841-8F96-4E289D61D608}" name="Column9096" dataDxfId="7279"/>
    <tableColumn id="9117" xr3:uid="{263301F0-C3AD-47CE-95CC-3F97E3DF7A75}" name="Column9097" dataDxfId="7278"/>
    <tableColumn id="9118" xr3:uid="{4D6A705A-FDD1-487C-AD07-0D0600749BEB}" name="Column9098" dataDxfId="7277"/>
    <tableColumn id="9119" xr3:uid="{7486E40F-6CF3-403F-8132-6DF379EB77FD}" name="Column9099" dataDxfId="7276"/>
    <tableColumn id="9120" xr3:uid="{6DF272A7-FAB9-43C7-A358-564617962B61}" name="Column9100" dataDxfId="7275"/>
    <tableColumn id="9121" xr3:uid="{528955C0-D05F-4B06-942F-E218A530F01D}" name="Column9101" dataDxfId="7274"/>
    <tableColumn id="9122" xr3:uid="{B93647CE-4E3B-4D29-90DC-D06ACA7310B2}" name="Column9102" dataDxfId="7273"/>
    <tableColumn id="9123" xr3:uid="{8006B4AF-C075-4C6C-A269-8F643C6D71EA}" name="Column9103" dataDxfId="7272"/>
    <tableColumn id="9124" xr3:uid="{D9119CA8-4BE0-42D2-9DB9-FA5ECFD3C853}" name="Column9104" dataDxfId="7271"/>
    <tableColumn id="9125" xr3:uid="{30B0D596-3A06-43BF-87D7-6488ED5B6236}" name="Column9105" dataDxfId="7270"/>
    <tableColumn id="9126" xr3:uid="{875C6A7C-5508-4FFF-8752-4C1CE173674D}" name="Column9106" dataDxfId="7269"/>
    <tableColumn id="9127" xr3:uid="{17EE9189-62C8-4E51-8E57-0EC19AF628BE}" name="Column9107" dataDxfId="7268"/>
    <tableColumn id="9128" xr3:uid="{8290E6B0-3C8A-4718-9486-0E0282245244}" name="Column9108" dataDxfId="7267"/>
    <tableColumn id="9129" xr3:uid="{61664BF8-7583-41CE-83B4-1864E33E18C7}" name="Column9109" dataDxfId="7266"/>
    <tableColumn id="9130" xr3:uid="{4CE52837-5357-49B2-A1C6-5EE78652B9C6}" name="Column9110" dataDxfId="7265"/>
    <tableColumn id="9131" xr3:uid="{43E47957-88B0-416D-91AE-2F7B745BADD7}" name="Column9111" dataDxfId="7264"/>
    <tableColumn id="9132" xr3:uid="{7E4E9A79-7F8D-4EA5-B749-A0AA60DC8405}" name="Column9112" dataDxfId="7263"/>
    <tableColumn id="9133" xr3:uid="{469584B1-B0F4-4AE8-B669-1F3D63B395AB}" name="Column9113" dataDxfId="7262"/>
    <tableColumn id="9134" xr3:uid="{3FAC1440-1B6F-4038-ADF4-5ED158450501}" name="Column9114" dataDxfId="7261"/>
    <tableColumn id="9135" xr3:uid="{BE3EEF93-1988-42EC-8FD3-7190AD756737}" name="Column9115" dataDxfId="7260"/>
    <tableColumn id="9136" xr3:uid="{22666E24-BF83-4921-A719-941FE271C675}" name="Column9116" dataDxfId="7259"/>
    <tableColumn id="9137" xr3:uid="{ED21795F-D6FA-418D-A057-3263F7DD734E}" name="Column9117" dataDxfId="7258"/>
    <tableColumn id="9138" xr3:uid="{1481F587-85F6-48C7-B7FB-D144DA088258}" name="Column9118" dataDxfId="7257"/>
    <tableColumn id="9139" xr3:uid="{396E26DB-776E-4DCA-A641-7560518B6415}" name="Column9119" dataDxfId="7256"/>
    <tableColumn id="9140" xr3:uid="{A02125B3-B954-445A-BDA7-E57CCF53B6C8}" name="Column9120" dataDxfId="7255"/>
    <tableColumn id="9141" xr3:uid="{769CF278-C593-49F1-9500-2C0792FF994B}" name="Column9121" dataDxfId="7254"/>
    <tableColumn id="9142" xr3:uid="{4CA96948-28F3-4FFA-B778-12C695CE7F38}" name="Column9122" dataDxfId="7253"/>
    <tableColumn id="9143" xr3:uid="{BC5027A9-9987-437B-B05F-2AB8291B36C1}" name="Column9123" dataDxfId="7252"/>
    <tableColumn id="9144" xr3:uid="{5D70E28C-023D-4368-AC3A-69B0A5C6953A}" name="Column9124" dataDxfId="7251"/>
    <tableColumn id="9145" xr3:uid="{27172087-71E7-4E12-9C08-F5CECE2C58B8}" name="Column9125" dataDxfId="7250"/>
    <tableColumn id="9146" xr3:uid="{0E9EB200-C157-41CB-BBE2-305354DA24F3}" name="Column9126" dataDxfId="7249"/>
    <tableColumn id="9147" xr3:uid="{74857993-9C05-4570-BF3A-606BA19ADA03}" name="Column9127" dataDxfId="7248"/>
    <tableColumn id="9148" xr3:uid="{A4204A67-70FC-4887-BCA7-D0928106E2E3}" name="Column9128" dataDxfId="7247"/>
    <tableColumn id="9149" xr3:uid="{E0C1BAC5-00C4-42FB-86F0-D68468DDD37A}" name="Column9129" dataDxfId="7246"/>
    <tableColumn id="9150" xr3:uid="{CD5F47EC-BA57-4127-BD7E-AB026057F9E8}" name="Column9130" dataDxfId="7245"/>
    <tableColumn id="9151" xr3:uid="{BF7F4B90-F148-4086-8A5E-A94FE4667661}" name="Column9131" dataDxfId="7244"/>
    <tableColumn id="9152" xr3:uid="{8B37835F-09A9-4586-BD24-741D2E7FB451}" name="Column9132" dataDxfId="7243"/>
    <tableColumn id="9153" xr3:uid="{3CC5AFAC-2F34-4FC4-928F-18D5D3EEC38D}" name="Column9133" dataDxfId="7242"/>
    <tableColumn id="9154" xr3:uid="{9AFA5888-3DF9-4877-9C7A-99A8B235F38F}" name="Column9134" dataDxfId="7241"/>
    <tableColumn id="9155" xr3:uid="{0F1118CA-73C6-401F-A6F9-A32A5765D460}" name="Column9135" dataDxfId="7240"/>
    <tableColumn id="9156" xr3:uid="{186D1E45-8DE6-455B-9D6D-7A8B92672D5B}" name="Column9136" dataDxfId="7239"/>
    <tableColumn id="9157" xr3:uid="{8A98C42E-3C0A-4937-91C0-2E4B0E7DB089}" name="Column9137" dataDxfId="7238"/>
    <tableColumn id="9158" xr3:uid="{C177A641-7640-41F1-9F59-F78CD428D777}" name="Column9138" dataDxfId="7237"/>
    <tableColumn id="9159" xr3:uid="{468F743A-40A8-4477-98E4-0C003C679A04}" name="Column9139" dataDxfId="7236"/>
    <tableColumn id="9160" xr3:uid="{C03EFB7F-7CA6-4729-AAF6-8DF0B85B4A80}" name="Column9140" dataDxfId="7235"/>
    <tableColumn id="9161" xr3:uid="{746D6BA3-100C-4496-83B3-4B773AEB3B34}" name="Column9141" dataDxfId="7234"/>
    <tableColumn id="9162" xr3:uid="{4675DB25-AC08-4DB5-AA9F-92B1E12FBECD}" name="Column9142" dataDxfId="7233"/>
    <tableColumn id="9163" xr3:uid="{6619DF3D-0F73-4DDC-8424-0BE5BB3563CF}" name="Column9143" dataDxfId="7232"/>
    <tableColumn id="9164" xr3:uid="{4B6B9BCB-B1C0-4912-AC0A-AD79C3E55D90}" name="Column9144" dataDxfId="7231"/>
    <tableColumn id="9165" xr3:uid="{2D39E558-E3F0-4BDE-923E-F78376B8C4DF}" name="Column9145" dataDxfId="7230"/>
    <tableColumn id="9166" xr3:uid="{FAFA3509-17A4-44F5-839D-D9D54E85EB0C}" name="Column9146" dataDxfId="7229"/>
    <tableColumn id="9167" xr3:uid="{23BBE6E0-7275-49DD-9BDB-8636CB7E01B1}" name="Column9147" dataDxfId="7228"/>
    <tableColumn id="9168" xr3:uid="{BBB734FA-1C1E-44F8-BFD4-9C0167FE68EC}" name="Column9148" dataDxfId="7227"/>
    <tableColumn id="9169" xr3:uid="{49FC8D6F-4DB0-4349-A7AF-BBEE7F8F8329}" name="Column9149" dataDxfId="7226"/>
    <tableColumn id="9170" xr3:uid="{D65A69C5-5E71-4EFC-9735-2B2C206EF59E}" name="Column9150" dataDxfId="7225"/>
    <tableColumn id="9171" xr3:uid="{043D5C89-98F3-404C-9989-59101C3D8320}" name="Column9151" dataDxfId="7224"/>
    <tableColumn id="9172" xr3:uid="{A370C887-FE08-45EB-8C3C-8065C3A54C6D}" name="Column9152" dataDxfId="7223"/>
    <tableColumn id="9173" xr3:uid="{FAB0CE34-2D4F-40C2-A517-DE617751616D}" name="Column9153" dataDxfId="7222"/>
    <tableColumn id="9174" xr3:uid="{33658E95-EAE8-4447-A24E-F5B485434F60}" name="Column9154" dataDxfId="7221"/>
    <tableColumn id="9175" xr3:uid="{8C99C9E0-9CEA-4434-A769-045112712CBC}" name="Column9155" dataDxfId="7220"/>
    <tableColumn id="9176" xr3:uid="{C49A6DE2-DC57-4436-B92C-8FA055B1D36F}" name="Column9156" dataDxfId="7219"/>
    <tableColumn id="9177" xr3:uid="{9AB45EE9-B3F2-41FE-A48F-31F51C026125}" name="Column9157" dataDxfId="7218"/>
    <tableColumn id="9178" xr3:uid="{EFD588E9-57F0-4711-B703-756B09FA0007}" name="Column9158" dataDxfId="7217"/>
    <tableColumn id="9179" xr3:uid="{F0120920-BD96-41A5-8CEA-61F6082A1D38}" name="Column9159" dataDxfId="7216"/>
    <tableColumn id="9180" xr3:uid="{BC3EE966-A5EC-4564-B7DD-73818635DA69}" name="Column9160" dataDxfId="7215"/>
    <tableColumn id="9181" xr3:uid="{A3DA5FD1-EC8C-4BC2-BB0D-14D1A0A64672}" name="Column9161" dataDxfId="7214"/>
    <tableColumn id="9182" xr3:uid="{338D3C21-4F66-4CAC-8034-1464410198CD}" name="Column9162" dataDxfId="7213"/>
    <tableColumn id="9183" xr3:uid="{3EBE10B8-351F-4424-B8B9-90DCFA6796E6}" name="Column9163" dataDxfId="7212"/>
    <tableColumn id="9184" xr3:uid="{212D699C-D141-4447-ABBE-933E53B6DC25}" name="Column9164" dataDxfId="7211"/>
    <tableColumn id="9185" xr3:uid="{3A60ADCB-5941-4A00-8980-406D84956074}" name="Column9165" dataDxfId="7210"/>
    <tableColumn id="9186" xr3:uid="{86A87CD0-4C24-4C2E-8E55-2B891594CF6B}" name="Column9166" dataDxfId="7209"/>
    <tableColumn id="9187" xr3:uid="{9D2C6ACE-5B82-47DC-99D1-A5BF7C44901D}" name="Column9167" dataDxfId="7208"/>
    <tableColumn id="9188" xr3:uid="{322A2791-B09A-4573-8FBE-3EB160723116}" name="Column9168" dataDxfId="7207"/>
    <tableColumn id="9189" xr3:uid="{88F4E6A2-F6C9-4C85-835C-15BBA0A769FE}" name="Column9169" dataDxfId="7206"/>
    <tableColumn id="9190" xr3:uid="{2B482AE4-180D-4620-9792-CF44A8C29088}" name="Column9170" dataDxfId="7205"/>
    <tableColumn id="9191" xr3:uid="{308CE49F-90A5-4C2C-A486-742BEEB681A9}" name="Column9171" dataDxfId="7204"/>
    <tableColumn id="9192" xr3:uid="{7E97C768-0C55-4415-95D4-A3DAE25C5CD6}" name="Column9172" dataDxfId="7203"/>
    <tableColumn id="9193" xr3:uid="{DD74EFB4-90D9-4338-9966-7E9F992B3DB2}" name="Column9173" dataDxfId="7202"/>
    <tableColumn id="9194" xr3:uid="{708FC536-4185-4730-9D7A-69C5BDADE6AB}" name="Column9174" dataDxfId="7201"/>
    <tableColumn id="9195" xr3:uid="{E6090666-1850-4A92-B223-5270D916FBF4}" name="Column9175" dataDxfId="7200"/>
    <tableColumn id="9196" xr3:uid="{3F56F0E3-8B76-4864-B582-30551F289DB1}" name="Column9176" dataDxfId="7199"/>
    <tableColumn id="9197" xr3:uid="{BA916783-9386-4712-A496-2DE506E2A91C}" name="Column9177" dataDxfId="7198"/>
    <tableColumn id="9198" xr3:uid="{D6D14E42-F9D5-4521-9289-8BAE43534E4C}" name="Column9178" dataDxfId="7197"/>
    <tableColumn id="9199" xr3:uid="{6965D070-3BD0-405E-984F-8A5C3BA453FF}" name="Column9179" dataDxfId="7196"/>
    <tableColumn id="9200" xr3:uid="{B6CEA30C-2A85-45E7-90C1-18CC0E5BFCAE}" name="Column9180" dataDxfId="7195"/>
    <tableColumn id="9201" xr3:uid="{AE201ADD-E469-4A0E-B631-8D35609816D7}" name="Column9181" dataDxfId="7194"/>
    <tableColumn id="9202" xr3:uid="{1B6EB18B-8584-439F-BC8A-8B40EC690536}" name="Column9182" dataDxfId="7193"/>
    <tableColumn id="9203" xr3:uid="{4AE4CA26-F6F3-47DD-BFE4-CBECFA386B4E}" name="Column9183" dataDxfId="7192"/>
    <tableColumn id="9204" xr3:uid="{318258A1-E3EA-4092-8CFB-0FB626ACD5C0}" name="Column9184" dataDxfId="7191"/>
    <tableColumn id="9205" xr3:uid="{FAEDBF2A-0E10-43F3-A537-A57B62C0C1AC}" name="Column9185" dataDxfId="7190"/>
    <tableColumn id="9206" xr3:uid="{C8A06D8A-B950-4A4C-BE1B-CEB38C280E9A}" name="Column9186" dataDxfId="7189"/>
    <tableColumn id="9207" xr3:uid="{5AA8000C-9239-4029-A2C3-A46DC57EE8A1}" name="Column9187" dataDxfId="7188"/>
    <tableColumn id="9208" xr3:uid="{C1C3FECB-B673-47FE-B717-C8AA3910B487}" name="Column9188" dataDxfId="7187"/>
    <tableColumn id="9209" xr3:uid="{A84FA47A-AB14-47CC-8A44-A350871A5923}" name="Column9189" dataDxfId="7186"/>
    <tableColumn id="9210" xr3:uid="{028CBBDB-1591-4C00-995E-3253E3558A24}" name="Column9190" dataDxfId="7185"/>
    <tableColumn id="9211" xr3:uid="{01CF2CEB-A050-4D1F-833F-1431EB2F5D51}" name="Column9191" dataDxfId="7184"/>
    <tableColumn id="9212" xr3:uid="{56FBBD75-BA8E-4762-9916-1AA99479A0C4}" name="Column9192" dataDxfId="7183"/>
    <tableColumn id="9213" xr3:uid="{E0A5C24C-827E-42BC-96F3-5483A654B380}" name="Column9193" dataDxfId="7182"/>
    <tableColumn id="9214" xr3:uid="{0F049BA8-0E52-4584-83E5-00FF8ADD9FA7}" name="Column9194" dataDxfId="7181"/>
    <tableColumn id="9215" xr3:uid="{C5CC69E2-A5B9-4A71-9A76-C8987A09054B}" name="Column9195" dataDxfId="7180"/>
    <tableColumn id="9216" xr3:uid="{6E26FDE1-26EE-4BE3-A5F5-3143C5DE0AB1}" name="Column9196" dataDxfId="7179"/>
    <tableColumn id="9217" xr3:uid="{784A4308-231A-442B-878F-8D6BF283A14A}" name="Column9197" dataDxfId="7178"/>
    <tableColumn id="9218" xr3:uid="{F0B7AA5B-DDEF-4CAD-96CA-D40CBC6BB2B8}" name="Column9198" dataDxfId="7177"/>
    <tableColumn id="9219" xr3:uid="{2AE9A60A-DB38-4571-947F-151CBECD9D45}" name="Column9199" dataDxfId="7176"/>
    <tableColumn id="9220" xr3:uid="{FA7E6B5C-3CD0-407E-8333-F894117DD47F}" name="Column9200" dataDxfId="7175"/>
    <tableColumn id="9221" xr3:uid="{8831C04A-BA7F-4B13-9632-BFA7B1542C71}" name="Column9201" dataDxfId="7174"/>
    <tableColumn id="9222" xr3:uid="{9AB72DDF-1FB0-4E00-B448-5EBD18490858}" name="Column9202" dataDxfId="7173"/>
    <tableColumn id="9223" xr3:uid="{B84E94B2-94DE-46F6-B1B2-D221DB19DBE0}" name="Column9203" dataDxfId="7172"/>
    <tableColumn id="9224" xr3:uid="{22F47513-AC07-4BE2-A98A-5CD3BB596A16}" name="Column9204" dataDxfId="7171"/>
    <tableColumn id="9225" xr3:uid="{44008914-FC07-4DAB-91C3-BE33A2F0A0AD}" name="Column9205" dataDxfId="7170"/>
    <tableColumn id="9226" xr3:uid="{ECE2FD36-9B81-42A5-854A-5FB191D3C261}" name="Column9206" dataDxfId="7169"/>
    <tableColumn id="9227" xr3:uid="{901DCFAA-1B77-45AA-AA3A-0ACD7FD98B98}" name="Column9207" dataDxfId="7168"/>
    <tableColumn id="9228" xr3:uid="{3E14E794-D775-4176-B79C-7BD6DFA3CC38}" name="Column9208" dataDxfId="7167"/>
    <tableColumn id="9229" xr3:uid="{259B656A-CD67-4668-8E34-C21620C18F5B}" name="Column9209" dataDxfId="7166"/>
    <tableColumn id="9230" xr3:uid="{7B780654-4589-4693-9637-1FEA536597AF}" name="Column9210" dataDxfId="7165"/>
    <tableColumn id="9231" xr3:uid="{7E46845A-EF9C-4A5E-9B8F-C1F0AFCB7541}" name="Column9211" dataDxfId="7164"/>
    <tableColumn id="9232" xr3:uid="{1D4C5A44-09C8-4977-BAC5-3D2E378F6C98}" name="Column9212" dataDxfId="7163"/>
    <tableColumn id="9233" xr3:uid="{9E21EB33-501B-448D-862E-443F3F2F3287}" name="Column9213" dataDxfId="7162"/>
    <tableColumn id="9234" xr3:uid="{19C60BB0-1897-45E7-8B51-1A4E3D8753F5}" name="Column9214" dataDxfId="7161"/>
    <tableColumn id="9235" xr3:uid="{C06E725D-104E-4FCD-A76D-A1909B6137D5}" name="Column9215" dataDxfId="7160"/>
    <tableColumn id="9236" xr3:uid="{43219240-59BF-4D44-90AE-96582C9A6A37}" name="Column9216" dataDxfId="7159"/>
    <tableColumn id="9237" xr3:uid="{06934DFC-3FF4-414F-99A1-40E8C3DC7FB4}" name="Column9217" dataDxfId="7158"/>
    <tableColumn id="9238" xr3:uid="{A16402C8-5522-4A6E-82D4-F0222143ACE3}" name="Column9218" dataDxfId="7157"/>
    <tableColumn id="9239" xr3:uid="{92E242FB-F0AD-442F-8097-BF65B992BFC6}" name="Column9219" dataDxfId="7156"/>
    <tableColumn id="9240" xr3:uid="{32C55D55-AFF8-41FD-B47A-B9213AC130F0}" name="Column9220" dataDxfId="7155"/>
    <tableColumn id="9241" xr3:uid="{27414AEA-E24D-4706-80B6-E2510E1B3A83}" name="Column9221" dataDxfId="7154"/>
    <tableColumn id="9242" xr3:uid="{B4848EFD-0DA6-4D2D-BC54-6ED5429B81A2}" name="Column9222" dataDxfId="7153"/>
    <tableColumn id="9243" xr3:uid="{FE735C9B-D462-4691-9293-612AA202C444}" name="Column9223" dataDxfId="7152"/>
    <tableColumn id="9244" xr3:uid="{B7389806-EC6A-4FE9-AA3F-FAA59135D77E}" name="Column9224" dataDxfId="7151"/>
    <tableColumn id="9245" xr3:uid="{C7821DC8-5A39-41A5-ACF0-53AA844C7C17}" name="Column9225" dataDxfId="7150"/>
    <tableColumn id="9246" xr3:uid="{FEB0DB0F-47AC-439A-AB4F-66D0C6FBE248}" name="Column9226" dataDxfId="7149"/>
    <tableColumn id="9247" xr3:uid="{54C353AB-736C-43D6-9FA0-6575750329E6}" name="Column9227" dataDxfId="7148"/>
    <tableColumn id="9248" xr3:uid="{845AA46D-C85C-4B26-BD05-B3AED589B772}" name="Column9228" dataDxfId="7147"/>
    <tableColumn id="9249" xr3:uid="{F82AC2BB-1F97-4413-8D63-FEBF73741468}" name="Column9229" dataDxfId="7146"/>
    <tableColumn id="9250" xr3:uid="{6E73E0A1-7937-41BD-A2F0-3593601CF267}" name="Column9230" dataDxfId="7145"/>
    <tableColumn id="9251" xr3:uid="{60B90563-425B-41C3-893F-6037121B4491}" name="Column9231" dataDxfId="7144"/>
    <tableColumn id="9252" xr3:uid="{5DE7B303-8664-4537-81EC-7F741BDD388C}" name="Column9232" dataDxfId="7143"/>
    <tableColumn id="9253" xr3:uid="{7F47D538-3EBA-41D6-914C-B9C15B0ECB9B}" name="Column9233" dataDxfId="7142"/>
    <tableColumn id="9254" xr3:uid="{9D80A2B4-AB8E-4A1C-9741-E2BAFFA375CD}" name="Column9234" dataDxfId="7141"/>
    <tableColumn id="9255" xr3:uid="{FE11421F-916F-4F4F-8927-AF253EF8A966}" name="Column9235" dataDxfId="7140"/>
    <tableColumn id="9256" xr3:uid="{81486955-66D2-4BBF-B890-836DDE79810C}" name="Column9236" dataDxfId="7139"/>
    <tableColumn id="9257" xr3:uid="{10B5C299-1048-47AC-A927-4D69C4262CC3}" name="Column9237" dataDxfId="7138"/>
    <tableColumn id="9258" xr3:uid="{197A22C7-8FB8-4756-A5E4-BA63CF107111}" name="Column9238" dataDxfId="7137"/>
    <tableColumn id="9259" xr3:uid="{8CBB981C-8A21-419D-B1CA-149FA8D83908}" name="Column9239" dataDxfId="7136"/>
    <tableColumn id="9260" xr3:uid="{8B873FD4-ED57-4B4D-99DC-7A2317ED1F5D}" name="Column9240" dataDxfId="7135"/>
    <tableColumn id="9261" xr3:uid="{C96CFB4F-3280-480E-90F3-BB908D062EE7}" name="Column9241" dataDxfId="7134"/>
    <tableColumn id="9262" xr3:uid="{4C3E9220-6F55-4BC6-A283-5DE061D1CB48}" name="Column9242" dataDxfId="7133"/>
    <tableColumn id="9263" xr3:uid="{A41F688E-C052-4F50-B399-32A2BB5E7EE5}" name="Column9243" dataDxfId="7132"/>
    <tableColumn id="9264" xr3:uid="{E7C825D4-2A80-47AC-9FD7-FEAE3F404E61}" name="Column9244" dataDxfId="7131"/>
    <tableColumn id="9265" xr3:uid="{576443A8-E367-4C95-8999-B77F5A194054}" name="Column9245" dataDxfId="7130"/>
    <tableColumn id="9266" xr3:uid="{038B583E-5EB0-4B0D-8AB6-D54ADF483830}" name="Column9246" dataDxfId="7129"/>
    <tableColumn id="9267" xr3:uid="{E3D3EA37-554B-4F45-B190-69D62472B5C2}" name="Column9247" dataDxfId="7128"/>
    <tableColumn id="9268" xr3:uid="{2CDED839-75E9-49B0-87D3-187072825B0D}" name="Column9248" dataDxfId="7127"/>
    <tableColumn id="9269" xr3:uid="{D88351A1-7FB4-49CC-A447-6B5C3760DD57}" name="Column9249" dataDxfId="7126"/>
    <tableColumn id="9270" xr3:uid="{74113EB6-2671-44E5-A67D-8060F73BD692}" name="Column9250" dataDxfId="7125"/>
    <tableColumn id="9271" xr3:uid="{AEB630C5-303A-4175-92B8-21271353CD5C}" name="Column9251" dataDxfId="7124"/>
    <tableColumn id="9272" xr3:uid="{69792AF1-1663-4C9D-A817-8E38A002FA79}" name="Column9252" dataDxfId="7123"/>
    <tableColumn id="9273" xr3:uid="{46E08E97-A630-41E7-BAF3-91CFDD7B962E}" name="Column9253" dataDxfId="7122"/>
    <tableColumn id="9274" xr3:uid="{722BC855-EFCF-4FDB-A79A-834E1F18C280}" name="Column9254" dataDxfId="7121"/>
    <tableColumn id="9275" xr3:uid="{64E7D69E-ED35-4837-8CF9-79293DC36BDD}" name="Column9255" dataDxfId="7120"/>
    <tableColumn id="9276" xr3:uid="{CC7E3712-A322-42D3-A440-EE64ACBF4EA3}" name="Column9256" dataDxfId="7119"/>
    <tableColumn id="9277" xr3:uid="{A9D665B8-4687-4524-9404-D3FF7514F936}" name="Column9257" dataDxfId="7118"/>
    <tableColumn id="9278" xr3:uid="{1BCAA87F-42A8-4E69-B97A-80756C8A2D83}" name="Column9258" dataDxfId="7117"/>
    <tableColumn id="9279" xr3:uid="{BC0D52C2-3406-4541-8E8B-B69E41999E6D}" name="Column9259" dataDxfId="7116"/>
    <tableColumn id="9280" xr3:uid="{9C665E34-5886-4A42-9E9C-93D4141A99C8}" name="Column9260" dataDxfId="7115"/>
    <tableColumn id="9281" xr3:uid="{33B40034-097D-4C45-B0EB-DD47098C8CFD}" name="Column9261" dataDxfId="7114"/>
    <tableColumn id="9282" xr3:uid="{EE03DF48-6313-43C0-91F9-12183DEAEA24}" name="Column9262" dataDxfId="7113"/>
    <tableColumn id="9283" xr3:uid="{9F7B04E3-9A35-432E-A553-48A39A04014B}" name="Column9263" dataDxfId="7112"/>
    <tableColumn id="9284" xr3:uid="{6B8D56BB-B4EE-4F01-9082-348282BD8B90}" name="Column9264" dataDxfId="7111"/>
    <tableColumn id="9285" xr3:uid="{326BE283-E898-456C-B4B1-B201E626DBDA}" name="Column9265" dataDxfId="7110"/>
    <tableColumn id="9286" xr3:uid="{C0CB66E9-8E51-4C72-8562-4F3F71D53A5B}" name="Column9266" dataDxfId="7109"/>
    <tableColumn id="9287" xr3:uid="{E35A2D4E-AFF7-444D-8782-8BDB7674EC11}" name="Column9267" dataDxfId="7108"/>
    <tableColumn id="9288" xr3:uid="{964125B3-2B2D-40F0-B251-9F318E4FCB68}" name="Column9268" dataDxfId="7107"/>
    <tableColumn id="9289" xr3:uid="{48531E78-225E-49A4-B5CB-CC37C317F67E}" name="Column9269" dataDxfId="7106"/>
    <tableColumn id="9290" xr3:uid="{A88EFBD5-BAAB-4C68-9D80-02F2E36D7422}" name="Column9270" dataDxfId="7105"/>
    <tableColumn id="9291" xr3:uid="{A643E54B-94F1-46F0-866F-B8A48F59EA29}" name="Column9271" dataDxfId="7104"/>
    <tableColumn id="9292" xr3:uid="{8E34E146-9CAA-45AB-B921-93C857C3E79E}" name="Column9272" dataDxfId="7103"/>
    <tableColumn id="9293" xr3:uid="{CE0FDB24-B323-40E6-B777-43D47B0179C6}" name="Column9273" dataDxfId="7102"/>
    <tableColumn id="9294" xr3:uid="{839600BF-29BA-4EE0-935F-4C981D0C962B}" name="Column9274" dataDxfId="7101"/>
    <tableColumn id="9295" xr3:uid="{7722348A-0DDE-4090-A227-A27DDEDE0A76}" name="Column9275" dataDxfId="7100"/>
    <tableColumn id="9296" xr3:uid="{EC4F05FA-2B21-4629-B490-C17252BF2CD0}" name="Column9276" dataDxfId="7099"/>
    <tableColumn id="9297" xr3:uid="{B6DFFB5E-091C-4E99-8E9D-47F98CB79B11}" name="Column9277" dataDxfId="7098"/>
    <tableColumn id="9298" xr3:uid="{2B5CC044-1C35-4CAD-8B52-79A9FB0630BB}" name="Column9278" dataDxfId="7097"/>
    <tableColumn id="9299" xr3:uid="{41CAC246-4365-4B23-93F1-2F01F7071061}" name="Column9279" dataDxfId="7096"/>
    <tableColumn id="9300" xr3:uid="{CFF65144-DB60-4131-B053-D1A81EF8EE67}" name="Column9280" dataDxfId="7095"/>
    <tableColumn id="9301" xr3:uid="{54E914A5-293D-4E6A-BEC0-38DA7A464792}" name="Column9281" dataDxfId="7094"/>
    <tableColumn id="9302" xr3:uid="{9C2D4977-F840-4D93-97E4-6BF1A51B5171}" name="Column9282" dataDxfId="7093"/>
    <tableColumn id="9303" xr3:uid="{29B36812-2681-413C-B4E0-18ABD9E26921}" name="Column9283" dataDxfId="7092"/>
    <tableColumn id="9304" xr3:uid="{BD700A1D-D80A-4200-8FBB-BFAB6AB0E3D3}" name="Column9284" dataDxfId="7091"/>
    <tableColumn id="9305" xr3:uid="{51DD1889-479A-4D25-98CE-1A9EBF1ECE5A}" name="Column9285" dataDxfId="7090"/>
    <tableColumn id="9306" xr3:uid="{89540DF3-B291-4537-BBD0-FFA536EA5AE6}" name="Column9286" dataDxfId="7089"/>
    <tableColumn id="9307" xr3:uid="{49310F12-3031-48EE-9503-2F1E3255C99B}" name="Column9287" dataDxfId="7088"/>
    <tableColumn id="9308" xr3:uid="{60DF5FDE-B6A4-4E81-ABCE-AF0D86170C10}" name="Column9288" dataDxfId="7087"/>
    <tableColumn id="9309" xr3:uid="{EAADB5F7-DB14-4006-8515-F04F3FFDCA89}" name="Column9289" dataDxfId="7086"/>
    <tableColumn id="9310" xr3:uid="{62AC8A83-B26C-4DA4-A316-5D1B1F81CCD6}" name="Column9290" dataDxfId="7085"/>
    <tableColumn id="9311" xr3:uid="{082E47B6-CC2A-45E2-BE60-FED59147778B}" name="Column9291" dataDxfId="7084"/>
    <tableColumn id="9312" xr3:uid="{D774DC98-F9A3-465E-B59F-DDA7FB7083BC}" name="Column9292" dataDxfId="7083"/>
    <tableColumn id="9313" xr3:uid="{9EA60DA7-EBE1-46FA-8134-DDE4DABB6814}" name="Column9293" dataDxfId="7082"/>
    <tableColumn id="9314" xr3:uid="{B8967A94-F8DA-4D8E-9635-E6358DFC713D}" name="Column9294" dataDxfId="7081"/>
    <tableColumn id="9315" xr3:uid="{8C8A0DC1-F3DA-42AF-9734-9507F1572EEB}" name="Column9295" dataDxfId="7080"/>
    <tableColumn id="9316" xr3:uid="{B4438E58-A5FA-4068-8619-A676B19BD4B6}" name="Column9296" dataDxfId="7079"/>
    <tableColumn id="9317" xr3:uid="{3C1FAFAB-5B5C-4811-9B5B-D135DAB56D58}" name="Column9297" dataDxfId="7078"/>
    <tableColumn id="9318" xr3:uid="{3B02B3F6-AC14-4E65-8B70-EC5A4DFB5683}" name="Column9298" dataDxfId="7077"/>
    <tableColumn id="9319" xr3:uid="{E83AC7B1-A7A6-4779-A134-60E7824F05F8}" name="Column9299" dataDxfId="7076"/>
    <tableColumn id="9320" xr3:uid="{0C876AC0-AD43-4936-BA6C-C3DDEE21485B}" name="Column9300" dataDxfId="7075"/>
    <tableColumn id="9321" xr3:uid="{5BE2A76B-CB79-490B-82B3-2251AADD14DB}" name="Column9301" dataDxfId="7074"/>
    <tableColumn id="9322" xr3:uid="{44ACCDE7-F44E-4A3E-B1A8-B5149BCD8A05}" name="Column9302" dataDxfId="7073"/>
    <tableColumn id="9323" xr3:uid="{F9DA2829-21F2-4CD1-BD81-8C51F8712A5C}" name="Column9303" dataDxfId="7072"/>
    <tableColumn id="9324" xr3:uid="{3FA04858-D106-41E8-9BAB-85B460AEFF93}" name="Column9304" dataDxfId="7071"/>
    <tableColumn id="9325" xr3:uid="{060F4972-4A09-4490-A749-02CA0DA4981B}" name="Column9305" dataDxfId="7070"/>
    <tableColumn id="9326" xr3:uid="{EAB0C4EC-282C-459F-8A0A-8430F3BC453B}" name="Column9306" dataDxfId="7069"/>
    <tableColumn id="9327" xr3:uid="{86E39F35-6A67-41B2-BF90-58C8C5DEF75B}" name="Column9307" dataDxfId="7068"/>
    <tableColumn id="9328" xr3:uid="{D369B13A-565D-4EE6-A774-A0583BB7BC4D}" name="Column9308" dataDxfId="7067"/>
    <tableColumn id="9329" xr3:uid="{106A8792-0236-4415-8B8A-BEE63AED8DBB}" name="Column9309" dataDxfId="7066"/>
    <tableColumn id="9330" xr3:uid="{57037A1A-554C-45E0-9579-F8D13598C44D}" name="Column9310" dataDxfId="7065"/>
    <tableColumn id="9331" xr3:uid="{65CE4155-B873-42AA-BB00-65F57A9BF32F}" name="Column9311" dataDxfId="7064"/>
    <tableColumn id="9332" xr3:uid="{D0C6937C-BF35-4D3E-BFF1-B3EC0AACC29C}" name="Column9312" dataDxfId="7063"/>
    <tableColumn id="9333" xr3:uid="{FEFBD897-A7B7-49C2-9083-873D1DC9F695}" name="Column9313" dataDxfId="7062"/>
    <tableColumn id="9334" xr3:uid="{6B0373BC-2338-4BBC-9C21-7F60C8AF46EC}" name="Column9314" dataDxfId="7061"/>
    <tableColumn id="9335" xr3:uid="{2604275E-AF51-4B30-995E-6B94A9987D0A}" name="Column9315" dataDxfId="7060"/>
    <tableColumn id="9336" xr3:uid="{4904E56B-D087-4732-BAF3-13286847CA56}" name="Column9316" dataDxfId="7059"/>
    <tableColumn id="9337" xr3:uid="{B1E2B411-AE61-42FA-B41A-1CA72D99016E}" name="Column9317" dataDxfId="7058"/>
    <tableColumn id="9338" xr3:uid="{44411446-A08C-416E-8ED7-315062091468}" name="Column9318" dataDxfId="7057"/>
    <tableColumn id="9339" xr3:uid="{F9474D45-3C4E-4369-8C6E-C031629C67E5}" name="Column9319" dataDxfId="7056"/>
    <tableColumn id="9340" xr3:uid="{167BDE02-8E74-4ECE-819C-13D727B4D1BB}" name="Column9320" dataDxfId="7055"/>
    <tableColumn id="9341" xr3:uid="{6440568D-C7F3-468B-9694-2227D8EA3299}" name="Column9321" dataDxfId="7054"/>
    <tableColumn id="9342" xr3:uid="{D770181A-6ED7-497D-AD8F-66367B139CF0}" name="Column9322" dataDxfId="7053"/>
    <tableColumn id="9343" xr3:uid="{0DB50141-292C-4C38-8D8A-2D21A8B7FAB5}" name="Column9323" dataDxfId="7052"/>
    <tableColumn id="9344" xr3:uid="{A2F1A0E3-381E-4FE6-AECC-FE6388211828}" name="Column9324" dataDxfId="7051"/>
    <tableColumn id="9345" xr3:uid="{55306AF3-651C-4FA8-8502-2AD0CC15A21D}" name="Column9325" dataDxfId="7050"/>
    <tableColumn id="9346" xr3:uid="{D382AB10-8E11-4AEC-9505-35047EAE6839}" name="Column9326" dataDxfId="7049"/>
    <tableColumn id="9347" xr3:uid="{E6ABE48C-CCB1-4459-ABA2-B5905EC2EC4B}" name="Column9327" dataDxfId="7048"/>
    <tableColumn id="9348" xr3:uid="{2F746195-A647-4556-8B62-AF32E0BC9A01}" name="Column9328" dataDxfId="7047"/>
    <tableColumn id="9349" xr3:uid="{60B4E4CC-9CEC-4D22-A52B-F6CAB8F49623}" name="Column9329" dataDxfId="7046"/>
    <tableColumn id="9350" xr3:uid="{F0D7D4D7-6A20-416A-922D-3C0E560F7587}" name="Column9330" dataDxfId="7045"/>
    <tableColumn id="9351" xr3:uid="{ADDEB4AA-E0B1-45D5-A7D2-E7920073DFA6}" name="Column9331" dataDxfId="7044"/>
    <tableColumn id="9352" xr3:uid="{F114506D-42F2-4208-AAC6-EE725BC890AD}" name="Column9332" dataDxfId="7043"/>
    <tableColumn id="9353" xr3:uid="{03C55E30-9B6E-49DB-80F2-452052B494BB}" name="Column9333" dataDxfId="7042"/>
    <tableColumn id="9354" xr3:uid="{FA98E0EA-82CC-4947-A23B-F4E86870DFC2}" name="Column9334" dataDxfId="7041"/>
    <tableColumn id="9355" xr3:uid="{438C5166-FB2A-4782-AD6C-ECECD56A2F4C}" name="Column9335" dataDxfId="7040"/>
    <tableColumn id="9356" xr3:uid="{1CA9D292-D119-4245-BAD3-E78FDE530B70}" name="Column9336" dataDxfId="7039"/>
    <tableColumn id="9357" xr3:uid="{3AE8277B-9990-4833-A217-00FD07A5E7BE}" name="Column9337" dataDxfId="7038"/>
    <tableColumn id="9358" xr3:uid="{B7E2A6F6-65AA-4A91-BB63-D36C4F5BC879}" name="Column9338" dataDxfId="7037"/>
    <tableColumn id="9359" xr3:uid="{B1DA9C93-8D2B-447B-A687-7ADD4180CF1F}" name="Column9339" dataDxfId="7036"/>
    <tableColumn id="9360" xr3:uid="{F886B9F9-4DC7-48F4-9BF3-9B2EC1C9A3A2}" name="Column9340" dataDxfId="7035"/>
    <tableColumn id="9361" xr3:uid="{8D770FF3-07DA-4C95-B981-00A3A336A16E}" name="Column9341" dataDxfId="7034"/>
    <tableColumn id="9362" xr3:uid="{FF148CF0-421E-46C0-93C0-5C035D730C61}" name="Column9342" dataDxfId="7033"/>
    <tableColumn id="9363" xr3:uid="{10493929-C68D-4440-823F-02FEB834EA57}" name="Column9343" dataDxfId="7032"/>
    <tableColumn id="9364" xr3:uid="{5E961AA0-2544-41F0-A583-6D27F74BF35F}" name="Column9344" dataDxfId="7031"/>
    <tableColumn id="9365" xr3:uid="{77736A86-951C-41A9-B938-B99E5AA668C6}" name="Column9345" dataDxfId="7030"/>
    <tableColumn id="9366" xr3:uid="{96597073-66C5-4EBD-A158-C7A95BA9A714}" name="Column9346" dataDxfId="7029"/>
    <tableColumn id="9367" xr3:uid="{71BC1DBD-75C4-4A1C-B5A6-4EAD50AB6EF7}" name="Column9347" dataDxfId="7028"/>
    <tableColumn id="9368" xr3:uid="{672AFDC1-83C4-466C-AFCC-E21C53549CDE}" name="Column9348" dataDxfId="7027"/>
    <tableColumn id="9369" xr3:uid="{E306773E-B748-4B63-8947-D45AA8E2890B}" name="Column9349" dataDxfId="7026"/>
    <tableColumn id="9370" xr3:uid="{28D12C0C-C025-42AF-9AFE-4FBEC8ECC87B}" name="Column9350" dataDxfId="7025"/>
    <tableColumn id="9371" xr3:uid="{78163C88-B620-4F02-B1C1-28DB749ACCDC}" name="Column9351" dataDxfId="7024"/>
    <tableColumn id="9372" xr3:uid="{35A03E65-2018-45B7-8E66-7A0BF70BCC56}" name="Column9352" dataDxfId="7023"/>
    <tableColumn id="9373" xr3:uid="{A68921D1-F21B-440D-AD0C-D660F9DCF873}" name="Column9353" dataDxfId="7022"/>
    <tableColumn id="9374" xr3:uid="{8E8FA355-6BC4-4BE3-9B82-5869089F55F2}" name="Column9354" dataDxfId="7021"/>
    <tableColumn id="9375" xr3:uid="{9F618295-5AA2-419C-9A5F-B0F8EFB8D53E}" name="Column9355" dataDxfId="7020"/>
    <tableColumn id="9376" xr3:uid="{DEA12D59-E27A-4F8D-AB64-C93CF4756193}" name="Column9356" dataDxfId="7019"/>
    <tableColumn id="9377" xr3:uid="{95324CC5-2E2F-4C19-AED9-A36533C7F431}" name="Column9357" dataDxfId="7018"/>
    <tableColumn id="9378" xr3:uid="{F6B49636-C1FA-42CC-8C7D-6E3D322BFAC4}" name="Column9358" dataDxfId="7017"/>
    <tableColumn id="9379" xr3:uid="{C6BEB056-1BF0-445A-B596-DFC112FEE541}" name="Column9359" dataDxfId="7016"/>
    <tableColumn id="9380" xr3:uid="{C39B08D5-6565-42AB-94BE-4330C47B91A0}" name="Column9360" dataDxfId="7015"/>
    <tableColumn id="9381" xr3:uid="{9FD8EFC8-4E48-4B63-9A1E-499BE92601A8}" name="Column9361" dataDxfId="7014"/>
    <tableColumn id="9382" xr3:uid="{B7CA2A86-F7AD-4C89-B3E2-C676418EAC73}" name="Column9362" dataDxfId="7013"/>
    <tableColumn id="9383" xr3:uid="{75A68BFE-FDEC-4FD4-A1B2-6C7F6F6685E9}" name="Column9363" dataDxfId="7012"/>
    <tableColumn id="9384" xr3:uid="{C1527D20-9198-46C5-AA50-4DB62CB9E500}" name="Column9364" dataDxfId="7011"/>
    <tableColumn id="9385" xr3:uid="{3081B8FC-A07D-4CFA-B892-81B73BB9B731}" name="Column9365" dataDxfId="7010"/>
    <tableColumn id="9386" xr3:uid="{668A2565-D423-4335-B172-389D990D9FFA}" name="Column9366" dataDxfId="7009"/>
    <tableColumn id="9387" xr3:uid="{F836C813-548C-45C0-9D0F-349124A39F29}" name="Column9367" dataDxfId="7008"/>
    <tableColumn id="9388" xr3:uid="{73CB4433-F345-41C7-AB98-46D198EA5869}" name="Column9368" dataDxfId="7007"/>
    <tableColumn id="9389" xr3:uid="{39EB3697-D2C4-4765-A5D4-6FBF4D397718}" name="Column9369" dataDxfId="7006"/>
    <tableColumn id="9390" xr3:uid="{7CC88614-C557-45E2-9A29-D42E24D3185F}" name="Column9370" dataDxfId="7005"/>
    <tableColumn id="9391" xr3:uid="{E06F672C-0010-45D6-91F3-EDD1EC97C6C9}" name="Column9371" dataDxfId="7004"/>
    <tableColumn id="9392" xr3:uid="{F8AF4B42-30A2-4440-90B5-94183E9D3131}" name="Column9372" dataDxfId="7003"/>
    <tableColumn id="9393" xr3:uid="{503D7CF2-5223-47B4-85CD-5ADC87A69726}" name="Column9373" dataDxfId="7002"/>
    <tableColumn id="9394" xr3:uid="{73B3A264-1848-4EEA-A03F-7FE80DFF401D}" name="Column9374" dataDxfId="7001"/>
    <tableColumn id="9395" xr3:uid="{B1F0BD6C-51E7-4E53-98A7-87D99887FF64}" name="Column9375" dataDxfId="7000"/>
    <tableColumn id="9396" xr3:uid="{7B789E7B-7B6B-49D3-BA33-CBB97A13645F}" name="Column9376" dataDxfId="6999"/>
    <tableColumn id="9397" xr3:uid="{F0FEDC16-001E-4AF1-89F0-5F24B0FFF707}" name="Column9377" dataDxfId="6998"/>
    <tableColumn id="9398" xr3:uid="{4754C4BC-65AC-49C6-BBED-FD64C4CCE400}" name="Column9378" dataDxfId="6997"/>
    <tableColumn id="9399" xr3:uid="{552ED88C-EE2D-4512-A84E-28187C3B7950}" name="Column9379" dataDxfId="6996"/>
    <tableColumn id="9400" xr3:uid="{9EB0C7E4-189F-43F7-A2F6-B35420E39FD2}" name="Column9380" dataDxfId="6995"/>
    <tableColumn id="9401" xr3:uid="{19E89AF0-6BDC-4399-B321-044F99AE9D80}" name="Column9381" dataDxfId="6994"/>
    <tableColumn id="9402" xr3:uid="{94AF79F0-AF40-4BCD-BFCC-E4958C8C434C}" name="Column9382" dataDxfId="6993"/>
    <tableColumn id="9403" xr3:uid="{63ACA865-7125-4E59-94EE-ECA761FA0067}" name="Column9383" dataDxfId="6992"/>
    <tableColumn id="9404" xr3:uid="{28939779-1EEB-4600-ADC4-6706E5FB4F66}" name="Column9384" dataDxfId="6991"/>
    <tableColumn id="9405" xr3:uid="{327A5291-8480-4956-A481-7520B28794D7}" name="Column9385" dataDxfId="6990"/>
    <tableColumn id="9406" xr3:uid="{E839CC40-3624-49E0-82AD-768620CF08C6}" name="Column9386" dataDxfId="6989"/>
    <tableColumn id="9407" xr3:uid="{4B9D46D2-4F04-4B3F-86E7-86D024E5F03C}" name="Column9387" dataDxfId="6988"/>
    <tableColumn id="9408" xr3:uid="{E5FAD779-35C8-49C0-9B09-37964BCD3E3E}" name="Column9388" dataDxfId="6987"/>
    <tableColumn id="9409" xr3:uid="{5077D2AA-1760-4087-8D86-5CBE99F280B2}" name="Column9389" dataDxfId="6986"/>
    <tableColumn id="9410" xr3:uid="{48B3FC93-F5C4-45CA-ADB8-B2038B3CD5B3}" name="Column9390" dataDxfId="6985"/>
    <tableColumn id="9411" xr3:uid="{2D6BE9A6-E6E4-43AF-9FD3-62077681D023}" name="Column9391" dataDxfId="6984"/>
    <tableColumn id="9412" xr3:uid="{973920DA-0AE9-42B6-982B-1EDF88836841}" name="Column9392" dataDxfId="6983"/>
    <tableColumn id="9413" xr3:uid="{6DB68DD3-1474-4737-967A-D884C5469F3B}" name="Column9393" dataDxfId="6982"/>
    <tableColumn id="9414" xr3:uid="{8B0F06D0-3019-44EB-AE77-4990BC4461F0}" name="Column9394" dataDxfId="6981"/>
    <tableColumn id="9415" xr3:uid="{CBAA561B-2A0A-4321-8D48-C693356E57F0}" name="Column9395" dataDxfId="6980"/>
    <tableColumn id="9416" xr3:uid="{C6DB56B1-F18D-4F46-B8DD-A861EE2ED0AC}" name="Column9396" dataDxfId="6979"/>
    <tableColumn id="9417" xr3:uid="{485F2D00-4079-486A-92A2-80D0A6E6F79E}" name="Column9397" dataDxfId="6978"/>
    <tableColumn id="9418" xr3:uid="{5B6B4346-C4AA-4288-AEF5-26EB1D14E60E}" name="Column9398" dataDxfId="6977"/>
    <tableColumn id="9419" xr3:uid="{584D58A0-3BC1-42FF-8AE1-D6C56724F0A7}" name="Column9399" dataDxfId="6976"/>
    <tableColumn id="9420" xr3:uid="{4F7307A7-6E60-45C4-966A-DBD86C331022}" name="Column9400" dataDxfId="6975"/>
    <tableColumn id="9421" xr3:uid="{5A0761AE-8B01-41E4-9D0E-C2CDE3E7B515}" name="Column9401" dataDxfId="6974"/>
    <tableColumn id="9422" xr3:uid="{98938CB7-841E-452E-B6E7-2C98DA0D0CDA}" name="Column9402" dataDxfId="6973"/>
    <tableColumn id="9423" xr3:uid="{8EE74924-E6CD-4E1E-8360-1146A2DBF7E5}" name="Column9403" dataDxfId="6972"/>
    <tableColumn id="9424" xr3:uid="{EFE98E3A-75F2-4900-8602-E914A5F149F2}" name="Column9404" dataDxfId="6971"/>
    <tableColumn id="9425" xr3:uid="{41C43D29-6CA0-4359-AB5A-A7C9CC16AC81}" name="Column9405" dataDxfId="6970"/>
    <tableColumn id="9426" xr3:uid="{9DCE1337-FEF4-4E50-9C25-89118CE576BD}" name="Column9406" dataDxfId="6969"/>
    <tableColumn id="9427" xr3:uid="{64009020-9885-4987-BF49-B615989B9DCC}" name="Column9407" dataDxfId="6968"/>
    <tableColumn id="9428" xr3:uid="{3B9C3A50-614E-452E-B5D9-C9A7FF48DC74}" name="Column9408" dataDxfId="6967"/>
    <tableColumn id="9429" xr3:uid="{71DE4C73-6D02-482A-AB82-C95FE3DEDFE8}" name="Column9409" dataDxfId="6966"/>
    <tableColumn id="9430" xr3:uid="{D59CF5ED-B6E6-49C7-8FB2-844334613F3E}" name="Column9410" dataDxfId="6965"/>
    <tableColumn id="9431" xr3:uid="{6F89AD21-2F6F-4EEB-996A-C5157EC61071}" name="Column9411" dataDxfId="6964"/>
    <tableColumn id="9432" xr3:uid="{EC28F19F-85B9-4B35-BD9D-44E2F492532E}" name="Column9412" dataDxfId="6963"/>
    <tableColumn id="9433" xr3:uid="{79B68C4B-ED91-4C62-A3B5-6CC587F8076C}" name="Column9413" dataDxfId="6962"/>
    <tableColumn id="9434" xr3:uid="{17F986AE-D5A5-4F88-A0AB-7F2C87B4F7A6}" name="Column9414" dataDxfId="6961"/>
    <tableColumn id="9435" xr3:uid="{622D37A4-89D8-45C0-9774-24F005302756}" name="Column9415" dataDxfId="6960"/>
    <tableColumn id="9436" xr3:uid="{66F00497-E31D-4746-8A99-5504006F2EED}" name="Column9416" dataDxfId="6959"/>
    <tableColumn id="9437" xr3:uid="{BD69C818-00D1-4242-8C3C-D4A4706889E8}" name="Column9417" dataDxfId="6958"/>
    <tableColumn id="9438" xr3:uid="{95714386-A244-426F-84BB-7C2A75FA4F36}" name="Column9418" dataDxfId="6957"/>
    <tableColumn id="9439" xr3:uid="{708EE5DB-4C29-4765-B4D4-DCCC60D477BF}" name="Column9419" dataDxfId="6956"/>
    <tableColumn id="9440" xr3:uid="{C7021A59-9CE7-4C3E-8C2E-4D0AF91421FA}" name="Column9420" dataDxfId="6955"/>
    <tableColumn id="9441" xr3:uid="{F8738FC2-4EDC-4B86-8195-7094B0E84F04}" name="Column9421" dataDxfId="6954"/>
    <tableColumn id="9442" xr3:uid="{04548B50-1877-4515-B2DC-04B1B865D065}" name="Column9422" dataDxfId="6953"/>
    <tableColumn id="9443" xr3:uid="{AE218AFD-73C9-459F-B11D-16891521462C}" name="Column9423" dataDxfId="6952"/>
    <tableColumn id="9444" xr3:uid="{F6719F3D-FB74-420C-939E-EF5D05F79A3F}" name="Column9424" dataDxfId="6951"/>
    <tableColumn id="9445" xr3:uid="{DBB0D805-BF79-4E68-A1EC-A6BA22201CEA}" name="Column9425" dataDxfId="6950"/>
    <tableColumn id="9446" xr3:uid="{5DDD5749-27EA-47C7-B227-28DF0B8E8221}" name="Column9426" dataDxfId="6949"/>
    <tableColumn id="9447" xr3:uid="{E3DA0994-6F3A-499A-BF00-FB7F160B4BE0}" name="Column9427" dataDxfId="6948"/>
    <tableColumn id="9448" xr3:uid="{9B525AE4-B692-4A13-BB51-069BAD8360A8}" name="Column9428" dataDxfId="6947"/>
    <tableColumn id="9449" xr3:uid="{42B3C667-2183-4B09-B30E-8DA2968840E5}" name="Column9429" dataDxfId="6946"/>
    <tableColumn id="9450" xr3:uid="{0E010908-9245-41C1-8E3F-DB6C4A51B5A7}" name="Column9430" dataDxfId="6945"/>
    <tableColumn id="9451" xr3:uid="{75F626B6-C26D-4FD7-ABC2-AB27A120EC23}" name="Column9431" dataDxfId="6944"/>
    <tableColumn id="9452" xr3:uid="{7E5018D9-497C-45C1-8B07-A366642E601D}" name="Column9432" dataDxfId="6943"/>
    <tableColumn id="9453" xr3:uid="{F1A1713B-1711-4667-8EB7-4131BB29130D}" name="Column9433" dataDxfId="6942"/>
    <tableColumn id="9454" xr3:uid="{E3B6AD37-6079-4A51-9587-36D274258BCD}" name="Column9434" dataDxfId="6941"/>
    <tableColumn id="9455" xr3:uid="{E65F548A-ED4E-48C8-B7DF-C1E2FEA2FF20}" name="Column9435" dataDxfId="6940"/>
    <tableColumn id="9456" xr3:uid="{253E3BC4-D481-4E4A-9677-414233204767}" name="Column9436" dataDxfId="6939"/>
    <tableColumn id="9457" xr3:uid="{9C2196CC-D166-470E-A66A-41192B94092B}" name="Column9437" dataDxfId="6938"/>
    <tableColumn id="9458" xr3:uid="{A209CD85-5CB5-4A60-A0D2-4506CE475BEC}" name="Column9438" dataDxfId="6937"/>
    <tableColumn id="9459" xr3:uid="{E033F083-F7D6-4DB2-9196-DC9BD85A88E7}" name="Column9439" dataDxfId="6936"/>
    <tableColumn id="9460" xr3:uid="{DA2E66B8-1F99-4DED-886F-E7F8677C1A82}" name="Column9440" dataDxfId="6935"/>
    <tableColumn id="9461" xr3:uid="{FA1AD290-EEB6-40B8-BC67-A84A6F548FD7}" name="Column9441" dataDxfId="6934"/>
    <tableColumn id="9462" xr3:uid="{1A319D0F-C326-4957-8724-7F6BF2B6B9AB}" name="Column9442" dataDxfId="6933"/>
    <tableColumn id="9463" xr3:uid="{5932545F-8E38-4B9A-B37C-69D2A18F6A61}" name="Column9443" dataDxfId="6932"/>
    <tableColumn id="9464" xr3:uid="{39105324-1735-4400-A99F-19F78BA2F981}" name="Column9444" dataDxfId="6931"/>
    <tableColumn id="9465" xr3:uid="{88234F4A-6D5A-4B3A-90BE-F0CF9247C8E6}" name="Column9445" dataDxfId="6930"/>
    <tableColumn id="9466" xr3:uid="{460207A8-FC00-4828-B54D-91BDEA84A1D6}" name="Column9446" dataDxfId="6929"/>
    <tableColumn id="9467" xr3:uid="{38EBB862-4DC7-4DB0-B566-82BA187EC80D}" name="Column9447" dataDxfId="6928"/>
    <tableColumn id="9468" xr3:uid="{F331757B-E2D5-4966-85C2-B8BF1E3AE812}" name="Column9448" dataDxfId="6927"/>
    <tableColumn id="9469" xr3:uid="{C5A0D3DA-97C8-4F63-B5FB-E6EEDFBC0C0B}" name="Column9449" dataDxfId="6926"/>
    <tableColumn id="9470" xr3:uid="{BFB23578-82AC-4824-854C-233928CF5CCB}" name="Column9450" dataDxfId="6925"/>
    <tableColumn id="9471" xr3:uid="{87448FEF-11AC-4870-96DF-372599B90DFA}" name="Column9451" dataDxfId="6924"/>
    <tableColumn id="9472" xr3:uid="{654A510B-24D4-4C0E-99A6-7E0A9406A870}" name="Column9452" dataDxfId="6923"/>
    <tableColumn id="9473" xr3:uid="{751B84E6-0CA1-4AD6-9BE9-EB417F092576}" name="Column9453" dataDxfId="6922"/>
    <tableColumn id="9474" xr3:uid="{20043264-44C8-4C3E-AA3C-2A6D85B75620}" name="Column9454" dataDxfId="6921"/>
    <tableColumn id="9475" xr3:uid="{6DA0A4F4-3F76-48FE-BC53-DF4AC48A6D67}" name="Column9455" dataDxfId="6920"/>
    <tableColumn id="9476" xr3:uid="{3A232479-F584-4D30-9B71-0CB4B83FE48C}" name="Column9456" dataDxfId="6919"/>
    <tableColumn id="9477" xr3:uid="{24A29776-1990-4AB2-841C-8E158278816B}" name="Column9457" dataDxfId="6918"/>
    <tableColumn id="9478" xr3:uid="{AF9B800A-638D-49FA-89C9-2EC4B134804E}" name="Column9458" dataDxfId="6917"/>
    <tableColumn id="9479" xr3:uid="{31D00C7B-9004-44F5-A70D-C55B2675137B}" name="Column9459" dataDxfId="6916"/>
    <tableColumn id="9480" xr3:uid="{6D4EC4F6-0039-48F5-A8A5-FCF4D40DABDD}" name="Column9460" dataDxfId="6915"/>
    <tableColumn id="9481" xr3:uid="{B70E985C-1561-4FEC-976D-D87903386338}" name="Column9461" dataDxfId="6914"/>
    <tableColumn id="9482" xr3:uid="{39825681-AD34-4A85-83F0-94516831DA9D}" name="Column9462" dataDxfId="6913"/>
    <tableColumn id="9483" xr3:uid="{81F708CB-6CC1-4584-A8C8-F4ACAEDA0528}" name="Column9463" dataDxfId="6912"/>
    <tableColumn id="9484" xr3:uid="{CB61E27F-2A71-4760-A564-90D6C4A2C918}" name="Column9464" dataDxfId="6911"/>
    <tableColumn id="9485" xr3:uid="{58981F40-27CC-4DA5-99CB-9619A346B816}" name="Column9465" dataDxfId="6910"/>
    <tableColumn id="9486" xr3:uid="{2737233F-EBDA-4851-B647-77EDB23C1111}" name="Column9466" dataDxfId="6909"/>
    <tableColumn id="9487" xr3:uid="{859F893F-78F9-465C-9DEF-824B17DBE6EC}" name="Column9467" dataDxfId="6908"/>
    <tableColumn id="9488" xr3:uid="{1A2449D1-C877-44C5-8D82-0DEBFFD2C79B}" name="Column9468" dataDxfId="6907"/>
    <tableColumn id="9489" xr3:uid="{B01A2FF6-4AA1-424B-8D81-D0F0027E5374}" name="Column9469" dataDxfId="6906"/>
    <tableColumn id="9490" xr3:uid="{7CC06995-2A18-4910-A443-BA06D6934682}" name="Column9470" dataDxfId="6905"/>
    <tableColumn id="9491" xr3:uid="{1BA96123-1B66-4215-909B-DE65595A89F1}" name="Column9471" dataDxfId="6904"/>
    <tableColumn id="9492" xr3:uid="{709EDEB8-5E9F-4376-8859-EC0940E47545}" name="Column9472" dataDxfId="6903"/>
    <tableColumn id="9493" xr3:uid="{51C820EA-3664-4FAC-8B72-F44731D8DDE8}" name="Column9473" dataDxfId="6902"/>
    <tableColumn id="9494" xr3:uid="{1FBB8E95-AAA6-4FF5-9568-03389C325C39}" name="Column9474" dataDxfId="6901"/>
    <tableColumn id="9495" xr3:uid="{776C4BF6-B910-4BFF-BE34-3EE2C0F5C80E}" name="Column9475" dataDxfId="6900"/>
    <tableColumn id="9496" xr3:uid="{8CF47C80-D1BE-4010-9E00-FD31C4BD3663}" name="Column9476" dataDxfId="6899"/>
    <tableColumn id="9497" xr3:uid="{0FE0CA50-7A75-48D7-B573-7EEC2A3E83C6}" name="Column9477" dataDxfId="6898"/>
    <tableColumn id="9498" xr3:uid="{8500BE30-DA48-499C-8FD9-1D274CBF2D6F}" name="Column9478" dataDxfId="6897"/>
    <tableColumn id="9499" xr3:uid="{2EA0CF3E-4919-4E35-A440-7B09E46958FF}" name="Column9479" dataDxfId="6896"/>
    <tableColumn id="9500" xr3:uid="{F874A2C2-9AFC-4443-9EEC-D83D248566D0}" name="Column9480" dataDxfId="6895"/>
    <tableColumn id="9501" xr3:uid="{9A91C62B-CA56-4A73-A1C8-169C9CBFC00D}" name="Column9481" dataDxfId="6894"/>
    <tableColumn id="9502" xr3:uid="{27BE5DC1-3967-471F-AFB0-CB48FC320C4C}" name="Column9482" dataDxfId="6893"/>
    <tableColumn id="9503" xr3:uid="{807D092E-5BE2-42CC-8E71-DB89C44DE513}" name="Column9483" dataDxfId="6892"/>
    <tableColumn id="9504" xr3:uid="{777ACB27-B855-4814-9546-84FF433EAAEB}" name="Column9484" dataDxfId="6891"/>
    <tableColumn id="9505" xr3:uid="{E6868C42-BEC0-4A7B-BD72-ED9A7ED25C85}" name="Column9485" dataDxfId="6890"/>
    <tableColumn id="9506" xr3:uid="{F85470B1-A9AF-4602-9BC0-14E6612BF39F}" name="Column9486" dataDxfId="6889"/>
    <tableColumn id="9507" xr3:uid="{A24DBA71-E111-400E-B5B2-C02E228B7C0A}" name="Column9487" dataDxfId="6888"/>
    <tableColumn id="9508" xr3:uid="{18481591-9962-478C-8C06-355A3962F984}" name="Column9488" dataDxfId="6887"/>
    <tableColumn id="9509" xr3:uid="{8874A1C5-A11B-4FAB-BC0A-B3F4BCEBCB03}" name="Column9489" dataDxfId="6886"/>
    <tableColumn id="9510" xr3:uid="{FB17934A-8367-4243-BBBC-36AA4A44F6DF}" name="Column9490" dataDxfId="6885"/>
    <tableColumn id="9511" xr3:uid="{36B7D818-2F43-48D7-95CA-50F128DAAD63}" name="Column9491" dataDxfId="6884"/>
    <tableColumn id="9512" xr3:uid="{A8969E92-EC0D-4695-B73C-A60715223EC1}" name="Column9492" dataDxfId="6883"/>
    <tableColumn id="9513" xr3:uid="{2177E9DF-49E7-4DD6-A25A-863875569DDD}" name="Column9493" dataDxfId="6882"/>
    <tableColumn id="9514" xr3:uid="{A98C9EC5-9E17-45FC-A9F0-F0B5EA09A640}" name="Column9494" dataDxfId="6881"/>
    <tableColumn id="9515" xr3:uid="{AFFBD4DD-4B5F-46BF-86F4-38CD462D01B1}" name="Column9495" dataDxfId="6880"/>
    <tableColumn id="9516" xr3:uid="{CF6B50CA-04E7-4FFD-B365-A3CC1AACDC45}" name="Column9496" dataDxfId="6879"/>
    <tableColumn id="9517" xr3:uid="{B76AAABB-89B0-49DD-B1E3-67072F455CCE}" name="Column9497" dataDxfId="6878"/>
    <tableColumn id="9518" xr3:uid="{83BD52FF-1242-41AC-8625-3E9C19D66D08}" name="Column9498" dataDxfId="6877"/>
    <tableColumn id="9519" xr3:uid="{BFB1F426-8431-44E2-B0E5-C652205747EA}" name="Column9499" dataDxfId="6876"/>
    <tableColumn id="9520" xr3:uid="{ADFE569A-59A2-41BF-BDBF-DC4DAAE8F88F}" name="Column9500" dataDxfId="6875"/>
    <tableColumn id="9521" xr3:uid="{1F2E23C6-8B49-4D8C-AD18-465CC390E86A}" name="Column9501" dataDxfId="6874"/>
    <tableColumn id="9522" xr3:uid="{6244C02C-EBF9-4D4E-9C3A-2A02242546D2}" name="Column9502" dataDxfId="6873"/>
    <tableColumn id="9523" xr3:uid="{C2A6DA06-85F1-4E9E-A890-4C2CE39C7588}" name="Column9503" dataDxfId="6872"/>
    <tableColumn id="9524" xr3:uid="{185F2821-B8D1-4E5D-A002-82B887B64FAC}" name="Column9504" dataDxfId="6871"/>
    <tableColumn id="9525" xr3:uid="{542EA033-FF9A-4BAF-91AC-97B325C4CCC8}" name="Column9505" dataDxfId="6870"/>
    <tableColumn id="9526" xr3:uid="{81EADD14-03F2-4EF0-A902-D797D5B5F9BA}" name="Column9506" dataDxfId="6869"/>
    <tableColumn id="9527" xr3:uid="{7109412B-012C-43E2-AAC9-5B2B28CC39FD}" name="Column9507" dataDxfId="6868"/>
    <tableColumn id="9528" xr3:uid="{08EA3535-03B7-4693-B34E-03C8ACA2824B}" name="Column9508" dataDxfId="6867"/>
    <tableColumn id="9529" xr3:uid="{033436B1-2C45-4D4E-858D-C77492C1C3F1}" name="Column9509" dataDxfId="6866"/>
    <tableColumn id="9530" xr3:uid="{C73DE7EE-8A06-40F2-9BDD-257B0B42912E}" name="Column9510" dataDxfId="6865"/>
    <tableColumn id="9531" xr3:uid="{2A02F8EF-49EE-4482-95EF-562FEFAB3B09}" name="Column9511" dataDxfId="6864"/>
    <tableColumn id="9532" xr3:uid="{85D5AC84-508D-411E-9605-47E8974F09FF}" name="Column9512" dataDxfId="6863"/>
    <tableColumn id="9533" xr3:uid="{EE0CE24F-EC05-41E3-A5B8-068417A02BA7}" name="Column9513" dataDxfId="6862"/>
    <tableColumn id="9534" xr3:uid="{47EB2DB7-A8E7-466C-95EF-DEEADC7D73DA}" name="Column9514" dataDxfId="6861"/>
    <tableColumn id="9535" xr3:uid="{4FF595CA-D941-489F-BDF7-EB270C2AA094}" name="Column9515" dataDxfId="6860"/>
    <tableColumn id="9536" xr3:uid="{095FB8CF-2E3F-45B2-B82F-1EFA063F66C6}" name="Column9516" dataDxfId="6859"/>
    <tableColumn id="9537" xr3:uid="{75EC3AF1-DF8E-4502-8ECE-95D581FA4B50}" name="Column9517" dataDxfId="6858"/>
    <tableColumn id="9538" xr3:uid="{703CB2ED-1774-46F9-8122-C1775D472CDA}" name="Column9518" dataDxfId="6857"/>
    <tableColumn id="9539" xr3:uid="{91C0CB6D-6154-481E-AF16-E0BAD1367255}" name="Column9519" dataDxfId="6856"/>
    <tableColumn id="9540" xr3:uid="{608ADB6A-FA65-4C7F-9D0E-7AAEF037D2B1}" name="Column9520" dataDxfId="6855"/>
    <tableColumn id="9541" xr3:uid="{2379D87A-9606-4C45-817C-A89CC85A1C22}" name="Column9521" dataDxfId="6854"/>
    <tableColumn id="9542" xr3:uid="{85A3B4EC-3027-4CE8-A5D1-EA44C4518FC4}" name="Column9522" dataDxfId="6853"/>
    <tableColumn id="9543" xr3:uid="{7919A97A-DE3E-4618-9A75-206F9E69096F}" name="Column9523" dataDxfId="6852"/>
    <tableColumn id="9544" xr3:uid="{D77EB494-38AE-4AB7-8CEE-4336AC51B7E3}" name="Column9524" dataDxfId="6851"/>
    <tableColumn id="9545" xr3:uid="{E9463FC5-678A-472A-8987-580E1588087F}" name="Column9525" dataDxfId="6850"/>
    <tableColumn id="9546" xr3:uid="{8AE1B014-636B-4F3E-BE00-19F04471A827}" name="Column9526" dataDxfId="6849"/>
    <tableColumn id="9547" xr3:uid="{001E41BB-A340-491B-A6DB-638F4C7D9451}" name="Column9527" dataDxfId="6848"/>
    <tableColumn id="9548" xr3:uid="{2CB121D7-7037-456E-B363-D0F3166AE84B}" name="Column9528" dataDxfId="6847"/>
    <tableColumn id="9549" xr3:uid="{76DC5591-82FA-43E8-BD39-A3F94B805479}" name="Column9529" dataDxfId="6846"/>
    <tableColumn id="9550" xr3:uid="{1FBC6272-7C26-40FD-AB91-80A6C2E75399}" name="Column9530" dataDxfId="6845"/>
    <tableColumn id="9551" xr3:uid="{2667D789-6897-4DE0-BEC7-894BE066FC6F}" name="Column9531" dataDxfId="6844"/>
    <tableColumn id="9552" xr3:uid="{B040B99A-B5BD-4B1D-991F-354CAFE13BA3}" name="Column9532" dataDxfId="6843"/>
    <tableColumn id="9553" xr3:uid="{F58EAE89-9847-408A-B9AB-8317904E7750}" name="Column9533" dataDxfId="6842"/>
    <tableColumn id="9554" xr3:uid="{E426C0AC-509A-4A2A-B22C-3EF081558BFF}" name="Column9534" dataDxfId="6841"/>
    <tableColumn id="9555" xr3:uid="{0E70A04B-F719-452B-AE5E-892AF1421AF9}" name="Column9535" dataDxfId="6840"/>
    <tableColumn id="9556" xr3:uid="{F9B31E04-A8F7-4D74-B305-2ABE679941C9}" name="Column9536" dataDxfId="6839"/>
    <tableColumn id="9557" xr3:uid="{569CA5F0-A1EE-4336-B136-DF718ECA9045}" name="Column9537" dataDxfId="6838"/>
    <tableColumn id="9558" xr3:uid="{4EE06287-981B-4BD5-B5CD-7244D5840161}" name="Column9538" dataDxfId="6837"/>
    <tableColumn id="9559" xr3:uid="{A53853AD-649F-46EB-B8D1-D811D716B100}" name="Column9539" dataDxfId="6836"/>
    <tableColumn id="9560" xr3:uid="{5079F9F5-A15D-4A52-AD1D-372E5CAE5879}" name="Column9540" dataDxfId="6835"/>
    <tableColumn id="9561" xr3:uid="{7F8FBBEF-5FF9-420D-899B-FAA70389CE35}" name="Column9541" dataDxfId="6834"/>
    <tableColumn id="9562" xr3:uid="{ADA657B5-6E8A-4BB0-9BA5-AFC15A757F7B}" name="Column9542" dataDxfId="6833"/>
    <tableColumn id="9563" xr3:uid="{44E8C1F5-E141-4408-8A0A-AD9C10A4062D}" name="Column9543" dataDxfId="6832"/>
    <tableColumn id="9564" xr3:uid="{506BD7AA-F959-4BF0-8998-4E7C51389836}" name="Column9544" dataDxfId="6831"/>
    <tableColumn id="9565" xr3:uid="{A1DFD53D-52A5-4F0E-8A06-04A438073886}" name="Column9545" dataDxfId="6830"/>
    <tableColumn id="9566" xr3:uid="{D859FCCA-D673-474E-9DDB-BDB30FEC8DF9}" name="Column9546" dataDxfId="6829"/>
    <tableColumn id="9567" xr3:uid="{70CFC061-B0A5-403D-8A51-C8912FBDF42A}" name="Column9547" dataDxfId="6828"/>
    <tableColumn id="9568" xr3:uid="{15FD9654-7A6C-4C7A-AD78-D674C425E5E6}" name="Column9548" dataDxfId="6827"/>
    <tableColumn id="9569" xr3:uid="{6ECBA324-FA99-433A-B4F3-EC31195C1A3F}" name="Column9549" dataDxfId="6826"/>
    <tableColumn id="9570" xr3:uid="{C2BFFD7E-7609-4C76-95FD-2F8AFB135F91}" name="Column9550" dataDxfId="6825"/>
    <tableColumn id="9571" xr3:uid="{59F0848D-EAF1-4F68-9F8B-728046C977D1}" name="Column9551" dataDxfId="6824"/>
    <tableColumn id="9572" xr3:uid="{3FC29111-7D92-4083-AD7B-FDE6E88D971D}" name="Column9552" dataDxfId="6823"/>
    <tableColumn id="9573" xr3:uid="{BE530634-9F69-4745-BBA7-A2B481101202}" name="Column9553" dataDxfId="6822"/>
    <tableColumn id="9574" xr3:uid="{0799A16B-6C00-48D1-A89B-D7CA74F76938}" name="Column9554" dataDxfId="6821"/>
    <tableColumn id="9575" xr3:uid="{347D2016-E236-4765-9359-7F8A2F8F6576}" name="Column9555" dataDxfId="6820"/>
    <tableColumn id="9576" xr3:uid="{7353DA50-F28C-408F-9C25-7AAB4311F9E5}" name="Column9556" dataDxfId="6819"/>
    <tableColumn id="9577" xr3:uid="{B5DE1AD0-B641-4C64-B4F6-D344B4AAE0A1}" name="Column9557" dataDxfId="6818"/>
    <tableColumn id="9578" xr3:uid="{39150E93-D73A-4127-B820-3A2E6C2C1C88}" name="Column9558" dataDxfId="6817"/>
    <tableColumn id="9579" xr3:uid="{D83A80AD-3CC4-4620-B2F7-FE9F10DD7FC3}" name="Column9559" dataDxfId="6816"/>
    <tableColumn id="9580" xr3:uid="{AE19F1A3-B377-45EC-A46B-992DB26B8CE5}" name="Column9560" dataDxfId="6815"/>
    <tableColumn id="9581" xr3:uid="{D8C62057-F176-454A-BEA6-9E0A7471C79E}" name="Column9561" dataDxfId="6814"/>
    <tableColumn id="9582" xr3:uid="{D99A7BEF-9284-4335-A221-10E721F5E704}" name="Column9562" dataDxfId="6813"/>
    <tableColumn id="9583" xr3:uid="{FDFFACF9-44B1-4B36-9384-30264B2DCA4A}" name="Column9563" dataDxfId="6812"/>
    <tableColumn id="9584" xr3:uid="{0AD9CE93-01EA-464A-8CE9-A68FBB8C50D6}" name="Column9564" dataDxfId="6811"/>
    <tableColumn id="9585" xr3:uid="{E18F2286-6D60-4409-9851-1D71B331E3DE}" name="Column9565" dataDxfId="6810"/>
    <tableColumn id="9586" xr3:uid="{1CD184F6-0296-477A-828D-5AEA82DAD8CC}" name="Column9566" dataDxfId="6809"/>
    <tableColumn id="9587" xr3:uid="{DC5C0F7A-8CD8-4ACD-8FB1-B5463FD4928E}" name="Column9567" dataDxfId="6808"/>
    <tableColumn id="9588" xr3:uid="{B7811AED-2BDB-4106-A1F7-B08025278BF2}" name="Column9568" dataDxfId="6807"/>
    <tableColumn id="9589" xr3:uid="{03531E15-5445-4E0F-8CCC-1F33AAE8E2AF}" name="Column9569" dataDxfId="6806"/>
    <tableColumn id="9590" xr3:uid="{21B1C895-3707-4EC2-B63C-570A3E08C3E4}" name="Column9570" dataDxfId="6805"/>
    <tableColumn id="9591" xr3:uid="{EA046B63-C0F2-41B3-B7C4-142DA3890A1E}" name="Column9571" dataDxfId="6804"/>
    <tableColumn id="9592" xr3:uid="{B0BB324F-F3BA-4088-BB0A-6776778E434B}" name="Column9572" dataDxfId="6803"/>
    <tableColumn id="9593" xr3:uid="{A728EAF4-9E46-4739-824D-C2D26D347B74}" name="Column9573" dataDxfId="6802"/>
    <tableColumn id="9594" xr3:uid="{2EA737E3-F720-453D-BD9E-3BDAAA32CB69}" name="Column9574" dataDxfId="6801"/>
    <tableColumn id="9595" xr3:uid="{FBE150F8-C835-4BC1-95DE-0B0E9A6FA9E5}" name="Column9575" dataDxfId="6800"/>
    <tableColumn id="9596" xr3:uid="{A571B462-0864-4B91-967E-D27644334BE9}" name="Column9576" dataDxfId="6799"/>
    <tableColumn id="9597" xr3:uid="{D2561D26-BA53-40B4-B0DE-C11560036638}" name="Column9577" dataDxfId="6798"/>
    <tableColumn id="9598" xr3:uid="{243B64DF-0C7F-4106-8864-7C38B04A9169}" name="Column9578" dataDxfId="6797"/>
    <tableColumn id="9599" xr3:uid="{2E018345-0652-4A71-80B8-B852E97D501A}" name="Column9579" dataDxfId="6796"/>
    <tableColumn id="9600" xr3:uid="{C77B306E-2F54-493E-A3D6-C4AD0B923F99}" name="Column9580" dataDxfId="6795"/>
    <tableColumn id="9601" xr3:uid="{61B5799D-6F2E-4779-AB95-7B8F6DA693DA}" name="Column9581" dataDxfId="6794"/>
    <tableColumn id="9602" xr3:uid="{B6091B71-17BE-42F8-AEFD-E4FBE9938824}" name="Column9582" dataDxfId="6793"/>
    <tableColumn id="9603" xr3:uid="{7079FF48-5981-4E61-8468-0018F319DA58}" name="Column9583" dataDxfId="6792"/>
    <tableColumn id="9604" xr3:uid="{D25753DE-9516-4055-8244-D4224C5FCC24}" name="Column9584" dataDxfId="6791"/>
    <tableColumn id="9605" xr3:uid="{865349A4-F651-41E4-AE0B-C19E347ADDE2}" name="Column9585" dataDxfId="6790"/>
    <tableColumn id="9606" xr3:uid="{80124DDB-0BEE-4EB3-9106-781AD00AB9E9}" name="Column9586" dataDxfId="6789"/>
    <tableColumn id="9607" xr3:uid="{85B34301-2A0B-431B-96B3-3F22EDB66388}" name="Column9587" dataDxfId="6788"/>
    <tableColumn id="9608" xr3:uid="{F182DC10-3308-4740-8974-CD41C825A78B}" name="Column9588" dataDxfId="6787"/>
    <tableColumn id="9609" xr3:uid="{A7D70B3F-922A-4803-A4FE-8B4539AD6970}" name="Column9589" dataDxfId="6786"/>
    <tableColumn id="9610" xr3:uid="{FEA71BA9-0649-406F-9844-B8C28DFCE24E}" name="Column9590" dataDxfId="6785"/>
    <tableColumn id="9611" xr3:uid="{FBE6EAE0-71B4-41F3-9B26-AD8565AB3A17}" name="Column9591" dataDxfId="6784"/>
    <tableColumn id="9612" xr3:uid="{726C8906-9A12-4AB2-B614-14FE71C18A24}" name="Column9592" dataDxfId="6783"/>
    <tableColumn id="9613" xr3:uid="{D487FA1A-0839-486A-BAE6-1B3E4E52D284}" name="Column9593" dataDxfId="6782"/>
    <tableColumn id="9614" xr3:uid="{368250EF-AFE0-4A5B-9754-84096E7E0365}" name="Column9594" dataDxfId="6781"/>
    <tableColumn id="9615" xr3:uid="{AA60779C-606B-4515-A2E3-89C37CF0061C}" name="Column9595" dataDxfId="6780"/>
    <tableColumn id="9616" xr3:uid="{930903EA-E06A-40D9-B031-59F814DBCD74}" name="Column9596" dataDxfId="6779"/>
    <tableColumn id="9617" xr3:uid="{8ADBC76E-8C95-4BBF-AF1B-5E6B8F017A0F}" name="Column9597" dataDxfId="6778"/>
    <tableColumn id="9618" xr3:uid="{E91CB48F-15AD-4492-B51F-EB214B306BE7}" name="Column9598" dataDxfId="6777"/>
    <tableColumn id="9619" xr3:uid="{375560E8-7631-4AA5-8203-482C413482F6}" name="Column9599" dataDxfId="6776"/>
    <tableColumn id="9620" xr3:uid="{4C033A01-14D8-483A-883C-6F7903D6CF45}" name="Column9600" dataDxfId="6775"/>
    <tableColumn id="9621" xr3:uid="{3CE1B04B-8A66-42C8-AE59-362B90964AAA}" name="Column9601" dataDxfId="6774"/>
    <tableColumn id="9622" xr3:uid="{F21A8FDD-B4BF-4915-871E-E9D597B21358}" name="Column9602" dataDxfId="6773"/>
    <tableColumn id="9623" xr3:uid="{C90E17E4-8AAB-4EBB-BC39-1FC5BAEC8BA9}" name="Column9603" dataDxfId="6772"/>
    <tableColumn id="9624" xr3:uid="{F3715097-E9DD-4F5F-BBE0-D791AA540C0B}" name="Column9604" dataDxfId="6771"/>
    <tableColumn id="9625" xr3:uid="{54E0E076-00A9-478E-9DBF-933F06BA49DF}" name="Column9605" dataDxfId="6770"/>
    <tableColumn id="9626" xr3:uid="{F74DE765-D57E-49BB-9240-D163901D3F1D}" name="Column9606" dataDxfId="6769"/>
    <tableColumn id="9627" xr3:uid="{12CE6641-0708-483A-87BF-25662AD5D325}" name="Column9607" dataDxfId="6768"/>
    <tableColumn id="9628" xr3:uid="{71F202CF-2C12-475B-A24A-41A43B2B5E0B}" name="Column9608" dataDxfId="6767"/>
    <tableColumn id="9629" xr3:uid="{82101EE8-B889-497A-AB3E-E1482D467814}" name="Column9609" dataDxfId="6766"/>
    <tableColumn id="9630" xr3:uid="{FC77D7C9-11A3-47CD-BE91-29C22690F6C6}" name="Column9610" dataDxfId="6765"/>
    <tableColumn id="9631" xr3:uid="{3E2D591C-245D-40F8-8B24-3203ACD7246D}" name="Column9611" dataDxfId="6764"/>
    <tableColumn id="9632" xr3:uid="{C21ED1B9-7012-40E2-9013-05CBD422F250}" name="Column9612" dataDxfId="6763"/>
    <tableColumn id="9633" xr3:uid="{BFBAA7DF-4A4C-4113-8452-6C874290C7FC}" name="Column9613" dataDxfId="6762"/>
    <tableColumn id="9634" xr3:uid="{46A84D50-1BC1-49D3-94D6-A1FDFB01F222}" name="Column9614" dataDxfId="6761"/>
    <tableColumn id="9635" xr3:uid="{C2DCEA08-745B-4B47-99F1-A766B439A393}" name="Column9615" dataDxfId="6760"/>
    <tableColumn id="9636" xr3:uid="{07185593-3BA2-437D-AE4E-73B56ED58C75}" name="Column9616" dataDxfId="6759"/>
    <tableColumn id="9637" xr3:uid="{062014F7-A4EE-493A-8DF3-1D7C6F9015DE}" name="Column9617" dataDxfId="6758"/>
    <tableColumn id="9638" xr3:uid="{E8EF29CF-26D9-4215-AD5E-77790FF98D25}" name="Column9618" dataDxfId="6757"/>
    <tableColumn id="9639" xr3:uid="{B42AA8D0-6033-4DDC-9F48-5B4805402999}" name="Column9619" dataDxfId="6756"/>
    <tableColumn id="9640" xr3:uid="{2C4278F4-7A1C-4602-B81F-BC6C564A2B16}" name="Column9620" dataDxfId="6755"/>
    <tableColumn id="9641" xr3:uid="{400B4F7A-2940-4891-A557-CBF6FE1BAC0C}" name="Column9621" dataDxfId="6754"/>
    <tableColumn id="9642" xr3:uid="{1977B947-AE37-4FF4-8035-535053EF334E}" name="Column9622" dataDxfId="6753"/>
    <tableColumn id="9643" xr3:uid="{B109DE18-7FC3-47C5-9914-1D2BDC7E1835}" name="Column9623" dataDxfId="6752"/>
    <tableColumn id="9644" xr3:uid="{215D2E94-C213-4677-A93F-74A863E9E536}" name="Column9624" dataDxfId="6751"/>
    <tableColumn id="9645" xr3:uid="{9BA32ED0-9656-4D7E-A197-5C0EC8B1D2FF}" name="Column9625" dataDxfId="6750"/>
    <tableColumn id="9646" xr3:uid="{B23A0821-8A70-4AB7-A9FA-0817ADB1E26D}" name="Column9626" dataDxfId="6749"/>
    <tableColumn id="9647" xr3:uid="{1F9EDF9B-6E9F-4828-B494-EBECE3CB0B42}" name="Column9627" dataDxfId="6748"/>
    <tableColumn id="9648" xr3:uid="{905961D0-4470-4511-8341-2A3020656165}" name="Column9628" dataDxfId="6747"/>
    <tableColumn id="9649" xr3:uid="{A126AED1-7B3A-44D8-B9D5-3A559A2E3D36}" name="Column9629" dataDxfId="6746"/>
    <tableColumn id="9650" xr3:uid="{51023412-A372-4FB6-BD6C-A66C68B6D882}" name="Column9630" dataDxfId="6745"/>
    <tableColumn id="9651" xr3:uid="{6D51E650-4681-4176-9CA7-E2992D3A93F6}" name="Column9631" dataDxfId="6744"/>
    <tableColumn id="9652" xr3:uid="{C2D13925-1966-46AA-AAA6-2A14E2EE1EB4}" name="Column9632" dataDxfId="6743"/>
    <tableColumn id="9653" xr3:uid="{7113912E-3A82-485F-A753-A49E4B6E3BE2}" name="Column9633" dataDxfId="6742"/>
    <tableColumn id="9654" xr3:uid="{01F90120-5DB3-49E1-AACE-5D8CB5282850}" name="Column9634" dataDxfId="6741"/>
    <tableColumn id="9655" xr3:uid="{2F91450C-AA18-4855-9C47-F181FECB6508}" name="Column9635" dataDxfId="6740"/>
    <tableColumn id="9656" xr3:uid="{5EAA5F26-CC20-4F17-AE88-CF1E68ECD408}" name="Column9636" dataDxfId="6739"/>
    <tableColumn id="9657" xr3:uid="{B0A74B7C-0C97-40A2-BE61-8D968353875B}" name="Column9637" dataDxfId="6738"/>
    <tableColumn id="9658" xr3:uid="{8C7C9470-9225-4362-A152-31269CEB434A}" name="Column9638" dataDxfId="6737"/>
    <tableColumn id="9659" xr3:uid="{8D48F851-08DC-46A8-92FE-2ED2DB3281D3}" name="Column9639" dataDxfId="6736"/>
    <tableColumn id="9660" xr3:uid="{EBBD6FBB-5E86-47A6-83F1-D7506717B74B}" name="Column9640" dataDxfId="6735"/>
    <tableColumn id="9661" xr3:uid="{D129DD6F-D9AC-46C0-9AF5-FB86477B531F}" name="Column9641" dataDxfId="6734"/>
    <tableColumn id="9662" xr3:uid="{52D3FAD7-B323-4C39-B075-76CC32DED67E}" name="Column9642" dataDxfId="6733"/>
    <tableColumn id="9663" xr3:uid="{CAD121BB-156C-442F-96D9-7F7CDD0C35AC}" name="Column9643" dataDxfId="6732"/>
    <tableColumn id="9664" xr3:uid="{FE196351-7810-4E7B-A1F7-0D8ECAAD764A}" name="Column9644" dataDxfId="6731"/>
    <tableColumn id="9665" xr3:uid="{AC0F08C5-EBEE-4089-BE86-CB03307A0EB4}" name="Column9645" dataDxfId="6730"/>
    <tableColumn id="9666" xr3:uid="{83BF76B0-FA23-46E0-8393-F362BB11A80A}" name="Column9646" dataDxfId="6729"/>
    <tableColumn id="9667" xr3:uid="{24600BF3-6209-4EE3-9852-1379F67015DF}" name="Column9647" dataDxfId="6728"/>
    <tableColumn id="9668" xr3:uid="{876D1B1A-DB27-434D-82D7-0C47328B7AB3}" name="Column9648" dataDxfId="6727"/>
    <tableColumn id="9669" xr3:uid="{9CE2517B-1A06-45EF-9709-9BB193B96690}" name="Column9649" dataDxfId="6726"/>
    <tableColumn id="9670" xr3:uid="{B08F572A-E110-4050-8A47-263894C5448B}" name="Column9650" dataDxfId="6725"/>
    <tableColumn id="9671" xr3:uid="{C41063A6-8FBB-4247-8447-506EF3686AA9}" name="Column9651" dataDxfId="6724"/>
    <tableColumn id="9672" xr3:uid="{9D36954F-91CA-4AC4-9FF9-EF42BC5D835A}" name="Column9652" dataDxfId="6723"/>
    <tableColumn id="9673" xr3:uid="{24727440-8F0E-49A8-B3B2-74382FDEF4FF}" name="Column9653" dataDxfId="6722"/>
    <tableColumn id="9674" xr3:uid="{F396A34C-3CF0-4FA7-A8EA-FB78CF90EB0F}" name="Column9654" dataDxfId="6721"/>
    <tableColumn id="9675" xr3:uid="{F4BB836E-96CD-496E-8533-60603163E710}" name="Column9655" dataDxfId="6720"/>
    <tableColumn id="9676" xr3:uid="{90BDD670-39BA-4687-9319-15DF4E2F45BA}" name="Column9656" dataDxfId="6719"/>
    <tableColumn id="9677" xr3:uid="{48C3FCBE-C66F-447B-8C23-FBB8D6269BED}" name="Column9657" dataDxfId="6718"/>
    <tableColumn id="9678" xr3:uid="{8F5EFE4C-7E4D-4009-A3D4-FD3B499BB1C4}" name="Column9658" dataDxfId="6717"/>
    <tableColumn id="9679" xr3:uid="{DCAA9D9C-E48E-4970-90CA-EB586D183A24}" name="Column9659" dataDxfId="6716"/>
    <tableColumn id="9680" xr3:uid="{4BB92053-8ABC-48EC-9BEB-A8119E42C1E2}" name="Column9660" dataDxfId="6715"/>
    <tableColumn id="9681" xr3:uid="{BB1A102C-A7FD-4875-89C2-C9251C1F57B6}" name="Column9661" dataDxfId="6714"/>
    <tableColumn id="9682" xr3:uid="{7D049F9A-1CAA-4B1E-AED4-93CB8449285E}" name="Column9662" dataDxfId="6713"/>
    <tableColumn id="9683" xr3:uid="{79AE127C-09CF-4C11-9755-39E6D58D7B98}" name="Column9663" dataDxfId="6712"/>
    <tableColumn id="9684" xr3:uid="{C2814848-1033-4539-8D20-0F6C914F5209}" name="Column9664" dataDxfId="6711"/>
    <tableColumn id="9685" xr3:uid="{8B7D9CAC-73BA-486A-B6E3-1FB361C52913}" name="Column9665" dataDxfId="6710"/>
    <tableColumn id="9686" xr3:uid="{39D52787-FF52-4F09-9DD3-4C91EA2C3CDF}" name="Column9666" dataDxfId="6709"/>
    <tableColumn id="9687" xr3:uid="{8EDEC302-E783-44BB-9764-7EC588603232}" name="Column9667" dataDxfId="6708"/>
    <tableColumn id="9688" xr3:uid="{6DE68F23-F49C-43AF-B5A8-EFB747E7784F}" name="Column9668" dataDxfId="6707"/>
    <tableColumn id="9689" xr3:uid="{DCB41826-D7B8-4F8A-AACB-6636519FAFE8}" name="Column9669" dataDxfId="6706"/>
    <tableColumn id="9690" xr3:uid="{50B76E90-ABE0-4296-96FC-9D5E40065AA8}" name="Column9670" dataDxfId="6705"/>
    <tableColumn id="9691" xr3:uid="{E2080276-DB1B-418D-9B6E-1D4D94A2B430}" name="Column9671" dataDxfId="6704"/>
    <tableColumn id="9692" xr3:uid="{DF9C385A-A533-45E8-9F7A-09E593BF4DA9}" name="Column9672" dataDxfId="6703"/>
    <tableColumn id="9693" xr3:uid="{5CAFE263-E05A-452F-A32F-F9365C891A05}" name="Column9673" dataDxfId="6702"/>
    <tableColumn id="9694" xr3:uid="{3EB7643E-D294-4F28-9DBA-FEF574C9CB83}" name="Column9674" dataDxfId="6701"/>
    <tableColumn id="9695" xr3:uid="{42A41971-2557-4702-8468-5343F58F0396}" name="Column9675" dataDxfId="6700"/>
    <tableColumn id="9696" xr3:uid="{F2B542BE-737F-4BCB-8AA4-CF0549B02DE9}" name="Column9676" dataDxfId="6699"/>
    <tableColumn id="9697" xr3:uid="{A0112832-5E7A-4909-84E4-1F63578CFC22}" name="Column9677" dataDxfId="6698"/>
    <tableColumn id="9698" xr3:uid="{9F840315-B80E-4F94-9769-8D35F71EBEEC}" name="Column9678" dataDxfId="6697"/>
    <tableColumn id="9699" xr3:uid="{5F691AE0-AA6A-4880-8489-44B366B40C66}" name="Column9679" dataDxfId="6696"/>
    <tableColumn id="9700" xr3:uid="{E2B764C5-63F7-4A79-AAEC-DC2AA7790002}" name="Column9680" dataDxfId="6695"/>
    <tableColumn id="9701" xr3:uid="{414C910D-8CBA-4057-A524-7B5DE6166DD0}" name="Column9681" dataDxfId="6694"/>
    <tableColumn id="9702" xr3:uid="{5A4D9588-1367-4227-BF46-F039F823ADC1}" name="Column9682" dataDxfId="6693"/>
    <tableColumn id="9703" xr3:uid="{2E841C9A-9E75-4800-945A-F3ADF817EE7D}" name="Column9683" dataDxfId="6692"/>
    <tableColumn id="9704" xr3:uid="{F2E647E2-B6F3-464B-9306-C598C52A49C1}" name="Column9684" dataDxfId="6691"/>
    <tableColumn id="9705" xr3:uid="{E134EB42-36AD-4A38-8645-0A9C264881D9}" name="Column9685" dataDxfId="6690"/>
    <tableColumn id="9706" xr3:uid="{22E54361-3ABF-463B-94E9-A4E36D7B51B2}" name="Column9686" dataDxfId="6689"/>
    <tableColumn id="9707" xr3:uid="{C62F0A79-7F7F-4840-8D16-2CC81C6C797E}" name="Column9687" dataDxfId="6688"/>
    <tableColumn id="9708" xr3:uid="{EE86E250-2D42-4906-AFC4-51B1716872AA}" name="Column9688" dataDxfId="6687"/>
    <tableColumn id="9709" xr3:uid="{F870E0C7-C6A7-4E41-A86A-518BDC48F0D0}" name="Column9689" dataDxfId="6686"/>
    <tableColumn id="9710" xr3:uid="{8BC1F25C-5E82-44B5-8BD3-E034533C2ACA}" name="Column9690" dataDxfId="6685"/>
    <tableColumn id="9711" xr3:uid="{73A09360-688E-4A6E-B8BC-239DBF3933FF}" name="Column9691" dataDxfId="6684"/>
    <tableColumn id="9712" xr3:uid="{DF8D10C6-F9E4-45AD-A043-1C2CF94D31FC}" name="Column9692" dataDxfId="6683"/>
    <tableColumn id="9713" xr3:uid="{17303AEE-89F5-4FEB-BCC5-A77D4553209E}" name="Column9693" dataDxfId="6682"/>
    <tableColumn id="9714" xr3:uid="{88051745-8253-4FE4-BE64-3B83BEF1D218}" name="Column9694" dataDxfId="6681"/>
    <tableColumn id="9715" xr3:uid="{39A28ABE-5AFC-4728-BB27-98207B60FB29}" name="Column9695" dataDxfId="6680"/>
    <tableColumn id="9716" xr3:uid="{6E7FC027-1BDB-4D7E-A015-AD9236F26247}" name="Column9696" dataDxfId="6679"/>
    <tableColumn id="9717" xr3:uid="{F14DD273-2587-4C56-8F57-744AF3DE56C6}" name="Column9697" dataDxfId="6678"/>
    <tableColumn id="9718" xr3:uid="{D5B4B675-E487-401B-ADA7-BC4F4DEF113A}" name="Column9698" dataDxfId="6677"/>
    <tableColumn id="9719" xr3:uid="{C117649F-D810-45D5-BF27-7D19B7A2CBE4}" name="Column9699" dataDxfId="6676"/>
    <tableColumn id="9720" xr3:uid="{282C6300-781F-40BB-B3E9-90A0D4E15B77}" name="Column9700" dataDxfId="6675"/>
    <tableColumn id="9721" xr3:uid="{9983BEAE-8420-4731-88B0-92220E2DE33E}" name="Column9701" dataDxfId="6674"/>
    <tableColumn id="9722" xr3:uid="{CB832F98-3C1A-4DC8-800F-536E5D9EE836}" name="Column9702" dataDxfId="6673"/>
    <tableColumn id="9723" xr3:uid="{1DE113D1-22CF-471A-99E9-16034937F1E1}" name="Column9703" dataDxfId="6672"/>
    <tableColumn id="9724" xr3:uid="{A09381FE-E78A-4C6C-89EA-21B093909CE9}" name="Column9704" dataDxfId="6671"/>
    <tableColumn id="9725" xr3:uid="{F6AA3699-B049-4CA7-B3ED-A679C393ECCE}" name="Column9705" dataDxfId="6670"/>
    <tableColumn id="9726" xr3:uid="{7CEA5A68-84CA-4968-87CE-06FB4FCC213E}" name="Column9706" dataDxfId="6669"/>
    <tableColumn id="9727" xr3:uid="{375BF481-4F95-4CA4-9B22-1C216701D739}" name="Column9707" dataDxfId="6668"/>
    <tableColumn id="9728" xr3:uid="{EA7F7D5B-9EDF-41DF-870F-A47B7A536354}" name="Column9708" dataDxfId="6667"/>
    <tableColumn id="9729" xr3:uid="{1E5CDF99-8C75-4045-8F12-6F6132A855B2}" name="Column9709" dataDxfId="6666"/>
    <tableColumn id="9730" xr3:uid="{C7950AFF-21C9-4500-A555-41DD821EF9EF}" name="Column9710" dataDxfId="6665"/>
    <tableColumn id="9731" xr3:uid="{F17F75D7-1F77-4EA7-B901-39898CEC40EC}" name="Column9711" dataDxfId="6664"/>
    <tableColumn id="9732" xr3:uid="{76AE9592-0D64-4CF1-B710-7234120438F5}" name="Column9712" dataDxfId="6663"/>
    <tableColumn id="9733" xr3:uid="{B1ED3BB4-A8A6-4DCD-807C-E3072528F514}" name="Column9713" dataDxfId="6662"/>
    <tableColumn id="9734" xr3:uid="{F1A126F7-E8F4-41DF-BDBD-59C7BD785F97}" name="Column9714" dataDxfId="6661"/>
    <tableColumn id="9735" xr3:uid="{E09FD9CD-F550-4601-A2B3-3E25BC47F645}" name="Column9715" dataDxfId="6660"/>
    <tableColumn id="9736" xr3:uid="{59B1FE12-F975-448C-B71E-47588236FDC9}" name="Column9716" dataDxfId="6659"/>
    <tableColumn id="9737" xr3:uid="{21B8F445-5732-4186-AE20-5AE5CFA71574}" name="Column9717" dataDxfId="6658"/>
    <tableColumn id="9738" xr3:uid="{160D1834-5009-44CB-8A59-2A317AD62A2C}" name="Column9718" dataDxfId="6657"/>
    <tableColumn id="9739" xr3:uid="{5B6D917B-A4D0-42D4-889F-19539103D58E}" name="Column9719" dataDxfId="6656"/>
    <tableColumn id="9740" xr3:uid="{5C330836-3A7A-4A13-A58C-AE1C009D7BB9}" name="Column9720" dataDxfId="6655"/>
    <tableColumn id="9741" xr3:uid="{0539FF90-FD9F-49DE-8AA5-F6027F722F5D}" name="Column9721" dataDxfId="6654"/>
    <tableColumn id="9742" xr3:uid="{7A9D5E8C-7FCF-4B31-BBD9-2BE90BF395E7}" name="Column9722" dataDxfId="6653"/>
    <tableColumn id="9743" xr3:uid="{CDB96A7E-E67A-403A-9B50-3CAA9A16C26B}" name="Column9723" dataDxfId="6652"/>
    <tableColumn id="9744" xr3:uid="{B6400C14-0918-4EA6-9ED0-F6CE63AC7CEA}" name="Column9724" dataDxfId="6651"/>
    <tableColumn id="9745" xr3:uid="{7F0E55A6-402B-436A-8973-9D8BB26D8B0E}" name="Column9725" dataDxfId="6650"/>
    <tableColumn id="9746" xr3:uid="{54CCD66F-D8BA-40D9-967A-ADA7CBB6A112}" name="Column9726" dataDxfId="6649"/>
    <tableColumn id="9747" xr3:uid="{E1879EC3-16CE-4919-9A82-695BC969F263}" name="Column9727" dataDxfId="6648"/>
    <tableColumn id="9748" xr3:uid="{4A230769-0B8B-4976-940D-C00A7017C761}" name="Column9728" dataDxfId="6647"/>
    <tableColumn id="9749" xr3:uid="{11676CD7-791E-4828-93C9-D49D0B0D489A}" name="Column9729" dataDxfId="6646"/>
    <tableColumn id="9750" xr3:uid="{3702CC77-592A-44AA-BE77-DD1B083607F7}" name="Column9730" dataDxfId="6645"/>
    <tableColumn id="9751" xr3:uid="{A1561E2F-462E-4FB4-B44D-E818B9B37EA2}" name="Column9731" dataDxfId="6644"/>
    <tableColumn id="9752" xr3:uid="{1455D070-00C8-4D67-971E-B804EC0A78A2}" name="Column9732" dataDxfId="6643"/>
    <tableColumn id="9753" xr3:uid="{3B3286F5-4E7D-425D-AE3C-839937F7E1D5}" name="Column9733" dataDxfId="6642"/>
    <tableColumn id="9754" xr3:uid="{21C18F0C-91ED-406B-82AB-9474FFDCBB0D}" name="Column9734" dataDxfId="6641"/>
    <tableColumn id="9755" xr3:uid="{CFE6F342-4C56-415C-86A2-373B96DDB000}" name="Column9735" dataDxfId="6640"/>
    <tableColumn id="9756" xr3:uid="{3A2331CC-62A3-4C3C-A5A1-AFE75E87084A}" name="Column9736" dataDxfId="6639"/>
    <tableColumn id="9757" xr3:uid="{111FC212-4985-4F31-9E8D-1574BB2C34CC}" name="Column9737" dataDxfId="6638"/>
    <tableColumn id="9758" xr3:uid="{A1BBCE64-B232-40D0-A157-512B921431E0}" name="Column9738" dataDxfId="6637"/>
    <tableColumn id="9759" xr3:uid="{2BCD4FA4-3552-4C5E-A865-0F295EB54A2C}" name="Column9739" dataDxfId="6636"/>
    <tableColumn id="9760" xr3:uid="{A84558BB-8611-430D-9365-6D11F7B1E22C}" name="Column9740" dataDxfId="6635"/>
    <tableColumn id="9761" xr3:uid="{DAA4F26C-2050-4343-9FCD-E98A4E488CA6}" name="Column9741" dataDxfId="6634"/>
    <tableColumn id="9762" xr3:uid="{7466E788-586E-4A2B-8AD5-B6DAE52FAF3D}" name="Column9742" dataDxfId="6633"/>
    <tableColumn id="9763" xr3:uid="{F1DB30BC-6429-4CAB-82DC-D5E0A192F1CF}" name="Column9743" dataDxfId="6632"/>
    <tableColumn id="9764" xr3:uid="{AC11DFB2-09D9-4ADC-8B39-99CA51D22FCD}" name="Column9744" dataDxfId="6631"/>
    <tableColumn id="9765" xr3:uid="{7BF60BCF-5D36-4E57-B093-B547AD35BCB0}" name="Column9745" dataDxfId="6630"/>
    <tableColumn id="9766" xr3:uid="{719BD916-A12A-41A6-8C37-9E5C9671C8BE}" name="Column9746" dataDxfId="6629"/>
    <tableColumn id="9767" xr3:uid="{8C73E973-B128-4C13-BCC5-331B20F34677}" name="Column9747" dataDxfId="6628"/>
    <tableColumn id="9768" xr3:uid="{FEFDB383-AD81-4AB1-9919-C27376FA6999}" name="Column9748" dataDxfId="6627"/>
    <tableColumn id="9769" xr3:uid="{18066D29-976C-49A8-A74B-70AAC509EB4F}" name="Column9749" dataDxfId="6626"/>
    <tableColumn id="9770" xr3:uid="{367AD3B8-ADC9-4B31-AFBA-0D5C416E1E85}" name="Column9750" dataDxfId="6625"/>
    <tableColumn id="9771" xr3:uid="{67128952-9B86-47BD-B6F4-663C57453E15}" name="Column9751" dataDxfId="6624"/>
    <tableColumn id="9772" xr3:uid="{A7B7909C-A0D1-4010-8D5F-22F4C3D90232}" name="Column9752" dataDxfId="6623"/>
    <tableColumn id="9773" xr3:uid="{BE6116BE-971E-4B83-845C-59B8D030A718}" name="Column9753" dataDxfId="6622"/>
    <tableColumn id="9774" xr3:uid="{57277FD9-5B7E-4718-98C4-EAB3D90E8FA4}" name="Column9754" dataDxfId="6621"/>
    <tableColumn id="9775" xr3:uid="{8689B5A7-6397-40FA-B3F6-D995F142E051}" name="Column9755" dataDxfId="6620"/>
    <tableColumn id="9776" xr3:uid="{731281EB-1864-4C22-ADC0-A9950C726A4A}" name="Column9756" dataDxfId="6619"/>
    <tableColumn id="9777" xr3:uid="{DCF665EC-F303-416D-86CD-2E570E79B623}" name="Column9757" dataDxfId="6618"/>
    <tableColumn id="9778" xr3:uid="{940D03E6-8C8E-45FC-AACC-CC021D6E7D59}" name="Column9758" dataDxfId="6617"/>
    <tableColumn id="9779" xr3:uid="{54090725-21D2-4520-B982-3E3AAED9E5D0}" name="Column9759" dataDxfId="6616"/>
    <tableColumn id="9780" xr3:uid="{89A006EE-2CEF-47E7-8AC8-CF6042A79592}" name="Column9760" dataDxfId="6615"/>
    <tableColumn id="9781" xr3:uid="{F28D7AF3-A76F-473E-98D1-947265627692}" name="Column9761" dataDxfId="6614"/>
    <tableColumn id="9782" xr3:uid="{FB922296-6C8E-4A7E-94FF-88A1CB6F0FD1}" name="Column9762" dataDxfId="6613"/>
    <tableColumn id="9783" xr3:uid="{EF33F75C-E580-4700-9FBC-91B03BC76950}" name="Column9763" dataDxfId="6612"/>
    <tableColumn id="9784" xr3:uid="{47F9447C-A893-4305-96DD-AED4F2BD0DCA}" name="Column9764" dataDxfId="6611"/>
    <tableColumn id="9785" xr3:uid="{C39359C3-D265-4232-8865-14D314C4E4CC}" name="Column9765" dataDxfId="6610"/>
    <tableColumn id="9786" xr3:uid="{D52F4F58-7513-4565-9CA1-19E6D1C5EEFC}" name="Column9766" dataDxfId="6609"/>
    <tableColumn id="9787" xr3:uid="{588200AC-7C1B-4F23-945C-9E9D61724AF4}" name="Column9767" dataDxfId="6608"/>
    <tableColumn id="9788" xr3:uid="{7EC92FC6-9D04-447D-BE25-D2C14DF0EBB8}" name="Column9768" dataDxfId="6607"/>
    <tableColumn id="9789" xr3:uid="{D0A41D31-089F-4932-97A0-232296859FE0}" name="Column9769" dataDxfId="6606"/>
    <tableColumn id="9790" xr3:uid="{D8298964-FF01-42A8-94FE-BBFD8524A606}" name="Column9770" dataDxfId="6605"/>
    <tableColumn id="9791" xr3:uid="{2800FA4A-789C-4369-AF0C-5C70DB316816}" name="Column9771" dataDxfId="6604"/>
    <tableColumn id="9792" xr3:uid="{523649C1-617C-4114-8D17-0449263988AB}" name="Column9772" dataDxfId="6603"/>
    <tableColumn id="9793" xr3:uid="{42B27CC6-F280-4F50-A6F4-92218ECCB64C}" name="Column9773" dataDxfId="6602"/>
    <tableColumn id="9794" xr3:uid="{260E9B67-185C-4323-8A9D-FC4AE2DC4826}" name="Column9774" dataDxfId="6601"/>
    <tableColumn id="9795" xr3:uid="{7F2F0967-2257-4E46-8B0E-2DDEE4FAFD49}" name="Column9775" dataDxfId="6600"/>
    <tableColumn id="9796" xr3:uid="{6617C820-CB2D-4C04-A00F-B94E3E6B3ECB}" name="Column9776" dataDxfId="6599"/>
    <tableColumn id="9797" xr3:uid="{835EAAD8-BB26-4FD2-9728-7B41D16BC50B}" name="Column9777" dataDxfId="6598"/>
    <tableColumn id="9798" xr3:uid="{74229B38-AA4F-4D99-BAD4-FE3D7CE957CE}" name="Column9778" dataDxfId="6597"/>
    <tableColumn id="9799" xr3:uid="{D002255B-B390-448E-A658-717D316A24D9}" name="Column9779" dataDxfId="6596"/>
    <tableColumn id="9800" xr3:uid="{252FF27F-2807-44C0-B244-1BD8F4185009}" name="Column9780" dataDxfId="6595"/>
    <tableColumn id="9801" xr3:uid="{10CEDAF1-F02C-40B8-865E-87AC6B81AF96}" name="Column9781" dataDxfId="6594"/>
    <tableColumn id="9802" xr3:uid="{57AB026F-B93A-4A1A-A24D-8C1C33933FEF}" name="Column9782" dataDxfId="6593"/>
    <tableColumn id="9803" xr3:uid="{E31C31E9-778D-4CEA-8C2C-A6C8091522DE}" name="Column9783" dataDxfId="6592"/>
    <tableColumn id="9804" xr3:uid="{6CC82FC4-F77B-45AA-AC2E-2790D4556814}" name="Column9784" dataDxfId="6591"/>
    <tableColumn id="9805" xr3:uid="{73A663C4-059F-43FA-811B-6BDDC06089E6}" name="Column9785" dataDxfId="6590"/>
    <tableColumn id="9806" xr3:uid="{7F1D801E-7A5C-42BE-AB03-86B1993A7B84}" name="Column9786" dataDxfId="6589"/>
    <tableColumn id="9807" xr3:uid="{DA67A195-558A-4559-BB6A-D0D52EB249A0}" name="Column9787" dataDxfId="6588"/>
    <tableColumn id="9808" xr3:uid="{952A6D03-21A1-4046-AAEB-BE1E57957E75}" name="Column9788" dataDxfId="6587"/>
    <tableColumn id="9809" xr3:uid="{1545A3D0-1C57-49FF-8B5A-820C369D6419}" name="Column9789" dataDxfId="6586"/>
    <tableColumn id="9810" xr3:uid="{611DF61C-567A-496C-8C25-D5F119FB1240}" name="Column9790" dataDxfId="6585"/>
    <tableColumn id="9811" xr3:uid="{7567F745-1011-4BCC-A55F-A11437C67761}" name="Column9791" dataDxfId="6584"/>
    <tableColumn id="9812" xr3:uid="{230D7F77-F480-40A4-9E5F-C694817346E6}" name="Column9792" dataDxfId="6583"/>
    <tableColumn id="9813" xr3:uid="{6CF5C277-7005-4A56-AF6E-19E3D314CECE}" name="Column9793" dataDxfId="6582"/>
    <tableColumn id="9814" xr3:uid="{834B1387-00A2-4647-BE02-71D784AF37F2}" name="Column9794" dataDxfId="6581"/>
    <tableColumn id="9815" xr3:uid="{08FE69BC-DF85-4166-A205-4805A41FDA51}" name="Column9795" dataDxfId="6580"/>
    <tableColumn id="9816" xr3:uid="{72841E36-5498-4B18-904C-9FE46FC897FD}" name="Column9796" dataDxfId="6579"/>
    <tableColumn id="9817" xr3:uid="{7FC67649-522D-497D-9522-2317D9BDC5CB}" name="Column9797" dataDxfId="6578"/>
    <tableColumn id="9818" xr3:uid="{135F64D3-942B-4730-9A69-BBB28E96C911}" name="Column9798" dataDxfId="6577"/>
    <tableColumn id="9819" xr3:uid="{E0725094-919C-45EF-8680-2AAABDBC78F0}" name="Column9799" dataDxfId="6576"/>
    <tableColumn id="9820" xr3:uid="{09458534-7603-45E2-9183-4C0800EBF8D8}" name="Column9800" dataDxfId="6575"/>
    <tableColumn id="9821" xr3:uid="{775CC630-4E17-49AF-864C-4E0C8A98FD1A}" name="Column9801" dataDxfId="6574"/>
    <tableColumn id="9822" xr3:uid="{FE4C7F37-20E9-45F1-9563-E8D87A5E6EAB}" name="Column9802" dataDxfId="6573"/>
    <tableColumn id="9823" xr3:uid="{9023FC41-7A16-4D55-A0C1-DA1EB4D21D14}" name="Column9803" dataDxfId="6572"/>
    <tableColumn id="9824" xr3:uid="{A2B257EA-0348-4C88-980D-27AA2A9C9BBF}" name="Column9804" dataDxfId="6571"/>
    <tableColumn id="9825" xr3:uid="{92C10270-6D46-4927-9320-9563CEFB9B01}" name="Column9805" dataDxfId="6570"/>
    <tableColumn id="9826" xr3:uid="{29F8F5C1-0736-49DD-AFA5-9E0D7C8ECC90}" name="Column9806" dataDxfId="6569"/>
    <tableColumn id="9827" xr3:uid="{CF47C1A7-AFC8-4979-941F-8F575E74E5B8}" name="Column9807" dataDxfId="6568"/>
    <tableColumn id="9828" xr3:uid="{4C515006-51C4-46E1-8D79-57E5C5757D11}" name="Column9808" dataDxfId="6567"/>
    <tableColumn id="9829" xr3:uid="{1A2C34C8-2BAF-4641-9C75-1421987F2926}" name="Column9809" dataDxfId="6566"/>
    <tableColumn id="9830" xr3:uid="{55DCD693-87D6-4822-871E-BA8515BA38FF}" name="Column9810" dataDxfId="6565"/>
    <tableColumn id="9831" xr3:uid="{02B3AE35-2EFB-4A6C-A3E6-9F408C4E2255}" name="Column9811" dataDxfId="6564"/>
    <tableColumn id="9832" xr3:uid="{3207E95E-875F-4A34-83B5-D2D7B7824379}" name="Column9812" dataDxfId="6563"/>
    <tableColumn id="9833" xr3:uid="{5A8A8C68-AA1B-482A-A1C4-C6FEAC88A3A8}" name="Column9813" dataDxfId="6562"/>
    <tableColumn id="9834" xr3:uid="{95273919-6B98-4299-961D-30D884E0A4E1}" name="Column9814" dataDxfId="6561"/>
    <tableColumn id="9835" xr3:uid="{95A5EB18-26A4-4613-B9FF-26370750B524}" name="Column9815" dataDxfId="6560"/>
    <tableColumn id="9836" xr3:uid="{E8DBA6D9-7D5F-49FB-AE0A-C3711CDF55AD}" name="Column9816" dataDxfId="6559"/>
    <tableColumn id="9837" xr3:uid="{72A37D71-2546-4F7C-82B5-B068CECE28CB}" name="Column9817" dataDxfId="6558"/>
    <tableColumn id="9838" xr3:uid="{8B476ED7-DF18-4822-943D-04BCFBB6505F}" name="Column9818" dataDxfId="6557"/>
    <tableColumn id="9839" xr3:uid="{80E07338-E612-4EBE-A32D-453502150D52}" name="Column9819" dataDxfId="6556"/>
    <tableColumn id="9840" xr3:uid="{8D901285-7605-4C73-8C85-ECEBE65795EE}" name="Column9820" dataDxfId="6555"/>
    <tableColumn id="9841" xr3:uid="{BE2EF9A0-12AA-4455-AB25-C7EB758C9904}" name="Column9821" dataDxfId="6554"/>
    <tableColumn id="9842" xr3:uid="{F419A536-39AC-495E-97A5-19E4634FFE3B}" name="Column9822" dataDxfId="6553"/>
    <tableColumn id="9843" xr3:uid="{21B531CF-95D2-4F86-A32C-742EE55C6090}" name="Column9823" dataDxfId="6552"/>
    <tableColumn id="9844" xr3:uid="{9A09F6AC-1CDD-4642-8B70-5BF3BB5ABC6A}" name="Column9824" dataDxfId="6551"/>
    <tableColumn id="9845" xr3:uid="{3AFC5DCC-244C-4F38-B224-FCE6AF13D0EE}" name="Column9825" dataDxfId="6550"/>
    <tableColumn id="9846" xr3:uid="{ABCDE4C6-1D61-4406-9669-3F9635548A9E}" name="Column9826" dataDxfId="6549"/>
    <tableColumn id="9847" xr3:uid="{0110A742-D1C3-454C-933E-9E85AFF27440}" name="Column9827" dataDxfId="6548"/>
    <tableColumn id="9848" xr3:uid="{353B46E5-2B8C-46C6-B6A1-E640543F8884}" name="Column9828" dataDxfId="6547"/>
    <tableColumn id="9849" xr3:uid="{7CC94FF9-5071-4A2F-9ECA-9BAEEA6C3CDB}" name="Column9829" dataDxfId="6546"/>
    <tableColumn id="9850" xr3:uid="{935BE142-7258-482D-88DA-A8284354CC2B}" name="Column9830" dataDxfId="6545"/>
    <tableColumn id="9851" xr3:uid="{2C5A8BA5-D0D9-459C-A96A-8164303FC83B}" name="Column9831" dataDxfId="6544"/>
    <tableColumn id="9852" xr3:uid="{0EE53445-5337-4B26-9A38-80FD595F33C8}" name="Column9832" dataDxfId="6543"/>
    <tableColumn id="9853" xr3:uid="{6CD62D8A-2967-4B4B-81CD-BE7C7E6F1ED7}" name="Column9833" dataDxfId="6542"/>
    <tableColumn id="9854" xr3:uid="{6ED9758B-6014-45F4-ADAD-A445B051BEDE}" name="Column9834" dataDxfId="6541"/>
    <tableColumn id="9855" xr3:uid="{5C2E4C5D-F1EF-45DC-8149-350B70183BED}" name="Column9835" dataDxfId="6540"/>
    <tableColumn id="9856" xr3:uid="{DD326356-A444-4A42-BACB-61539EDE33D5}" name="Column9836" dataDxfId="6539"/>
    <tableColumn id="9857" xr3:uid="{72407DE1-F2FC-4B81-B18C-133FF8EDA23E}" name="Column9837" dataDxfId="6538"/>
    <tableColumn id="9858" xr3:uid="{68DB8EAB-90EF-4E90-8AA8-61B3252E4FD6}" name="Column9838" dataDxfId="6537"/>
    <tableColumn id="9859" xr3:uid="{1FDB7943-5B47-4D15-B5DB-6E4938CBA244}" name="Column9839" dataDxfId="6536"/>
    <tableColumn id="9860" xr3:uid="{4C8B0E53-9C96-4EBB-9B71-2AADE25B4883}" name="Column9840" dataDxfId="6535"/>
    <tableColumn id="9861" xr3:uid="{1020FAD4-0DFE-48D5-8941-C332474A559A}" name="Column9841" dataDxfId="6534"/>
    <tableColumn id="9862" xr3:uid="{9DC2FB54-0C8E-45AC-8F36-07637D28E2D8}" name="Column9842" dataDxfId="6533"/>
    <tableColumn id="9863" xr3:uid="{0E0D0F7D-BDA6-4AB6-9E57-F99355182B06}" name="Column9843" dataDxfId="6532"/>
    <tableColumn id="9864" xr3:uid="{3E4564AE-F5FC-450C-8C4F-99B10053275E}" name="Column9844" dataDxfId="6531"/>
    <tableColumn id="9865" xr3:uid="{87050249-7DB4-4C33-B10F-84C3C10BC0FC}" name="Column9845" dataDxfId="6530"/>
    <tableColumn id="9866" xr3:uid="{0ABC5C63-6335-4CAE-A2C6-071C744CE69E}" name="Column9846" dataDxfId="6529"/>
    <tableColumn id="9867" xr3:uid="{37FE3EA9-2657-4C03-B2FA-ECAF5900EE20}" name="Column9847" dataDxfId="6528"/>
    <tableColumn id="9868" xr3:uid="{0AFE693B-50D1-4104-ABA8-403B2E4C131C}" name="Column9848" dataDxfId="6527"/>
    <tableColumn id="9869" xr3:uid="{09FCE08B-FA15-4721-B829-6FAB91445FB6}" name="Column9849" dataDxfId="6526"/>
    <tableColumn id="9870" xr3:uid="{FA33AF8A-B8EC-45F1-A104-1B0F19036610}" name="Column9850" dataDxfId="6525"/>
    <tableColumn id="9871" xr3:uid="{5D79E036-0B92-4A56-9AB8-C7F1F9463B02}" name="Column9851" dataDxfId="6524"/>
    <tableColumn id="9872" xr3:uid="{E241DB73-26D8-43E2-9061-7350A755D39E}" name="Column9852" dataDxfId="6523"/>
    <tableColumn id="9873" xr3:uid="{7E9977F9-186B-4579-9CC0-AD9C405DBEE8}" name="Column9853" dataDxfId="6522"/>
    <tableColumn id="9874" xr3:uid="{E239056E-5FDA-4C54-8293-819ECCFBB690}" name="Column9854" dataDxfId="6521"/>
    <tableColumn id="9875" xr3:uid="{FF35948E-8A62-4BF1-8B1E-906FFC3F269B}" name="Column9855" dataDxfId="6520"/>
    <tableColumn id="9876" xr3:uid="{B4662359-7ED2-436D-8B08-05B05D420CAB}" name="Column9856" dataDxfId="6519"/>
    <tableColumn id="9877" xr3:uid="{79D885B9-39B0-4CCF-A1DA-B65793B8306F}" name="Column9857" dataDxfId="6518"/>
    <tableColumn id="9878" xr3:uid="{4FD1D6E4-54AF-4210-B237-D225F5837641}" name="Column9858" dataDxfId="6517"/>
    <tableColumn id="9879" xr3:uid="{C4F78214-E524-469F-A7C4-7050A50DA877}" name="Column9859" dataDxfId="6516"/>
    <tableColumn id="9880" xr3:uid="{EC5A5A65-70CE-4BAA-AB7D-B263FBD450F9}" name="Column9860" dataDxfId="6515"/>
    <tableColumn id="9881" xr3:uid="{CF152095-0471-4D23-BE1E-FCD69853A5FA}" name="Column9861" dataDxfId="6514"/>
    <tableColumn id="9882" xr3:uid="{98B8C8B7-E63D-466C-8FE8-70E00C294D96}" name="Column9862" dataDxfId="6513"/>
    <tableColumn id="9883" xr3:uid="{6990B180-63F7-44D2-98EA-C5694482816A}" name="Column9863" dataDxfId="6512"/>
    <tableColumn id="9884" xr3:uid="{3EB6DB74-A24F-4398-971D-CBA3BB46F5DC}" name="Column9864" dataDxfId="6511"/>
    <tableColumn id="9885" xr3:uid="{02E6799A-5991-47EB-97D4-C363B181B19D}" name="Column9865" dataDxfId="6510"/>
    <tableColumn id="9886" xr3:uid="{0A4713B1-8E72-48AD-AC47-882BC99783CC}" name="Column9866" dataDxfId="6509"/>
    <tableColumn id="9887" xr3:uid="{274E79C1-9FCD-4491-B8E7-871631F5EF05}" name="Column9867" dataDxfId="6508"/>
    <tableColumn id="9888" xr3:uid="{0D891F6C-82C1-458E-B79E-942401631864}" name="Column9868" dataDxfId="6507"/>
    <tableColumn id="9889" xr3:uid="{64901E65-D816-4DD1-9A4B-8483DE91B51D}" name="Column9869" dataDxfId="6506"/>
    <tableColumn id="9890" xr3:uid="{7BAF195E-1A05-45B5-97CE-C6F0C29122EF}" name="Column9870" dataDxfId="6505"/>
    <tableColumn id="9891" xr3:uid="{4917D6C3-C354-4FD6-BB30-0EEA09607DC1}" name="Column9871" dataDxfId="6504"/>
    <tableColumn id="9892" xr3:uid="{417E49EC-BE0A-4B5E-9E0A-18DCF59FE2EE}" name="Column9872" dataDxfId="6503"/>
    <tableColumn id="9893" xr3:uid="{F99FA151-2369-461F-BC85-AD3C24E189B9}" name="Column9873" dataDxfId="6502"/>
    <tableColumn id="9894" xr3:uid="{5B4FAC6B-965F-4461-9D8A-EC19A929B82B}" name="Column9874" dataDxfId="6501"/>
    <tableColumn id="9895" xr3:uid="{A7024059-CB5E-40D1-A92A-004F2545EC46}" name="Column9875" dataDxfId="6500"/>
    <tableColumn id="9896" xr3:uid="{DEC2A55F-7428-4995-B72E-89E96F889EE0}" name="Column9876" dataDxfId="6499"/>
    <tableColumn id="9897" xr3:uid="{4299CD66-758E-4B08-844C-B003014C9E2F}" name="Column9877" dataDxfId="6498"/>
    <tableColumn id="9898" xr3:uid="{5C888498-081A-4F48-946F-F87C2F655241}" name="Column9878" dataDxfId="6497"/>
    <tableColumn id="9899" xr3:uid="{470E50BE-69CF-41E1-BA5A-2BEC59583EE8}" name="Column9879" dataDxfId="6496"/>
    <tableColumn id="9900" xr3:uid="{59436298-0897-445C-98A7-274CD7E7ABEF}" name="Column9880" dataDxfId="6495"/>
    <tableColumn id="9901" xr3:uid="{A037565F-1AC9-41C9-80B2-0A7F76149846}" name="Column9881" dataDxfId="6494"/>
    <tableColumn id="9902" xr3:uid="{8536C8F7-2715-418E-99C5-A22004AFC4AB}" name="Column9882" dataDxfId="6493"/>
    <tableColumn id="9903" xr3:uid="{5E69E5BB-4277-47DD-841F-863A4B775949}" name="Column9883" dataDxfId="6492"/>
    <tableColumn id="9904" xr3:uid="{96EF21BB-CED9-47DD-8BA6-F0A2669C3EC4}" name="Column9884" dataDxfId="6491"/>
    <tableColumn id="9905" xr3:uid="{7E54FE51-BBBE-48AD-9E2E-55D65461895F}" name="Column9885" dataDxfId="6490"/>
    <tableColumn id="9906" xr3:uid="{EB1A80E5-7FFF-49CF-8AEF-BFFBFBF4E79D}" name="Column9886" dataDxfId="6489"/>
    <tableColumn id="9907" xr3:uid="{195D85EF-6DC2-4345-B004-FC62583B8B14}" name="Column9887" dataDxfId="6488"/>
    <tableColumn id="9908" xr3:uid="{E4C83F6A-D073-4E73-B0AC-F61001587BBE}" name="Column9888" dataDxfId="6487"/>
    <tableColumn id="9909" xr3:uid="{B60A6155-9B5C-4A86-9982-BF30C2D221C7}" name="Column9889" dataDxfId="6486"/>
    <tableColumn id="9910" xr3:uid="{106C4F0D-5DAC-4EA5-BD35-070BBCEE0EAA}" name="Column9890" dataDxfId="6485"/>
    <tableColumn id="9911" xr3:uid="{04BFB489-E338-4045-B35D-7A16FF61001C}" name="Column9891" dataDxfId="6484"/>
    <tableColumn id="9912" xr3:uid="{72929EE3-D085-4A3E-A495-C464B94A56B4}" name="Column9892" dataDxfId="6483"/>
    <tableColumn id="9913" xr3:uid="{B9683849-6F06-467D-A170-BC35D700AAF3}" name="Column9893" dataDxfId="6482"/>
    <tableColumn id="9914" xr3:uid="{40D833D5-02F8-4E6D-85F7-E700F74EDA3A}" name="Column9894" dataDxfId="6481"/>
    <tableColumn id="9915" xr3:uid="{FDD4C6DD-9342-4EC4-BE72-51529848D5B2}" name="Column9895" dataDxfId="6480"/>
    <tableColumn id="9916" xr3:uid="{EA7EC424-E984-412F-ACA6-DF32101D68BC}" name="Column9896" dataDxfId="6479"/>
    <tableColumn id="9917" xr3:uid="{4539838F-C47A-40BC-9382-9A4A59FE6697}" name="Column9897" dataDxfId="6478"/>
    <tableColumn id="9918" xr3:uid="{F8F8C287-6E39-41AF-BF0D-F415C8210D45}" name="Column9898" dataDxfId="6477"/>
    <tableColumn id="9919" xr3:uid="{C2F41236-A392-4ECA-B523-DDE0AC0FF1BA}" name="Column9899" dataDxfId="6476"/>
    <tableColumn id="9920" xr3:uid="{E133D2DB-39E4-4544-A9A6-574A9BDBF787}" name="Column9900" dataDxfId="6475"/>
    <tableColumn id="9921" xr3:uid="{0047BF1E-0575-4EB7-BDF7-8F4B4A8FE598}" name="Column9901" dataDxfId="6474"/>
    <tableColumn id="9922" xr3:uid="{37D3DC16-2434-4791-B8EF-2A81DD6FBCE2}" name="Column9902" dataDxfId="6473"/>
    <tableColumn id="9923" xr3:uid="{5910D67B-CAF1-45AC-862A-1B9B4ECAE688}" name="Column9903" dataDxfId="6472"/>
    <tableColumn id="9924" xr3:uid="{36871A13-D27C-49E0-ACF9-529B70EC1F21}" name="Column9904" dataDxfId="6471"/>
    <tableColumn id="9925" xr3:uid="{92E1F4AC-9281-4A93-A4FB-89A643533894}" name="Column9905" dataDxfId="6470"/>
    <tableColumn id="9926" xr3:uid="{2913DF43-CD08-4F42-8149-C8637D0C8049}" name="Column9906" dataDxfId="6469"/>
    <tableColumn id="9927" xr3:uid="{B6D37981-E13A-4EB7-988D-B864D83C99BA}" name="Column9907" dataDxfId="6468"/>
    <tableColumn id="9928" xr3:uid="{03C62969-DF78-4FA2-90DE-1A07E6CFCD30}" name="Column9908" dataDxfId="6467"/>
    <tableColumn id="9929" xr3:uid="{934A2AA2-407F-4233-BFF1-E668A20AC3E8}" name="Column9909" dataDxfId="6466"/>
    <tableColumn id="9930" xr3:uid="{07DCFE6F-5193-4C58-B067-7F9C1093B682}" name="Column9910" dataDxfId="6465"/>
    <tableColumn id="9931" xr3:uid="{9D663833-7073-4B87-97E6-392F7665D232}" name="Column9911" dataDxfId="6464"/>
    <tableColumn id="9932" xr3:uid="{660B2BD6-1867-42D6-A718-F62565F6E2F0}" name="Column9912" dataDxfId="6463"/>
    <tableColumn id="9933" xr3:uid="{F666E26A-85AB-403C-A263-28821FCB865F}" name="Column9913" dataDxfId="6462"/>
    <tableColumn id="9934" xr3:uid="{717F6BB3-0078-4FBA-9BB5-1C9BAC9036EB}" name="Column9914" dataDxfId="6461"/>
    <tableColumn id="9935" xr3:uid="{F8D2DCD4-496E-4F27-8508-D5431D53E89E}" name="Column9915" dataDxfId="6460"/>
    <tableColumn id="9936" xr3:uid="{35F7725E-92EC-47DC-BAD7-1A00C5393F80}" name="Column9916" dataDxfId="6459"/>
    <tableColumn id="9937" xr3:uid="{63EC911E-CFD5-48E5-9A13-F191C176FE73}" name="Column9917" dataDxfId="6458"/>
    <tableColumn id="9938" xr3:uid="{1940D758-7B77-49CE-B967-F4316E5B6247}" name="Column9918" dataDxfId="6457"/>
    <tableColumn id="9939" xr3:uid="{461A6FE9-CC30-4188-B009-89B3B6466C36}" name="Column9919" dataDxfId="6456"/>
    <tableColumn id="9940" xr3:uid="{B13A97AF-F44F-4F76-AE71-D5E1A1FBA8D5}" name="Column9920" dataDxfId="6455"/>
    <tableColumn id="9941" xr3:uid="{3D4EA45D-809F-4555-B5EA-C636FB1FE8A6}" name="Column9921" dataDxfId="6454"/>
    <tableColumn id="9942" xr3:uid="{17971040-C7E0-4731-B08A-458902F3D4C6}" name="Column9922" dataDxfId="6453"/>
    <tableColumn id="9943" xr3:uid="{F375F48F-01A5-4A9F-BD7B-BE3735483E41}" name="Column9923" dataDxfId="6452"/>
    <tableColumn id="9944" xr3:uid="{B5ECA0F0-FF49-49EA-B4C3-A58BF62E7CEC}" name="Column9924" dataDxfId="6451"/>
    <tableColumn id="9945" xr3:uid="{EA789EF7-CC40-41EF-A5EF-AE721C736428}" name="Column9925" dataDxfId="6450"/>
    <tableColumn id="9946" xr3:uid="{3751C848-FEB5-4754-8B05-F8C0C7E35A73}" name="Column9926" dataDxfId="6449"/>
    <tableColumn id="9947" xr3:uid="{75445A5E-8DD4-435A-97BC-BA675CB9453A}" name="Column9927" dataDxfId="6448"/>
    <tableColumn id="9948" xr3:uid="{05796C2D-8EE3-4DF7-8372-D3B716563F23}" name="Column9928" dataDxfId="6447"/>
    <tableColumn id="9949" xr3:uid="{D5A132A3-6A7C-4770-80AE-0F0E4022804E}" name="Column9929" dataDxfId="6446"/>
    <tableColumn id="9950" xr3:uid="{322CFBA9-F5A5-453B-A317-D5AA3BC593F7}" name="Column9930" dataDxfId="6445"/>
    <tableColumn id="9951" xr3:uid="{ABE56FC0-58FC-4CB4-AF64-06528400947C}" name="Column9931" dataDxfId="6444"/>
    <tableColumn id="9952" xr3:uid="{0E1DCE63-05FD-4E5F-9D82-957A01178EE5}" name="Column9932" dataDxfId="6443"/>
    <tableColumn id="9953" xr3:uid="{E918A90D-4FD1-4EAA-BAE1-186CBEB59765}" name="Column9933" dataDxfId="6442"/>
    <tableColumn id="9954" xr3:uid="{47D78948-02AF-437E-96AC-145ADC7A904C}" name="Column9934" dataDxfId="6441"/>
    <tableColumn id="9955" xr3:uid="{337616C3-56BE-4F4A-B1B7-FC3A6916BD8E}" name="Column9935" dataDxfId="6440"/>
    <tableColumn id="9956" xr3:uid="{B72F44FA-984F-4C17-9A57-E037D124B6E0}" name="Column9936" dataDxfId="6439"/>
    <tableColumn id="9957" xr3:uid="{E012B333-0E33-44E5-962F-065C9D01D936}" name="Column9937" dataDxfId="6438"/>
    <tableColumn id="9958" xr3:uid="{E9622C6F-90AD-4A5D-AB7C-58C4DE9E8999}" name="Column9938" dataDxfId="6437"/>
    <tableColumn id="9959" xr3:uid="{4C5E35A3-1913-4ABA-8E45-11FD9FDAE031}" name="Column9939" dataDxfId="6436"/>
    <tableColumn id="9960" xr3:uid="{95422784-B623-4FAF-932A-64F1CE52FF00}" name="Column9940" dataDxfId="6435"/>
    <tableColumn id="9961" xr3:uid="{3EA99788-0598-42A5-BB45-F21E65D1D5F0}" name="Column9941" dataDxfId="6434"/>
    <tableColumn id="9962" xr3:uid="{12E47A18-C4C4-4EE2-94DC-C1524E22F965}" name="Column9942" dataDxfId="6433"/>
    <tableColumn id="9963" xr3:uid="{5F23DAC3-9845-46F2-8461-DAAB6C81C4BC}" name="Column9943" dataDxfId="6432"/>
    <tableColumn id="9964" xr3:uid="{A93C98C2-1B8D-4B3E-97E4-2A7F829C20B5}" name="Column9944" dataDxfId="6431"/>
    <tableColumn id="9965" xr3:uid="{50FD00ED-41D5-42A2-9976-0F19DA8EE282}" name="Column9945" dataDxfId="6430"/>
    <tableColumn id="9966" xr3:uid="{4721B3A5-B26A-47FF-924A-0FEA9676EF13}" name="Column9946" dataDxfId="6429"/>
    <tableColumn id="9967" xr3:uid="{54032FD1-B9F4-4A63-ABD2-7DDAD1B8D1F8}" name="Column9947" dataDxfId="6428"/>
    <tableColumn id="9968" xr3:uid="{93C433EE-72E0-416C-84C8-FDFFE56B2E45}" name="Column9948" dataDxfId="6427"/>
    <tableColumn id="9969" xr3:uid="{DD2B4925-35AB-4DA6-B94C-5BB8D3D63815}" name="Column9949" dataDxfId="6426"/>
    <tableColumn id="9970" xr3:uid="{945BA113-8966-49E1-A923-D435C881AD05}" name="Column9950" dataDxfId="6425"/>
    <tableColumn id="9971" xr3:uid="{06F05295-AA8A-4ED8-B9E1-5AC48B132411}" name="Column9951" dataDxfId="6424"/>
    <tableColumn id="9972" xr3:uid="{16E59BD6-2938-4DFD-885B-4030774984B2}" name="Column9952" dataDxfId="6423"/>
    <tableColumn id="9973" xr3:uid="{9A9576BC-7EFD-4ABB-88E4-412699F72805}" name="Column9953" dataDxfId="6422"/>
    <tableColumn id="9974" xr3:uid="{B0F05D6F-F3AE-47E7-BA3D-17DCC261D6D0}" name="Column9954" dataDxfId="6421"/>
    <tableColumn id="9975" xr3:uid="{61305EFC-9B93-4A0E-A2F4-19F0AE7592ED}" name="Column9955" dataDxfId="6420"/>
    <tableColumn id="9976" xr3:uid="{C4AA3549-80D3-4BF4-B0E7-965D3B86753F}" name="Column9956" dataDxfId="6419"/>
    <tableColumn id="9977" xr3:uid="{67783D69-955F-4859-B899-73C9CFFE2E73}" name="Column9957" dataDxfId="6418"/>
    <tableColumn id="9978" xr3:uid="{1BC62567-5604-4A85-BA93-C55B4C2541D2}" name="Column9958" dataDxfId="6417"/>
    <tableColumn id="9979" xr3:uid="{25CDD194-1C0A-49B6-8BB2-D74AC6FD5F7B}" name="Column9959" dataDxfId="6416"/>
    <tableColumn id="9980" xr3:uid="{A2280439-39A1-4787-8053-A6A291CAED28}" name="Column9960" dataDxfId="6415"/>
    <tableColumn id="9981" xr3:uid="{3E1273AB-20FB-4525-918E-28E28533CF07}" name="Column9961" dataDxfId="6414"/>
    <tableColumn id="9982" xr3:uid="{A160A0A2-0BD5-450A-90D3-40D59F19345E}" name="Column9962" dataDxfId="6413"/>
    <tableColumn id="9983" xr3:uid="{6ADB75E6-1E09-4D08-B298-74F686B84C90}" name="Column9963" dataDxfId="6412"/>
    <tableColumn id="9984" xr3:uid="{33F3A43F-90C9-41F7-B444-E0A9788D2370}" name="Column9964" dataDxfId="6411"/>
    <tableColumn id="9985" xr3:uid="{866282B0-DD80-4911-A984-D3353903CB34}" name="Column9965" dataDxfId="6410"/>
    <tableColumn id="9986" xr3:uid="{FFBDC376-5AAF-40E5-AB98-66612E230757}" name="Column9966" dataDxfId="6409"/>
    <tableColumn id="9987" xr3:uid="{3C118EFB-2553-4BE2-9CE1-ABF24EABFC65}" name="Column9967" dataDxfId="6408"/>
    <tableColumn id="9988" xr3:uid="{326DCF17-FE37-40B3-9BC5-77226F9A20DB}" name="Column9968" dataDxfId="6407"/>
    <tableColumn id="9989" xr3:uid="{B5543337-91ED-40D8-9E3C-FF5125ADD926}" name="Column9969" dataDxfId="6406"/>
    <tableColumn id="9990" xr3:uid="{296AE953-433B-4768-AC30-FA7822EC5BA1}" name="Column9970" dataDxfId="6405"/>
    <tableColumn id="9991" xr3:uid="{AD7201FD-2F24-423A-A5EC-2AA9B14CCD61}" name="Column9971" dataDxfId="6404"/>
    <tableColumn id="9992" xr3:uid="{86FB3AED-4075-4363-B82A-038A26EBAB27}" name="Column9972" dataDxfId="6403"/>
    <tableColumn id="9993" xr3:uid="{5407A7A4-077F-416D-8F19-6748F7038EDA}" name="Column9973" dataDxfId="6402"/>
    <tableColumn id="9994" xr3:uid="{35375D31-1627-4D30-8C3F-912DF7E1461B}" name="Column9974" dataDxfId="6401"/>
    <tableColumn id="9995" xr3:uid="{6F9BB11E-E48E-415F-9220-372C60CE2111}" name="Column9975" dataDxfId="6400"/>
    <tableColumn id="9996" xr3:uid="{141AB941-0FAE-4CE9-B481-1FE2E0DA5D44}" name="Column9976" dataDxfId="6399"/>
    <tableColumn id="9997" xr3:uid="{189483BC-B8A1-40CE-9C18-24BE83E92719}" name="Column9977" dataDxfId="6398"/>
    <tableColumn id="9998" xr3:uid="{2E21C303-A298-4A31-8F42-06A77643EA13}" name="Column9978" dataDxfId="6397"/>
    <tableColumn id="9999" xr3:uid="{B48709C5-670F-4B2B-A216-139471F4AA72}" name="Column9979" dataDxfId="6396"/>
    <tableColumn id="10000" xr3:uid="{3CD59817-6FD9-4756-895B-45EDC05A39DE}" name="Column9980" dataDxfId="6395"/>
    <tableColumn id="10001" xr3:uid="{64054FD7-EDBD-4B10-BC0B-8AB4F8A869CA}" name="Column9981" dataDxfId="6394"/>
    <tableColumn id="10002" xr3:uid="{5E2F00C5-DF53-4FE4-9F1B-F5A79C3B4B0E}" name="Column9982" dataDxfId="6393"/>
    <tableColumn id="10003" xr3:uid="{64A7F9B8-7BB9-41A1-89E3-A6913135BE3A}" name="Column9983" dataDxfId="6392"/>
    <tableColumn id="10004" xr3:uid="{2C155915-E94D-42E7-9A1B-54B374BB27A1}" name="Column9984" dataDxfId="6391"/>
    <tableColumn id="10005" xr3:uid="{27137787-1524-4004-ABD9-A3D99A0967D2}" name="Column9985" dataDxfId="6390"/>
    <tableColumn id="10006" xr3:uid="{54FCAC7A-698B-4DD7-A176-568CA65BC33C}" name="Column9986" dataDxfId="6389"/>
    <tableColumn id="10007" xr3:uid="{8D551BCE-E580-48D7-BF3B-316FA86A2F1F}" name="Column9987" dataDxfId="6388"/>
    <tableColumn id="10008" xr3:uid="{C971D8D7-1D64-4F00-8501-EC6FB7A27F09}" name="Column9988" dataDxfId="6387"/>
    <tableColumn id="10009" xr3:uid="{2C8D1C0A-9A5A-432A-B4A8-74E5BA05261E}" name="Column9989" dataDxfId="6386"/>
    <tableColumn id="10010" xr3:uid="{381DC22E-F1B6-4033-8B92-EBB122D039C2}" name="Column9990" dataDxfId="6385"/>
    <tableColumn id="10011" xr3:uid="{6EB33D44-970A-4070-81D9-5F834D650E9E}" name="Column9991" dataDxfId="6384"/>
    <tableColumn id="10012" xr3:uid="{86D1BA18-180A-468E-88A9-7F4EF2420760}" name="Column9992" dataDxfId="6383"/>
    <tableColumn id="10013" xr3:uid="{04761F0C-0F29-4519-9E66-951628E3500C}" name="Column9993" dataDxfId="6382"/>
    <tableColumn id="10014" xr3:uid="{7133BF72-03FE-4083-A7D7-3CD0EBD307AE}" name="Column9994" dataDxfId="6381"/>
    <tableColumn id="10015" xr3:uid="{39D38309-33F3-47A4-9487-9F2AEF8F29CF}" name="Column9995" dataDxfId="6380"/>
    <tableColumn id="10016" xr3:uid="{F276EE7F-65A5-4ED6-9263-08058D8572BD}" name="Column9996" dataDxfId="6379"/>
    <tableColumn id="10017" xr3:uid="{5A975D70-D079-4CD5-8801-B9C74361455E}" name="Column9997" dataDxfId="6378"/>
    <tableColumn id="10018" xr3:uid="{AA5FCB22-B838-45CB-9213-E0AD6AA02990}" name="Column9998" dataDxfId="6377"/>
    <tableColumn id="10019" xr3:uid="{6DF7D1E3-A042-450E-8DD0-507AC82F4DCF}" name="Column9999" dataDxfId="6376"/>
    <tableColumn id="10020" xr3:uid="{BE8206EA-D69F-42BD-BD8F-97843649DBCF}" name="Column10000" dataDxfId="6375"/>
    <tableColumn id="10021" xr3:uid="{12329FA3-AF8D-4235-9414-15791A791BD1}" name="Column10001" dataDxfId="6374"/>
    <tableColumn id="10022" xr3:uid="{0117526A-8F9C-449C-9847-0B57EE23F34E}" name="Column10002" dataDxfId="6373"/>
    <tableColumn id="10023" xr3:uid="{ECD59EAF-D014-4160-B140-350C2F8F033B}" name="Column10003" dataDxfId="6372"/>
    <tableColumn id="10024" xr3:uid="{8E923409-F865-45D6-B4A2-D1B4BD222498}" name="Column10004" dataDxfId="6371"/>
    <tableColumn id="10025" xr3:uid="{1D53B35F-EAC3-4661-9D3C-7B0D523FB301}" name="Column10005" dataDxfId="6370"/>
    <tableColumn id="10026" xr3:uid="{AE3201C2-EA16-4839-9C55-9706DEA06C45}" name="Column10006" dataDxfId="6369"/>
    <tableColumn id="10027" xr3:uid="{0F28D86E-986A-4897-BF8C-04E7A3AB4E19}" name="Column10007" dataDxfId="6368"/>
    <tableColumn id="10028" xr3:uid="{821BA087-D15F-4F3E-8B78-DC9478386D81}" name="Column10008" dataDxfId="6367"/>
    <tableColumn id="10029" xr3:uid="{F3FCA7EC-F848-4355-B09D-00F442F2717B}" name="Column10009" dataDxfId="6366"/>
    <tableColumn id="10030" xr3:uid="{72609B59-93D6-4D3F-8386-477E2D23BDD8}" name="Column10010" dataDxfId="6365"/>
    <tableColumn id="10031" xr3:uid="{6B8C889D-9558-4120-B292-97669DC6A2F6}" name="Column10011" dataDxfId="6364"/>
    <tableColumn id="10032" xr3:uid="{9A859B3F-9B04-4350-9E88-869EBE6A9EEB}" name="Column10012" dataDxfId="6363"/>
    <tableColumn id="10033" xr3:uid="{CB0A82E1-31C0-445E-9529-B96706DEEAA8}" name="Column10013" dataDxfId="6362"/>
    <tableColumn id="10034" xr3:uid="{523CC05C-13AB-40C5-A455-60F5B5335E00}" name="Column10014" dataDxfId="6361"/>
    <tableColumn id="10035" xr3:uid="{F9D644CC-AFB1-4A94-BCC7-DA4BC3D1CCFD}" name="Column10015" dataDxfId="6360"/>
    <tableColumn id="10036" xr3:uid="{0C7F469B-D24F-4373-8F87-4660B4FAF171}" name="Column10016" dataDxfId="6359"/>
    <tableColumn id="10037" xr3:uid="{212C9BE4-FE0F-4549-B0C0-3F4E6FBDD5B7}" name="Column10017" dataDxfId="6358"/>
    <tableColumn id="10038" xr3:uid="{9D0134E5-AB7E-4D16-BB04-9F58A8795C69}" name="Column10018" dataDxfId="6357"/>
    <tableColumn id="10039" xr3:uid="{83AB4F6D-9553-4077-A0B5-9CCD1372A69D}" name="Column10019" dataDxfId="6356"/>
    <tableColumn id="10040" xr3:uid="{2D03B9EE-EAED-49FC-B036-6ABE2F1304A4}" name="Column10020" dataDxfId="6355"/>
    <tableColumn id="10041" xr3:uid="{D2D60CE6-192B-4B1B-AA7F-0DE119D06704}" name="Column10021" dataDxfId="6354"/>
    <tableColumn id="10042" xr3:uid="{FCFC90C6-AE64-4448-A729-7E2BF085E62E}" name="Column10022" dataDxfId="6353"/>
    <tableColumn id="10043" xr3:uid="{E2808A86-BE90-4ED9-9ABC-D5AC18800CF1}" name="Column10023" dataDxfId="6352"/>
    <tableColumn id="10044" xr3:uid="{C61ED426-6D63-4E17-9C83-BED8FC5D6C3B}" name="Column10024" dataDxfId="6351"/>
    <tableColumn id="10045" xr3:uid="{2A53981F-D11D-4BF0-8A2D-012FF031DA9C}" name="Column10025" dataDxfId="6350"/>
    <tableColumn id="10046" xr3:uid="{CB94E4DD-2D20-4926-B3D5-98C28F7C270B}" name="Column10026" dataDxfId="6349"/>
    <tableColumn id="10047" xr3:uid="{844CF397-4FDE-48B4-8D88-8EC83BDE42F9}" name="Column10027" dataDxfId="6348"/>
    <tableColumn id="10048" xr3:uid="{7728C00B-413F-44A1-BBAF-735D3917B9D4}" name="Column10028" dataDxfId="6347"/>
    <tableColumn id="10049" xr3:uid="{378C0E42-28F7-4872-BE91-6702555534D5}" name="Column10029" dataDxfId="6346"/>
    <tableColumn id="10050" xr3:uid="{64883F48-ACF1-4E90-9419-549C24FD0202}" name="Column10030" dataDxfId="6345"/>
    <tableColumn id="10051" xr3:uid="{944D8C50-72CC-4501-B78C-8664429B4564}" name="Column10031" dataDxfId="6344"/>
    <tableColumn id="10052" xr3:uid="{2B056725-1D8B-46A5-8245-D933AEE27B32}" name="Column10032" dataDxfId="6343"/>
    <tableColumn id="10053" xr3:uid="{E6B6202D-DA1A-4D17-A9E9-773B9517BC02}" name="Column10033" dataDxfId="6342"/>
    <tableColumn id="10054" xr3:uid="{E7E11EFF-3D85-4BF6-BE5B-471E1975EAFA}" name="Column10034" dataDxfId="6341"/>
    <tableColumn id="10055" xr3:uid="{3F044E9A-CD25-4602-9FB9-9043F3FE95D9}" name="Column10035" dataDxfId="6340"/>
    <tableColumn id="10056" xr3:uid="{33FD3724-78D7-4954-BE0A-1270F400B7DC}" name="Column10036" dataDxfId="6339"/>
    <tableColumn id="10057" xr3:uid="{7A528799-278E-463B-B5E7-16A4E82146EC}" name="Column10037" dataDxfId="6338"/>
    <tableColumn id="10058" xr3:uid="{9E2E4B2A-17DD-4E41-B7C6-8D27FA414EB3}" name="Column10038" dataDxfId="6337"/>
    <tableColumn id="10059" xr3:uid="{3D005E1D-A874-4B97-95F4-E8269A515211}" name="Column10039" dataDxfId="6336"/>
    <tableColumn id="10060" xr3:uid="{1BC2E555-D416-4972-8308-3BE59C98F4B6}" name="Column10040" dataDxfId="6335"/>
    <tableColumn id="10061" xr3:uid="{A0651AE4-40B6-4C90-A3A7-3A6C1A107EB1}" name="Column10041" dataDxfId="6334"/>
    <tableColumn id="10062" xr3:uid="{94785854-2822-4D2B-A37F-8268B9749C65}" name="Column10042" dataDxfId="6333"/>
    <tableColumn id="10063" xr3:uid="{F862BD76-1A26-427D-9A14-7254B2D09A63}" name="Column10043" dataDxfId="6332"/>
    <tableColumn id="10064" xr3:uid="{42260383-2572-4133-8A22-50349399944B}" name="Column10044" dataDxfId="6331"/>
    <tableColumn id="10065" xr3:uid="{57AA51D9-649C-448E-A30F-BFB5D3780A32}" name="Column10045" dataDxfId="6330"/>
    <tableColumn id="10066" xr3:uid="{10E1A35E-32C1-4DA9-BFA6-8E090077C5C6}" name="Column10046" dataDxfId="6329"/>
    <tableColumn id="10067" xr3:uid="{AB4AA1A4-F431-4711-B27C-3212D07850A6}" name="Column10047" dataDxfId="6328"/>
    <tableColumn id="10068" xr3:uid="{AA390203-6F8A-4666-B9E3-632A0F5580FF}" name="Column10048" dataDxfId="6327"/>
    <tableColumn id="10069" xr3:uid="{F03045BA-DBBC-4BFA-AFFD-BBCAE4B59295}" name="Column10049" dataDxfId="6326"/>
    <tableColumn id="10070" xr3:uid="{B8DA4C0B-CDEB-41DA-93E8-4ABB32C56DE9}" name="Column10050" dataDxfId="6325"/>
    <tableColumn id="10071" xr3:uid="{324AD090-20BC-4C52-9360-ACEBBBB8234C}" name="Column10051" dataDxfId="6324"/>
    <tableColumn id="10072" xr3:uid="{4825ACE5-CAC0-47FB-BDAF-7D321351A836}" name="Column10052" dataDxfId="6323"/>
    <tableColumn id="10073" xr3:uid="{B91CA7A1-DFD9-4FFC-970E-A2A8439178BC}" name="Column10053" dataDxfId="6322"/>
    <tableColumn id="10074" xr3:uid="{AB24BC38-CDA8-4696-9280-852681377A89}" name="Column10054" dataDxfId="6321"/>
    <tableColumn id="10075" xr3:uid="{0962FB11-BBCD-499A-A832-CEB4B6DF271E}" name="Column10055" dataDxfId="6320"/>
    <tableColumn id="10076" xr3:uid="{CB2D7571-BB71-49F6-91D1-8B07CCBAA574}" name="Column10056" dataDxfId="6319"/>
    <tableColumn id="10077" xr3:uid="{C1E5A146-3BE6-43AD-978D-E778087781C6}" name="Column10057" dataDxfId="6318"/>
    <tableColumn id="10078" xr3:uid="{95F52C83-1C20-4C99-BFF9-E23C24643CD0}" name="Column10058" dataDxfId="6317"/>
    <tableColumn id="10079" xr3:uid="{258E458E-78CE-4284-8B79-47F6449782CB}" name="Column10059" dataDxfId="6316"/>
    <tableColumn id="10080" xr3:uid="{0A033FA0-DC9B-479A-9CF8-D6272841FF24}" name="Column10060" dataDxfId="6315"/>
    <tableColumn id="10081" xr3:uid="{3523512A-9F26-4113-8CB7-10182179B0AF}" name="Column10061" dataDxfId="6314"/>
    <tableColumn id="10082" xr3:uid="{F062C285-2AF0-44CE-A8C6-525D8E90F953}" name="Column10062" dataDxfId="6313"/>
    <tableColumn id="10083" xr3:uid="{62C6410C-0172-42FD-94E4-FEF9E614010D}" name="Column10063" dataDxfId="6312"/>
    <tableColumn id="10084" xr3:uid="{8B7DCF37-7D16-401A-96C1-3DC32EC4807A}" name="Column10064" dataDxfId="6311"/>
    <tableColumn id="10085" xr3:uid="{CECA0B9A-A353-4F01-BFFA-6098676F042A}" name="Column10065" dataDxfId="6310"/>
    <tableColumn id="10086" xr3:uid="{6B8457E5-F3EA-4BE5-8CF5-C2EA6990F8B4}" name="Column10066" dataDxfId="6309"/>
    <tableColumn id="10087" xr3:uid="{2DE41A4C-876C-4487-BBDF-CCFAAC911C4B}" name="Column10067" dataDxfId="6308"/>
    <tableColumn id="10088" xr3:uid="{80781E29-22BB-43D2-947D-19FA568CFA86}" name="Column10068" dataDxfId="6307"/>
    <tableColumn id="10089" xr3:uid="{D2B31A3A-7A2B-4455-8576-D7194FED73C9}" name="Column10069" dataDxfId="6306"/>
    <tableColumn id="10090" xr3:uid="{7CC581F1-5390-4095-BC2E-A60D6E4227C9}" name="Column10070" dataDxfId="6305"/>
    <tableColumn id="10091" xr3:uid="{D9775951-7029-4E0B-B29D-452293F50C83}" name="Column10071" dataDxfId="6304"/>
    <tableColumn id="10092" xr3:uid="{B7508CE6-2FAE-4205-B463-3970388A1768}" name="Column10072" dataDxfId="6303"/>
    <tableColumn id="10093" xr3:uid="{868EAFFA-A1DF-4582-95FA-7CF8E8613FBE}" name="Column10073" dataDxfId="6302"/>
    <tableColumn id="10094" xr3:uid="{C5D165EF-44A3-471D-B09D-B7596243995A}" name="Column10074" dataDxfId="6301"/>
    <tableColumn id="10095" xr3:uid="{01DB6570-9DB3-4EA7-BF10-BEA423E61B2D}" name="Column10075" dataDxfId="6300"/>
    <tableColumn id="10096" xr3:uid="{886D85B2-6B36-4BEA-A573-CE882DB16D5E}" name="Column10076" dataDxfId="6299"/>
    <tableColumn id="10097" xr3:uid="{E7704FBB-2500-4DFC-92BF-808D99A08281}" name="Column10077" dataDxfId="6298"/>
    <tableColumn id="10098" xr3:uid="{01821229-E7FE-45BD-BC75-9AA3284BA9D8}" name="Column10078" dataDxfId="6297"/>
    <tableColumn id="10099" xr3:uid="{22C97E58-43DB-4BC9-B23A-52523B31DF02}" name="Column10079" dataDxfId="6296"/>
    <tableColumn id="10100" xr3:uid="{0B2F877D-880B-459D-9B09-FC81A8BDC2AE}" name="Column10080" dataDxfId="6295"/>
    <tableColumn id="10101" xr3:uid="{EF599691-E9B4-4022-8305-D8A247323471}" name="Column10081" dataDxfId="6294"/>
    <tableColumn id="10102" xr3:uid="{3F2BB900-F79C-47BE-8A3D-A2918496102F}" name="Column10082" dataDxfId="6293"/>
    <tableColumn id="10103" xr3:uid="{C1B07F51-A2D6-4912-9C0B-3C6153AE7EA5}" name="Column10083" dataDxfId="6292"/>
    <tableColumn id="10104" xr3:uid="{309EE40A-8309-4601-860C-98E6C98A561C}" name="Column10084" dataDxfId="6291"/>
    <tableColumn id="10105" xr3:uid="{D207554B-596A-4E83-A369-242D9D3E541F}" name="Column10085" dataDxfId="6290"/>
    <tableColumn id="10106" xr3:uid="{C403991A-7B32-45AD-A78C-50213F1C9FD3}" name="Column10086" dataDxfId="6289"/>
    <tableColumn id="10107" xr3:uid="{D1AF82E0-AB53-4FD4-88E2-B9BDE282D822}" name="Column10087" dataDxfId="6288"/>
    <tableColumn id="10108" xr3:uid="{CE55D8CC-F5C7-4AFE-9470-43D9B48EA1B9}" name="Column10088" dataDxfId="6287"/>
    <tableColumn id="10109" xr3:uid="{89ED3436-8439-4310-93EE-D58DC1A324EB}" name="Column10089" dataDxfId="6286"/>
    <tableColumn id="10110" xr3:uid="{3B2968DE-F6C3-4F18-ACA3-AE2F8A19FAF1}" name="Column10090" dataDxfId="6285"/>
    <tableColumn id="10111" xr3:uid="{CDFF207B-92C2-4ABA-9369-F01D405B740C}" name="Column10091" dataDxfId="6284"/>
    <tableColumn id="10112" xr3:uid="{DF5D08F9-E7A3-4D44-9B1D-E433CB285391}" name="Column10092" dataDxfId="6283"/>
    <tableColumn id="10113" xr3:uid="{09E3ADCC-7FEE-4050-9861-74959C3DA047}" name="Column10093" dataDxfId="6282"/>
    <tableColumn id="10114" xr3:uid="{2E6064D9-52D0-43F8-8A37-C379DBF4F755}" name="Column10094" dataDxfId="6281"/>
    <tableColumn id="10115" xr3:uid="{E9B9E83A-F118-42FF-9BB8-B17886DFCDAB}" name="Column10095" dataDxfId="6280"/>
    <tableColumn id="10116" xr3:uid="{4E8762C4-CD1F-44F3-81AC-085D0A5CC27A}" name="Column10096" dataDxfId="6279"/>
    <tableColumn id="10117" xr3:uid="{85040E55-ACD6-4746-A199-F65B4CBAAFB1}" name="Column10097" dataDxfId="6278"/>
    <tableColumn id="10118" xr3:uid="{D03FEA3E-6883-45C1-9D3B-FF89AED6FACB}" name="Column10098" dataDxfId="6277"/>
    <tableColumn id="10119" xr3:uid="{AA437F5F-B294-4CB1-BFBA-053B4835E6D2}" name="Column10099" dataDxfId="6276"/>
    <tableColumn id="10120" xr3:uid="{572BE896-8045-4B8C-9F4E-B94DE203CA24}" name="Column10100" dataDxfId="6275"/>
    <tableColumn id="10121" xr3:uid="{2B712C59-01D6-4724-BA39-F1405C2232F6}" name="Column10101" dataDxfId="6274"/>
    <tableColumn id="10122" xr3:uid="{0DE3C0A8-B9B4-47C8-849F-6D71400A59D6}" name="Column10102" dataDxfId="6273"/>
    <tableColumn id="10123" xr3:uid="{C3335005-431C-4CB7-8F33-B1CBC7BBE7D3}" name="Column10103" dataDxfId="6272"/>
    <tableColumn id="10124" xr3:uid="{B663DAF4-9302-4C4F-9076-DCCB9D00C4AC}" name="Column10104" dataDxfId="6271"/>
    <tableColumn id="10125" xr3:uid="{031C68B4-A358-4740-A368-925EF90A7BAB}" name="Column10105" dataDxfId="6270"/>
    <tableColumn id="10126" xr3:uid="{6F9339AF-DEAF-412A-AEFD-89BED79F7DBB}" name="Column10106" dataDxfId="6269"/>
    <tableColumn id="10127" xr3:uid="{509F9729-863D-4142-AE6F-82629EA19DD5}" name="Column10107" dataDxfId="6268"/>
    <tableColumn id="10128" xr3:uid="{3DB7D61A-EF1D-41B4-B02D-C0A8427160EB}" name="Column10108" dataDxfId="6267"/>
    <tableColumn id="10129" xr3:uid="{83CF6B36-518A-4B8E-AD7E-E326D3F36607}" name="Column10109" dataDxfId="6266"/>
    <tableColumn id="10130" xr3:uid="{D11C13EA-47D9-4163-A951-6FE386747CE3}" name="Column10110" dataDxfId="6265"/>
    <tableColumn id="10131" xr3:uid="{4328E976-B11B-4F58-BB02-0640F7EC57A2}" name="Column10111" dataDxfId="6264"/>
    <tableColumn id="10132" xr3:uid="{7EBF244F-1F43-44A2-8459-D4EEA9A241A3}" name="Column10112" dataDxfId="6263"/>
    <tableColumn id="10133" xr3:uid="{AFA89C37-31D8-4F72-A219-BEE11689E90A}" name="Column10113" dataDxfId="6262"/>
    <tableColumn id="10134" xr3:uid="{0059FAB2-C7A0-4279-8414-F50381FF31BA}" name="Column10114" dataDxfId="6261"/>
    <tableColumn id="10135" xr3:uid="{72DED96C-7007-444D-8A83-572985D37085}" name="Column10115" dataDxfId="6260"/>
    <tableColumn id="10136" xr3:uid="{6A5A094B-681C-42CB-A4D7-A88B355589AD}" name="Column10116" dataDxfId="6259"/>
    <tableColumn id="10137" xr3:uid="{D9515FD0-F21D-415F-86D7-51DB2868A675}" name="Column10117" dataDxfId="6258"/>
    <tableColumn id="10138" xr3:uid="{F0A746D6-7174-4DD5-B1C1-6346CC476BF2}" name="Column10118" dataDxfId="6257"/>
    <tableColumn id="10139" xr3:uid="{3D25BA8D-CF3C-4696-AD32-F8D51C7E38F4}" name="Column10119" dataDxfId="6256"/>
    <tableColumn id="10140" xr3:uid="{B7395CAE-35B5-4924-AD64-64018C7011A4}" name="Column10120" dataDxfId="6255"/>
    <tableColumn id="10141" xr3:uid="{492E7D60-866E-4065-83AC-91CB100D92A3}" name="Column10121" dataDxfId="6254"/>
    <tableColumn id="10142" xr3:uid="{D47081E6-28E8-46B4-8C9A-D25C91DC1245}" name="Column10122" dataDxfId="6253"/>
    <tableColumn id="10143" xr3:uid="{59B1D296-50B6-43D1-A035-2B60014A42EF}" name="Column10123" dataDxfId="6252"/>
    <tableColumn id="10144" xr3:uid="{1ED1E019-1B88-4A1C-ADC8-800378B258CE}" name="Column10124" dataDxfId="6251"/>
    <tableColumn id="10145" xr3:uid="{4E093D08-2644-4933-90DE-530F6BEA9900}" name="Column10125" dataDxfId="6250"/>
    <tableColumn id="10146" xr3:uid="{A2073C81-FF8C-421C-B7F5-79EB9D57E69E}" name="Column10126" dataDxfId="6249"/>
    <tableColumn id="10147" xr3:uid="{83CF3C0F-0ECF-41E7-B76B-46712D6F15DB}" name="Column10127" dataDxfId="6248"/>
    <tableColumn id="10148" xr3:uid="{19C89790-29EC-460B-BF25-999EFB2D6FD5}" name="Column10128" dataDxfId="6247"/>
    <tableColumn id="10149" xr3:uid="{7F202BF7-1551-4E3C-B110-F839856948A8}" name="Column10129" dataDxfId="6246"/>
    <tableColumn id="10150" xr3:uid="{999D605C-BA7A-42DC-A1F4-589EF483E305}" name="Column10130" dataDxfId="6245"/>
    <tableColumn id="10151" xr3:uid="{F8ED2369-19C3-4C58-A68F-395AFE064BB6}" name="Column10131" dataDxfId="6244"/>
    <tableColumn id="10152" xr3:uid="{0A951421-3790-4CC1-8247-FCAD3670DB29}" name="Column10132" dataDxfId="6243"/>
    <tableColumn id="10153" xr3:uid="{D0634E09-09D6-4ACD-9C80-C6374AC1DA02}" name="Column10133" dataDxfId="6242"/>
    <tableColumn id="10154" xr3:uid="{FDE4C9F7-6F28-4681-893F-DA7F969D84A3}" name="Column10134" dataDxfId="6241"/>
    <tableColumn id="10155" xr3:uid="{B602FBBD-19E2-4851-B9BA-95FDDA8595C9}" name="Column10135" dataDxfId="6240"/>
    <tableColumn id="10156" xr3:uid="{EEE83BAA-E2BA-4FC8-B83B-8F369B637CF4}" name="Column10136" dataDxfId="6239"/>
    <tableColumn id="10157" xr3:uid="{2BAAEB77-8096-42A0-A52C-F74715F2E4A5}" name="Column10137" dataDxfId="6238"/>
    <tableColumn id="10158" xr3:uid="{753EC34D-54A2-42F6-9911-4E051CF97AF4}" name="Column10138" dataDxfId="6237"/>
    <tableColumn id="10159" xr3:uid="{5F6C7D8F-55D4-41C7-87F4-88C2135E4D1D}" name="Column10139" dataDxfId="6236"/>
    <tableColumn id="10160" xr3:uid="{0F757A83-FCDD-413C-9881-31FC82D9AEBE}" name="Column10140" dataDxfId="6235"/>
    <tableColumn id="10161" xr3:uid="{F1C79804-6F82-47BE-843D-EE3620B6A19E}" name="Column10141" dataDxfId="6234"/>
    <tableColumn id="10162" xr3:uid="{A3D87C08-B150-42EA-A485-2E054E793B27}" name="Column10142" dataDxfId="6233"/>
    <tableColumn id="10163" xr3:uid="{8397350E-DE01-46B9-8407-A5C8E38952E4}" name="Column10143" dataDxfId="6232"/>
    <tableColumn id="10164" xr3:uid="{3F43EBD7-F7C9-4599-8141-A37605C1CC6A}" name="Column10144" dataDxfId="6231"/>
    <tableColumn id="10165" xr3:uid="{01E17BEE-2F6E-4B68-9FCC-E884249A899F}" name="Column10145" dataDxfId="6230"/>
    <tableColumn id="10166" xr3:uid="{9900980B-3240-4C6F-811B-F9204530A278}" name="Column10146" dataDxfId="6229"/>
    <tableColumn id="10167" xr3:uid="{F85784B5-2A6E-42AD-9276-A8B28AFDB4D3}" name="Column10147" dataDxfId="6228"/>
    <tableColumn id="10168" xr3:uid="{9E591C2E-361B-402C-B879-13ED5B64B3C3}" name="Column10148" dataDxfId="6227"/>
    <tableColumn id="10169" xr3:uid="{D843ED9C-C659-4C71-847F-C2A06F16D08A}" name="Column10149" dataDxfId="6226"/>
    <tableColumn id="10170" xr3:uid="{908DB40B-88C3-4BED-87D0-C1B3A53D8A3F}" name="Column10150" dataDxfId="6225"/>
    <tableColumn id="10171" xr3:uid="{D687D677-939E-4125-8D34-88F5FD16D62D}" name="Column10151" dataDxfId="6224"/>
    <tableColumn id="10172" xr3:uid="{AD47D86D-92F4-474A-AC54-B203CA93E64B}" name="Column10152" dataDxfId="6223"/>
    <tableColumn id="10173" xr3:uid="{71E9E249-C655-4056-A3B5-F90D24B88FDB}" name="Column10153" dataDxfId="6222"/>
    <tableColumn id="10174" xr3:uid="{153545C2-931F-4AE8-BE04-CE13494AFD7B}" name="Column10154" dataDxfId="6221"/>
    <tableColumn id="10175" xr3:uid="{3769FB06-79B9-4E01-94A4-6ADD535A0FB6}" name="Column10155" dataDxfId="6220"/>
    <tableColumn id="10176" xr3:uid="{E9DBD292-8EA9-4A78-894C-0D7683BAF837}" name="Column10156" dataDxfId="6219"/>
    <tableColumn id="10177" xr3:uid="{05F4F914-E9D4-42CC-98F2-9F92CCC559AF}" name="Column10157" dataDxfId="6218"/>
    <tableColumn id="10178" xr3:uid="{3CD9A8B2-B01C-489C-9E05-BF306E395835}" name="Column10158" dataDxfId="6217"/>
    <tableColumn id="10179" xr3:uid="{A72460F0-D421-4FCA-8304-5E28128C412D}" name="Column10159" dataDxfId="6216"/>
    <tableColumn id="10180" xr3:uid="{D63751DA-5D53-4907-8D79-6C40643A0BD7}" name="Column10160" dataDxfId="6215"/>
    <tableColumn id="10181" xr3:uid="{2412F37D-E697-440D-942F-D45BEA32A49B}" name="Column10161" dataDxfId="6214"/>
    <tableColumn id="10182" xr3:uid="{41930595-E67B-4002-BF02-81751A6B52E6}" name="Column10162" dataDxfId="6213"/>
    <tableColumn id="10183" xr3:uid="{843077B0-8DAF-4429-B539-F8BD055ECEE7}" name="Column10163" dataDxfId="6212"/>
    <tableColumn id="10184" xr3:uid="{1129577B-7029-4D9F-9EA4-3B44C02BEAE9}" name="Column10164" dataDxfId="6211"/>
    <tableColumn id="10185" xr3:uid="{AACFAA70-003E-451F-A90D-2E3A597EC49A}" name="Column10165" dataDxfId="6210"/>
    <tableColumn id="10186" xr3:uid="{8CAFBD00-8E33-4DEF-A42B-D53A729977BC}" name="Column10166" dataDxfId="6209"/>
    <tableColumn id="10187" xr3:uid="{EA32EEC0-DADF-44AF-AE2F-5A281C4DEE5A}" name="Column10167" dataDxfId="6208"/>
    <tableColumn id="10188" xr3:uid="{66649A11-B994-4F9B-A5D3-5241576A4266}" name="Column10168" dataDxfId="6207"/>
    <tableColumn id="10189" xr3:uid="{CC12BB10-6C04-43CE-AF84-E8926F32A482}" name="Column10169" dataDxfId="6206"/>
    <tableColumn id="10190" xr3:uid="{029324DA-3210-41E0-9F66-EA1BF37BD280}" name="Column10170" dataDxfId="6205"/>
    <tableColumn id="10191" xr3:uid="{7369CD81-FED6-44E4-81F4-3E68C08BDD01}" name="Column10171" dataDxfId="6204"/>
    <tableColumn id="10192" xr3:uid="{0C8DE0F1-5F4B-42A2-BA84-3D3D9C07C6E3}" name="Column10172" dataDxfId="6203"/>
    <tableColumn id="10193" xr3:uid="{20C8244D-F663-480F-AECC-50E7F208CBBF}" name="Column10173" dataDxfId="6202"/>
    <tableColumn id="10194" xr3:uid="{547FEC04-AB4D-4B39-900E-A9794BED4480}" name="Column10174" dataDxfId="6201"/>
    <tableColumn id="10195" xr3:uid="{1092D776-5D20-470A-A377-BA68821164F8}" name="Column10175" dataDxfId="6200"/>
    <tableColumn id="10196" xr3:uid="{E8E6D2E9-E305-42D3-A6F5-FAF6815DC5E8}" name="Column10176" dataDxfId="6199"/>
    <tableColumn id="10197" xr3:uid="{54A2C2E4-85B3-491C-AD38-AD0FA5E669FC}" name="Column10177" dataDxfId="6198"/>
    <tableColumn id="10198" xr3:uid="{2DDC4EE9-2563-499D-8F69-AA0628FE1E40}" name="Column10178" dataDxfId="6197"/>
    <tableColumn id="10199" xr3:uid="{180BE022-A416-44C9-9E8D-89BF36C31718}" name="Column10179" dataDxfId="6196"/>
    <tableColumn id="10200" xr3:uid="{2B642322-C0D2-4DBA-BB79-D284F8D610E7}" name="Column10180" dataDxfId="6195"/>
    <tableColumn id="10201" xr3:uid="{1EE74265-4D38-4146-8C34-0BD6DBC8ECEE}" name="Column10181" dataDxfId="6194"/>
    <tableColumn id="10202" xr3:uid="{9C0E8E75-577F-461F-A4B6-2764B74E5D89}" name="Column10182" dataDxfId="6193"/>
    <tableColumn id="10203" xr3:uid="{828610A1-E0A0-406A-B466-305D82D494AB}" name="Column10183" dataDxfId="6192"/>
    <tableColumn id="10204" xr3:uid="{E62DEBF0-D00C-45EC-B28F-7271433861B0}" name="Column10184" dataDxfId="6191"/>
    <tableColumn id="10205" xr3:uid="{5771950F-2E6F-43D4-9CFD-31F1367825F7}" name="Column10185" dataDxfId="6190"/>
    <tableColumn id="10206" xr3:uid="{A2C94821-7477-4E79-B920-A0E2559E9744}" name="Column10186" dataDxfId="6189"/>
    <tableColumn id="10207" xr3:uid="{27D89CBE-5100-4656-B25F-0546EDA5FAA6}" name="Column10187" dataDxfId="6188"/>
    <tableColumn id="10208" xr3:uid="{7CCAAA89-AC9C-4266-93E5-CE4D4260D7FA}" name="Column10188" dataDxfId="6187"/>
    <tableColumn id="10209" xr3:uid="{05E95B33-3220-47F0-94E6-048EF99928E1}" name="Column10189" dataDxfId="6186"/>
    <tableColumn id="10210" xr3:uid="{12B10776-8D51-483D-A7B1-DAED2DB3B1AB}" name="Column10190" dataDxfId="6185"/>
    <tableColumn id="10211" xr3:uid="{FEEF0D5C-EEF1-4D1A-AEEF-3AB0B0DCBA74}" name="Column10191" dataDxfId="6184"/>
    <tableColumn id="10212" xr3:uid="{D5873362-8430-43F3-9E01-46BEEA3E2E6C}" name="Column10192" dataDxfId="6183"/>
    <tableColumn id="10213" xr3:uid="{B90CFE95-AE5F-46F7-B3D7-95D7D4CD1207}" name="Column10193" dataDxfId="6182"/>
    <tableColumn id="10214" xr3:uid="{ADDC2CEE-2D26-45D9-94D5-5E3D92521E2A}" name="Column10194" dataDxfId="6181"/>
    <tableColumn id="10215" xr3:uid="{7482D7D7-7FCE-4C44-A7C4-A5E1755F9E0F}" name="Column10195" dataDxfId="6180"/>
    <tableColumn id="10216" xr3:uid="{5E2B9D3D-BB46-4AAC-8854-742BDC181329}" name="Column10196" dataDxfId="6179"/>
    <tableColumn id="10217" xr3:uid="{64AFFA0C-B4F4-4247-8753-3D12D7532BC4}" name="Column10197" dataDxfId="6178"/>
    <tableColumn id="10218" xr3:uid="{DC3DF243-0AEB-42B8-AB08-BBDCD4E6AA4C}" name="Column10198" dataDxfId="6177"/>
    <tableColumn id="10219" xr3:uid="{CF756100-ACCD-4972-9DE4-811C96343DA2}" name="Column10199" dataDxfId="6176"/>
    <tableColumn id="10220" xr3:uid="{976ADC11-F105-4A56-9D8E-95649C9FAACC}" name="Column10200" dataDxfId="6175"/>
    <tableColumn id="10221" xr3:uid="{D39B5231-2F7E-4267-88F3-03A861896CF5}" name="Column10201" dataDxfId="6174"/>
    <tableColumn id="10222" xr3:uid="{F5A8D7C7-CF98-4B81-83D0-6F54376059D3}" name="Column10202" dataDxfId="6173"/>
    <tableColumn id="10223" xr3:uid="{5700A574-2278-4AA3-8051-FA8D251D3E9D}" name="Column10203" dataDxfId="6172"/>
    <tableColumn id="10224" xr3:uid="{89F99F5C-BE6F-47B7-9A0E-3E5F7ED3C87C}" name="Column10204" dataDxfId="6171"/>
    <tableColumn id="10225" xr3:uid="{9A1A7CD3-E3C8-49BA-9479-BEAD1BA58E57}" name="Column10205" dataDxfId="6170"/>
    <tableColumn id="10226" xr3:uid="{E31B97E3-8521-4DF5-933E-B462FAD32C2B}" name="Column10206" dataDxfId="6169"/>
    <tableColumn id="10227" xr3:uid="{203F78A0-19F3-45AF-9D22-20D3544FD520}" name="Column10207" dataDxfId="6168"/>
    <tableColumn id="10228" xr3:uid="{2F174A5D-DDEF-4272-87C5-35ED0B84FD35}" name="Column10208" dataDxfId="6167"/>
    <tableColumn id="10229" xr3:uid="{5AED9E29-907E-4C17-B7D4-99B093DC41FE}" name="Column10209" dataDxfId="6166"/>
    <tableColumn id="10230" xr3:uid="{2FF1A3E5-38C9-458E-823D-99CE22946329}" name="Column10210" dataDxfId="6165"/>
    <tableColumn id="10231" xr3:uid="{34A84208-A4E9-414D-B9F8-61E829FAE646}" name="Column10211" dataDxfId="6164"/>
    <tableColumn id="10232" xr3:uid="{297B5876-A5A8-4E4F-BBF5-99032CC7ED1D}" name="Column10212" dataDxfId="6163"/>
    <tableColumn id="10233" xr3:uid="{0319F807-224D-4925-AE37-13ACE2BC0CF6}" name="Column10213" dataDxfId="6162"/>
    <tableColumn id="10234" xr3:uid="{4046B4AD-54F0-4EEC-BB66-CB074840968A}" name="Column10214" dataDxfId="6161"/>
    <tableColumn id="10235" xr3:uid="{7144B206-0058-4CB5-916E-1BE5D41A6E1F}" name="Column10215" dataDxfId="6160"/>
    <tableColumn id="10236" xr3:uid="{25FE35B7-8450-4C96-9B9D-7CFFEA19757E}" name="Column10216" dataDxfId="6159"/>
    <tableColumn id="10237" xr3:uid="{9424ACED-F143-433A-9E5C-4200DC31D605}" name="Column10217" dataDxfId="6158"/>
    <tableColumn id="10238" xr3:uid="{18C509B0-E1FF-4560-B2F7-E777C99C9E7C}" name="Column10218" dataDxfId="6157"/>
    <tableColumn id="10239" xr3:uid="{DB62F25E-34CF-48FF-A338-D9218FAEA970}" name="Column10219" dataDxfId="6156"/>
    <tableColumn id="10240" xr3:uid="{0F73F418-04E9-4B59-88F5-3D8EAEB1358E}" name="Column10220" dataDxfId="6155"/>
    <tableColumn id="10241" xr3:uid="{83251486-1460-4F3E-AAF6-D194AF134F86}" name="Column10221" dataDxfId="6154"/>
    <tableColumn id="10242" xr3:uid="{9DE55036-1EC9-40C6-ADB1-A0C020A6330B}" name="Column10222" dataDxfId="6153"/>
    <tableColumn id="10243" xr3:uid="{21BC28E7-8E9E-4C9D-8F2B-B2B716C1535F}" name="Column10223" dataDxfId="6152"/>
    <tableColumn id="10244" xr3:uid="{C5EBD175-5477-437A-9DA1-E7D164597A90}" name="Column10224" dataDxfId="6151"/>
    <tableColumn id="10245" xr3:uid="{AFEA9474-38A2-4218-87FC-B3C339604C62}" name="Column10225" dataDxfId="6150"/>
    <tableColumn id="10246" xr3:uid="{A8CCC0E6-D12C-4D9B-83D3-FDED63FC73F1}" name="Column10226" dataDxfId="6149"/>
    <tableColumn id="10247" xr3:uid="{82F1A1D6-0982-44BF-9CB7-4DCD72ECBE98}" name="Column10227" dataDxfId="6148"/>
    <tableColumn id="10248" xr3:uid="{0BE1B6D4-8E3F-47CE-B9D4-FFEAB21008D7}" name="Column10228" dataDxfId="6147"/>
    <tableColumn id="10249" xr3:uid="{53398A86-E54D-44A2-8896-73FB53CF2AAE}" name="Column10229" dataDxfId="6146"/>
    <tableColumn id="10250" xr3:uid="{3008542F-B0E2-44F4-86F9-83B0115FCACA}" name="Column10230" dataDxfId="6145"/>
    <tableColumn id="10251" xr3:uid="{775E6660-E5E5-43D5-A714-643C04D21122}" name="Column10231" dataDxfId="6144"/>
    <tableColumn id="10252" xr3:uid="{D072B025-8A0F-42DF-BF5D-1F8E88F22E2A}" name="Column10232" dataDxfId="6143"/>
    <tableColumn id="10253" xr3:uid="{D37CE709-76D7-4D76-A2A5-B8FD432CB7A1}" name="Column10233" dataDxfId="6142"/>
    <tableColumn id="10254" xr3:uid="{7E24185F-EFDF-4DBD-BE8E-51D1253511EE}" name="Column10234" dataDxfId="6141"/>
    <tableColumn id="10255" xr3:uid="{3DA0728D-9B63-4E89-9F52-4B224F187359}" name="Column10235" dataDxfId="6140"/>
    <tableColumn id="10256" xr3:uid="{7BE9624A-EAE7-4AAF-8B4F-D5B6FFC4DDB6}" name="Column10236" dataDxfId="6139"/>
    <tableColumn id="10257" xr3:uid="{C5BFCA89-5833-4BD0-9CBA-C2580ED89D91}" name="Column10237" dataDxfId="6138"/>
    <tableColumn id="10258" xr3:uid="{64510EB9-0709-43BB-94B0-1462B8C5D372}" name="Column10238" dataDxfId="6137"/>
    <tableColumn id="10259" xr3:uid="{A4C2FDA6-89FA-4DF3-AF38-AECC5AE10CA2}" name="Column10239" dataDxfId="6136"/>
    <tableColumn id="10260" xr3:uid="{C22CB8AB-BEEE-45EA-B7AC-48CDB1BCFA5A}" name="Column10240" dataDxfId="6135"/>
    <tableColumn id="10261" xr3:uid="{7FB140D7-566C-46D8-A68A-9EE602D5C7FD}" name="Column10241" dataDxfId="6134"/>
    <tableColumn id="10262" xr3:uid="{0B537BDE-68A3-480A-BBC4-5A57D0DFF873}" name="Column10242" dataDxfId="6133"/>
    <tableColumn id="10263" xr3:uid="{2F6180A9-F3D7-4987-ADFB-14ED5AF2354F}" name="Column10243" dataDxfId="6132"/>
    <tableColumn id="10264" xr3:uid="{1B47B76A-CC70-495C-975B-41FE042F7C48}" name="Column10244" dataDxfId="6131"/>
    <tableColumn id="10265" xr3:uid="{71BDCA82-55B6-4029-BFF8-C09AAB675DD2}" name="Column10245" dataDxfId="6130"/>
    <tableColumn id="10266" xr3:uid="{3B0C2FEA-14BD-48B5-97C8-FBA898D77FA1}" name="Column10246" dataDxfId="6129"/>
    <tableColumn id="10267" xr3:uid="{0262FE4B-3F09-4E9D-A4DF-E61D9906F785}" name="Column10247" dataDxfId="6128"/>
    <tableColumn id="10268" xr3:uid="{16DC5F1F-DCC5-4310-8760-01CC9910D8BF}" name="Column10248" dataDxfId="6127"/>
    <tableColumn id="10269" xr3:uid="{B94EE22C-75E0-4FE1-B4AD-58233A062679}" name="Column10249" dataDxfId="6126"/>
    <tableColumn id="10270" xr3:uid="{E817D421-E7F3-4BE5-86C9-FF209EE4C58E}" name="Column10250" dataDxfId="6125"/>
    <tableColumn id="10271" xr3:uid="{A5A60F8F-825B-4A7A-9F25-DD05B9F25E4F}" name="Column10251" dataDxfId="6124"/>
    <tableColumn id="10272" xr3:uid="{BFC0321B-7BC1-4E3A-96BC-93BF19A8B984}" name="Column10252" dataDxfId="6123"/>
    <tableColumn id="10273" xr3:uid="{0D59D559-5536-4872-A539-3A4257D7568D}" name="Column10253" dataDxfId="6122"/>
    <tableColumn id="10274" xr3:uid="{BC79C7DF-2C3D-42D6-AB13-90E70665BEAD}" name="Column10254" dataDxfId="6121"/>
    <tableColumn id="10275" xr3:uid="{04478582-7D81-4C68-83BB-874074988D90}" name="Column10255" dataDxfId="6120"/>
    <tableColumn id="10276" xr3:uid="{28EF0850-D7A5-4A89-9D06-F2AD284C6479}" name="Column10256" dataDxfId="6119"/>
    <tableColumn id="10277" xr3:uid="{ED2728B8-61C9-4321-86FE-DA861449E8D0}" name="Column10257" dataDxfId="6118"/>
    <tableColumn id="10278" xr3:uid="{D25D3502-B75E-486F-8247-EDA74E768E99}" name="Column10258" dataDxfId="6117"/>
    <tableColumn id="10279" xr3:uid="{4550F7AF-0F0F-4981-AB06-5E64DE07E4B2}" name="Column10259" dataDxfId="6116"/>
    <tableColumn id="10280" xr3:uid="{B754CEEC-C99C-4F64-8012-7A4F4C41FAB8}" name="Column10260" dataDxfId="6115"/>
    <tableColumn id="10281" xr3:uid="{C0D8D0B4-8A5B-4B82-9EEA-1BEE8C227E72}" name="Column10261" dataDxfId="6114"/>
    <tableColumn id="10282" xr3:uid="{DFCA713A-C8BA-4905-B844-46AFAF87BD06}" name="Column10262" dataDxfId="6113"/>
    <tableColumn id="10283" xr3:uid="{1CC908D6-14CC-40E0-9D0D-7E5B1EC7AB84}" name="Column10263" dataDxfId="6112"/>
    <tableColumn id="10284" xr3:uid="{AA199D23-C27E-4249-8551-35F1A7E3419C}" name="Column10264" dataDxfId="6111"/>
    <tableColumn id="10285" xr3:uid="{40C9A113-B534-4CF7-A2B2-56040C1AF111}" name="Column10265" dataDxfId="6110"/>
    <tableColumn id="10286" xr3:uid="{A76CA187-D2F5-4780-826D-B8A7AC487924}" name="Column10266" dataDxfId="6109"/>
    <tableColumn id="10287" xr3:uid="{825384A9-39D4-4071-A5B9-191429B41B32}" name="Column10267" dataDxfId="6108"/>
    <tableColumn id="10288" xr3:uid="{1A5AA0C0-60C1-4A92-897C-E39FAC004C60}" name="Column10268" dataDxfId="6107"/>
    <tableColumn id="10289" xr3:uid="{4D507A17-AA13-409C-9378-67F48AFE071B}" name="Column10269" dataDxfId="6106"/>
    <tableColumn id="10290" xr3:uid="{B6921732-EABF-490E-8380-C2CE025CD9B4}" name="Column10270" dataDxfId="6105"/>
    <tableColumn id="10291" xr3:uid="{B6637FBD-08B5-4DA8-85B6-9ED3F4CE99EA}" name="Column10271" dataDxfId="6104"/>
    <tableColumn id="10292" xr3:uid="{C29F16E7-05CD-482F-BB7A-FE62DBC50079}" name="Column10272" dataDxfId="6103"/>
    <tableColumn id="10293" xr3:uid="{5405C4FB-CA27-4884-BDCA-903FC4342443}" name="Column10273" dataDxfId="6102"/>
    <tableColumn id="10294" xr3:uid="{B172F821-7E3F-4535-A0C0-FF32A8F4A28A}" name="Column10274" dataDxfId="6101"/>
    <tableColumn id="10295" xr3:uid="{979C2D8B-5E98-44AF-AF9D-4598F85651F5}" name="Column10275" dataDxfId="6100"/>
    <tableColumn id="10296" xr3:uid="{B83974A8-02D7-4F17-9DE9-2409E3558954}" name="Column10276" dataDxfId="6099"/>
    <tableColumn id="10297" xr3:uid="{B57A8A4B-6091-433C-A3BB-7D8FA46DBE53}" name="Column10277" dataDxfId="6098"/>
    <tableColumn id="10298" xr3:uid="{80B7817F-0921-482C-8957-0ED9CC0A09D9}" name="Column10278" dataDxfId="6097"/>
    <tableColumn id="10299" xr3:uid="{089BABDF-0F8E-4A75-BB5B-7B3B4EE5F4D7}" name="Column10279" dataDxfId="6096"/>
    <tableColumn id="10300" xr3:uid="{D71E0A4A-2479-4A73-A5FA-F869D121ACB6}" name="Column10280" dataDxfId="6095"/>
    <tableColumn id="10301" xr3:uid="{E2A5C184-BB88-4C5C-A298-EA107AAAB993}" name="Column10281" dataDxfId="6094"/>
    <tableColumn id="10302" xr3:uid="{CE98013D-A5A7-40FC-8351-0D25FF4C4FEC}" name="Column10282" dataDxfId="6093"/>
    <tableColumn id="10303" xr3:uid="{7D2669D4-842D-48E3-A930-6EDFDD9AAEF3}" name="Column10283" dataDxfId="6092"/>
    <tableColumn id="10304" xr3:uid="{39937C92-5E3C-4AFE-AF5A-BBF4BE6CE269}" name="Column10284" dataDxfId="6091"/>
    <tableColumn id="10305" xr3:uid="{AE9D6C43-0485-488C-8760-423DC7E85449}" name="Column10285" dataDxfId="6090"/>
    <tableColumn id="10306" xr3:uid="{93E91041-8361-41C7-8845-3BBC07E3F47A}" name="Column10286" dataDxfId="6089"/>
    <tableColumn id="10307" xr3:uid="{790A61A0-EA49-4C38-9FD2-89E6FBAEA8AE}" name="Column10287" dataDxfId="6088"/>
    <tableColumn id="10308" xr3:uid="{05384084-6B7E-483C-B8C8-FF6D46B06EB0}" name="Column10288" dataDxfId="6087"/>
    <tableColumn id="10309" xr3:uid="{73AE5729-D36D-4B1C-96B4-94D23DB7BE4B}" name="Column10289" dataDxfId="6086"/>
    <tableColumn id="10310" xr3:uid="{CE0C4E11-603C-48A1-A920-D0672462E5C2}" name="Column10290" dataDxfId="6085"/>
    <tableColumn id="10311" xr3:uid="{52E1E525-6608-4ED4-BBDF-1F727C07C963}" name="Column10291" dataDxfId="6084"/>
    <tableColumn id="10312" xr3:uid="{61EDA97C-92DF-4920-8185-D7FECD1E1561}" name="Column10292" dataDxfId="6083"/>
    <tableColumn id="10313" xr3:uid="{694826CE-1454-4C2B-9311-5BDA0ED38578}" name="Column10293" dataDxfId="6082"/>
    <tableColumn id="10314" xr3:uid="{A2C53516-7473-406D-AA90-8B1252D9C5D1}" name="Column10294" dataDxfId="6081"/>
    <tableColumn id="10315" xr3:uid="{22453187-AC6E-475B-9938-3BC5DF926E27}" name="Column10295" dataDxfId="6080"/>
    <tableColumn id="10316" xr3:uid="{77D9E86E-D0A0-472C-AB53-E01CB31EAC03}" name="Column10296" dataDxfId="6079"/>
    <tableColumn id="10317" xr3:uid="{938A74E7-2D83-4B72-8C72-C050CAA51521}" name="Column10297" dataDxfId="6078"/>
    <tableColumn id="10318" xr3:uid="{A34D9FD9-396A-463C-B569-64FBCD07A737}" name="Column10298" dataDxfId="6077"/>
    <tableColumn id="10319" xr3:uid="{496D563F-67FE-4C59-80A2-BEEC42B511C8}" name="Column10299" dataDxfId="6076"/>
    <tableColumn id="10320" xr3:uid="{C98CC957-E171-4AAF-B144-FF026908B3B8}" name="Column10300" dataDxfId="6075"/>
    <tableColumn id="10321" xr3:uid="{D0C34AF7-E50C-424F-B89A-A6FCFF89C43C}" name="Column10301" dataDxfId="6074"/>
    <tableColumn id="10322" xr3:uid="{3F04E89D-A499-413B-B0FE-4974B1CA9ABB}" name="Column10302" dataDxfId="6073"/>
    <tableColumn id="10323" xr3:uid="{AAF440B4-03C3-49C9-BC6A-4DC68E714824}" name="Column10303" dataDxfId="6072"/>
    <tableColumn id="10324" xr3:uid="{D65CB7BB-F6BD-4C61-B2D2-1F5BAC98374E}" name="Column10304" dataDxfId="6071"/>
    <tableColumn id="10325" xr3:uid="{E199A562-9075-4020-9297-DA7FAC2A26D5}" name="Column10305" dataDxfId="6070"/>
    <tableColumn id="10326" xr3:uid="{02725711-A56A-4041-BCA1-C65316A9653A}" name="Column10306" dataDxfId="6069"/>
    <tableColumn id="10327" xr3:uid="{98F5F4D4-5A43-4DAD-A24B-AFDD4E28C09F}" name="Column10307" dataDxfId="6068"/>
    <tableColumn id="10328" xr3:uid="{6CCAB600-70D7-44DB-9E42-B5B3227954CC}" name="Column10308" dataDxfId="6067"/>
    <tableColumn id="10329" xr3:uid="{E8541A34-E767-48FF-ACD3-824C864E8B75}" name="Column10309" dataDxfId="6066"/>
    <tableColumn id="10330" xr3:uid="{CEE27574-1BB8-41E9-8A5E-44EFC3C35453}" name="Column10310" dataDxfId="6065"/>
    <tableColumn id="10331" xr3:uid="{EB076D34-E8EC-4AB8-ACC1-6250237DE860}" name="Column10311" dataDxfId="6064"/>
    <tableColumn id="10332" xr3:uid="{55D5FD53-3EAC-47E6-8D5C-F161A42540D6}" name="Column10312" dataDxfId="6063"/>
    <tableColumn id="10333" xr3:uid="{9F2A4934-82C0-4AB0-9766-3E95646760F0}" name="Column10313" dataDxfId="6062"/>
    <tableColumn id="10334" xr3:uid="{1C86BC95-86E4-4C57-BB63-9E84BAC20042}" name="Column10314" dataDxfId="6061"/>
    <tableColumn id="10335" xr3:uid="{75B5D89E-64C1-4E67-8CF0-DF48C8CB886D}" name="Column10315" dataDxfId="6060"/>
    <tableColumn id="10336" xr3:uid="{1CA16B51-AB06-4FB8-B401-B1C9F4FFDCC2}" name="Column10316" dataDxfId="6059"/>
    <tableColumn id="10337" xr3:uid="{BF01D40B-CC54-4F55-BE3E-3CFC16B430A7}" name="Column10317" dataDxfId="6058"/>
    <tableColumn id="10338" xr3:uid="{F46C77BE-E945-4EF3-9C14-8ABB53E0F6EA}" name="Column10318" dataDxfId="6057"/>
    <tableColumn id="10339" xr3:uid="{53211602-B9B7-436D-B3E3-092E061CD5FC}" name="Column10319" dataDxfId="6056"/>
    <tableColumn id="10340" xr3:uid="{9B23F821-0823-4BC7-87E3-9346D9D99C54}" name="Column10320" dataDxfId="6055"/>
    <tableColumn id="10341" xr3:uid="{ABEEFEAA-833C-482C-AEA6-7FB3C3CCB013}" name="Column10321" dataDxfId="6054"/>
    <tableColumn id="10342" xr3:uid="{212136B0-276A-4901-ABAE-738490BA28FC}" name="Column10322" dataDxfId="6053"/>
    <tableColumn id="10343" xr3:uid="{E375EE7D-3120-4976-9795-328A4FB37F10}" name="Column10323" dataDxfId="6052"/>
    <tableColumn id="10344" xr3:uid="{CDDAE93F-D3A1-4C6C-B377-4F3F7FE09965}" name="Column10324" dataDxfId="6051"/>
    <tableColumn id="10345" xr3:uid="{DB6637B8-F856-422B-9521-FA3CA7946D8D}" name="Column10325" dataDxfId="6050"/>
    <tableColumn id="10346" xr3:uid="{6831A3A9-1666-46B1-AF3C-8993B6ED59B9}" name="Column10326" dataDxfId="6049"/>
    <tableColumn id="10347" xr3:uid="{6CB02684-740B-41DF-A924-BCE8B7435661}" name="Column10327" dataDxfId="6048"/>
    <tableColumn id="10348" xr3:uid="{F4DE1977-4044-4DF0-8952-598634E3EA53}" name="Column10328" dataDxfId="6047"/>
    <tableColumn id="10349" xr3:uid="{D5294633-92FC-4E5D-839E-E116D6BE4D28}" name="Column10329" dataDxfId="6046"/>
    <tableColumn id="10350" xr3:uid="{97666654-0247-4BD0-BE6F-475A321304DF}" name="Column10330" dataDxfId="6045"/>
    <tableColumn id="10351" xr3:uid="{3B3FF22D-19E0-4FC1-BA65-1ECF5BDE3CD0}" name="Column10331" dataDxfId="6044"/>
    <tableColumn id="10352" xr3:uid="{D7791A75-BF33-4399-AE20-E1DE01109594}" name="Column10332" dataDxfId="6043"/>
    <tableColumn id="10353" xr3:uid="{0461D5C1-219D-4FD7-AB95-6BD232736893}" name="Column10333" dataDxfId="6042"/>
    <tableColumn id="10354" xr3:uid="{1EA4634B-A90C-49B5-8FFD-77EE6D17BA4E}" name="Column10334" dataDxfId="6041"/>
    <tableColumn id="10355" xr3:uid="{9A2198FA-2B63-4B2E-87E1-C069DA453D1D}" name="Column10335" dataDxfId="6040"/>
    <tableColumn id="10356" xr3:uid="{666E651C-9FA3-4DFB-98A2-8E780D699E2A}" name="Column10336" dataDxfId="6039"/>
    <tableColumn id="10357" xr3:uid="{B4D884A6-C2D2-44EE-A50D-F9B918A9F505}" name="Column10337" dataDxfId="6038"/>
    <tableColumn id="10358" xr3:uid="{1FBE91B2-221D-4AB8-95DF-2A514187AADD}" name="Column10338" dataDxfId="6037"/>
    <tableColumn id="10359" xr3:uid="{1FB4C13D-C748-4E50-8844-B6F5ABEC4B70}" name="Column10339" dataDxfId="6036"/>
    <tableColumn id="10360" xr3:uid="{2D23FB11-A4FF-41DA-BF40-A3969397BC4C}" name="Column10340" dataDxfId="6035"/>
    <tableColumn id="10361" xr3:uid="{887538BA-72AA-4D39-AFD3-3CAA4B464425}" name="Column10341" dataDxfId="6034"/>
    <tableColumn id="10362" xr3:uid="{A025C6DE-BCA2-4CF6-9FBD-EEEFE2EA9F10}" name="Column10342" dataDxfId="6033"/>
    <tableColumn id="10363" xr3:uid="{41EBBD3F-5954-407B-909D-6F6B4E6DB678}" name="Column10343" dataDxfId="6032"/>
    <tableColumn id="10364" xr3:uid="{DC0961E5-B676-4DC9-8941-7B7E8AC99FD0}" name="Column10344" dataDxfId="6031"/>
    <tableColumn id="10365" xr3:uid="{D43EBE5B-E08C-46C8-A15C-8A879393E1B6}" name="Column10345" dataDxfId="6030"/>
    <tableColumn id="10366" xr3:uid="{8C1B6031-CD5F-4723-8BB4-C114ACF84DF8}" name="Column10346" dataDxfId="6029"/>
    <tableColumn id="10367" xr3:uid="{10AC4DC6-38B2-4FEF-AE8D-6839F6D0B087}" name="Column10347" dataDxfId="6028"/>
    <tableColumn id="10368" xr3:uid="{E889B5B6-D69D-443C-9F3E-E6B7B285B4BB}" name="Column10348" dataDxfId="6027"/>
    <tableColumn id="10369" xr3:uid="{19F6164F-0794-42ED-BEC9-A25BDFB59CDB}" name="Column10349" dataDxfId="6026"/>
    <tableColumn id="10370" xr3:uid="{19F4C99E-1B89-4470-8A84-ABF36E847742}" name="Column10350" dataDxfId="6025"/>
    <tableColumn id="10371" xr3:uid="{D60B0749-33B3-49F3-B607-704F588AC96C}" name="Column10351" dataDxfId="6024"/>
    <tableColumn id="10372" xr3:uid="{ED61A21C-BE28-4602-9F5D-A3431BCFEE4C}" name="Column10352" dataDxfId="6023"/>
    <tableColumn id="10373" xr3:uid="{A157C8F8-A9E6-4638-A1AC-20892E770776}" name="Column10353" dataDxfId="6022"/>
    <tableColumn id="10374" xr3:uid="{2FE98500-DCFE-44AB-BECE-B3CE42D4CB1F}" name="Column10354" dataDxfId="6021"/>
    <tableColumn id="10375" xr3:uid="{054C8BFF-67BD-4C39-8BAC-1BC976FAFCB9}" name="Column10355" dataDxfId="6020"/>
    <tableColumn id="10376" xr3:uid="{E5AF8E5C-3BE1-44A5-8B16-5759E3FF6EFF}" name="Column10356" dataDxfId="6019"/>
    <tableColumn id="10377" xr3:uid="{8E284765-1D26-442C-B655-15ACA7F7AD81}" name="Column10357" dataDxfId="6018"/>
    <tableColumn id="10378" xr3:uid="{0E89FC2B-ABA4-40F3-8A6E-CBDADFCDF538}" name="Column10358" dataDxfId="6017"/>
    <tableColumn id="10379" xr3:uid="{74B6DA2F-F712-4286-AF59-AEBBAF8FF9E1}" name="Column10359" dataDxfId="6016"/>
    <tableColumn id="10380" xr3:uid="{B24E4210-0233-43D3-8B4D-AA86CD3A0D78}" name="Column10360" dataDxfId="6015"/>
    <tableColumn id="10381" xr3:uid="{AEB2786E-EDB9-4ED9-B300-3619D2CF7B20}" name="Column10361" dataDxfId="6014"/>
    <tableColumn id="10382" xr3:uid="{6DF0D18F-DB37-49B6-A8B0-F1BBAF88D83B}" name="Column10362" dataDxfId="6013"/>
    <tableColumn id="10383" xr3:uid="{9D6D860F-DFBF-4AA8-85B6-AFD07D8AF7E6}" name="Column10363" dataDxfId="6012"/>
    <tableColumn id="10384" xr3:uid="{D44E94D4-95A7-47E0-8C3E-05547C1A94F7}" name="Column10364" dataDxfId="6011"/>
    <tableColumn id="10385" xr3:uid="{A8443D5A-5D4B-48AB-821E-5B28703025FB}" name="Column10365" dataDxfId="6010"/>
    <tableColumn id="10386" xr3:uid="{5AD59A83-FC06-47F5-A1AD-DF16818D3386}" name="Column10366" dataDxfId="6009"/>
    <tableColumn id="10387" xr3:uid="{162606C8-1DC9-4EC5-B30A-6CD0EFA9C8C1}" name="Column10367" dataDxfId="6008"/>
    <tableColumn id="10388" xr3:uid="{5EB07C8B-A0BD-473C-A245-85360795A470}" name="Column10368" dataDxfId="6007"/>
    <tableColumn id="10389" xr3:uid="{BCC7F5E8-75DE-4AEB-ADFD-2A3ABDB592E0}" name="Column10369" dataDxfId="6006"/>
    <tableColumn id="10390" xr3:uid="{0A7F42D4-B5C2-4E41-B603-92D17D6077EB}" name="Column10370" dataDxfId="6005"/>
    <tableColumn id="10391" xr3:uid="{068A82AA-22BB-47DD-BF06-F05B195278B4}" name="Column10371" dataDxfId="6004"/>
    <tableColumn id="10392" xr3:uid="{A2B96D2D-7FB1-41B6-8671-9C551D500588}" name="Column10372" dataDxfId="6003"/>
    <tableColumn id="10393" xr3:uid="{4FF0814A-B7E9-4275-A405-1493C056F071}" name="Column10373" dataDxfId="6002"/>
    <tableColumn id="10394" xr3:uid="{64CA33BC-929A-4B5E-B6CB-B2DC49193D5B}" name="Column10374" dataDxfId="6001"/>
    <tableColumn id="10395" xr3:uid="{AD3AB457-7964-467A-997A-8FCD69C8401C}" name="Column10375" dataDxfId="6000"/>
    <tableColumn id="10396" xr3:uid="{DFA82840-B4AD-43A8-8C15-9AAF706D399F}" name="Column10376" dataDxfId="5999"/>
    <tableColumn id="10397" xr3:uid="{DF3D179B-16EC-4569-86EF-ED51CB81B50B}" name="Column10377" dataDxfId="5998"/>
    <tableColumn id="10398" xr3:uid="{EB5861A7-E8D5-40BB-9114-A488AACD9801}" name="Column10378" dataDxfId="5997"/>
    <tableColumn id="10399" xr3:uid="{6F49A4F8-D938-49A1-8C08-E68C96D4E5E9}" name="Column10379" dataDxfId="5996"/>
    <tableColumn id="10400" xr3:uid="{543EE784-EB6F-4DC3-A0B9-D6160395A426}" name="Column10380" dataDxfId="5995"/>
    <tableColumn id="10401" xr3:uid="{A3BA9A5F-2974-44FC-AD5D-C8D6DC3AA8BC}" name="Column10381" dataDxfId="5994"/>
    <tableColumn id="10402" xr3:uid="{459E8792-E645-4C34-86A0-A388C44A57F4}" name="Column10382" dataDxfId="5993"/>
    <tableColumn id="10403" xr3:uid="{86B804EA-DDB7-4DAD-96DD-2271601931F1}" name="Column10383" dataDxfId="5992"/>
    <tableColumn id="10404" xr3:uid="{3B7A8ADD-F9BF-4EFC-A04F-FE9A12C1EBE7}" name="Column10384" dataDxfId="5991"/>
    <tableColumn id="10405" xr3:uid="{83F93922-47C9-4C7C-AFBB-568A0ADB21E4}" name="Column10385" dataDxfId="5990"/>
    <tableColumn id="10406" xr3:uid="{5C7A3015-E31C-4F0B-A685-17D5387CD1C1}" name="Column10386" dataDxfId="5989"/>
    <tableColumn id="10407" xr3:uid="{299FB302-9CE4-4893-98F6-4AEBCF3200AD}" name="Column10387" dataDxfId="5988"/>
    <tableColumn id="10408" xr3:uid="{A88722DF-D626-41E8-8C62-32E0B3D0132F}" name="Column10388" dataDxfId="5987"/>
    <tableColumn id="10409" xr3:uid="{0ED74C45-F271-4E26-912B-D9A1B65275A0}" name="Column10389" dataDxfId="5986"/>
    <tableColumn id="10410" xr3:uid="{6E19C722-4DA9-41FA-A542-AE84614D3F4E}" name="Column10390" dataDxfId="5985"/>
    <tableColumn id="10411" xr3:uid="{F8EAD113-8ABB-4D7C-B702-2A1FA8F6A29F}" name="Column10391" dataDxfId="5984"/>
    <tableColumn id="10412" xr3:uid="{F88BBE3E-2672-48A2-BAFE-0E5470D86B24}" name="Column10392" dataDxfId="5983"/>
    <tableColumn id="10413" xr3:uid="{951BDC8B-0C09-4562-92A1-C5C7C89EA1E5}" name="Column10393" dataDxfId="5982"/>
    <tableColumn id="10414" xr3:uid="{0DC70E3A-2D9B-496C-9696-A4C34EB7429C}" name="Column10394" dataDxfId="5981"/>
    <tableColumn id="10415" xr3:uid="{BCB96F14-EEAB-4306-ABF6-977C5C0552FA}" name="Column10395" dataDxfId="5980"/>
    <tableColumn id="10416" xr3:uid="{3104EF06-9566-4521-BA3E-10442E4F56B4}" name="Column10396" dataDxfId="5979"/>
    <tableColumn id="10417" xr3:uid="{5F2520F8-0E9E-4F20-A727-34D083A1D179}" name="Column10397" dataDxfId="5978"/>
    <tableColumn id="10418" xr3:uid="{3C3BFF04-531B-49E8-836D-1424E36DFED1}" name="Column10398" dataDxfId="5977"/>
    <tableColumn id="10419" xr3:uid="{3A08B7C3-D632-4311-A322-ACF669392120}" name="Column10399" dataDxfId="5976"/>
    <tableColumn id="10420" xr3:uid="{9A0BE95B-837F-4EE3-8FD8-698E5D4D7BD6}" name="Column10400" dataDxfId="5975"/>
    <tableColumn id="10421" xr3:uid="{DBDF08D9-A1C2-4D4E-AA69-4AB189B6ECB3}" name="Column10401" dataDxfId="5974"/>
    <tableColumn id="10422" xr3:uid="{09CC6AEC-E744-4C6E-98E2-D3D92D903866}" name="Column10402" dataDxfId="5973"/>
    <tableColumn id="10423" xr3:uid="{17ACBF3D-8021-4FFB-BBDE-73A2B5AD93C3}" name="Column10403" dataDxfId="5972"/>
    <tableColumn id="10424" xr3:uid="{156F43E7-7FAA-4A45-A188-8ECDEB84AB0F}" name="Column10404" dataDxfId="5971"/>
    <tableColumn id="10425" xr3:uid="{D4D62799-AEBD-4A25-A224-E369F019D3A1}" name="Column10405" dataDxfId="5970"/>
    <tableColumn id="10426" xr3:uid="{236AEA67-CB7F-4C94-8295-F1EE149D97AB}" name="Column10406" dataDxfId="5969"/>
    <tableColumn id="10427" xr3:uid="{75014A93-E87E-41FC-871A-B0FD3F20C0AE}" name="Column10407" dataDxfId="5968"/>
    <tableColumn id="10428" xr3:uid="{6A3DE9AA-F77B-4C88-923C-A1CAA149B65A}" name="Column10408" dataDxfId="5967"/>
    <tableColumn id="10429" xr3:uid="{48CE240A-A178-42D5-B8F8-A8DED758E8BF}" name="Column10409" dataDxfId="5966"/>
    <tableColumn id="10430" xr3:uid="{5A28F759-4019-489F-9956-C9FABBBA7B80}" name="Column10410" dataDxfId="5965"/>
    <tableColumn id="10431" xr3:uid="{637A2623-75F5-483E-AF90-9EA942ACE01C}" name="Column10411" dataDxfId="5964"/>
    <tableColumn id="10432" xr3:uid="{7CA9EDE4-3D7C-4C2C-B7FE-855023179632}" name="Column10412" dataDxfId="5963"/>
    <tableColumn id="10433" xr3:uid="{53102993-68A4-4517-B1DB-578035A721C3}" name="Column10413" dataDxfId="5962"/>
    <tableColumn id="10434" xr3:uid="{B9215FEF-51B4-4DFC-BEBC-C8562A8A90E7}" name="Column10414" dataDxfId="5961"/>
    <tableColumn id="10435" xr3:uid="{395A9D18-3135-4A6A-A767-8DB7682893AC}" name="Column10415" dataDxfId="5960"/>
    <tableColumn id="10436" xr3:uid="{40416E95-AD0F-411F-9A27-063CB0881FC4}" name="Column10416" dataDxfId="5959"/>
    <tableColumn id="10437" xr3:uid="{48AAEA79-AB98-4AE8-9F81-C6C30666C92B}" name="Column10417" dataDxfId="5958"/>
    <tableColumn id="10438" xr3:uid="{670753DB-111B-4BB4-B9E7-6D79DC9A4BA4}" name="Column10418" dataDxfId="5957"/>
    <tableColumn id="10439" xr3:uid="{3B32820E-1795-47A6-84F0-435A73F14C4D}" name="Column10419" dataDxfId="5956"/>
    <tableColumn id="10440" xr3:uid="{EA4270C2-5AFD-4B3E-AF32-BF6B2E68460E}" name="Column10420" dataDxfId="5955"/>
    <tableColumn id="10441" xr3:uid="{18D35A67-5DDC-46D4-93E3-D38BC5CD232A}" name="Column10421" dataDxfId="5954"/>
    <tableColumn id="10442" xr3:uid="{045DAEC0-9FA1-42A9-848F-FCC34886301B}" name="Column10422" dataDxfId="5953"/>
    <tableColumn id="10443" xr3:uid="{376C6707-0263-4C48-8559-0BF4151EBD08}" name="Column10423" dataDxfId="5952"/>
    <tableColumn id="10444" xr3:uid="{366C3F86-2A06-4430-8027-B0C933C6462B}" name="Column10424" dataDxfId="5951"/>
    <tableColumn id="10445" xr3:uid="{3DF2321B-B212-4F93-896F-93B4C2BBCD17}" name="Column10425" dataDxfId="5950"/>
    <tableColumn id="10446" xr3:uid="{4941FC23-B8E3-4087-BF6C-6D2235DD5BA5}" name="Column10426" dataDxfId="5949"/>
    <tableColumn id="10447" xr3:uid="{B4FBF2F7-C7F4-4A99-BE68-13F21C555012}" name="Column10427" dataDxfId="5948"/>
    <tableColumn id="10448" xr3:uid="{06908233-C3CF-402E-9D64-469445E1C3E3}" name="Column10428" dataDxfId="5947"/>
    <tableColumn id="10449" xr3:uid="{D23113FF-EE5D-4A51-9BDB-601DA7903D52}" name="Column10429" dataDxfId="5946"/>
    <tableColumn id="10450" xr3:uid="{459E9538-377C-47B7-9048-37CC74BC66B7}" name="Column10430" dataDxfId="5945"/>
    <tableColumn id="10451" xr3:uid="{638CD3BC-9694-4A7F-8C87-7BFC875BA59D}" name="Column10431" dataDxfId="5944"/>
    <tableColumn id="10452" xr3:uid="{297C217F-34FB-41B6-B621-ADC07ED0FCEC}" name="Column10432" dataDxfId="5943"/>
    <tableColumn id="10453" xr3:uid="{46A509BF-3226-4DF7-9351-E5A2B9B2AA34}" name="Column10433" dataDxfId="5942"/>
    <tableColumn id="10454" xr3:uid="{5939A620-5964-469A-9F3A-7721A64C47BA}" name="Column10434" dataDxfId="5941"/>
    <tableColumn id="10455" xr3:uid="{8405B06D-B56F-4AE4-AFCF-0996F1EC5A08}" name="Column10435" dataDxfId="5940"/>
    <tableColumn id="10456" xr3:uid="{BCF52FBE-2E20-4F43-B4C3-E43DB11DE056}" name="Column10436" dataDxfId="5939"/>
    <tableColumn id="10457" xr3:uid="{4EC3673C-0916-4EE6-87BF-5426973551F4}" name="Column10437" dataDxfId="5938"/>
    <tableColumn id="10458" xr3:uid="{2CC24BE1-A66D-4F68-9982-22CCF6A5D13C}" name="Column10438" dataDxfId="5937"/>
    <tableColumn id="10459" xr3:uid="{E579B919-907E-49AA-9656-72908A8D8ECB}" name="Column10439" dataDxfId="5936"/>
    <tableColumn id="10460" xr3:uid="{9351828D-C740-4F4F-8BA2-B8A72BB8B852}" name="Column10440" dataDxfId="5935"/>
    <tableColumn id="10461" xr3:uid="{7CE71124-EB13-4B99-82E6-DC9E792E786C}" name="Column10441" dataDxfId="5934"/>
    <tableColumn id="10462" xr3:uid="{A1A9A724-82E2-42B8-BD03-C75E0DB6B1FB}" name="Column10442" dataDxfId="5933"/>
    <tableColumn id="10463" xr3:uid="{C146006D-AA00-48E2-8F01-DA3F392241AD}" name="Column10443" dataDxfId="5932"/>
    <tableColumn id="10464" xr3:uid="{07A9FF9B-7D15-480D-A07B-19302AE9D88D}" name="Column10444" dataDxfId="5931"/>
    <tableColumn id="10465" xr3:uid="{C131176D-F03B-442D-8EF3-C72011A6D450}" name="Column10445" dataDxfId="5930"/>
    <tableColumn id="10466" xr3:uid="{F3083574-D10B-4F25-8D97-DBEC45140BB6}" name="Column10446" dataDxfId="5929"/>
    <tableColumn id="10467" xr3:uid="{84271E5B-4747-4F67-8832-0DADAABAF8A2}" name="Column10447" dataDxfId="5928"/>
    <tableColumn id="10468" xr3:uid="{FBC63EDF-008E-4374-B617-AA89007B131F}" name="Column10448" dataDxfId="5927"/>
    <tableColumn id="10469" xr3:uid="{240078CF-4138-407F-9370-258E1DD424A4}" name="Column10449" dataDxfId="5926"/>
    <tableColumn id="10470" xr3:uid="{2173BF96-7028-44BD-9FB7-97EE078F488E}" name="Column10450" dataDxfId="5925"/>
    <tableColumn id="10471" xr3:uid="{E39491D8-46F1-467B-84CE-E4DCB8D6FC65}" name="Column10451" dataDxfId="5924"/>
    <tableColumn id="10472" xr3:uid="{ABCC18BB-D485-4105-BD0A-792E7B99F52F}" name="Column10452" dataDxfId="5923"/>
    <tableColumn id="10473" xr3:uid="{3F362410-45C8-4512-900E-0712E4977873}" name="Column10453" dataDxfId="5922"/>
    <tableColumn id="10474" xr3:uid="{F94DD1BB-E17F-4CE3-A3AF-F3CB9473CA23}" name="Column10454" dataDxfId="5921"/>
    <tableColumn id="10475" xr3:uid="{EAA4B45F-43F4-48CC-8C3C-EE577FF8D091}" name="Column10455" dataDxfId="5920"/>
    <tableColumn id="10476" xr3:uid="{B94C1A24-754A-49DA-A4D9-E2BCE99198AA}" name="Column10456" dataDxfId="5919"/>
    <tableColumn id="10477" xr3:uid="{E1C043F4-77A6-4BED-9647-F3ACCCFDF6A1}" name="Column10457" dataDxfId="5918"/>
    <tableColumn id="10478" xr3:uid="{4CE9342E-C499-46B3-9D57-5D017105DE5B}" name="Column10458" dataDxfId="5917"/>
    <tableColumn id="10479" xr3:uid="{0BCB4A2D-D662-4F4B-8160-F43A937AAC81}" name="Column10459" dataDxfId="5916"/>
    <tableColumn id="10480" xr3:uid="{6C88E650-9332-4B21-A42B-DCC77A104763}" name="Column10460" dataDxfId="5915"/>
    <tableColumn id="10481" xr3:uid="{D6E0EAC6-8B26-439E-8D13-6B53F0965706}" name="Column10461" dataDxfId="5914"/>
    <tableColumn id="10482" xr3:uid="{88168651-1E61-4F2C-B6BE-940B16D8FCBF}" name="Column10462" dataDxfId="5913"/>
    <tableColumn id="10483" xr3:uid="{0BEEF60F-8CF0-44CD-9DB3-88A2E0BB6262}" name="Column10463" dataDxfId="5912"/>
    <tableColumn id="10484" xr3:uid="{AA339611-2B15-429A-810F-5BF964A9592A}" name="Column10464" dataDxfId="5911"/>
    <tableColumn id="10485" xr3:uid="{FB3E65AC-B644-4B34-9814-3D1A562DB327}" name="Column10465" dataDxfId="5910"/>
    <tableColumn id="10486" xr3:uid="{47DBA5B5-5D9F-4169-8F7E-5DC41A7A244C}" name="Column10466" dataDxfId="5909"/>
    <tableColumn id="10487" xr3:uid="{2A534CBB-321B-4B73-B788-5B07CF761F76}" name="Column10467" dataDxfId="5908"/>
    <tableColumn id="10488" xr3:uid="{FB14FA65-2970-4016-8FF1-54880FC1C634}" name="Column10468" dataDxfId="5907"/>
    <tableColumn id="10489" xr3:uid="{B63DA902-5E7C-4A07-BF13-60756A9A32C8}" name="Column10469" dataDxfId="5906"/>
    <tableColumn id="10490" xr3:uid="{9CD7EAC2-DF7C-4D5C-9785-FD515AD9B9BF}" name="Column10470" dataDxfId="5905"/>
    <tableColumn id="10491" xr3:uid="{8C8FAC6A-1353-4E07-BDEB-D7C24FA120F5}" name="Column10471" dataDxfId="5904"/>
    <tableColumn id="10492" xr3:uid="{55404370-44B8-4E25-BC50-0EB99A1F6672}" name="Column10472" dataDxfId="5903"/>
    <tableColumn id="10493" xr3:uid="{3A5183DF-3D20-4642-AC7C-B5541F79F97D}" name="Column10473" dataDxfId="5902"/>
    <tableColumn id="10494" xr3:uid="{B448EDE3-BA31-4225-8765-7E98F0B26EB3}" name="Column10474" dataDxfId="5901"/>
    <tableColumn id="10495" xr3:uid="{2F3E7B2D-025A-4A70-8FA1-F792F1FA25EF}" name="Column10475" dataDxfId="5900"/>
    <tableColumn id="10496" xr3:uid="{35B93235-BDD4-4DD3-93CE-08A25561CD62}" name="Column10476" dataDxfId="5899"/>
    <tableColumn id="10497" xr3:uid="{FBD59747-426D-4F1C-BC8B-0830A3417D43}" name="Column10477" dataDxfId="5898"/>
    <tableColumn id="10498" xr3:uid="{8D278A39-D638-4D79-B2FE-998C7CE55D3F}" name="Column10478" dataDxfId="5897"/>
    <tableColumn id="10499" xr3:uid="{D3FF30E2-032F-4929-9A93-D3CA12EA04AE}" name="Column10479" dataDxfId="5896"/>
    <tableColumn id="10500" xr3:uid="{C81F646E-74C4-4845-BE87-71C456A04B81}" name="Column10480" dataDxfId="5895"/>
    <tableColumn id="10501" xr3:uid="{E026A4A2-B6F6-4BB7-A53E-1FC8C3514A71}" name="Column10481" dataDxfId="5894"/>
    <tableColumn id="10502" xr3:uid="{72958CDD-88EB-4319-B129-ADE14F15C57E}" name="Column10482" dataDxfId="5893"/>
    <tableColumn id="10503" xr3:uid="{5163212F-A81F-4EA9-8B29-21F17417B3A2}" name="Column10483" dataDxfId="5892"/>
    <tableColumn id="10504" xr3:uid="{658A9C2B-8944-4B83-BE1A-54F2C89B7E0F}" name="Column10484" dataDxfId="5891"/>
    <tableColumn id="10505" xr3:uid="{2CC2E0A3-73AB-4D31-8232-CBE667D6BF57}" name="Column10485" dataDxfId="5890"/>
    <tableColumn id="10506" xr3:uid="{B2C67036-2769-493F-A2C0-09FB97466F5D}" name="Column10486" dataDxfId="5889"/>
    <tableColumn id="10507" xr3:uid="{93FA629F-6151-454C-8640-D807069D0B7B}" name="Column10487" dataDxfId="5888"/>
    <tableColumn id="10508" xr3:uid="{33C0DDED-EB9D-490C-8E1A-D83AEF67E339}" name="Column10488" dataDxfId="5887"/>
    <tableColumn id="10509" xr3:uid="{9F9019DD-9A73-4DC1-A034-CD7A04BC0093}" name="Column10489" dataDxfId="5886"/>
    <tableColumn id="10510" xr3:uid="{0EB620C7-407A-4DDA-819B-067FD342EDFA}" name="Column10490" dataDxfId="5885"/>
    <tableColumn id="10511" xr3:uid="{B953D7D5-6772-4887-8ECF-D184EC1952EF}" name="Column10491" dataDxfId="5884"/>
    <tableColumn id="10512" xr3:uid="{8D4FE9E3-3AF3-40FC-A9E2-B76A45B01435}" name="Column10492" dataDxfId="5883"/>
    <tableColumn id="10513" xr3:uid="{78016274-0DF7-4733-ABE0-38DAAB50D669}" name="Column10493" dataDxfId="5882"/>
    <tableColumn id="10514" xr3:uid="{AF0E451A-BD7E-4FF1-868F-E3EBDD148429}" name="Column10494" dataDxfId="5881"/>
    <tableColumn id="10515" xr3:uid="{B49CB6C7-945E-473B-8600-9F4A99C5EC37}" name="Column10495" dataDxfId="5880"/>
    <tableColumn id="10516" xr3:uid="{284B70BA-F82F-4C0E-95A2-7D653D242E94}" name="Column10496" dataDxfId="5879"/>
    <tableColumn id="10517" xr3:uid="{9236FCDD-0A5D-45AB-AB94-0F099EA5AE68}" name="Column10497" dataDxfId="5878"/>
    <tableColumn id="10518" xr3:uid="{58933A5D-4355-4F62-95F4-C92F8B05C7B7}" name="Column10498" dataDxfId="5877"/>
    <tableColumn id="10519" xr3:uid="{212B9008-302E-4EDD-9337-F389CF589017}" name="Column10499" dataDxfId="5876"/>
    <tableColumn id="10520" xr3:uid="{AFAFA833-1BAA-4DD3-B762-5549625B230E}" name="Column10500" dataDxfId="5875"/>
    <tableColumn id="10521" xr3:uid="{BEC82316-15CD-4B56-8FFD-84BD7A811859}" name="Column10501" dataDxfId="5874"/>
    <tableColumn id="10522" xr3:uid="{03BE5D72-D9A3-408F-913F-876124F3FEAB}" name="Column10502" dataDxfId="5873"/>
    <tableColumn id="10523" xr3:uid="{71163D5D-957A-4C63-88C6-EFC6C4C9B7C6}" name="Column10503" dataDxfId="5872"/>
    <tableColumn id="10524" xr3:uid="{35D4F89E-455B-491D-B218-527F34FE43E5}" name="Column10504" dataDxfId="5871"/>
    <tableColumn id="10525" xr3:uid="{CAB7932A-6283-4AD2-8468-6ED645CCA096}" name="Column10505" dataDxfId="5870"/>
    <tableColumn id="10526" xr3:uid="{E6E782B2-43D2-46ED-99D9-683832BCE0B5}" name="Column10506" dataDxfId="5869"/>
    <tableColumn id="10527" xr3:uid="{667CD5A0-E082-4743-AE45-99E0A18FCF43}" name="Column10507" dataDxfId="5868"/>
    <tableColumn id="10528" xr3:uid="{AD50E72F-5F98-41FA-9E60-A18B228C0974}" name="Column10508" dataDxfId="5867"/>
    <tableColumn id="10529" xr3:uid="{F8F375D3-AC39-4278-926E-A3F5D3ADCCF1}" name="Column10509" dataDxfId="5866"/>
    <tableColumn id="10530" xr3:uid="{73669B2B-F848-4749-A52A-CAD8AEFA857F}" name="Column10510" dataDxfId="5865"/>
    <tableColumn id="10531" xr3:uid="{AAD71738-D445-4297-BE4B-A52C30B8198B}" name="Column10511" dataDxfId="5864"/>
    <tableColumn id="10532" xr3:uid="{8775AF84-4CE9-43B2-9243-614C8FCB236B}" name="Column10512" dataDxfId="5863"/>
    <tableColumn id="10533" xr3:uid="{01C8BA4B-6A8A-4DBE-989B-B8F79E0BCA3C}" name="Column10513" dataDxfId="5862"/>
    <tableColumn id="10534" xr3:uid="{B372C7B1-DB3B-4EBA-9715-BF9D78171409}" name="Column10514" dataDxfId="5861"/>
    <tableColumn id="10535" xr3:uid="{2BE1466F-4DDB-453A-8A46-39092D600059}" name="Column10515" dataDxfId="5860"/>
    <tableColumn id="10536" xr3:uid="{622B26F8-3873-4431-9540-8C707DCF3D51}" name="Column10516" dataDxfId="5859"/>
    <tableColumn id="10537" xr3:uid="{809DE192-F244-438E-8F3B-92EEEC45821C}" name="Column10517" dataDxfId="5858"/>
    <tableColumn id="10538" xr3:uid="{1E0CF62E-71F2-484C-B4D2-50D26FA343AC}" name="Column10518" dataDxfId="5857"/>
    <tableColumn id="10539" xr3:uid="{762E173C-A343-431E-BDAC-BD7FD8111AA5}" name="Column10519" dataDxfId="5856"/>
    <tableColumn id="10540" xr3:uid="{5234980E-7F04-467C-B7C3-84F3D1E6CB8B}" name="Column10520" dataDxfId="5855"/>
    <tableColumn id="10541" xr3:uid="{DF12EF14-8179-4FA3-BE66-2133B90991F1}" name="Column10521" dataDxfId="5854"/>
    <tableColumn id="10542" xr3:uid="{64975B51-5A78-4993-A590-3BAB017839F4}" name="Column10522" dataDxfId="5853"/>
    <tableColumn id="10543" xr3:uid="{42AB8783-08AA-4151-90C0-BDD32A576793}" name="Column10523" dataDxfId="5852"/>
    <tableColumn id="10544" xr3:uid="{1BDE0CFA-27E2-49FC-A562-9A34B87455BF}" name="Column10524" dataDxfId="5851"/>
    <tableColumn id="10545" xr3:uid="{ECAA7390-C398-4179-83B6-653E2A7C139A}" name="Column10525" dataDxfId="5850"/>
    <tableColumn id="10546" xr3:uid="{A2B25A0F-0261-4D33-B82E-B198980B2E38}" name="Column10526" dataDxfId="5849"/>
    <tableColumn id="10547" xr3:uid="{D69304B7-CFD6-4C89-93C9-B4BA6A3727DA}" name="Column10527" dataDxfId="5848"/>
    <tableColumn id="10548" xr3:uid="{A3E1DE3B-1137-49BA-94EA-366E29875B46}" name="Column10528" dataDxfId="5847"/>
    <tableColumn id="10549" xr3:uid="{A5A4CB5D-FE6D-4358-BF95-44AE2E51DED8}" name="Column10529" dataDxfId="5846"/>
    <tableColumn id="10550" xr3:uid="{431E5D8A-A50F-453B-ADB7-90B85FA05FE9}" name="Column10530" dataDxfId="5845"/>
    <tableColumn id="10551" xr3:uid="{BC940170-ACE4-434A-A9A7-6526871DB080}" name="Column10531" dataDxfId="5844"/>
    <tableColumn id="10552" xr3:uid="{4DC5525F-F65A-40DA-BCDB-45C91FA61DF7}" name="Column10532" dataDxfId="5843"/>
    <tableColumn id="10553" xr3:uid="{33584120-E74C-4B8A-8B2F-4884BD6BF88C}" name="Column10533" dataDxfId="5842"/>
    <tableColumn id="10554" xr3:uid="{F1E1D368-FC28-4A58-883E-EB24D1F7922C}" name="Column10534" dataDxfId="5841"/>
    <tableColumn id="10555" xr3:uid="{ECC2D5CB-7DDC-430D-A85C-33451266D005}" name="Column10535" dataDxfId="5840"/>
    <tableColumn id="10556" xr3:uid="{06E753A5-8C79-4811-BCED-60004E9B181E}" name="Column10536" dataDxfId="5839"/>
    <tableColumn id="10557" xr3:uid="{3CED7592-36D5-4E7C-AF01-F0BDEED8C982}" name="Column10537" dataDxfId="5838"/>
    <tableColumn id="10558" xr3:uid="{AFD91BC6-BEB7-4CCC-9250-BCAA4277600F}" name="Column10538" dataDxfId="5837"/>
    <tableColumn id="10559" xr3:uid="{7F9FDDDD-15E5-4FA5-8E95-1DAD3B90346A}" name="Column10539" dataDxfId="5836"/>
    <tableColumn id="10560" xr3:uid="{A6838FBE-4773-4095-9FC0-49D5517700DE}" name="Column10540" dataDxfId="5835"/>
    <tableColumn id="10561" xr3:uid="{41F5AF88-7F8A-478D-B9FE-0A2CA16B5657}" name="Column10541" dataDxfId="5834"/>
    <tableColumn id="10562" xr3:uid="{5AFCEB97-7CE3-4453-B3E0-CE3E0D4E941A}" name="Column10542" dataDxfId="5833"/>
    <tableColumn id="10563" xr3:uid="{101D5E79-A816-45B2-A8BB-6B8494C1E4F3}" name="Column10543" dataDxfId="5832"/>
    <tableColumn id="10564" xr3:uid="{7DE0A175-BA9F-476B-9D78-0839B4E7F323}" name="Column10544" dataDxfId="5831"/>
    <tableColumn id="10565" xr3:uid="{E86EF7FD-5BE5-4C12-850F-769565A2C3AF}" name="Column10545" dataDxfId="5830"/>
    <tableColumn id="10566" xr3:uid="{B8CB7D23-5A31-4A54-8C93-F3D683F07FE8}" name="Column10546" dataDxfId="5829"/>
    <tableColumn id="10567" xr3:uid="{66636E8F-C180-46B0-8897-4835CCD68212}" name="Column10547" dataDxfId="5828"/>
    <tableColumn id="10568" xr3:uid="{B8D0B07E-208B-4282-BD9C-DFDAF7376F16}" name="Column10548" dataDxfId="5827"/>
    <tableColumn id="10569" xr3:uid="{6F451143-6567-450E-BFEC-12606A8F3484}" name="Column10549" dataDxfId="5826"/>
    <tableColumn id="10570" xr3:uid="{6133603C-9FED-422A-BB70-B1A042B24F31}" name="Column10550" dataDxfId="5825"/>
    <tableColumn id="10571" xr3:uid="{4C41A713-2D32-403C-B68C-E44DD642B27E}" name="Column10551" dataDxfId="5824"/>
    <tableColumn id="10572" xr3:uid="{3AA64705-222D-46BF-BBA7-06318380F843}" name="Column10552" dataDxfId="5823"/>
    <tableColumn id="10573" xr3:uid="{1F3D869A-9996-4EFB-8691-C250954514CA}" name="Column10553" dataDxfId="5822"/>
    <tableColumn id="10574" xr3:uid="{EB6AAC5F-0EAD-4CE6-A353-E2AB15EC7A45}" name="Column10554" dataDxfId="5821"/>
    <tableColumn id="10575" xr3:uid="{F51F453E-48FA-47F8-B315-8007473EF97C}" name="Column10555" dataDxfId="5820"/>
    <tableColumn id="10576" xr3:uid="{E15C64C1-7AE4-496A-97FB-31A3EC035267}" name="Column10556" dataDxfId="5819"/>
    <tableColumn id="10577" xr3:uid="{8DE2D034-B55B-4993-A813-CAF2C3B93BFA}" name="Column10557" dataDxfId="5818"/>
    <tableColumn id="10578" xr3:uid="{204AE461-B257-4C58-A3C2-81B4C96A52FD}" name="Column10558" dataDxfId="5817"/>
    <tableColumn id="10579" xr3:uid="{A40315A9-000B-4D6E-ACAD-F99C4769DC95}" name="Column10559" dataDxfId="5816"/>
    <tableColumn id="10580" xr3:uid="{F8D87709-0DA2-4823-912F-CFC1C01A2FA8}" name="Column10560" dataDxfId="5815"/>
    <tableColumn id="10581" xr3:uid="{C34A7499-614A-42FF-AF86-3721EBCB8D95}" name="Column10561" dataDxfId="5814"/>
    <tableColumn id="10582" xr3:uid="{26B35408-D2DD-465C-9178-BC8903F96EDB}" name="Column10562" dataDxfId="5813"/>
    <tableColumn id="10583" xr3:uid="{2028E63D-8672-4D8C-931F-5AEBFFA531DD}" name="Column10563" dataDxfId="5812"/>
    <tableColumn id="10584" xr3:uid="{15C4B323-9ED8-4394-AAC7-67EF087D37BD}" name="Column10564" dataDxfId="5811"/>
    <tableColumn id="10585" xr3:uid="{E95BA125-53D5-4695-8AC9-59636E866B80}" name="Column10565" dataDxfId="5810"/>
    <tableColumn id="10586" xr3:uid="{CF249610-1FA4-4008-829F-1B06B8591405}" name="Column10566" dataDxfId="5809"/>
    <tableColumn id="10587" xr3:uid="{C4846B2C-EEE2-4857-B201-B74369813436}" name="Column10567" dataDxfId="5808"/>
    <tableColumn id="10588" xr3:uid="{D2B07DFD-64C6-45F4-86B7-5EFC4577DB0B}" name="Column10568" dataDxfId="5807"/>
    <tableColumn id="10589" xr3:uid="{099339D2-791E-4C6F-A1EC-85F036669C68}" name="Column10569" dataDxfId="5806"/>
    <tableColumn id="10590" xr3:uid="{B2FEDE10-0A16-440A-9659-919E74384899}" name="Column10570" dataDxfId="5805"/>
    <tableColumn id="10591" xr3:uid="{EBCCE6A5-6BDB-4740-99D0-7C60D9CC7109}" name="Column10571" dataDxfId="5804"/>
    <tableColumn id="10592" xr3:uid="{312B2E27-5472-465D-B7B7-981391A20170}" name="Column10572" dataDxfId="5803"/>
    <tableColumn id="10593" xr3:uid="{B2678B09-99C1-45FD-BE0B-3961D28D65DB}" name="Column10573" dataDxfId="5802"/>
    <tableColumn id="10594" xr3:uid="{69A465A8-8E9B-441B-8A66-7A3C7481ED97}" name="Column10574" dataDxfId="5801"/>
    <tableColumn id="10595" xr3:uid="{71AA4814-21D5-4967-813C-A3C91953DCE0}" name="Column10575" dataDxfId="5800"/>
    <tableColumn id="10596" xr3:uid="{64D858B9-B0A5-4990-B95A-5AD25D370C78}" name="Column10576" dataDxfId="5799"/>
    <tableColumn id="10597" xr3:uid="{09AE33D5-DF57-4A4C-86DB-D86B885F51E6}" name="Column10577" dataDxfId="5798"/>
    <tableColumn id="10598" xr3:uid="{301CBEEF-1DE9-452A-92F5-05B3B6762F71}" name="Column10578" dataDxfId="5797"/>
    <tableColumn id="10599" xr3:uid="{0169F460-E447-449D-8F2D-C4B8B2FDEDC9}" name="Column10579" dataDxfId="5796"/>
    <tableColumn id="10600" xr3:uid="{56B85216-09FF-4D81-BB70-26D402D3CB8E}" name="Column10580" dataDxfId="5795"/>
    <tableColumn id="10601" xr3:uid="{0EC04681-A268-4011-842E-E459612C7738}" name="Column10581" dataDxfId="5794"/>
    <tableColumn id="10602" xr3:uid="{F0C22529-1B2E-46B4-A387-CBDCC7F80593}" name="Column10582" dataDxfId="5793"/>
    <tableColumn id="10603" xr3:uid="{078EB1A5-3BBD-4717-B01D-AB8AE2778B0A}" name="Column10583" dataDxfId="5792"/>
    <tableColumn id="10604" xr3:uid="{47C34F9A-F3DF-46BF-8B6B-8700F5E76C08}" name="Column10584" dataDxfId="5791"/>
    <tableColumn id="10605" xr3:uid="{5F31979D-9911-4452-B332-E852617FD320}" name="Column10585" dataDxfId="5790"/>
    <tableColumn id="10606" xr3:uid="{3E1DCB93-0205-4CED-B808-362DD8D3804A}" name="Column10586" dataDxfId="5789"/>
    <tableColumn id="10607" xr3:uid="{C8AEF816-7CB3-4712-8D85-5C5BDC95A0FD}" name="Column10587" dataDxfId="5788"/>
    <tableColumn id="10608" xr3:uid="{6148F8FB-E2AE-443D-BDEA-08E54E971458}" name="Column10588" dataDxfId="5787"/>
    <tableColumn id="10609" xr3:uid="{5D84491C-99FA-413B-9DE2-E65BAE953965}" name="Column10589" dataDxfId="5786"/>
    <tableColumn id="10610" xr3:uid="{D94CF533-8C8E-4ADE-B372-C0E041FA22F5}" name="Column10590" dataDxfId="5785"/>
    <tableColumn id="10611" xr3:uid="{98C46E43-C28C-48CB-9CF8-E6D461359F76}" name="Column10591" dataDxfId="5784"/>
    <tableColumn id="10612" xr3:uid="{3374B77B-A990-44C9-92DE-7DD05DDB5C9D}" name="Column10592" dataDxfId="5783"/>
    <tableColumn id="10613" xr3:uid="{C6C0F8A6-593F-4547-93B7-75526C206B13}" name="Column10593" dataDxfId="5782"/>
    <tableColumn id="10614" xr3:uid="{B71C2DAB-6898-4BAD-BAF6-D870BE47B99F}" name="Column10594" dataDxfId="5781"/>
    <tableColumn id="10615" xr3:uid="{5257CC28-5955-424D-9E8E-A8D129984E18}" name="Column10595" dataDxfId="5780"/>
    <tableColumn id="10616" xr3:uid="{1EE8A38B-3EB5-4E78-8D85-7B685E0587B1}" name="Column10596" dataDxfId="5779"/>
    <tableColumn id="10617" xr3:uid="{98B5F3F7-0D98-4D0A-9C01-7992A291079D}" name="Column10597" dataDxfId="5778"/>
    <tableColumn id="10618" xr3:uid="{D21B12D9-082F-406E-A20A-E67FF086CDB3}" name="Column10598" dataDxfId="5777"/>
    <tableColumn id="10619" xr3:uid="{2573C97F-E86B-49EE-A775-4432985474F9}" name="Column10599" dataDxfId="5776"/>
    <tableColumn id="10620" xr3:uid="{241F3C67-88E3-496E-9AFF-F31F4A52D04E}" name="Column10600" dataDxfId="5775"/>
    <tableColumn id="10621" xr3:uid="{66CEBE2F-B2CE-4917-9B2F-C6CC74E7D9F0}" name="Column10601" dataDxfId="5774"/>
    <tableColumn id="10622" xr3:uid="{AD53A310-7C9A-43B1-9B9C-910B25800760}" name="Column10602" dataDxfId="5773"/>
    <tableColumn id="10623" xr3:uid="{D64A08CE-DB98-493E-BCE0-E15F69A605EE}" name="Column10603" dataDxfId="5772"/>
    <tableColumn id="10624" xr3:uid="{3BB39AC8-057E-4A52-ADAE-766988AC6BDB}" name="Column10604" dataDxfId="5771"/>
    <tableColumn id="10625" xr3:uid="{B42EF712-DFB3-4601-85FB-20F7665D824E}" name="Column10605" dataDxfId="5770"/>
    <tableColumn id="10626" xr3:uid="{9CCA295D-B1FD-4929-B3DB-72CA2EE6117A}" name="Column10606" dataDxfId="5769"/>
    <tableColumn id="10627" xr3:uid="{E434D298-6C3D-4676-9706-0139164AB57C}" name="Column10607" dataDxfId="5768"/>
    <tableColumn id="10628" xr3:uid="{46AD1C8B-A446-43E8-9013-66C37E3B6242}" name="Column10608" dataDxfId="5767"/>
    <tableColumn id="10629" xr3:uid="{90DA539D-B207-40C0-86D1-62C18C6636BE}" name="Column10609" dataDxfId="5766"/>
    <tableColumn id="10630" xr3:uid="{EA776FE1-134E-41F1-B9A9-FFA1AAFDB9DD}" name="Column10610" dataDxfId="5765"/>
    <tableColumn id="10631" xr3:uid="{FD56AE78-EE9D-4DB9-BFC4-CCDECA0293F9}" name="Column10611" dataDxfId="5764"/>
    <tableColumn id="10632" xr3:uid="{773E6695-457E-4E64-989D-0BFAECD472A2}" name="Column10612" dataDxfId="5763"/>
    <tableColumn id="10633" xr3:uid="{F4FF92A8-1D5D-4D5E-AABD-A6B7ECC42FC3}" name="Column10613" dataDxfId="5762"/>
    <tableColumn id="10634" xr3:uid="{83F459BB-7EE0-4732-A80C-481B12C493A7}" name="Column10614" dataDxfId="5761"/>
    <tableColumn id="10635" xr3:uid="{7D6FD6BF-FF85-44C4-9E25-B8CD9CAFCEE1}" name="Column10615" dataDxfId="5760"/>
    <tableColumn id="10636" xr3:uid="{29039DA3-AE6D-454C-A249-BDCB22A43921}" name="Column10616" dataDxfId="5759"/>
    <tableColumn id="10637" xr3:uid="{215E58B8-76A8-4ECA-925F-C67C6CE95808}" name="Column10617" dataDxfId="5758"/>
    <tableColumn id="10638" xr3:uid="{6A1B643E-DDA6-4FA7-9DAA-677F7500378A}" name="Column10618" dataDxfId="5757"/>
    <tableColumn id="10639" xr3:uid="{8954F9B9-4A97-4ADD-8A50-5F63FB7DDA02}" name="Column10619" dataDxfId="5756"/>
    <tableColumn id="10640" xr3:uid="{2BBFCD6B-D1AA-422A-BC95-A43CCA31D001}" name="Column10620" dataDxfId="5755"/>
    <tableColumn id="10641" xr3:uid="{8E0DFB10-442B-452E-8AD1-59EFF5F8A033}" name="Column10621" dataDxfId="5754"/>
    <tableColumn id="10642" xr3:uid="{5DDF24A7-41E8-404E-B88D-C2D51B0CE4C3}" name="Column10622" dataDxfId="5753"/>
    <tableColumn id="10643" xr3:uid="{A06A064A-EA22-4A9B-BD79-68F26EBE28CC}" name="Column10623" dataDxfId="5752"/>
    <tableColumn id="10644" xr3:uid="{ACC5599C-EECC-42B7-8DD8-FA3DE348AD7F}" name="Column10624" dataDxfId="5751"/>
    <tableColumn id="10645" xr3:uid="{B81B68D7-0F6F-4FB4-9B3C-06ECBD415D1F}" name="Column10625" dataDxfId="5750"/>
    <tableColumn id="10646" xr3:uid="{537C54AA-78D2-4C3F-A25F-45CC87011092}" name="Column10626" dataDxfId="5749"/>
    <tableColumn id="10647" xr3:uid="{EEE5423E-5F77-4B5D-AB94-2A0F1F505B42}" name="Column10627" dataDxfId="5748"/>
    <tableColumn id="10648" xr3:uid="{B58BAC3B-F8DD-493A-A347-F90D89A925F9}" name="Column10628" dataDxfId="5747"/>
    <tableColumn id="10649" xr3:uid="{05F32200-1FE5-4B18-857E-A256D4B0B5FB}" name="Column10629" dataDxfId="5746"/>
    <tableColumn id="10650" xr3:uid="{1DF505EA-2A70-40D0-A319-485B4C821F3C}" name="Column10630" dataDxfId="5745"/>
    <tableColumn id="10651" xr3:uid="{E12BB9AE-78C4-4168-8772-DF6E93EC14ED}" name="Column10631" dataDxfId="5744"/>
    <tableColumn id="10652" xr3:uid="{332DF267-FE55-41E1-8B97-85068569A244}" name="Column10632" dataDxfId="5743"/>
    <tableColumn id="10653" xr3:uid="{3CDE972D-5D17-447B-8AC4-6540F995845E}" name="Column10633" dataDxfId="5742"/>
    <tableColumn id="10654" xr3:uid="{FB32DE34-DE5A-426C-AFD9-76A7F816C880}" name="Column10634" dataDxfId="5741"/>
    <tableColumn id="10655" xr3:uid="{D86C68BC-9B8C-4462-AC74-52B307206CDB}" name="Column10635" dataDxfId="5740"/>
    <tableColumn id="10656" xr3:uid="{5F58679F-F122-4CF7-94D4-A9CD40622ED1}" name="Column10636" dataDxfId="5739"/>
    <tableColumn id="10657" xr3:uid="{CA51474A-CBC6-45F8-AA7B-169E6E4622F3}" name="Column10637" dataDxfId="5738"/>
    <tableColumn id="10658" xr3:uid="{97CE5F22-AE07-4F92-A49A-E1C93CBE0385}" name="Column10638" dataDxfId="5737"/>
    <tableColumn id="10659" xr3:uid="{40A75DAB-F2D2-46A1-A588-31F3DD1781BA}" name="Column10639" dataDxfId="5736"/>
    <tableColumn id="10660" xr3:uid="{7AF79AAA-E919-4640-87ED-8E1CE90CB433}" name="Column10640" dataDxfId="5735"/>
    <tableColumn id="10661" xr3:uid="{722B6FD5-8E69-4C82-938F-D4601FEACEA0}" name="Column10641" dataDxfId="5734"/>
    <tableColumn id="10662" xr3:uid="{01AD3FC4-3800-4412-8688-45FFC962BDAF}" name="Column10642" dataDxfId="5733"/>
    <tableColumn id="10663" xr3:uid="{06DDE863-3EAA-41BD-B44D-EA77DF4312BB}" name="Column10643" dataDxfId="5732"/>
    <tableColumn id="10664" xr3:uid="{217C78E4-B587-4676-9922-DA5598B5870B}" name="Column10644" dataDxfId="5731"/>
    <tableColumn id="10665" xr3:uid="{B88768E3-DC3B-45BF-A2D8-857ADC7E9737}" name="Column10645" dataDxfId="5730"/>
    <tableColumn id="10666" xr3:uid="{A248FA32-47A8-4BF2-9428-44E2FFC58001}" name="Column10646" dataDxfId="5729"/>
    <tableColumn id="10667" xr3:uid="{601D0585-EE87-4761-AD4F-440B6996399F}" name="Column10647" dataDxfId="5728"/>
    <tableColumn id="10668" xr3:uid="{B7A55AA4-1E98-47F8-B7B5-E9D177AC64C3}" name="Column10648" dataDxfId="5727"/>
    <tableColumn id="10669" xr3:uid="{000892A9-E156-4016-B416-AA08934206F1}" name="Column10649" dataDxfId="5726"/>
    <tableColumn id="10670" xr3:uid="{2A2833A4-9458-4CC4-A69A-A8D48302F588}" name="Column10650" dataDxfId="5725"/>
    <tableColumn id="10671" xr3:uid="{C752385C-15A3-48A8-A658-FA448F3E34DF}" name="Column10651" dataDxfId="5724"/>
    <tableColumn id="10672" xr3:uid="{5EC70E27-7C5F-4A5C-B2E8-456632644793}" name="Column10652" dataDxfId="5723"/>
    <tableColumn id="10673" xr3:uid="{62B59C06-B1CE-4FEC-82D7-7A746A300655}" name="Column10653" dataDxfId="5722"/>
    <tableColumn id="10674" xr3:uid="{1FD9590D-12E1-4D98-8441-9F06B2CF3CAF}" name="Column10654" dataDxfId="5721"/>
    <tableColumn id="10675" xr3:uid="{04527AFD-7EB7-47EB-B6D9-02F7D48B7878}" name="Column10655" dataDxfId="5720"/>
    <tableColumn id="10676" xr3:uid="{1C8FFB40-D8C1-4C3B-B22C-3CD185660785}" name="Column10656" dataDxfId="5719"/>
    <tableColumn id="10677" xr3:uid="{ACE1D2DE-8717-4DC1-964F-EEADA9360B42}" name="Column10657" dataDxfId="5718"/>
    <tableColumn id="10678" xr3:uid="{5F777547-F1EC-4EB8-8A4A-C37201BD60BB}" name="Column10658" dataDxfId="5717"/>
    <tableColumn id="10679" xr3:uid="{72D7581B-9137-48C9-8BB8-49A8D0FA2636}" name="Column10659" dataDxfId="5716"/>
    <tableColumn id="10680" xr3:uid="{12784906-4FA5-44A4-9EA9-822A3E45EC5F}" name="Column10660" dataDxfId="5715"/>
    <tableColumn id="10681" xr3:uid="{B08281D8-15F4-455F-9639-6B4509A421EA}" name="Column10661" dataDxfId="5714"/>
    <tableColumn id="10682" xr3:uid="{E65EBA62-8B7C-4AFB-9B4D-3749F14208E7}" name="Column10662" dataDxfId="5713"/>
    <tableColumn id="10683" xr3:uid="{08BE5F1A-056F-4AB9-8B13-387E4213E987}" name="Column10663" dataDxfId="5712"/>
    <tableColumn id="10684" xr3:uid="{40E9DBD8-C120-4A8E-86EB-FA914E9BECF8}" name="Column10664" dataDxfId="5711"/>
    <tableColumn id="10685" xr3:uid="{3FB7C029-258A-4169-B7EE-9D232EE2BAB2}" name="Column10665" dataDxfId="5710"/>
    <tableColumn id="10686" xr3:uid="{1DD50171-789E-42B1-8C86-930A78E060FD}" name="Column10666" dataDxfId="5709"/>
    <tableColumn id="10687" xr3:uid="{5A901D67-E203-4EC3-A418-5FBB4E9BF82F}" name="Column10667" dataDxfId="5708"/>
    <tableColumn id="10688" xr3:uid="{CA859B62-1C5B-46CD-BE50-4D6EB301A54A}" name="Column10668" dataDxfId="5707"/>
    <tableColumn id="10689" xr3:uid="{66FFE63D-BEFE-4626-A957-7AFA00C0E2BB}" name="Column10669" dataDxfId="5706"/>
    <tableColumn id="10690" xr3:uid="{8ADF8F2A-ED4A-4BC0-9957-A77F88A80B2F}" name="Column10670" dataDxfId="5705"/>
    <tableColumn id="10691" xr3:uid="{CD501206-F5B1-4E33-BBCF-83160EA00120}" name="Column10671" dataDxfId="5704"/>
    <tableColumn id="10692" xr3:uid="{5B5BB2B6-1B39-4A19-923C-02B56AAFF109}" name="Column10672" dataDxfId="5703"/>
    <tableColumn id="10693" xr3:uid="{D1E673B0-53F2-4C4A-960E-E3034C2D7CE7}" name="Column10673" dataDxfId="5702"/>
    <tableColumn id="10694" xr3:uid="{2CC30362-3950-4467-AA75-A31257E96B51}" name="Column10674" dataDxfId="5701"/>
    <tableColumn id="10695" xr3:uid="{3D64F842-8921-4F8D-9F2F-CFB6383D75A5}" name="Column10675" dataDxfId="5700"/>
    <tableColumn id="10696" xr3:uid="{8B165C63-DFC6-40CD-BB13-20919B99A964}" name="Column10676" dataDxfId="5699"/>
    <tableColumn id="10697" xr3:uid="{9783CA72-7809-498D-BB80-3D810F96E02D}" name="Column10677" dataDxfId="5698"/>
    <tableColumn id="10698" xr3:uid="{C972E3A8-B96B-41FC-BB39-08266A167C17}" name="Column10678" dataDxfId="5697"/>
    <tableColumn id="10699" xr3:uid="{D0C56900-75B7-460F-8F16-CB66C59E8FFC}" name="Column10679" dataDxfId="5696"/>
    <tableColumn id="10700" xr3:uid="{CA0E72ED-3BDD-4C75-8D9F-C79BC1BFB01F}" name="Column10680" dataDxfId="5695"/>
    <tableColumn id="10701" xr3:uid="{B2228037-A9B1-4296-83FA-BABEF50EA872}" name="Column10681" dataDxfId="5694"/>
    <tableColumn id="10702" xr3:uid="{8E9E5080-231F-4C04-A866-6239BA009094}" name="Column10682" dataDxfId="5693"/>
    <tableColumn id="10703" xr3:uid="{67562EA2-71F2-4222-BE57-44A7D0B62A3A}" name="Column10683" dataDxfId="5692"/>
    <tableColumn id="10704" xr3:uid="{02A35935-7D22-4622-B0CA-F4A2051B7D0B}" name="Column10684" dataDxfId="5691"/>
    <tableColumn id="10705" xr3:uid="{5B75FA07-CBD0-424C-8B8A-06B61929F9AA}" name="Column10685" dataDxfId="5690"/>
    <tableColumn id="10706" xr3:uid="{B2FEF20C-A1B0-47DF-9477-47B29A333CF7}" name="Column10686" dataDxfId="5689"/>
    <tableColumn id="10707" xr3:uid="{7E6FD55C-E2E3-4148-AE76-047ECACD2421}" name="Column10687" dataDxfId="5688"/>
    <tableColumn id="10708" xr3:uid="{C4664A13-591C-449C-ACF9-4A959E952D0E}" name="Column10688" dataDxfId="5687"/>
    <tableColumn id="10709" xr3:uid="{FDB8812F-E341-41C0-9AE4-1E18032002EA}" name="Column10689" dataDxfId="5686"/>
    <tableColumn id="10710" xr3:uid="{08E3B168-581B-4EAB-AB59-43BDB2B4D401}" name="Column10690" dataDxfId="5685"/>
    <tableColumn id="10711" xr3:uid="{73B2F7F3-3F4F-40B7-9D4D-96D4999F75D6}" name="Column10691" dataDxfId="5684"/>
    <tableColumn id="10712" xr3:uid="{D87D8D15-2C8A-45B3-A914-E5B8C9153E9C}" name="Column10692" dataDxfId="5683"/>
    <tableColumn id="10713" xr3:uid="{FB89CC32-C2AE-43F1-8188-BF8BB5B53831}" name="Column10693" dataDxfId="5682"/>
    <tableColumn id="10714" xr3:uid="{BA1A199C-C5F9-4550-8812-70FDB9426223}" name="Column10694" dataDxfId="5681"/>
    <tableColumn id="10715" xr3:uid="{0B716461-266B-4E73-B5F5-1F60B35ADA18}" name="Column10695" dataDxfId="5680"/>
    <tableColumn id="10716" xr3:uid="{44FE83D0-BD30-4BBF-A683-060A2E4C9670}" name="Column10696" dataDxfId="5679"/>
    <tableColumn id="10717" xr3:uid="{D021DD69-690A-4816-AFFA-3D0ECE4B7695}" name="Column10697" dataDxfId="5678"/>
    <tableColumn id="10718" xr3:uid="{4C5DEDBB-6A6B-4FF9-87DD-249F76F7EE98}" name="Column10698" dataDxfId="5677"/>
    <tableColumn id="10719" xr3:uid="{4A0D7922-BD57-461E-82E9-3E052630A97D}" name="Column10699" dataDxfId="5676"/>
    <tableColumn id="10720" xr3:uid="{EA21AFB7-9DA2-4952-9F6E-9358B51CBF1A}" name="Column10700" dataDxfId="5675"/>
    <tableColumn id="10721" xr3:uid="{DCFE3A33-A7F1-4138-9C7C-387D8B0F36EF}" name="Column10701" dataDxfId="5674"/>
    <tableColumn id="10722" xr3:uid="{7799DAC8-2E91-44A1-8BFB-2E14BBE4C2A7}" name="Column10702" dataDxfId="5673"/>
    <tableColumn id="10723" xr3:uid="{D5F92D36-B0D7-4BE1-941F-DA3D4171143F}" name="Column10703" dataDxfId="5672"/>
    <tableColumn id="10724" xr3:uid="{9AC67401-54F2-40CB-9573-9713C3E2E257}" name="Column10704" dataDxfId="5671"/>
    <tableColumn id="10725" xr3:uid="{06D1AB60-2D4B-4CD0-B381-D02FDAEC8B88}" name="Column10705" dataDxfId="5670"/>
    <tableColumn id="10726" xr3:uid="{2205517A-609C-46A1-A063-A3382DFA4583}" name="Column10706" dataDxfId="5669"/>
    <tableColumn id="10727" xr3:uid="{F3928403-D406-4526-9C81-C1F8B2BAF11C}" name="Column10707" dataDxfId="5668"/>
    <tableColumn id="10728" xr3:uid="{DBFC60F6-12F0-4A14-A478-1E593C42849D}" name="Column10708" dataDxfId="5667"/>
    <tableColumn id="10729" xr3:uid="{25C78185-F0E3-4953-AB8A-A8F439C9941C}" name="Column10709" dataDxfId="5666"/>
    <tableColumn id="10730" xr3:uid="{38486F05-C889-40B0-A3CA-4D45FC6B621B}" name="Column10710" dataDxfId="5665"/>
    <tableColumn id="10731" xr3:uid="{0EFDA2C8-EEF2-4184-86BA-095DFA75D31B}" name="Column10711" dataDxfId="5664"/>
    <tableColumn id="10732" xr3:uid="{680A1D84-B5BF-4994-8ECA-613B752326E3}" name="Column10712" dataDxfId="5663"/>
    <tableColumn id="10733" xr3:uid="{69281C02-1C6D-4CD4-9837-162B324CB4A8}" name="Column10713" dataDxfId="5662"/>
    <tableColumn id="10734" xr3:uid="{61FF7415-7779-4C99-A732-6564370E586F}" name="Column10714" dataDxfId="5661"/>
    <tableColumn id="10735" xr3:uid="{ECAFF286-BCF3-43DD-B5C6-99BD085DFF99}" name="Column10715" dataDxfId="5660"/>
    <tableColumn id="10736" xr3:uid="{DE355BA8-ACE4-410D-986C-4EF667FDF73E}" name="Column10716" dataDxfId="5659"/>
    <tableColumn id="10737" xr3:uid="{87457FF4-8FA9-4DBA-8FDF-B8E28557123A}" name="Column10717" dataDxfId="5658"/>
    <tableColumn id="10738" xr3:uid="{E1C7F3B7-C2B9-4DEE-92E4-657747E35C84}" name="Column10718" dataDxfId="5657"/>
    <tableColumn id="10739" xr3:uid="{76C61A45-88C0-41F5-9F86-AF97E02FAD54}" name="Column10719" dataDxfId="5656"/>
    <tableColumn id="10740" xr3:uid="{67F23067-64F6-45BD-9876-F998D48F6351}" name="Column10720" dataDxfId="5655"/>
    <tableColumn id="10741" xr3:uid="{CC94995A-E5B5-476D-BCF4-BC1061A1C066}" name="Column10721" dataDxfId="5654"/>
    <tableColumn id="10742" xr3:uid="{7B8C995E-B4B3-4923-AAFB-86C4DB674B48}" name="Column10722" dataDxfId="5653"/>
    <tableColumn id="10743" xr3:uid="{3034F238-7DAA-4BFD-847C-3395B8D1327A}" name="Column10723" dataDxfId="5652"/>
    <tableColumn id="10744" xr3:uid="{E1376EDF-6FA1-4A68-BD96-5A4008DC9A26}" name="Column10724" dataDxfId="5651"/>
    <tableColumn id="10745" xr3:uid="{6BCCDAA6-EE72-421B-905F-D0A2E0329961}" name="Column10725" dataDxfId="5650"/>
    <tableColumn id="10746" xr3:uid="{213C56CA-6070-41FD-A60B-B172ED2C6914}" name="Column10726" dataDxfId="5649"/>
    <tableColumn id="10747" xr3:uid="{55924174-9F14-4CCD-946D-3ACAABE261EF}" name="Column10727" dataDxfId="5648"/>
    <tableColumn id="10748" xr3:uid="{1A9EF116-92AD-485A-B496-4EFEEA35B8BF}" name="Column10728" dataDxfId="5647"/>
    <tableColumn id="10749" xr3:uid="{4F160E9A-A5B7-427B-AE2A-991BDE92887F}" name="Column10729" dataDxfId="5646"/>
    <tableColumn id="10750" xr3:uid="{B275E51E-9DE9-41EF-8E23-BBBAF0C95D7A}" name="Column10730" dataDxfId="5645"/>
    <tableColumn id="10751" xr3:uid="{2DEE54AB-EF2D-43A5-A2F9-EAD4BF305853}" name="Column10731" dataDxfId="5644"/>
    <tableColumn id="10752" xr3:uid="{971F1388-1410-4C38-B75F-99C66E44F4A3}" name="Column10732" dataDxfId="5643"/>
    <tableColumn id="10753" xr3:uid="{47C24206-B1E8-4E82-B860-22C89827954F}" name="Column10733" dataDxfId="5642"/>
    <tableColumn id="10754" xr3:uid="{1F2F1EB7-5CCB-40C6-8080-9352786E574D}" name="Column10734" dataDxfId="5641"/>
    <tableColumn id="10755" xr3:uid="{A2EA42C0-3543-4B5F-A941-7F0D03DE3CB6}" name="Column10735" dataDxfId="5640"/>
    <tableColumn id="10756" xr3:uid="{EC33842D-C189-4875-B56E-C41FEC22F5D6}" name="Column10736" dataDxfId="5639"/>
    <tableColumn id="10757" xr3:uid="{C65DB94F-983B-402D-AB37-9EA152B6898F}" name="Column10737" dataDxfId="5638"/>
    <tableColumn id="10758" xr3:uid="{317AB3A8-F531-433B-B4A8-57C0A388A6F1}" name="Column10738" dataDxfId="5637"/>
    <tableColumn id="10759" xr3:uid="{CF9D5D46-B719-4A80-A82F-B0ACA35D7A45}" name="Column10739" dataDxfId="5636"/>
    <tableColumn id="10760" xr3:uid="{AEF55358-B8AF-4847-B82B-BCD1E45BD753}" name="Column10740" dataDxfId="5635"/>
    <tableColumn id="10761" xr3:uid="{7AC798E6-F0ED-4363-9B7A-B76E69FC6E88}" name="Column10741" dataDxfId="5634"/>
    <tableColumn id="10762" xr3:uid="{077162CC-0274-4729-812A-CAA2647A78B2}" name="Column10742" dataDxfId="5633"/>
    <tableColumn id="10763" xr3:uid="{32A5599E-9DCD-4E80-B1B1-27CB6F3DCF2D}" name="Column10743" dataDxfId="5632"/>
    <tableColumn id="10764" xr3:uid="{14C9645B-BC00-4CE8-AC4F-9AA33AA84580}" name="Column10744" dataDxfId="5631"/>
    <tableColumn id="10765" xr3:uid="{B6D9E9D0-7567-45E7-9D45-CE5D7270C5CE}" name="Column10745" dataDxfId="5630"/>
    <tableColumn id="10766" xr3:uid="{FD7201B1-318E-498B-989F-1CDFFA912B7E}" name="Column10746" dataDxfId="5629"/>
    <tableColumn id="10767" xr3:uid="{ADCEE289-ECA4-4237-948D-91A7564BDEE3}" name="Column10747" dataDxfId="5628"/>
    <tableColumn id="10768" xr3:uid="{00098942-E899-4619-9458-A89F2CAD8B81}" name="Column10748" dataDxfId="5627"/>
    <tableColumn id="10769" xr3:uid="{271B77B5-3F1C-4426-B49F-8FABB41F1AF3}" name="Column10749" dataDxfId="5626"/>
    <tableColumn id="10770" xr3:uid="{DD314DDC-E66D-43F5-A313-32D3D587F406}" name="Column10750" dataDxfId="5625"/>
    <tableColumn id="10771" xr3:uid="{3218C460-E166-4086-AED8-4445E60A363C}" name="Column10751" dataDxfId="5624"/>
    <tableColumn id="10772" xr3:uid="{92908A1A-4BDA-43D3-A918-C426C296CFA9}" name="Column10752" dataDxfId="5623"/>
    <tableColumn id="10773" xr3:uid="{A52A458E-6424-4BFF-B198-B2A099596EE1}" name="Column10753" dataDxfId="5622"/>
    <tableColumn id="10774" xr3:uid="{5ABA3662-7741-4126-9B68-7303C8F59484}" name="Column10754" dataDxfId="5621"/>
    <tableColumn id="10775" xr3:uid="{A3B62D55-E8F6-4CFB-8469-0EE277518059}" name="Column10755" dataDxfId="5620"/>
    <tableColumn id="10776" xr3:uid="{30889AB5-DC64-4850-A06D-953F1DEF29AB}" name="Column10756" dataDxfId="5619"/>
    <tableColumn id="10777" xr3:uid="{D4B80E78-C3E3-4320-AA9A-52D655CF359B}" name="Column10757" dataDxfId="5618"/>
    <tableColumn id="10778" xr3:uid="{A826EF93-BDCE-474A-B616-7750A5F4EE08}" name="Column10758" dataDxfId="5617"/>
    <tableColumn id="10779" xr3:uid="{1323C9C5-5629-40FA-89BB-D8A1F80FAE9B}" name="Column10759" dataDxfId="5616"/>
    <tableColumn id="10780" xr3:uid="{59B55CBE-DC2E-4832-BFC5-C600B46176C4}" name="Column10760" dataDxfId="5615"/>
    <tableColumn id="10781" xr3:uid="{3D8BFEFE-3ECD-47A5-A88B-65568DE5B1AE}" name="Column10761" dataDxfId="5614"/>
    <tableColumn id="10782" xr3:uid="{EF1112C8-1557-496E-BBE6-00181D289D12}" name="Column10762" dataDxfId="5613"/>
    <tableColumn id="10783" xr3:uid="{194CF99A-F00B-404A-9F0A-F88041682C75}" name="Column10763" dataDxfId="5612"/>
    <tableColumn id="10784" xr3:uid="{D43A82BD-BA94-4DF6-9F41-827C56ABD013}" name="Column10764" dataDxfId="5611"/>
    <tableColumn id="10785" xr3:uid="{8423F5F6-A8CC-46CC-B80F-3DA3C25FD60B}" name="Column10765" dataDxfId="5610"/>
    <tableColumn id="10786" xr3:uid="{1BE241D3-DC58-4616-836B-4FC6F0B1BAA9}" name="Column10766" dataDxfId="5609"/>
    <tableColumn id="10787" xr3:uid="{4F8454F4-AA93-498B-8F8E-8612E60F3E3E}" name="Column10767" dataDxfId="5608"/>
    <tableColumn id="10788" xr3:uid="{38EF38C8-B7A2-46D4-9FC8-9B849C212DA8}" name="Column10768" dataDxfId="5607"/>
    <tableColumn id="10789" xr3:uid="{E50B380A-FD87-4D84-A1DB-224C87FCF7FE}" name="Column10769" dataDxfId="5606"/>
    <tableColumn id="10790" xr3:uid="{F335C8C5-3FCB-4F4D-BDB4-A3166B1B48AF}" name="Column10770" dataDxfId="5605"/>
    <tableColumn id="10791" xr3:uid="{7D287721-7ABD-4F49-81DE-BC8591D46C8E}" name="Column10771" dataDxfId="5604"/>
    <tableColumn id="10792" xr3:uid="{EDABB177-228D-4905-AA84-450FC23C0CC8}" name="Column10772" dataDxfId="5603"/>
    <tableColumn id="10793" xr3:uid="{653B05D4-8DD4-4B57-9142-AC1A48A1FC82}" name="Column10773" dataDxfId="5602"/>
    <tableColumn id="10794" xr3:uid="{9F8091B7-09FB-4BB0-9685-5558430E7227}" name="Column10774" dataDxfId="5601"/>
    <tableColumn id="10795" xr3:uid="{04D1183D-484F-4E4D-8A33-81EE4C0AF6C7}" name="Column10775" dataDxfId="5600"/>
    <tableColumn id="10796" xr3:uid="{7BD5E1F2-D69E-4C07-A587-0318FE633C36}" name="Column10776" dataDxfId="5599"/>
    <tableColumn id="10797" xr3:uid="{318E33CC-2A2D-48CA-8F38-9AFEC4FE5004}" name="Column10777" dataDxfId="5598"/>
    <tableColumn id="10798" xr3:uid="{329FCD38-0987-43B5-96CE-C18F281FECA2}" name="Column10778" dataDxfId="5597"/>
    <tableColumn id="10799" xr3:uid="{4CB6D542-D1B4-42A9-B691-8C2232FA8F91}" name="Column10779" dataDxfId="5596"/>
    <tableColumn id="10800" xr3:uid="{02133433-889E-42C5-898F-1BC35956832F}" name="Column10780" dataDxfId="5595"/>
    <tableColumn id="10801" xr3:uid="{440EE010-6D95-4811-B7B5-4406845E5B5D}" name="Column10781" dataDxfId="5594"/>
    <tableColumn id="10802" xr3:uid="{3000B819-77C5-497D-96C5-502C8BEDB468}" name="Column10782" dataDxfId="5593"/>
    <tableColumn id="10803" xr3:uid="{1C01DDBF-D5DE-43FA-80B5-758D9F086117}" name="Column10783" dataDxfId="5592"/>
    <tableColumn id="10804" xr3:uid="{C538335C-4275-4F35-81F8-E2F17D2EF4FA}" name="Column10784" dataDxfId="5591"/>
    <tableColumn id="10805" xr3:uid="{78998359-4BAA-4278-99CD-0DD27DA73151}" name="Column10785" dataDxfId="5590"/>
    <tableColumn id="10806" xr3:uid="{3945622C-C5CA-4739-81FF-E1ACADFFDC37}" name="Column10786" dataDxfId="5589"/>
    <tableColumn id="10807" xr3:uid="{81128DA9-C990-492A-994D-240444CA4549}" name="Column10787" dataDxfId="5588"/>
    <tableColumn id="10808" xr3:uid="{13065C13-ED32-4C38-ADD5-D80410CCFEBA}" name="Column10788" dataDxfId="5587"/>
    <tableColumn id="10809" xr3:uid="{9FF62F70-90CD-4F2B-BB3D-055A509FC35F}" name="Column10789" dataDxfId="5586"/>
    <tableColumn id="10810" xr3:uid="{C4B12357-43BE-411E-8F1B-3B1666B1E4CC}" name="Column10790" dataDxfId="5585"/>
    <tableColumn id="10811" xr3:uid="{F4BACC94-0BAC-4419-BD6A-97144C349B5E}" name="Column10791" dataDxfId="5584"/>
    <tableColumn id="10812" xr3:uid="{3C9AD9B2-FEFF-431A-AF15-F6E6FB69CC8C}" name="Column10792" dataDxfId="5583"/>
    <tableColumn id="10813" xr3:uid="{F5CA238A-307B-4DBA-B522-7DFF3A74B5DE}" name="Column10793" dataDxfId="5582"/>
    <tableColumn id="10814" xr3:uid="{C040E07D-03EE-4B75-BA83-A68B2AA9A859}" name="Column10794" dataDxfId="5581"/>
    <tableColumn id="10815" xr3:uid="{5CE2D869-6D6B-4E40-9101-5FC7D27951F6}" name="Column10795" dataDxfId="5580"/>
    <tableColumn id="10816" xr3:uid="{A356BF20-6292-40D2-B02F-4BDB85DDFC2F}" name="Column10796" dataDxfId="5579"/>
    <tableColumn id="10817" xr3:uid="{D6D5517D-F10A-45B8-A26A-14D90E254728}" name="Column10797" dataDxfId="5578"/>
    <tableColumn id="10818" xr3:uid="{BC13B574-2A5B-434D-AF37-2878B36F208D}" name="Column10798" dataDxfId="5577"/>
    <tableColumn id="10819" xr3:uid="{33BD9214-59D5-4191-9354-8785A1482E63}" name="Column10799" dataDxfId="5576"/>
    <tableColumn id="10820" xr3:uid="{5C46CE4F-3A6E-4A4C-89F6-1830B4DB80CC}" name="Column10800" dataDxfId="5575"/>
    <tableColumn id="10821" xr3:uid="{BC99A0FE-A31B-467D-9A97-474DC47596D9}" name="Column10801" dataDxfId="5574"/>
    <tableColumn id="10822" xr3:uid="{AF815CC4-F060-4E77-897A-7CF6079DE25C}" name="Column10802" dataDxfId="5573"/>
    <tableColumn id="10823" xr3:uid="{D093C53D-1FE3-4617-A2E6-73E8AEDFEBEC}" name="Column10803" dataDxfId="5572"/>
    <tableColumn id="10824" xr3:uid="{B93B00EA-4DD1-4721-9C4A-6C4B7D7E3721}" name="Column10804" dataDxfId="5571"/>
    <tableColumn id="10825" xr3:uid="{B130726A-3AAB-4AED-8373-C2A3F6E8D853}" name="Column10805" dataDxfId="5570"/>
    <tableColumn id="10826" xr3:uid="{BA40AF8B-8FF3-4A3B-A99D-41BF039ABD2C}" name="Column10806" dataDxfId="5569"/>
    <tableColumn id="10827" xr3:uid="{5057D668-9026-440B-A036-F35D44EB7C5B}" name="Column10807" dataDxfId="5568"/>
    <tableColumn id="10828" xr3:uid="{F714E0B6-E95B-4C5F-A3EA-39311BE53934}" name="Column10808" dataDxfId="5567"/>
    <tableColumn id="10829" xr3:uid="{D46693ED-F96E-4BED-8B96-41FAFEA770CF}" name="Column10809" dataDxfId="5566"/>
    <tableColumn id="10830" xr3:uid="{F197C8A0-4D24-4881-9E80-456594A317D1}" name="Column10810" dataDxfId="5565"/>
    <tableColumn id="10831" xr3:uid="{CF6DF1FE-A4E1-4908-916B-0D1602603989}" name="Column10811" dataDxfId="5564"/>
    <tableColumn id="10832" xr3:uid="{62A1B60C-6C74-4932-ACBC-F80AA00A40DD}" name="Column10812" dataDxfId="5563"/>
    <tableColumn id="10833" xr3:uid="{98FC9EFC-F3DC-42D2-889F-F711FD090A73}" name="Column10813" dataDxfId="5562"/>
    <tableColumn id="10834" xr3:uid="{F413BF59-6481-4A08-A9F8-640257753D37}" name="Column10814" dataDxfId="5561"/>
    <tableColumn id="10835" xr3:uid="{3ED0FE3D-4B84-4990-898C-E8C299E037A9}" name="Column10815" dataDxfId="5560"/>
    <tableColumn id="10836" xr3:uid="{A454A947-08E9-4191-87EB-AD525ABEB2C8}" name="Column10816" dataDxfId="5559"/>
    <tableColumn id="10837" xr3:uid="{D2F3CD39-C580-48B0-B2E5-9853EC9A36DE}" name="Column10817" dataDxfId="5558"/>
    <tableColumn id="10838" xr3:uid="{6EBE9C9E-25D1-4A5C-A9C4-AD0869B13925}" name="Column10818" dataDxfId="5557"/>
    <tableColumn id="10839" xr3:uid="{1FEC3B59-618A-4578-84DF-A6011D59E95B}" name="Column10819" dataDxfId="5556"/>
    <tableColumn id="10840" xr3:uid="{37C06CE4-F168-406D-A017-769B7F2068B5}" name="Column10820" dataDxfId="5555"/>
    <tableColumn id="10841" xr3:uid="{EF35D5BE-8241-4E87-9165-F34DB166DBC1}" name="Column10821" dataDxfId="5554"/>
    <tableColumn id="10842" xr3:uid="{73EC2D0F-7A2C-4945-80DA-4ECCB8500437}" name="Column10822" dataDxfId="5553"/>
    <tableColumn id="10843" xr3:uid="{D435F1DA-8607-49B1-B4EB-B430B3462C38}" name="Column10823" dataDxfId="5552"/>
    <tableColumn id="10844" xr3:uid="{3BFE7D5A-DA3F-4F83-9AD3-72F9F58E5B0B}" name="Column10824" dataDxfId="5551"/>
    <tableColumn id="10845" xr3:uid="{72AB0B21-46B5-4EE0-9DD1-1182A50969B1}" name="Column10825" dataDxfId="5550"/>
    <tableColumn id="10846" xr3:uid="{4DD7E90A-3492-473C-9C9C-F536B6E3E4A6}" name="Column10826" dataDxfId="5549"/>
    <tableColumn id="10847" xr3:uid="{FB12DD7B-4B35-47EE-A231-862C07446A2D}" name="Column10827" dataDxfId="5548"/>
    <tableColumn id="10848" xr3:uid="{359014BD-5077-4DB9-9208-1714A6A50997}" name="Column10828" dataDxfId="5547"/>
    <tableColumn id="10849" xr3:uid="{A40E5C8F-1E53-4968-B16A-1A227BF84318}" name="Column10829" dataDxfId="5546"/>
    <tableColumn id="10850" xr3:uid="{647A54CE-78B8-4AA9-AC9C-A88E6B3FC613}" name="Column10830" dataDxfId="5545"/>
    <tableColumn id="10851" xr3:uid="{9059739F-F4EA-4B23-BF20-659CA8D76FC9}" name="Column10831" dataDxfId="5544"/>
    <tableColumn id="10852" xr3:uid="{01CAC49C-60B7-4F8C-86B6-22C9FCE91D40}" name="Column10832" dataDxfId="5543"/>
    <tableColumn id="10853" xr3:uid="{B8598B4A-E6CD-481E-B303-BF1AC88306DE}" name="Column10833" dataDxfId="5542"/>
    <tableColumn id="10854" xr3:uid="{AC6D0F39-15A0-4B00-9AA4-EFBEA7893C5D}" name="Column10834" dataDxfId="5541"/>
    <tableColumn id="10855" xr3:uid="{DD86D581-A40C-46DE-922E-9C7F0AE3C790}" name="Column10835" dataDxfId="5540"/>
    <tableColumn id="10856" xr3:uid="{CF4B2FEF-B972-45F8-9DC5-F396C21447AB}" name="Column10836" dataDxfId="5539"/>
    <tableColumn id="10857" xr3:uid="{828064EA-979D-413F-9ACA-E7F0BD179E5E}" name="Column10837" dataDxfId="5538"/>
    <tableColumn id="10858" xr3:uid="{0C451A3E-7B6E-49D1-848F-927E2266EFD2}" name="Column10838" dataDxfId="5537"/>
    <tableColumn id="10859" xr3:uid="{2658A3F0-A6D8-4A83-8FD0-163B7DF5B2AD}" name="Column10839" dataDxfId="5536"/>
    <tableColumn id="10860" xr3:uid="{00737091-A78A-4A9F-85C3-98177D6F9580}" name="Column10840" dataDxfId="5535"/>
    <tableColumn id="10861" xr3:uid="{C5C752EC-BB7A-4CA9-9865-DF5BF4FB3602}" name="Column10841" dataDxfId="5534"/>
    <tableColumn id="10862" xr3:uid="{8E9D4908-DBD3-4918-B211-A38E9DF61BDD}" name="Column10842" dataDxfId="5533"/>
    <tableColumn id="10863" xr3:uid="{163BDCC7-1360-4053-B3A7-549CD6F1D7B1}" name="Column10843" dataDxfId="5532"/>
    <tableColumn id="10864" xr3:uid="{13832EC0-89F4-48A4-8B12-82CE9F64C03A}" name="Column10844" dataDxfId="5531"/>
    <tableColumn id="10865" xr3:uid="{A76B3E2B-EE97-427D-9BAD-2DE4ACAEB596}" name="Column10845" dataDxfId="5530"/>
    <tableColumn id="10866" xr3:uid="{DF7CA8EE-AF81-49A6-9FE5-098ED47BE89C}" name="Column10846" dataDxfId="5529"/>
    <tableColumn id="10867" xr3:uid="{50BC9332-2DC7-4104-9661-F31FFDE0D739}" name="Column10847" dataDxfId="5528"/>
    <tableColumn id="10868" xr3:uid="{E79A7621-3900-4A26-8BA9-97F7A9723940}" name="Column10848" dataDxfId="5527"/>
    <tableColumn id="10869" xr3:uid="{C7E9BD3B-8ED2-4CBB-8417-21C0532E1FFF}" name="Column10849" dataDxfId="5526"/>
    <tableColumn id="10870" xr3:uid="{1B02AB70-0DAA-4533-B1C6-7617699DA84D}" name="Column10850" dataDxfId="5525"/>
    <tableColumn id="10871" xr3:uid="{E30A709C-D936-489B-A679-BFB0DBADB47B}" name="Column10851" dataDxfId="5524"/>
    <tableColumn id="10872" xr3:uid="{4F6EAFBF-A4A2-43BB-99A3-4550486C0390}" name="Column10852" dataDxfId="5523"/>
    <tableColumn id="10873" xr3:uid="{846247C7-4DEC-4422-8E6C-13E6086BDFFB}" name="Column10853" dataDxfId="5522"/>
    <tableColumn id="10874" xr3:uid="{6184A06B-F0EB-4ED9-B5F5-67739B5EE299}" name="Column10854" dataDxfId="5521"/>
    <tableColumn id="10875" xr3:uid="{C98FAD8E-C670-4096-BCAF-4BDC4155B561}" name="Column10855" dataDxfId="5520"/>
    <tableColumn id="10876" xr3:uid="{0C64FF7A-2F7A-4972-915A-14C35502E173}" name="Column10856" dataDxfId="5519"/>
    <tableColumn id="10877" xr3:uid="{B963EA55-A1CC-40B3-95B5-CFE77658998C}" name="Column10857" dataDxfId="5518"/>
    <tableColumn id="10878" xr3:uid="{D17584F5-7934-4F9F-B7F6-21787E38324C}" name="Column10858" dataDxfId="5517"/>
    <tableColumn id="10879" xr3:uid="{ADC8A050-7781-4DF8-98AB-B2FEB14E4691}" name="Column10859" dataDxfId="5516"/>
    <tableColumn id="10880" xr3:uid="{45EAED16-410F-4B6E-9BC5-55A00B98738F}" name="Column10860" dataDxfId="5515"/>
    <tableColumn id="10881" xr3:uid="{ECD08E37-34DD-4618-B794-DE487092244C}" name="Column10861" dataDxfId="5514"/>
    <tableColumn id="10882" xr3:uid="{F7E92544-FE28-4B76-9158-4179767CE172}" name="Column10862" dataDxfId="5513"/>
    <tableColumn id="10883" xr3:uid="{75262969-ED62-499F-B4D2-5DAF0EB26FDB}" name="Column10863" dataDxfId="5512"/>
    <tableColumn id="10884" xr3:uid="{1BF935D8-C79C-4DCB-9244-DC16722F0630}" name="Column10864" dataDxfId="5511"/>
    <tableColumn id="10885" xr3:uid="{61994081-8922-4D4B-BEA0-88A2C7C83D00}" name="Column10865" dataDxfId="5510"/>
    <tableColumn id="10886" xr3:uid="{3AA174C0-2527-41DD-A67A-E643C1FFDAB8}" name="Column10866" dataDxfId="5509"/>
    <tableColumn id="10887" xr3:uid="{58010D98-0628-46D0-A9F6-017D10241439}" name="Column10867" dataDxfId="5508"/>
    <tableColumn id="10888" xr3:uid="{BC9EA32B-F325-47F8-BA36-51040A7B84DF}" name="Column10868" dataDxfId="5507"/>
    <tableColumn id="10889" xr3:uid="{191CC1B1-F31F-4EC6-B52D-F2B7BAE347EE}" name="Column10869" dataDxfId="5506"/>
    <tableColumn id="10890" xr3:uid="{D66EF616-EA1F-40AA-AD18-6F38509AAFC8}" name="Column10870" dataDxfId="5505"/>
    <tableColumn id="10891" xr3:uid="{ACAAFD9E-7BAC-43E1-BA1C-51903E7D1A63}" name="Column10871" dataDxfId="5504"/>
    <tableColumn id="10892" xr3:uid="{02B8C6B1-230D-4F84-A0AC-C785E3C3D5C9}" name="Column10872" dataDxfId="5503"/>
    <tableColumn id="10893" xr3:uid="{0B106990-5131-4F20-87AE-AF03E7F450D9}" name="Column10873" dataDxfId="5502"/>
    <tableColumn id="10894" xr3:uid="{2A1DBE71-7B77-4BA6-98AF-C5541793C25E}" name="Column10874" dataDxfId="5501"/>
    <tableColumn id="10895" xr3:uid="{78AD3436-6FC2-410A-A5C4-D7968960D55E}" name="Column10875" dataDxfId="5500"/>
    <tableColumn id="10896" xr3:uid="{2F17EE45-848E-4981-9612-4A8B4942C964}" name="Column10876" dataDxfId="5499"/>
    <tableColumn id="10897" xr3:uid="{E1D1CED8-7703-4F59-BEC7-C8AAFA6BBC2F}" name="Column10877" dataDxfId="5498"/>
    <tableColumn id="10898" xr3:uid="{FD854933-5253-4FB5-B495-D47989F39E3C}" name="Column10878" dataDxfId="5497"/>
    <tableColumn id="10899" xr3:uid="{0A3482FE-C345-493B-8348-61D02A2F48E3}" name="Column10879" dataDxfId="5496"/>
    <tableColumn id="10900" xr3:uid="{3C82C7A6-2558-4AE8-8E4C-70983859DCC0}" name="Column10880" dataDxfId="5495"/>
    <tableColumn id="10901" xr3:uid="{0628FC0C-C771-4836-8A43-6AFC5B2B15E4}" name="Column10881" dataDxfId="5494"/>
    <tableColumn id="10902" xr3:uid="{CD869906-FF18-4C63-9809-9DB60BD60BFD}" name="Column10882" dataDxfId="5493"/>
    <tableColumn id="10903" xr3:uid="{8C658246-F71C-4528-856F-FB6316B3AAB4}" name="Column10883" dataDxfId="5492"/>
    <tableColumn id="10904" xr3:uid="{D0BECF0B-8C63-4CDE-B03D-42564219E975}" name="Column10884" dataDxfId="5491"/>
    <tableColumn id="10905" xr3:uid="{E4BF3174-5B0C-4E8B-AC4F-4E1477096DBE}" name="Column10885" dataDxfId="5490"/>
    <tableColumn id="10906" xr3:uid="{DB76F33F-3E9B-4589-9231-AA8B24B5B5BC}" name="Column10886" dataDxfId="5489"/>
    <tableColumn id="10907" xr3:uid="{08DDEF9F-5E7F-441B-BE66-FE36C2B4C528}" name="Column10887" dataDxfId="5488"/>
    <tableColumn id="10908" xr3:uid="{7FF94D74-476E-4EF1-8D79-ACD094906B31}" name="Column10888" dataDxfId="5487"/>
    <tableColumn id="10909" xr3:uid="{DD18355A-9A1C-47AC-A02A-F160919B5543}" name="Column10889" dataDxfId="5486"/>
    <tableColumn id="10910" xr3:uid="{E2921072-E04D-4A2A-B4DC-6DCC2F3B989C}" name="Column10890" dataDxfId="5485"/>
    <tableColumn id="10911" xr3:uid="{575ABFAD-19BF-4B9F-A895-75263AAE9E9D}" name="Column10891" dataDxfId="5484"/>
    <tableColumn id="10912" xr3:uid="{4E39FA12-B975-4B0A-9CC6-6E6582B06F1A}" name="Column10892" dataDxfId="5483"/>
    <tableColumn id="10913" xr3:uid="{B042DCFF-4E21-4EA5-87D9-60A7866C6166}" name="Column10893" dataDxfId="5482"/>
    <tableColumn id="10914" xr3:uid="{2BC5ED39-3552-4491-A451-4ECDAFCEEC2C}" name="Column10894" dataDxfId="5481"/>
    <tableColumn id="10915" xr3:uid="{24AB4F8D-7507-4DB9-9899-656CA4231A58}" name="Column10895" dataDxfId="5480"/>
    <tableColumn id="10916" xr3:uid="{267FACA5-CA1C-4348-9034-DE3ED2417E30}" name="Column10896" dataDxfId="5479"/>
    <tableColumn id="10917" xr3:uid="{FBBA055C-7FEF-4C45-BEDA-35B98456E17B}" name="Column10897" dataDxfId="5478"/>
    <tableColumn id="10918" xr3:uid="{49F69435-3A24-49D3-9F11-D046B0FACFFF}" name="Column10898" dataDxfId="5477"/>
    <tableColumn id="10919" xr3:uid="{311A39F4-C076-440F-B328-1121CC2A816D}" name="Column10899" dataDxfId="5476"/>
    <tableColumn id="10920" xr3:uid="{BD6E0BBA-5BAB-4FAA-97D2-4B55094DCDF2}" name="Column10900" dataDxfId="5475"/>
    <tableColumn id="10921" xr3:uid="{BAE1AC83-0432-46D4-BEB3-5D4A3931284D}" name="Column10901" dataDxfId="5474"/>
    <tableColumn id="10922" xr3:uid="{65EB7EE1-9351-4AC0-B3E4-0C042C2A4804}" name="Column10902" dataDxfId="5473"/>
    <tableColumn id="10923" xr3:uid="{5EF121A6-FA7D-40B6-928E-CC93C8CE18E7}" name="Column10903" dataDxfId="5472"/>
    <tableColumn id="10924" xr3:uid="{8E55A734-5CF6-4F5E-AB93-DC11587821C0}" name="Column10904" dataDxfId="5471"/>
    <tableColumn id="10925" xr3:uid="{EA415604-6E90-4B39-8815-14C31F53FBB3}" name="Column10905" dataDxfId="5470"/>
    <tableColumn id="10926" xr3:uid="{ECC561A9-8CA1-43D7-BBFF-2C5A8C2C4476}" name="Column10906" dataDxfId="5469"/>
    <tableColumn id="10927" xr3:uid="{A9C3FF8A-3FBB-43DA-905F-D5D591EAADAF}" name="Column10907" dataDxfId="5468"/>
    <tableColumn id="10928" xr3:uid="{1C4D256C-0212-48EC-8555-0D256F4DCF07}" name="Column10908" dataDxfId="5467"/>
    <tableColumn id="10929" xr3:uid="{FBE06B8D-BA85-47C0-8EB9-F9C347CCC244}" name="Column10909" dataDxfId="5466"/>
    <tableColumn id="10930" xr3:uid="{C7136AFE-D41D-4D21-ACAA-02B75C1B5266}" name="Column10910" dataDxfId="5465"/>
    <tableColumn id="10931" xr3:uid="{9342577C-2171-4678-BFDE-DD3E3A8A4213}" name="Column10911" dataDxfId="5464"/>
    <tableColumn id="10932" xr3:uid="{3D045FD2-C3C2-448F-BA84-BA1CE343FE35}" name="Column10912" dataDxfId="5463"/>
    <tableColumn id="10933" xr3:uid="{DF69A469-F85B-4CFE-B072-F9B5E78AF4D6}" name="Column10913" dataDxfId="5462"/>
    <tableColumn id="10934" xr3:uid="{0ADC1835-CC60-42A1-A8DE-C0EE8EE04855}" name="Column10914" dataDxfId="5461"/>
    <tableColumn id="10935" xr3:uid="{BC21429E-F8B1-4B81-A3CB-2871BEEB2FE3}" name="Column10915" dataDxfId="5460"/>
    <tableColumn id="10936" xr3:uid="{50F704C3-B7D7-4E81-B649-02114C5571F9}" name="Column10916" dataDxfId="5459"/>
    <tableColumn id="10937" xr3:uid="{D8FDE2AE-7D0B-4FC8-A8E4-A8499EB8FF85}" name="Column10917" dataDxfId="5458"/>
    <tableColumn id="10938" xr3:uid="{88BB48FB-1D87-4465-ADFA-5B41AF98B1B4}" name="Column10918" dataDxfId="5457"/>
    <tableColumn id="10939" xr3:uid="{520102CA-C1DB-4FA4-8691-25F48A19A13A}" name="Column10919" dataDxfId="5456"/>
    <tableColumn id="10940" xr3:uid="{18284982-E7AE-4351-8CE5-6A39DD54C9CD}" name="Column10920" dataDxfId="5455"/>
    <tableColumn id="10941" xr3:uid="{AB595126-5C53-4129-BBF4-49EBE74895CD}" name="Column10921" dataDxfId="5454"/>
    <tableColumn id="10942" xr3:uid="{BD62BEE8-0ECC-410A-B39B-56F3EA04A2B2}" name="Column10922" dataDxfId="5453"/>
    <tableColumn id="10943" xr3:uid="{3FEC61D4-6A89-4C1E-8A33-5D60EFBDEF94}" name="Column10923" dataDxfId="5452"/>
    <tableColumn id="10944" xr3:uid="{91022BC4-A648-4FEB-AA3D-7D31CA8ABCBD}" name="Column10924" dataDxfId="5451"/>
    <tableColumn id="10945" xr3:uid="{0FF6BBF7-C40A-4F56-AD7C-4CC5E3AFC7E7}" name="Column10925" dataDxfId="5450"/>
    <tableColumn id="10946" xr3:uid="{5860F92C-1840-493C-BEA0-3BDA666F11D9}" name="Column10926" dataDxfId="5449"/>
    <tableColumn id="10947" xr3:uid="{D123FACE-14DF-406E-A407-540BB2898E2A}" name="Column10927" dataDxfId="5448"/>
    <tableColumn id="10948" xr3:uid="{0C7E1862-6BD6-4F01-940A-3B14084D0A92}" name="Column10928" dataDxfId="5447"/>
    <tableColumn id="10949" xr3:uid="{9BC8B6D1-87F1-446E-91F7-D9BB344777C3}" name="Column10929" dataDxfId="5446"/>
    <tableColumn id="10950" xr3:uid="{97963326-5872-4791-9126-D4E7D578A3CE}" name="Column10930" dataDxfId="5445"/>
    <tableColumn id="10951" xr3:uid="{66E462BE-51CE-46DE-B59B-3E8EAF8A4395}" name="Column10931" dataDxfId="5444"/>
    <tableColumn id="10952" xr3:uid="{FB2A196F-EA5E-4DE1-BA32-4B4B9BD04485}" name="Column10932" dataDxfId="5443"/>
    <tableColumn id="10953" xr3:uid="{D8F8DB9A-8469-4541-AE9C-FC0F7F7F0DE4}" name="Column10933" dataDxfId="5442"/>
    <tableColumn id="10954" xr3:uid="{2E67D799-3E41-467C-999A-02C29E5AA0E5}" name="Column10934" dataDxfId="5441"/>
    <tableColumn id="10955" xr3:uid="{9A2F850A-81E0-4F57-95E0-E022A4A3E8D0}" name="Column10935" dataDxfId="5440"/>
    <tableColumn id="10956" xr3:uid="{6DFA0B2B-4D33-4CA4-93B2-C0C9C3DDAA1D}" name="Column10936" dataDxfId="5439"/>
    <tableColumn id="10957" xr3:uid="{A696E397-A773-4BEA-9BE5-276164A852FA}" name="Column10937" dataDxfId="5438"/>
    <tableColumn id="10958" xr3:uid="{A66E13A5-B2ED-49B9-A27F-E59CDD18D5FF}" name="Column10938" dataDxfId="5437"/>
    <tableColumn id="10959" xr3:uid="{0E647E10-B9B7-4A9B-A618-57F7044E19D8}" name="Column10939" dataDxfId="5436"/>
    <tableColumn id="10960" xr3:uid="{03D8D282-ECAA-4D65-B0E0-99CF8014BE86}" name="Column10940" dataDxfId="5435"/>
    <tableColumn id="10961" xr3:uid="{B55AC834-DF3B-4091-9DA5-2F69E1A00FDB}" name="Column10941" dataDxfId="5434"/>
    <tableColumn id="10962" xr3:uid="{AC2F32A5-1537-49B8-8CF6-978155929A1E}" name="Column10942" dataDxfId="5433"/>
    <tableColumn id="10963" xr3:uid="{5F82ADEF-0EAE-44C0-9D80-86050BD5F9E5}" name="Column10943" dataDxfId="5432"/>
    <tableColumn id="10964" xr3:uid="{B9AE6E2A-5872-41E5-9784-43C3B9F589A9}" name="Column10944" dataDxfId="5431"/>
    <tableColumn id="10965" xr3:uid="{F72BBB15-27BE-463B-A70E-45F142D77834}" name="Column10945" dataDxfId="5430"/>
    <tableColumn id="10966" xr3:uid="{107DFCAA-695F-4B7A-9C8F-976893CF8099}" name="Column10946" dataDxfId="5429"/>
    <tableColumn id="10967" xr3:uid="{0609E814-3147-4E36-8331-825E13F83816}" name="Column10947" dataDxfId="5428"/>
    <tableColumn id="10968" xr3:uid="{D725B560-9C3D-4802-96C3-3D00C6A49DD2}" name="Column10948" dataDxfId="5427"/>
    <tableColumn id="10969" xr3:uid="{2E2D7C42-07FF-4C8C-A4E6-8E83EFFD4F13}" name="Column10949" dataDxfId="5426"/>
    <tableColumn id="10970" xr3:uid="{3AEF4493-16AB-488B-A572-1DD62C75D663}" name="Column10950" dataDxfId="5425"/>
    <tableColumn id="10971" xr3:uid="{CE998F9F-2074-4641-A661-0ED0AEC1226B}" name="Column10951" dataDxfId="5424"/>
    <tableColumn id="10972" xr3:uid="{8F63226A-3692-4FE5-9065-CC2F20807E9B}" name="Column10952" dataDxfId="5423"/>
    <tableColumn id="10973" xr3:uid="{0608C435-3969-43F7-92C1-6FB0E77620F6}" name="Column10953" dataDxfId="5422"/>
    <tableColumn id="10974" xr3:uid="{8308DBF3-5323-4D9A-88A1-5E46CDE8DBDF}" name="Column10954" dataDxfId="5421"/>
    <tableColumn id="10975" xr3:uid="{64F3DE6F-E764-4DA2-BA90-1319F9F5734D}" name="Column10955" dataDxfId="5420"/>
    <tableColumn id="10976" xr3:uid="{E6367001-5002-49E7-8C2F-C0C5F85E213C}" name="Column10956" dataDxfId="5419"/>
    <tableColumn id="10977" xr3:uid="{8B088338-6BC7-482D-8509-F7EA2A46D5E0}" name="Column10957" dataDxfId="5418"/>
    <tableColumn id="10978" xr3:uid="{B965F28E-4D4D-4E08-B2EC-AADF15B1B86F}" name="Column10958" dataDxfId="5417"/>
    <tableColumn id="10979" xr3:uid="{D58E2CAF-D6EE-4D0C-A363-217E5B88516F}" name="Column10959" dataDxfId="5416"/>
    <tableColumn id="10980" xr3:uid="{BE0DD066-A15B-40D6-995E-22387B25BC29}" name="Column10960" dataDxfId="5415"/>
    <tableColumn id="10981" xr3:uid="{82BA948B-646E-4F88-A46C-68F471E4ED3B}" name="Column10961" dataDxfId="5414"/>
    <tableColumn id="10982" xr3:uid="{BE4BD71D-C89A-4A18-B517-2082BA47E424}" name="Column10962" dataDxfId="5413"/>
    <tableColumn id="10983" xr3:uid="{1A881BEA-734E-4AD0-AFA2-324932975A7E}" name="Column10963" dataDxfId="5412"/>
    <tableColumn id="10984" xr3:uid="{AB1C069E-8820-488F-9230-B81BFA83187A}" name="Column10964" dataDxfId="5411"/>
    <tableColumn id="10985" xr3:uid="{838DE836-AE43-442D-8D0B-A3E9F3748BF3}" name="Column10965" dataDxfId="5410"/>
    <tableColumn id="10986" xr3:uid="{A549A061-BDC7-4F7A-B6FC-D2E13C846DD3}" name="Column10966" dataDxfId="5409"/>
    <tableColumn id="10987" xr3:uid="{0971F23B-6441-4ADF-A125-31E690F7D8ED}" name="Column10967" dataDxfId="5408"/>
    <tableColumn id="10988" xr3:uid="{D5A51CFE-8506-4FFE-9B3E-679684AACF7C}" name="Column10968" dataDxfId="5407"/>
    <tableColumn id="10989" xr3:uid="{DDE738CF-7CAF-4CA8-BE8E-E969830B06AD}" name="Column10969" dataDxfId="5406"/>
    <tableColumn id="10990" xr3:uid="{69D67383-F6FA-42D8-906C-E4158073B6BB}" name="Column10970" dataDxfId="5405"/>
    <tableColumn id="10991" xr3:uid="{E77154F7-9BF0-4180-88D7-72FD75ACA619}" name="Column10971" dataDxfId="5404"/>
    <tableColumn id="10992" xr3:uid="{DFA0321E-3F7C-48FE-A699-61F66DBDA55B}" name="Column10972" dataDxfId="5403"/>
    <tableColumn id="10993" xr3:uid="{9AFD72B9-21A4-4C80-BE36-42929B9A00AA}" name="Column10973" dataDxfId="5402"/>
    <tableColumn id="10994" xr3:uid="{2FFF9978-AFCA-42DC-8ED6-6747419A2176}" name="Column10974" dataDxfId="5401"/>
    <tableColumn id="10995" xr3:uid="{EE2060EC-8043-41C2-9708-578DD68A9EF4}" name="Column10975" dataDxfId="5400"/>
    <tableColumn id="10996" xr3:uid="{F1CCED5F-161E-45CB-9FC5-D829154B73CC}" name="Column10976" dataDxfId="5399"/>
    <tableColumn id="10997" xr3:uid="{6469125F-6915-4B13-B55F-5063512CB6E3}" name="Column10977" dataDxfId="5398"/>
    <tableColumn id="10998" xr3:uid="{B8F4CDB2-FDB3-415F-9682-C2A23533CC7F}" name="Column10978" dataDxfId="5397"/>
    <tableColumn id="10999" xr3:uid="{D374BDDA-A435-4175-95F1-E1A82E4A343E}" name="Column10979" dataDxfId="5396"/>
    <tableColumn id="11000" xr3:uid="{97686008-04C8-46B7-9C80-39ACFE389B39}" name="Column10980" dataDxfId="5395"/>
    <tableColumn id="11001" xr3:uid="{833F7C12-8805-4F10-81AF-4AFD02120B84}" name="Column10981" dataDxfId="5394"/>
    <tableColumn id="11002" xr3:uid="{77F0D9CC-09B0-4D3A-992F-C622382F3974}" name="Column10982" dataDxfId="5393"/>
    <tableColumn id="11003" xr3:uid="{86E930F6-FC7A-4070-A5A8-273D00F9CA31}" name="Column10983" dataDxfId="5392"/>
    <tableColumn id="11004" xr3:uid="{5EF44BE7-339E-4A4E-A654-8173F38EB5E0}" name="Column10984" dataDxfId="5391"/>
    <tableColumn id="11005" xr3:uid="{BADC0E87-EC38-4346-A2E9-B836B2184A71}" name="Column10985" dataDxfId="5390"/>
    <tableColumn id="11006" xr3:uid="{2A9FDDD5-6B8A-44BE-B115-AD4EF30220F0}" name="Column10986" dataDxfId="5389"/>
    <tableColumn id="11007" xr3:uid="{9E177087-F125-4348-8FFF-F303B4EE6923}" name="Column10987" dataDxfId="5388"/>
    <tableColumn id="11008" xr3:uid="{34634149-A792-47FE-A6D7-C7100C15FB9D}" name="Column10988" dataDxfId="5387"/>
    <tableColumn id="11009" xr3:uid="{4C61A1FA-BEBE-44AE-A257-1E376BBCFE1A}" name="Column10989" dataDxfId="5386"/>
    <tableColumn id="11010" xr3:uid="{D11605E5-21D9-4EB0-8904-7A80CE2C009A}" name="Column10990" dataDxfId="5385"/>
    <tableColumn id="11011" xr3:uid="{1CCC000A-321A-4672-8B71-7EC94EA02B42}" name="Column10991" dataDxfId="5384"/>
    <tableColumn id="11012" xr3:uid="{C798FE5B-D0B4-4C88-AD20-1FF749453A25}" name="Column10992" dataDxfId="5383"/>
    <tableColumn id="11013" xr3:uid="{34A6C8F2-0907-45BA-B99B-1363B731F370}" name="Column10993" dataDxfId="5382"/>
    <tableColumn id="11014" xr3:uid="{3E20186B-447A-4707-B8BD-9564D4452C86}" name="Column10994" dataDxfId="5381"/>
    <tableColumn id="11015" xr3:uid="{3185D1A2-4310-43D4-A5C7-64585CC78D63}" name="Column10995" dataDxfId="5380"/>
    <tableColumn id="11016" xr3:uid="{1131AC79-A9D7-413B-8FCC-C45A2E36B604}" name="Column10996" dataDxfId="5379"/>
    <tableColumn id="11017" xr3:uid="{BCF9F8A4-8FBD-4555-B6EB-69FB13C4C4CC}" name="Column10997" dataDxfId="5378"/>
    <tableColumn id="11018" xr3:uid="{57FFA57D-E840-4AF5-9170-D1BF54D03C8C}" name="Column10998" dataDxfId="5377"/>
    <tableColumn id="11019" xr3:uid="{F14F3F14-2AF6-47B5-A661-F328433FBBE3}" name="Column10999" dataDxfId="5376"/>
    <tableColumn id="11020" xr3:uid="{3DFCD948-48B1-43E2-96E4-78C19C18EF5A}" name="Column11000" dataDxfId="5375"/>
    <tableColumn id="11021" xr3:uid="{EC7B5674-7C05-4006-B3F7-E9A140A6CD6C}" name="Column11001" dataDxfId="5374"/>
    <tableColumn id="11022" xr3:uid="{538F141B-650E-407E-8E0D-3B0738A175AE}" name="Column11002" dataDxfId="5373"/>
    <tableColumn id="11023" xr3:uid="{F5E078B5-3F76-4342-B78D-6882A05FCDE7}" name="Column11003" dataDxfId="5372"/>
    <tableColumn id="11024" xr3:uid="{11B13BF8-62E8-412F-AA0D-3639026DD7D3}" name="Column11004" dataDxfId="5371"/>
    <tableColumn id="11025" xr3:uid="{1FBB4769-7198-401E-95E4-E66054C9B936}" name="Column11005" dataDxfId="5370"/>
    <tableColumn id="11026" xr3:uid="{CE71A6CF-515E-4FE4-8856-630E1CEDA9C5}" name="Column11006" dataDxfId="5369"/>
    <tableColumn id="11027" xr3:uid="{F1C29E0F-4264-44D1-B532-57028800890D}" name="Column11007" dataDxfId="5368"/>
    <tableColumn id="11028" xr3:uid="{98D183BC-57E4-40C2-8997-8EF7B521D444}" name="Column11008" dataDxfId="5367"/>
    <tableColumn id="11029" xr3:uid="{C7C59D51-CB64-4FE6-82E0-6EE9717A828B}" name="Column11009" dataDxfId="5366"/>
    <tableColumn id="11030" xr3:uid="{214B3B04-5BBC-47DE-A41D-0127AB727661}" name="Column11010" dataDxfId="5365"/>
    <tableColumn id="11031" xr3:uid="{464C2159-1978-4FAA-AEF9-BBB8600ECBE6}" name="Column11011" dataDxfId="5364"/>
    <tableColumn id="11032" xr3:uid="{980BC183-2ECA-4009-BE45-180AB2F59604}" name="Column11012" dataDxfId="5363"/>
    <tableColumn id="11033" xr3:uid="{C3B09EA4-5036-491C-BDED-556B9B22436A}" name="Column11013" dataDxfId="5362"/>
    <tableColumn id="11034" xr3:uid="{CDC93ADD-6373-4431-98AA-F6CA0B4C2907}" name="Column11014" dataDxfId="5361"/>
    <tableColumn id="11035" xr3:uid="{E7718EAC-8349-40C6-82B5-4F94A89F73ED}" name="Column11015" dataDxfId="5360"/>
    <tableColumn id="11036" xr3:uid="{1EDB19AC-C0B2-40F7-82F6-DEAFB91C5E54}" name="Column11016" dataDxfId="5359"/>
    <tableColumn id="11037" xr3:uid="{C7CF05A2-67E8-49AD-85D0-1AEC9DBB0257}" name="Column11017" dataDxfId="5358"/>
    <tableColumn id="11038" xr3:uid="{4DFD77CE-896C-491A-B68D-B53F22B6DA57}" name="Column11018" dataDxfId="5357"/>
    <tableColumn id="11039" xr3:uid="{2D28540C-04D5-452F-8943-4EAFBB6D6695}" name="Column11019" dataDxfId="5356"/>
    <tableColumn id="11040" xr3:uid="{71B8D9A5-5F3B-4353-85EF-A42676CC5E6A}" name="Column11020" dataDxfId="5355"/>
    <tableColumn id="11041" xr3:uid="{0465DAAC-276B-4B4C-A23E-F85CC211D43C}" name="Column11021" dataDxfId="5354"/>
    <tableColumn id="11042" xr3:uid="{10766145-2007-460B-931A-1023DD0C36F5}" name="Column11022" dataDxfId="5353"/>
    <tableColumn id="11043" xr3:uid="{D4DC4E1C-DC5C-435F-AA97-2D3027DA7DF9}" name="Column11023" dataDxfId="5352"/>
    <tableColumn id="11044" xr3:uid="{721A79A5-6AF9-478D-8998-BE5785AA5E90}" name="Column11024" dataDxfId="5351"/>
    <tableColumn id="11045" xr3:uid="{2EA2DDCA-0B17-4556-9226-4E1AEEEC892B}" name="Column11025" dataDxfId="5350"/>
    <tableColumn id="11046" xr3:uid="{E4DE3EA7-5977-460D-A2ED-C2AE6F0A4C88}" name="Column11026" dataDxfId="5349"/>
    <tableColumn id="11047" xr3:uid="{DB8B2634-C2ED-4EA5-9CFA-A19831CF4B13}" name="Column11027" dataDxfId="5348"/>
    <tableColumn id="11048" xr3:uid="{CCF746BA-EEB8-48AB-8C2C-7ED927866CAF}" name="Column11028" dataDxfId="5347"/>
    <tableColumn id="11049" xr3:uid="{581D076D-9197-4262-A20B-FDE32359E286}" name="Column11029" dataDxfId="5346"/>
    <tableColumn id="11050" xr3:uid="{B3A87AC9-623A-4FE3-A6B8-0BD6CE286323}" name="Column11030" dataDxfId="5345"/>
    <tableColumn id="11051" xr3:uid="{4E2EE3D1-4B4E-4C96-BDCE-E5F89395F31A}" name="Column11031" dataDxfId="5344"/>
    <tableColumn id="11052" xr3:uid="{BCEABB1D-61CA-4B32-BE4B-2A73BA231850}" name="Column11032" dataDxfId="5343"/>
    <tableColumn id="11053" xr3:uid="{B8021317-4D48-4B05-A301-2F92DB360A22}" name="Column11033" dataDxfId="5342"/>
    <tableColumn id="11054" xr3:uid="{52F6379D-C118-4ACB-89CE-396C518C9513}" name="Column11034" dataDxfId="5341"/>
    <tableColumn id="11055" xr3:uid="{0699E03D-7C8F-4D5A-95AE-7A8949DD87AE}" name="Column11035" dataDxfId="5340"/>
    <tableColumn id="11056" xr3:uid="{F59BD555-E532-4622-8B43-EA0FDFE70A52}" name="Column11036" dataDxfId="5339"/>
    <tableColumn id="11057" xr3:uid="{CB3C3F2C-7B3E-4A5E-A3A5-F466070F75F0}" name="Column11037" dataDxfId="5338"/>
    <tableColumn id="11058" xr3:uid="{3D323858-0354-458A-AD32-508641B3DF2C}" name="Column11038" dataDxfId="5337"/>
    <tableColumn id="11059" xr3:uid="{21AB30BD-0B4D-41A3-B9DA-E20BB61FBE15}" name="Column11039" dataDxfId="5336"/>
    <tableColumn id="11060" xr3:uid="{E780DCDF-0F98-4A0D-890D-6CD3D14C6D53}" name="Column11040" dataDxfId="5335"/>
    <tableColumn id="11061" xr3:uid="{A6418F91-C62F-4D9F-861C-14F2089A2530}" name="Column11041" dataDxfId="5334"/>
    <tableColumn id="11062" xr3:uid="{AEB47F8C-A13E-4220-915B-FF56C6D1E047}" name="Column11042" dataDxfId="5333"/>
    <tableColumn id="11063" xr3:uid="{9126C5D0-0801-476A-9844-CFFB80BC62A1}" name="Column11043" dataDxfId="5332"/>
    <tableColumn id="11064" xr3:uid="{66FC32A6-1D15-43AE-8220-F3580FE68F4A}" name="Column11044" dataDxfId="5331"/>
    <tableColumn id="11065" xr3:uid="{40460FA1-C65D-4636-A44F-CE7FB58A0D11}" name="Column11045" dataDxfId="5330"/>
    <tableColumn id="11066" xr3:uid="{36AB21B3-9637-480B-A355-9E88E0F33D1E}" name="Column11046" dataDxfId="5329"/>
    <tableColumn id="11067" xr3:uid="{989FB372-112C-487B-BDFE-2710B008AE25}" name="Column11047" dataDxfId="5328"/>
    <tableColumn id="11068" xr3:uid="{345F8989-D019-4B93-AECA-4E9DF86B9B1E}" name="Column11048" dataDxfId="5327"/>
    <tableColumn id="11069" xr3:uid="{EF58B6B0-EC64-4774-9FA6-1E3F230FABF1}" name="Column11049" dataDxfId="5326"/>
    <tableColumn id="11070" xr3:uid="{75B71E43-F908-4F72-8FF0-11BE2083D007}" name="Column11050" dataDxfId="5325"/>
    <tableColumn id="11071" xr3:uid="{44E6B670-7AB6-436F-AF3B-750E1721B2F2}" name="Column11051" dataDxfId="5324"/>
    <tableColumn id="11072" xr3:uid="{68B0EFFB-DB20-4F49-A203-EAE38101FC51}" name="Column11052" dataDxfId="5323"/>
    <tableColumn id="11073" xr3:uid="{B1AFB766-895C-4986-A8BA-2DB91C4477DB}" name="Column11053" dataDxfId="5322"/>
    <tableColumn id="11074" xr3:uid="{711630A8-85F4-401B-B713-D400E03D2093}" name="Column11054" dataDxfId="5321"/>
    <tableColumn id="11075" xr3:uid="{1EC3DEF1-4BE5-4E3C-81DF-5A1E7EE2CD4A}" name="Column11055" dataDxfId="5320"/>
    <tableColumn id="11076" xr3:uid="{429B1622-5B56-43C4-9A68-41AEAA5ABE9D}" name="Column11056" dataDxfId="5319"/>
    <tableColumn id="11077" xr3:uid="{C785B97E-0D2C-4BB1-8163-17F6DEA858A9}" name="Column11057" dataDxfId="5318"/>
    <tableColumn id="11078" xr3:uid="{20FF1321-2590-4B5F-92FA-9E862111EA83}" name="Column11058" dataDxfId="5317"/>
    <tableColumn id="11079" xr3:uid="{F61324F4-12C6-4125-8148-E36B46992B66}" name="Column11059" dataDxfId="5316"/>
    <tableColumn id="11080" xr3:uid="{44EB3AE8-A8F1-4B5D-BFD9-AA4795777D4B}" name="Column11060" dataDxfId="5315"/>
    <tableColumn id="11081" xr3:uid="{9FCC6C21-86AB-4A28-98CC-C8554557CE31}" name="Column11061" dataDxfId="5314"/>
    <tableColumn id="11082" xr3:uid="{F950F1D7-5DF9-4650-A026-FE6D9214EB8A}" name="Column11062" dataDxfId="5313"/>
    <tableColumn id="11083" xr3:uid="{C6AFA1F6-01BE-4661-8436-83F5557F6209}" name="Column11063" dataDxfId="5312"/>
    <tableColumn id="11084" xr3:uid="{225F3362-6C90-481B-8F83-9C6742EDF149}" name="Column11064" dataDxfId="5311"/>
    <tableColumn id="11085" xr3:uid="{1BB7C67D-8292-4C9A-B58F-408887662E0E}" name="Column11065" dataDxfId="5310"/>
    <tableColumn id="11086" xr3:uid="{82DEB510-E57B-4DF6-B7E5-AC0C3AFC09D5}" name="Column11066" dataDxfId="5309"/>
    <tableColumn id="11087" xr3:uid="{15FCBB5F-9C6B-41E9-A640-C7F1CA7DB5C8}" name="Column11067" dataDxfId="5308"/>
    <tableColumn id="11088" xr3:uid="{BE4FF106-DF96-471F-8F7C-DF1D9EBFD254}" name="Column11068" dataDxfId="5307"/>
    <tableColumn id="11089" xr3:uid="{22688362-C4F9-4C24-BB19-906E9BAFE3CD}" name="Column11069" dataDxfId="5306"/>
    <tableColumn id="11090" xr3:uid="{150D057F-395B-49B7-BC01-FB5E76CB5518}" name="Column11070" dataDxfId="5305"/>
    <tableColumn id="11091" xr3:uid="{E5CE23E8-2E93-4341-8D95-6CBE8F666060}" name="Column11071" dataDxfId="5304"/>
    <tableColumn id="11092" xr3:uid="{2D244AB3-CF59-44BD-913C-83959E0AF2AE}" name="Column11072" dataDxfId="5303"/>
    <tableColumn id="11093" xr3:uid="{06FF04EA-7492-471D-A7CA-43B74A871372}" name="Column11073" dataDxfId="5302"/>
    <tableColumn id="11094" xr3:uid="{5BCA972D-C599-4866-A66B-1CFEEA03BB8F}" name="Column11074" dataDxfId="5301"/>
    <tableColumn id="11095" xr3:uid="{AEACB611-9876-44F3-A6E6-8B513554A2F6}" name="Column11075" dataDxfId="5300"/>
    <tableColumn id="11096" xr3:uid="{67C828A7-C03C-4BBC-A4ED-1C0C95BCF8B2}" name="Column11076" dataDxfId="5299"/>
    <tableColumn id="11097" xr3:uid="{985275F9-3E90-4341-B4B6-BFAB3E8C27AB}" name="Column11077" dataDxfId="5298"/>
    <tableColumn id="11098" xr3:uid="{CC72EF21-2EEF-4E83-BC9C-D760007EDF48}" name="Column11078" dataDxfId="5297"/>
    <tableColumn id="11099" xr3:uid="{924786D9-2FA8-42AB-B0B7-D5C7DAB228B4}" name="Column11079" dataDxfId="5296"/>
    <tableColumn id="11100" xr3:uid="{66354B24-47A0-435D-9169-D108FE626112}" name="Column11080" dataDxfId="5295"/>
    <tableColumn id="11101" xr3:uid="{4720A7B7-3ED4-4A42-9C83-6D90A5EBAFDE}" name="Column11081" dataDxfId="5294"/>
    <tableColumn id="11102" xr3:uid="{7EBAE8C6-0C54-4588-8EE2-0D132D6DE3CC}" name="Column11082" dataDxfId="5293"/>
    <tableColumn id="11103" xr3:uid="{300BF3AF-D38F-4EEF-BE19-B0E5DF1A9458}" name="Column11083" dataDxfId="5292"/>
    <tableColumn id="11104" xr3:uid="{19EBB279-1005-45B7-B745-EE2E74BC7FEE}" name="Column11084" dataDxfId="5291"/>
    <tableColumn id="11105" xr3:uid="{C939FFD0-AA4D-4362-A465-5F2A4C028177}" name="Column11085" dataDxfId="5290"/>
    <tableColumn id="11106" xr3:uid="{7059E022-A3B2-4B67-AFC2-67B8E7194C45}" name="Column11086" dataDxfId="5289"/>
    <tableColumn id="11107" xr3:uid="{43A084B8-7E3C-4524-AB68-23092BF753DA}" name="Column11087" dataDxfId="5288"/>
    <tableColumn id="11108" xr3:uid="{16B03F96-50CF-4EF4-A86E-945E797E43CE}" name="Column11088" dataDxfId="5287"/>
    <tableColumn id="11109" xr3:uid="{12C2F44A-D6AE-48DD-8359-44E63DDE6A5D}" name="Column11089" dataDxfId="5286"/>
    <tableColumn id="11110" xr3:uid="{5AF1AFAE-61C2-4442-8D2B-EBB7041ADD3A}" name="Column11090" dataDxfId="5285"/>
    <tableColumn id="11111" xr3:uid="{F95921A0-F325-4026-BD83-BD32BDE8E902}" name="Column11091" dataDxfId="5284"/>
    <tableColumn id="11112" xr3:uid="{264BB747-9FD1-4344-94B7-1FCD5A6DEDBD}" name="Column11092" dataDxfId="5283"/>
    <tableColumn id="11113" xr3:uid="{BA668B2E-02BA-4284-AD56-2B790C24AEAF}" name="Column11093" dataDxfId="5282"/>
    <tableColumn id="11114" xr3:uid="{BD773812-F7E8-4221-A42D-7113A2EEB903}" name="Column11094" dataDxfId="5281"/>
    <tableColumn id="11115" xr3:uid="{1A6171A5-6E80-492C-B338-73E080601A29}" name="Column11095" dataDxfId="5280"/>
    <tableColumn id="11116" xr3:uid="{5D90BD3A-1538-4734-B589-A0F003B270D3}" name="Column11096" dataDxfId="5279"/>
    <tableColumn id="11117" xr3:uid="{0524372A-C447-465E-9741-1C2C830C303D}" name="Column11097" dataDxfId="5278"/>
    <tableColumn id="11118" xr3:uid="{4F29F02B-182A-4939-A574-A0FBB884FAF7}" name="Column11098" dataDxfId="5277"/>
    <tableColumn id="11119" xr3:uid="{48D6D884-5171-4DCB-BCAC-3BD2F340B506}" name="Column11099" dataDxfId="5276"/>
    <tableColumn id="11120" xr3:uid="{D0389784-452D-4FF3-ABCB-C1E6020B0E3A}" name="Column11100" dataDxfId="5275"/>
    <tableColumn id="11121" xr3:uid="{7699FF65-E2C8-4D8D-8094-20320E9C42E0}" name="Column11101" dataDxfId="5274"/>
    <tableColumn id="11122" xr3:uid="{030CF39A-F885-4A91-BD2A-06D855C0B801}" name="Column11102" dataDxfId="5273"/>
    <tableColumn id="11123" xr3:uid="{375BB735-902D-49B1-A9A2-47FACCCEE41D}" name="Column11103" dataDxfId="5272"/>
    <tableColumn id="11124" xr3:uid="{48830E37-4207-44D5-816C-B8C557D9D773}" name="Column11104" dataDxfId="5271"/>
    <tableColumn id="11125" xr3:uid="{801DB079-F4D0-40B3-AC77-B0AF0111612B}" name="Column11105" dataDxfId="5270"/>
    <tableColumn id="11126" xr3:uid="{F42A11BD-B36C-479A-B39E-E822166872B7}" name="Column11106" dataDxfId="5269"/>
    <tableColumn id="11127" xr3:uid="{F49DB38F-ACAA-40D5-A6A1-C51A01818011}" name="Column11107" dataDxfId="5268"/>
    <tableColumn id="11128" xr3:uid="{626C826E-60DF-408F-9BB4-ACA750DA86D7}" name="Column11108" dataDxfId="5267"/>
    <tableColumn id="11129" xr3:uid="{DB77E2E3-EFA7-4B5C-9006-C81975D4733C}" name="Column11109" dataDxfId="5266"/>
    <tableColumn id="11130" xr3:uid="{6640D064-2E7F-4A5B-BA50-E6434F27DFE3}" name="Column11110" dataDxfId="5265"/>
    <tableColumn id="11131" xr3:uid="{C9BB6BD1-77BF-4282-B308-70AD06B6A499}" name="Column11111" dataDxfId="5264"/>
    <tableColumn id="11132" xr3:uid="{1A8F6446-57B6-46FF-B41F-704BDB674BB5}" name="Column11112" dataDxfId="5263"/>
    <tableColumn id="11133" xr3:uid="{AB349577-5471-4835-863F-6566BD1A0412}" name="Column11113" dataDxfId="5262"/>
    <tableColumn id="11134" xr3:uid="{C70138B3-03C1-4791-BC96-0A98399792AE}" name="Column11114" dataDxfId="5261"/>
    <tableColumn id="11135" xr3:uid="{C981E57A-EF50-41D1-98D9-C5410B9305DA}" name="Column11115" dataDxfId="5260"/>
    <tableColumn id="11136" xr3:uid="{5E951C0D-2218-4C7C-A532-4C06AF721FC8}" name="Column11116" dataDxfId="5259"/>
    <tableColumn id="11137" xr3:uid="{6A52B8FC-F571-4639-A71D-F0B8B8DBF482}" name="Column11117" dataDxfId="5258"/>
    <tableColumn id="11138" xr3:uid="{14BB916B-B9FE-45A3-A12A-6CABC1804098}" name="Column11118" dataDxfId="5257"/>
    <tableColumn id="11139" xr3:uid="{96AD192E-6069-4D3B-8BDF-89EAD2B92E62}" name="Column11119" dataDxfId="5256"/>
    <tableColumn id="11140" xr3:uid="{4F7F1D1B-BCCF-4D5C-952D-8AD5773AEAE8}" name="Column11120" dataDxfId="5255"/>
    <tableColumn id="11141" xr3:uid="{370DB311-8BF5-4074-BDA9-9EA3B06BEA7C}" name="Column11121" dataDxfId="5254"/>
    <tableColumn id="11142" xr3:uid="{F6185E66-92E4-4B8A-A787-E58A6CF4CD76}" name="Column11122" dataDxfId="5253"/>
    <tableColumn id="11143" xr3:uid="{EB121789-CF21-47E1-A1D4-353F3F848597}" name="Column11123" dataDxfId="5252"/>
    <tableColumn id="11144" xr3:uid="{CAC2EDEB-75B7-46C0-862C-EDEBF9CF7F49}" name="Column11124" dataDxfId="5251"/>
    <tableColumn id="11145" xr3:uid="{AA5171DC-69F9-4BD1-8F46-2C9627313C08}" name="Column11125" dataDxfId="5250"/>
    <tableColumn id="11146" xr3:uid="{CA89FE55-54C4-4F53-BA5B-1065667BE269}" name="Column11126" dataDxfId="5249"/>
    <tableColumn id="11147" xr3:uid="{BA9A2075-67A6-4DD9-848A-EF302F2EBAFD}" name="Column11127" dataDxfId="5248"/>
    <tableColumn id="11148" xr3:uid="{407B9463-E1A9-4163-AEBF-70458EF862BB}" name="Column11128" dataDxfId="5247"/>
    <tableColumn id="11149" xr3:uid="{C3A31283-8FBB-42CC-86A9-D200A1FF7460}" name="Column11129" dataDxfId="5246"/>
    <tableColumn id="11150" xr3:uid="{54C48274-0B47-4999-B631-42B75631F6F5}" name="Column11130" dataDxfId="5245"/>
    <tableColumn id="11151" xr3:uid="{92EAA975-A979-4B89-BAC5-872B047B23B1}" name="Column11131" dataDxfId="5244"/>
    <tableColumn id="11152" xr3:uid="{D3DDCE1C-62FC-4387-9602-426EE423DB05}" name="Column11132" dataDxfId="5243"/>
    <tableColumn id="11153" xr3:uid="{07E0CABB-9FFD-4980-ACBE-EFE66C42E01F}" name="Column11133" dataDxfId="5242"/>
    <tableColumn id="11154" xr3:uid="{25BBE940-9E48-420F-BD52-A173EE44356D}" name="Column11134" dataDxfId="5241"/>
    <tableColumn id="11155" xr3:uid="{4CF1D169-EB26-435F-B04A-77A622DC1A27}" name="Column11135" dataDxfId="5240"/>
    <tableColumn id="11156" xr3:uid="{D2978700-D06C-42C9-8DCB-7D2D00859761}" name="Column11136" dataDxfId="5239"/>
    <tableColumn id="11157" xr3:uid="{D5E8A7FA-843B-4EEC-B604-9F1CC4231C81}" name="Column11137" dataDxfId="5238"/>
    <tableColumn id="11158" xr3:uid="{D05E99B3-020C-499F-ADC3-D6879FBE6CC6}" name="Column11138" dataDxfId="5237"/>
    <tableColumn id="11159" xr3:uid="{FEB2BD31-E44B-48F0-93BF-EF9FAEE93497}" name="Column11139" dataDxfId="5236"/>
    <tableColumn id="11160" xr3:uid="{68C7AFC6-8BDA-45F0-BD54-2E1452009ECF}" name="Column11140" dataDxfId="5235"/>
    <tableColumn id="11161" xr3:uid="{EFB76437-76A1-4D64-A79C-6D34562D498B}" name="Column11141" dataDxfId="5234"/>
    <tableColumn id="11162" xr3:uid="{CCAB0BE7-E9A4-4D2D-A12B-9105DA6799B3}" name="Column11142" dataDxfId="5233"/>
    <tableColumn id="11163" xr3:uid="{4C7CF42F-C3D1-4228-B226-7C99A384EC1C}" name="Column11143" dataDxfId="5232"/>
    <tableColumn id="11164" xr3:uid="{1CC273DD-E984-41CD-AB52-9BE0AB1205B5}" name="Column11144" dataDxfId="5231"/>
    <tableColumn id="11165" xr3:uid="{66E96026-684C-4FD4-8C6A-FE9E094E4B27}" name="Column11145" dataDxfId="5230"/>
    <tableColumn id="11166" xr3:uid="{A6F71F7D-CACE-4E39-A948-1EE58D63F9AB}" name="Column11146" dataDxfId="5229"/>
    <tableColumn id="11167" xr3:uid="{AFBE11DD-4C9C-49E1-8AE2-1CE647F33993}" name="Column11147" dataDxfId="5228"/>
    <tableColumn id="11168" xr3:uid="{37D1E56F-7E02-4E72-B443-3D3D8AC69C67}" name="Column11148" dataDxfId="5227"/>
    <tableColumn id="11169" xr3:uid="{0C16DE7C-3D84-40E4-A572-A0A89514BB02}" name="Column11149" dataDxfId="5226"/>
    <tableColumn id="11170" xr3:uid="{53EF3AC3-DE77-4E4F-8723-C36E22D75B92}" name="Column11150" dataDxfId="5225"/>
    <tableColumn id="11171" xr3:uid="{20FDEA37-7351-45F8-A52D-0825DF44EBAF}" name="Column11151" dataDxfId="5224"/>
    <tableColumn id="11172" xr3:uid="{F1BE9A6C-8510-4425-821B-F9EFEFCA32DA}" name="Column11152" dataDxfId="5223"/>
    <tableColumn id="11173" xr3:uid="{74C05FDA-53FC-423B-935D-A822DA7AD4B0}" name="Column11153" dataDxfId="5222"/>
    <tableColumn id="11174" xr3:uid="{655717EE-79A6-411B-9DC9-5237E10BDED0}" name="Column11154" dataDxfId="5221"/>
    <tableColumn id="11175" xr3:uid="{FC02EECF-1FF9-4A20-8B6B-737C3C7DD09C}" name="Column11155" dataDxfId="5220"/>
    <tableColumn id="11176" xr3:uid="{98FF513C-9455-4243-9B48-A2769486D729}" name="Column11156" dataDxfId="5219"/>
    <tableColumn id="11177" xr3:uid="{D3E2C826-492A-4EF8-82FE-183FFAD2CF2C}" name="Column11157" dataDxfId="5218"/>
    <tableColumn id="11178" xr3:uid="{FCF0A03E-56AC-4554-AAA1-5A9B0E5FC6E2}" name="Column11158" dataDxfId="5217"/>
    <tableColumn id="11179" xr3:uid="{A501D6AE-D0A9-4D0C-83E5-ABC3FAE99432}" name="Column11159" dataDxfId="5216"/>
    <tableColumn id="11180" xr3:uid="{FBA606E7-8207-4B7D-8679-00185F6EFD80}" name="Column11160" dataDxfId="5215"/>
    <tableColumn id="11181" xr3:uid="{218FBF9F-5CEA-4CE1-AD24-B01CF24D0F40}" name="Column11161" dataDxfId="5214"/>
    <tableColumn id="11182" xr3:uid="{832ED1B8-086F-4EB1-BF4A-664B61D622BA}" name="Column11162" dataDxfId="5213"/>
    <tableColumn id="11183" xr3:uid="{7B6D2A8A-ACE2-49D5-ACA2-BD14D7FB05CA}" name="Column11163" dataDxfId="5212"/>
    <tableColumn id="11184" xr3:uid="{9539FDB5-E7C2-4BFA-BB4F-DE48373FC66E}" name="Column11164" dataDxfId="5211"/>
    <tableColumn id="11185" xr3:uid="{5B906DED-68C3-4E8A-88F6-522C9E5633E7}" name="Column11165" dataDxfId="5210"/>
    <tableColumn id="11186" xr3:uid="{26D3CF54-9776-4769-BE90-2AC549645F0B}" name="Column11166" dataDxfId="5209"/>
    <tableColumn id="11187" xr3:uid="{96A5FB5F-AC58-4AA1-A835-086D01FCC83E}" name="Column11167" dataDxfId="5208"/>
    <tableColumn id="11188" xr3:uid="{037F824D-D784-409C-9008-F12F5893AC0C}" name="Column11168" dataDxfId="5207"/>
    <tableColumn id="11189" xr3:uid="{BD7F2897-DA38-45AA-ACAC-1B0FBF957E9E}" name="Column11169" dataDxfId="5206"/>
    <tableColumn id="11190" xr3:uid="{D0889F97-CAE7-4ACA-9EB8-C7EF51DB154B}" name="Column11170" dataDxfId="5205"/>
    <tableColumn id="11191" xr3:uid="{990325BD-19DB-449A-BAC6-EE6B76A9A772}" name="Column11171" dataDxfId="5204"/>
    <tableColumn id="11192" xr3:uid="{EE5A92DD-A38B-4102-A491-AB27917EA334}" name="Column11172" dataDxfId="5203"/>
    <tableColumn id="11193" xr3:uid="{E89C737D-9E4C-4822-BCAF-0ECFBE65778E}" name="Column11173" dataDxfId="5202"/>
    <tableColumn id="11194" xr3:uid="{C483DB1F-30DD-4508-BE16-913233AB6CD3}" name="Column11174" dataDxfId="5201"/>
    <tableColumn id="11195" xr3:uid="{A1A351B9-3023-4D9C-B17B-CB6595B7B2DB}" name="Column11175" dataDxfId="5200"/>
    <tableColumn id="11196" xr3:uid="{20AD6274-A7C1-4302-9AF6-CE23C11A07EB}" name="Column11176" dataDxfId="5199"/>
    <tableColumn id="11197" xr3:uid="{8A796AB5-AD86-48CC-AB75-7C1E87B8E75E}" name="Column11177" dataDxfId="5198"/>
    <tableColumn id="11198" xr3:uid="{B0459C70-5508-4D25-9EFC-1C35921F2FC9}" name="Column11178" dataDxfId="5197"/>
    <tableColumn id="11199" xr3:uid="{0B403424-D1DA-43DC-A58F-49C2840B29C7}" name="Column11179" dataDxfId="5196"/>
    <tableColumn id="11200" xr3:uid="{6E29AAE9-2722-4CD1-8657-3935F12D64E4}" name="Column11180" dataDxfId="5195"/>
    <tableColumn id="11201" xr3:uid="{5F4E37A9-3F13-47C9-87BE-A99AE228A7AF}" name="Column11181" dataDxfId="5194"/>
    <tableColumn id="11202" xr3:uid="{B6325D04-103E-44BB-8998-B32966F03016}" name="Column11182" dataDxfId="5193"/>
    <tableColumn id="11203" xr3:uid="{5F7614F7-21F3-461A-84AF-486F0AA739C8}" name="Column11183" dataDxfId="5192"/>
    <tableColumn id="11204" xr3:uid="{2B1145F6-6D37-4826-9B3E-BD5129E0B936}" name="Column11184" dataDxfId="5191"/>
    <tableColumn id="11205" xr3:uid="{5A04FA36-C10C-44DF-90C3-0B63FAA9B319}" name="Column11185" dataDxfId="5190"/>
    <tableColumn id="11206" xr3:uid="{90E622A2-9504-44D6-AA57-115336441C20}" name="Column11186" dataDxfId="5189"/>
    <tableColumn id="11207" xr3:uid="{16D33B4E-2A93-4DEA-8B68-A7E8A9C6A7D7}" name="Column11187" dataDxfId="5188"/>
    <tableColumn id="11208" xr3:uid="{F4CF1D95-B00F-4E82-8A30-C9BC6CAAEC53}" name="Column11188" dataDxfId="5187"/>
    <tableColumn id="11209" xr3:uid="{B6E1B7DD-E9A9-4B95-B033-111B677C7F1C}" name="Column11189" dataDxfId="5186"/>
    <tableColumn id="11210" xr3:uid="{B9DEB19A-82DE-4294-9306-523B63E6E17A}" name="Column11190" dataDxfId="5185"/>
    <tableColumn id="11211" xr3:uid="{D94D0CAF-E2F4-4B3C-A3AE-1F98C9AEA18E}" name="Column11191" dataDxfId="5184"/>
    <tableColumn id="11212" xr3:uid="{F680D9C6-F76A-457F-81EB-6F1EAEB565B1}" name="Column11192" dataDxfId="5183"/>
    <tableColumn id="11213" xr3:uid="{BD06F7AF-A7B0-40CE-AA4A-BB328CB150CE}" name="Column11193" dataDxfId="5182"/>
    <tableColumn id="11214" xr3:uid="{D2051ABC-718B-4E31-8695-2AEFC88C2498}" name="Column11194" dataDxfId="5181"/>
    <tableColumn id="11215" xr3:uid="{BC6A6723-1785-4FD4-9DF5-9AD960156841}" name="Column11195" dataDxfId="5180"/>
    <tableColumn id="11216" xr3:uid="{A8B5BF41-6A2E-4F23-9298-30692C24E4DB}" name="Column11196" dataDxfId="5179"/>
    <tableColumn id="11217" xr3:uid="{7BE9E3CF-505F-4021-91CF-3B00A921B7D7}" name="Column11197" dataDxfId="5178"/>
    <tableColumn id="11218" xr3:uid="{8DF57564-9205-45D2-9EF6-79E397DF1913}" name="Column11198" dataDxfId="5177"/>
    <tableColumn id="11219" xr3:uid="{7763A10C-277F-4E73-930E-CFE85CA9597A}" name="Column11199" dataDxfId="5176"/>
    <tableColumn id="11220" xr3:uid="{1A6EF1D8-6902-4BF3-98C2-B60734EDE2B2}" name="Column11200" dataDxfId="5175"/>
    <tableColumn id="11221" xr3:uid="{86EAA837-38FD-41BF-9FDF-58B20E539292}" name="Column11201" dataDxfId="5174"/>
    <tableColumn id="11222" xr3:uid="{750F29E6-8879-471D-BA0C-1C8876343A83}" name="Column11202" dataDxfId="5173"/>
    <tableColumn id="11223" xr3:uid="{9A5A4F22-3641-4A66-95E7-839E8CA92E3D}" name="Column11203" dataDxfId="5172"/>
    <tableColumn id="11224" xr3:uid="{03568412-D138-4D09-A2A6-16EEB5BEC382}" name="Column11204" dataDxfId="5171"/>
    <tableColumn id="11225" xr3:uid="{642D3173-3D23-4D54-84AB-88BEB09F75FC}" name="Column11205" dataDxfId="5170"/>
    <tableColumn id="11226" xr3:uid="{4FCECADF-6560-4081-AA60-E4318DCD8CD2}" name="Column11206" dataDxfId="5169"/>
    <tableColumn id="11227" xr3:uid="{3DF188E6-DFD8-48B9-9D65-5780C2B56D0E}" name="Column11207" dataDxfId="5168"/>
    <tableColumn id="11228" xr3:uid="{A1E8D683-E399-46F1-B63C-21AE78AF4E0B}" name="Column11208" dataDxfId="5167"/>
    <tableColumn id="11229" xr3:uid="{465A5809-C464-41F6-A7C9-2871F3C7650D}" name="Column11209" dataDxfId="5166"/>
    <tableColumn id="11230" xr3:uid="{9A426693-0B8E-4F48-B1CF-516623CA420B}" name="Column11210" dataDxfId="5165"/>
    <tableColumn id="11231" xr3:uid="{3E9B2CFE-731B-4651-8E17-0EC5FB98169C}" name="Column11211" dataDxfId="5164"/>
    <tableColumn id="11232" xr3:uid="{0341AF93-CDB4-4099-85C6-2CA43582C960}" name="Column11212" dataDxfId="5163"/>
    <tableColumn id="11233" xr3:uid="{2DBD7D61-7223-406E-A69A-641D391D5F7A}" name="Column11213" dataDxfId="5162"/>
    <tableColumn id="11234" xr3:uid="{231D46BF-53AC-4C90-91A4-BFB46C54D8CD}" name="Column11214" dataDxfId="5161"/>
    <tableColumn id="11235" xr3:uid="{0661EAA3-B651-4F45-B149-76B923CA8475}" name="Column11215" dataDxfId="5160"/>
    <tableColumn id="11236" xr3:uid="{5EC73E8E-DB89-461D-87B9-7B58D3A73CB7}" name="Column11216" dataDxfId="5159"/>
    <tableColumn id="11237" xr3:uid="{2B84F07E-DF0E-4777-B51D-F23EA3414DDB}" name="Column11217" dataDxfId="5158"/>
    <tableColumn id="11238" xr3:uid="{09F5C9BD-9A5A-4958-9984-4D2A4BEE6413}" name="Column11218" dataDxfId="5157"/>
    <tableColumn id="11239" xr3:uid="{9EBACEEA-7EB8-4E74-AFE5-50B896525B75}" name="Column11219" dataDxfId="5156"/>
    <tableColumn id="11240" xr3:uid="{B68751DF-A1B1-4C66-A98F-ADF2ABFD7CE1}" name="Column11220" dataDxfId="5155"/>
    <tableColumn id="11241" xr3:uid="{9A8B0505-0DB2-42E8-A42D-6CD32A9DFF92}" name="Column11221" dataDxfId="5154"/>
    <tableColumn id="11242" xr3:uid="{CCC98860-0BA9-4D2C-AEB1-0EAD3B2F95A5}" name="Column11222" dataDxfId="5153"/>
    <tableColumn id="11243" xr3:uid="{FD8EADD1-3467-411A-815D-2F18D135FBBC}" name="Column11223" dataDxfId="5152"/>
    <tableColumn id="11244" xr3:uid="{07BD4B75-02EE-4CB5-BD33-7B8A9AC1D2D8}" name="Column11224" dataDxfId="5151"/>
    <tableColumn id="11245" xr3:uid="{28B523AB-7D64-4217-A042-BA5C6F0A670E}" name="Column11225" dataDxfId="5150"/>
    <tableColumn id="11246" xr3:uid="{0DABBA03-06CB-4C66-9082-EE7F887C8275}" name="Column11226" dataDxfId="5149"/>
    <tableColumn id="11247" xr3:uid="{404F94AE-DD2D-44FE-B5DA-E65AE4AB2F25}" name="Column11227" dataDxfId="5148"/>
    <tableColumn id="11248" xr3:uid="{FF304BEB-6D7F-40C4-9C63-25459397D96A}" name="Column11228" dataDxfId="5147"/>
    <tableColumn id="11249" xr3:uid="{93E8C266-3CAE-4F24-A80F-F4A59C9AB746}" name="Column11229" dataDxfId="5146"/>
    <tableColumn id="11250" xr3:uid="{CD8B78DE-ECB0-428E-925B-5142579C2885}" name="Column11230" dataDxfId="5145"/>
    <tableColumn id="11251" xr3:uid="{310562B4-1688-4840-A907-9711E69FBEF5}" name="Column11231" dataDxfId="5144"/>
    <tableColumn id="11252" xr3:uid="{93A445BA-0ABC-498B-8566-862009717028}" name="Column11232" dataDxfId="5143"/>
    <tableColumn id="11253" xr3:uid="{FD5F2D8F-C8B3-4D2E-A9C0-817788019190}" name="Column11233" dataDxfId="5142"/>
    <tableColumn id="11254" xr3:uid="{7926A2F4-E08A-424F-A2E6-8D11C1C43ABC}" name="Column11234" dataDxfId="5141"/>
    <tableColumn id="11255" xr3:uid="{9FFB1ED9-9298-40BB-B5FB-DF69E1ACBEC3}" name="Column11235" dataDxfId="5140"/>
    <tableColumn id="11256" xr3:uid="{7E2C26DF-2E76-4F4F-8206-1DCD5CBB555C}" name="Column11236" dataDxfId="5139"/>
    <tableColumn id="11257" xr3:uid="{B2721D3D-57DF-424A-827E-6B4A04951037}" name="Column11237" dataDxfId="5138"/>
    <tableColumn id="11258" xr3:uid="{0ED6F55B-10AB-4B90-B9A1-6BA4681B3CB6}" name="Column11238" dataDxfId="5137"/>
    <tableColumn id="11259" xr3:uid="{26D3B496-8663-4FDA-BE6B-2CF06AEFB630}" name="Column11239" dataDxfId="5136"/>
    <tableColumn id="11260" xr3:uid="{C19F276B-1E1C-4E65-A66B-7E024ABC6364}" name="Column11240" dataDxfId="5135"/>
    <tableColumn id="11261" xr3:uid="{449A8A28-4B5C-4616-88A5-CD3376478CCA}" name="Column11241" dataDxfId="5134"/>
    <tableColumn id="11262" xr3:uid="{93644AE7-FEE2-4873-95D2-28A8BE1F9DCA}" name="Column11242" dataDxfId="5133"/>
    <tableColumn id="11263" xr3:uid="{9F07D8F5-252D-41F3-82D9-AB10DA8041E3}" name="Column11243" dataDxfId="5132"/>
    <tableColumn id="11264" xr3:uid="{AAED77A6-7869-4528-BA75-A7F10C6B76B7}" name="Column11244" dataDxfId="5131"/>
    <tableColumn id="11265" xr3:uid="{4D1FF9FC-1187-4E7C-9B9C-6E7AB42CC68A}" name="Column11245" dataDxfId="5130"/>
    <tableColumn id="11266" xr3:uid="{C3D6526A-3E10-451D-BE2B-F90CDA6E8D4F}" name="Column11246" dataDxfId="5129"/>
    <tableColumn id="11267" xr3:uid="{302BFAA3-8540-4FC2-B691-FAADA21BC21D}" name="Column11247" dataDxfId="5128"/>
    <tableColumn id="11268" xr3:uid="{6E78A5FA-C039-45EF-B094-799875E5105F}" name="Column11248" dataDxfId="5127"/>
    <tableColumn id="11269" xr3:uid="{A67D0314-226D-47FD-9D2C-F2D8607DF589}" name="Column11249" dataDxfId="5126"/>
    <tableColumn id="11270" xr3:uid="{8ECF5422-96C0-49E7-804F-3FA4368CEF6F}" name="Column11250" dataDxfId="5125"/>
    <tableColumn id="11271" xr3:uid="{A271B4F2-5141-4114-AAB4-7EFA22317497}" name="Column11251" dataDxfId="5124"/>
    <tableColumn id="11272" xr3:uid="{EBE92C2E-2020-4837-932D-8E7EDD98DD84}" name="Column11252" dataDxfId="5123"/>
    <tableColumn id="11273" xr3:uid="{4943ACB4-A302-4F12-8117-E8B9A1C6860B}" name="Column11253" dataDxfId="5122"/>
    <tableColumn id="11274" xr3:uid="{D60AE8C3-0DC8-4989-832A-83E36AEE40A0}" name="Column11254" dataDxfId="5121"/>
    <tableColumn id="11275" xr3:uid="{E6D3CEB4-CDD6-47FF-A87A-B6217127BAC4}" name="Column11255" dataDxfId="5120"/>
    <tableColumn id="11276" xr3:uid="{A96F82AD-975D-4571-BDAE-3C0969054156}" name="Column11256" dataDxfId="5119"/>
    <tableColumn id="11277" xr3:uid="{69A27E76-BB66-4E7D-B47C-FA6B2685814A}" name="Column11257" dataDxfId="5118"/>
    <tableColumn id="11278" xr3:uid="{1AC2C37E-5F74-409E-867E-832155A62D51}" name="Column11258" dataDxfId="5117"/>
    <tableColumn id="11279" xr3:uid="{F4FF2925-985C-403F-A2AA-C9AB23A8894C}" name="Column11259" dataDxfId="5116"/>
    <tableColumn id="11280" xr3:uid="{37563612-775E-4D42-BABB-51A02CC577F2}" name="Column11260" dataDxfId="5115"/>
    <tableColumn id="11281" xr3:uid="{8D1EE6B5-687A-4AFF-B96B-0C3228BFB25D}" name="Column11261" dataDxfId="5114"/>
    <tableColumn id="11282" xr3:uid="{C6A85435-AC87-412E-8BD8-C3BAE5A8A068}" name="Column11262" dataDxfId="5113"/>
    <tableColumn id="11283" xr3:uid="{E0BE42E6-5732-4B31-92C1-3C337DB683F1}" name="Column11263" dataDxfId="5112"/>
    <tableColumn id="11284" xr3:uid="{7F929E51-FD92-4DBD-BFC8-4AD17F83F0E1}" name="Column11264" dataDxfId="5111"/>
    <tableColumn id="11285" xr3:uid="{5D321C18-8B28-4916-B5BA-D01BD1043D72}" name="Column11265" dataDxfId="5110"/>
    <tableColumn id="11286" xr3:uid="{225E3314-7745-4053-904D-A69DE2C5249A}" name="Column11266" dataDxfId="5109"/>
    <tableColumn id="11287" xr3:uid="{23805266-CF7D-4B3C-9EFB-3DC008D64214}" name="Column11267" dataDxfId="5108"/>
    <tableColumn id="11288" xr3:uid="{958159D3-5B17-40F9-8FD0-B1A150AABE37}" name="Column11268" dataDxfId="5107"/>
    <tableColumn id="11289" xr3:uid="{0A51B377-2A6A-48B7-9491-9128D6FF937B}" name="Column11269" dataDxfId="5106"/>
    <tableColumn id="11290" xr3:uid="{6E1A533F-1676-443F-9F8B-4B5CBC6BEB51}" name="Column11270" dataDxfId="5105"/>
    <tableColumn id="11291" xr3:uid="{FA229E0B-5DF7-4289-A520-0BA8EE81830D}" name="Column11271" dataDxfId="5104"/>
    <tableColumn id="11292" xr3:uid="{36C9BB6E-77C3-4FFA-A98C-C286D428BDAF}" name="Column11272" dataDxfId="5103"/>
    <tableColumn id="11293" xr3:uid="{882643BE-B83D-4EAD-A776-E3B8E181D933}" name="Column11273" dataDxfId="5102"/>
    <tableColumn id="11294" xr3:uid="{BA3F6D20-0E00-493B-8D3F-F521260F8743}" name="Column11274" dataDxfId="5101"/>
    <tableColumn id="11295" xr3:uid="{E924DFDC-F2A8-4AB7-9410-D9FB3BB4744E}" name="Column11275" dataDxfId="5100"/>
    <tableColumn id="11296" xr3:uid="{F9CE17B1-4389-46BC-9F8F-580CDA0E28C8}" name="Column11276" dataDxfId="5099"/>
    <tableColumn id="11297" xr3:uid="{6960E786-6425-49C8-A73F-736729E29135}" name="Column11277" dataDxfId="5098"/>
    <tableColumn id="11298" xr3:uid="{B63100E3-33F6-461B-A44B-05501F4A4E57}" name="Column11278" dataDxfId="5097"/>
    <tableColumn id="11299" xr3:uid="{7D66A0BB-2EFF-4D19-82A8-5186D0FCA733}" name="Column11279" dataDxfId="5096"/>
    <tableColumn id="11300" xr3:uid="{14E15BC9-5396-49D4-8610-A2636FB9CD57}" name="Column11280" dataDxfId="5095"/>
    <tableColumn id="11301" xr3:uid="{C1142AB8-6C64-4A72-A160-7C57560D0B95}" name="Column11281" dataDxfId="5094"/>
    <tableColumn id="11302" xr3:uid="{D048396B-F3BC-474F-8036-13E0DF6C453F}" name="Column11282" dataDxfId="5093"/>
    <tableColumn id="11303" xr3:uid="{7D7516F7-BD00-4645-B2C4-C41A00A8468E}" name="Column11283" dataDxfId="5092"/>
    <tableColumn id="11304" xr3:uid="{825429D7-C6AB-4E96-8A63-52A8C2F82B69}" name="Column11284" dataDxfId="5091"/>
    <tableColumn id="11305" xr3:uid="{D320734D-F3F4-4F33-8912-A2EB7ECCD7DD}" name="Column11285" dataDxfId="5090"/>
    <tableColumn id="11306" xr3:uid="{A5C1A53A-DEA0-4D40-84D4-787DBF9B8C3C}" name="Column11286" dataDxfId="5089"/>
    <tableColumn id="11307" xr3:uid="{883F7406-93C7-44B6-B637-FC5C402C9078}" name="Column11287" dataDxfId="5088"/>
    <tableColumn id="11308" xr3:uid="{60CF71F0-D0BA-4D20-8720-B243860B2216}" name="Column11288" dataDxfId="5087"/>
    <tableColumn id="11309" xr3:uid="{2D417D64-E523-4904-B16F-1A5AC7FBCC76}" name="Column11289" dataDxfId="5086"/>
    <tableColumn id="11310" xr3:uid="{54F9CE91-6AC9-493C-9FE7-569E460C6AB3}" name="Column11290" dataDxfId="5085"/>
    <tableColumn id="11311" xr3:uid="{5758A742-74EA-4E74-8130-30AE01E992A1}" name="Column11291" dataDxfId="5084"/>
    <tableColumn id="11312" xr3:uid="{F100296F-12A5-4EFA-9D8C-2D995F533D62}" name="Column11292" dataDxfId="5083"/>
    <tableColumn id="11313" xr3:uid="{C02BEE0A-127E-4CE0-8375-3ECD112DB08C}" name="Column11293" dataDxfId="5082"/>
    <tableColumn id="11314" xr3:uid="{6AAC6B94-E995-41B2-B5E0-D81246C68891}" name="Column11294" dataDxfId="5081"/>
    <tableColumn id="11315" xr3:uid="{C8EEA6B5-06DD-4651-B680-53D78F431687}" name="Column11295" dataDxfId="5080"/>
    <tableColumn id="11316" xr3:uid="{07274E82-69F8-4D2F-9A77-6EA0234D7D4A}" name="Column11296" dataDxfId="5079"/>
    <tableColumn id="11317" xr3:uid="{CDB21BB8-FD77-4009-ABBE-0BE5EFB55EED}" name="Column11297" dataDxfId="5078"/>
    <tableColumn id="11318" xr3:uid="{CC5DAF37-459E-4BF6-BCC2-20E8286F27B6}" name="Column11298" dataDxfId="5077"/>
    <tableColumn id="11319" xr3:uid="{AAAABD51-991E-4F1C-8B88-3DF99FEC60A6}" name="Column11299" dataDxfId="5076"/>
    <tableColumn id="11320" xr3:uid="{0325D0C6-755E-430D-80C3-92F0B8572FCD}" name="Column11300" dataDxfId="5075"/>
    <tableColumn id="11321" xr3:uid="{B2BB3B4E-B813-4D82-82EE-85076A228416}" name="Column11301" dataDxfId="5074"/>
    <tableColumn id="11322" xr3:uid="{94329E73-F409-4208-8AA4-A7B68EF54165}" name="Column11302" dataDxfId="5073"/>
    <tableColumn id="11323" xr3:uid="{6C68D39F-4A49-41D3-AA09-1999AEABB454}" name="Column11303" dataDxfId="5072"/>
    <tableColumn id="11324" xr3:uid="{543EE756-EDE1-4B73-92BA-C2F147660BF3}" name="Column11304" dataDxfId="5071"/>
    <tableColumn id="11325" xr3:uid="{284CD0FA-C1D9-4CD3-A3CA-A665A0121C01}" name="Column11305" dataDxfId="5070"/>
    <tableColumn id="11326" xr3:uid="{4E4F0814-6875-4E7F-A908-A7CE40ADF907}" name="Column11306" dataDxfId="5069"/>
    <tableColumn id="11327" xr3:uid="{761946B3-7C22-4D98-8ABB-0804BB8B8C72}" name="Column11307" dataDxfId="5068"/>
    <tableColumn id="11328" xr3:uid="{3F63A856-4D29-41FB-9B5B-90383DBF5914}" name="Column11308" dataDxfId="5067"/>
    <tableColumn id="11329" xr3:uid="{5D4CA827-0155-44A5-BC08-44044D0C2C51}" name="Column11309" dataDxfId="5066"/>
    <tableColumn id="11330" xr3:uid="{2DCF0278-FD4A-49A5-B395-FF49EE104216}" name="Column11310" dataDxfId="5065"/>
    <tableColumn id="11331" xr3:uid="{FFE42716-4B21-4A68-A218-E6033F07A3D2}" name="Column11311" dataDxfId="5064"/>
    <tableColumn id="11332" xr3:uid="{FF31DF47-7E3B-4B01-93B3-3C2832935217}" name="Column11312" dataDxfId="5063"/>
    <tableColumn id="11333" xr3:uid="{9174FED8-A54D-496A-AB53-CEB5A8006630}" name="Column11313" dataDxfId="5062"/>
    <tableColumn id="11334" xr3:uid="{C35B6DB1-4FD6-4835-9511-56A688DB8027}" name="Column11314" dataDxfId="5061"/>
    <tableColumn id="11335" xr3:uid="{6A0C8EC0-37D8-47DA-BE15-47A8BBD03B6A}" name="Column11315" dataDxfId="5060"/>
    <tableColumn id="11336" xr3:uid="{5BC451F8-A4A4-4745-8058-0F6420BD40CE}" name="Column11316" dataDxfId="5059"/>
    <tableColumn id="11337" xr3:uid="{AE37AADF-2DCE-45C0-B023-2F865458322F}" name="Column11317" dataDxfId="5058"/>
    <tableColumn id="11338" xr3:uid="{581E2F21-C9F7-4F68-874C-2606FBC2D416}" name="Column11318" dataDxfId="5057"/>
    <tableColumn id="11339" xr3:uid="{DA3DFD01-75C0-40ED-8CE6-7EA330D20F1F}" name="Column11319" dataDxfId="5056"/>
    <tableColumn id="11340" xr3:uid="{0F3854EA-6D29-438B-B3D5-3BF6E400E00C}" name="Column11320" dataDxfId="5055"/>
    <tableColumn id="11341" xr3:uid="{0D48BB03-6FFF-4ADD-80A5-4360DC45EBC6}" name="Column11321" dataDxfId="5054"/>
    <tableColumn id="11342" xr3:uid="{6F0A0278-C9C7-4269-85A6-02745840649D}" name="Column11322" dataDxfId="5053"/>
    <tableColumn id="11343" xr3:uid="{A31D011F-9923-4091-8FE5-5A797285330C}" name="Column11323" dataDxfId="5052"/>
    <tableColumn id="11344" xr3:uid="{6A446177-FED8-4D55-B35C-9549BFCD8A5A}" name="Column11324" dataDxfId="5051"/>
    <tableColumn id="11345" xr3:uid="{8FFE6400-D538-4BB9-B3FB-28FE3C2F9215}" name="Column11325" dataDxfId="5050"/>
    <tableColumn id="11346" xr3:uid="{AD4D6984-25F3-4BB4-94C6-3DEBE2B3EF61}" name="Column11326" dataDxfId="5049"/>
    <tableColumn id="11347" xr3:uid="{C576F7BD-CCB2-4331-93AF-F942AA250499}" name="Column11327" dataDxfId="5048"/>
    <tableColumn id="11348" xr3:uid="{AC6C1F9B-DB0B-4694-AB7D-130962C0A03C}" name="Column11328" dataDxfId="5047"/>
    <tableColumn id="11349" xr3:uid="{6AD6E5AA-B68E-4918-8CBE-6CB62855BB6C}" name="Column11329" dataDxfId="5046"/>
    <tableColumn id="11350" xr3:uid="{2F10835C-73F5-4DC8-B7F2-A93858C0B2BA}" name="Column11330" dataDxfId="5045"/>
    <tableColumn id="11351" xr3:uid="{98E75BC0-DC92-462D-9356-047937EF74E1}" name="Column11331" dataDxfId="5044"/>
    <tableColumn id="11352" xr3:uid="{6F37FD03-875A-4F37-8DD1-421C63BB8F42}" name="Column11332" dataDxfId="5043"/>
    <tableColumn id="11353" xr3:uid="{CBA5AE64-19D8-4666-829A-B7A4CABF518C}" name="Column11333" dataDxfId="5042"/>
    <tableColumn id="11354" xr3:uid="{6FA87EB7-0207-4CE6-BA47-9999F8942EF8}" name="Column11334" dataDxfId="5041"/>
    <tableColumn id="11355" xr3:uid="{86549C97-8563-490E-85D3-F5A8B3CA4D74}" name="Column11335" dataDxfId="5040"/>
    <tableColumn id="11356" xr3:uid="{AEC4608D-F477-491D-869A-5966AF5F5394}" name="Column11336" dataDxfId="5039"/>
    <tableColumn id="11357" xr3:uid="{C11A9C42-B73D-4ED3-B8F6-A19E9899109A}" name="Column11337" dataDxfId="5038"/>
    <tableColumn id="11358" xr3:uid="{99D63E55-D892-45DC-91E4-70FB99EFA06E}" name="Column11338" dataDxfId="5037"/>
    <tableColumn id="11359" xr3:uid="{9CA98945-E26D-4C93-98AC-961D7F5EC188}" name="Column11339" dataDxfId="5036"/>
    <tableColumn id="11360" xr3:uid="{D9D2DC2A-608D-4724-8E54-AC97C217FCAB}" name="Column11340" dataDxfId="5035"/>
    <tableColumn id="11361" xr3:uid="{816E2097-63FD-497E-8569-18BF92AF1991}" name="Column11341" dataDxfId="5034"/>
    <tableColumn id="11362" xr3:uid="{0E1763BD-2EC1-40C3-BE1F-5BDC703FDD43}" name="Column11342" dataDxfId="5033"/>
    <tableColumn id="11363" xr3:uid="{2CF37065-289B-4138-8B56-0FAA46616E94}" name="Column11343" dataDxfId="5032"/>
    <tableColumn id="11364" xr3:uid="{C131944F-7AE3-4CAF-95AB-67C73640F4E1}" name="Column11344" dataDxfId="5031"/>
    <tableColumn id="11365" xr3:uid="{C65E4EF4-B806-463D-89A0-3C1F35836739}" name="Column11345" dataDxfId="5030"/>
    <tableColumn id="11366" xr3:uid="{4918CED5-527F-47C5-B5FD-4CA9CA27644A}" name="Column11346" dataDxfId="5029"/>
    <tableColumn id="11367" xr3:uid="{2341A420-B26A-40BC-BD1B-4FD359CDCCAF}" name="Column11347" dataDxfId="5028"/>
    <tableColumn id="11368" xr3:uid="{CCDCCF0F-761B-459E-9BCE-C6A14C3B67B5}" name="Column11348" dataDxfId="5027"/>
    <tableColumn id="11369" xr3:uid="{2F57C1A1-3EA5-40E4-855D-C6CD2421169F}" name="Column11349" dataDxfId="5026"/>
    <tableColumn id="11370" xr3:uid="{009C7E3C-482E-4A8A-952A-78953BF85665}" name="Column11350" dataDxfId="5025"/>
    <tableColumn id="11371" xr3:uid="{8A5BE3F3-432B-49CE-B772-1834A8199E82}" name="Column11351" dataDxfId="5024"/>
    <tableColumn id="11372" xr3:uid="{6E8290AC-BD1B-44ED-BEA3-227B69A31C31}" name="Column11352" dataDxfId="5023"/>
    <tableColumn id="11373" xr3:uid="{D9B30561-1AFC-497D-B9A0-C099E6598976}" name="Column11353" dataDxfId="5022"/>
    <tableColumn id="11374" xr3:uid="{7D4EF05E-9C0A-4E34-AB22-1B05625FC769}" name="Column11354" dataDxfId="5021"/>
    <tableColumn id="11375" xr3:uid="{8D097D50-E8AE-47B7-A2E8-27C9F75DD67A}" name="Column11355" dataDxfId="5020"/>
    <tableColumn id="11376" xr3:uid="{69B08DD6-382E-4B4B-9D4D-9FE1F4A80D96}" name="Column11356" dataDxfId="5019"/>
    <tableColumn id="11377" xr3:uid="{7785CC81-956A-4AA9-B85E-B430E3524E01}" name="Column11357" dataDxfId="5018"/>
    <tableColumn id="11378" xr3:uid="{477A146F-CABF-41EE-8CFD-8AB2C2167CB6}" name="Column11358" dataDxfId="5017"/>
    <tableColumn id="11379" xr3:uid="{5EA1146E-CE20-4548-A26C-29A4A1EAD490}" name="Column11359" dataDxfId="5016"/>
    <tableColumn id="11380" xr3:uid="{58F32F31-5692-421F-84FD-70BC5928CF02}" name="Column11360" dataDxfId="5015"/>
    <tableColumn id="11381" xr3:uid="{6F78A246-E738-49C0-9AEE-0AA049FF3F04}" name="Column11361" dataDxfId="5014"/>
    <tableColumn id="11382" xr3:uid="{7719BCA0-9634-4C98-B82C-DBBB9857DF38}" name="Column11362" dataDxfId="5013"/>
    <tableColumn id="11383" xr3:uid="{AE7ACCD7-8989-48F1-A1EC-ED87924E8FB6}" name="Column11363" dataDxfId="5012"/>
    <tableColumn id="11384" xr3:uid="{184FC7D6-5A30-4FD9-85AA-EAF6E1F5AA57}" name="Column11364" dataDxfId="5011"/>
    <tableColumn id="11385" xr3:uid="{00CA7C91-521D-4C22-B34A-1A302846BADA}" name="Column11365" dataDxfId="5010"/>
    <tableColumn id="11386" xr3:uid="{7386CF59-9382-4102-9F02-EF71019C3552}" name="Column11366" dataDxfId="5009"/>
    <tableColumn id="11387" xr3:uid="{B0BF739C-4DD5-437F-B266-5CDCB7EB47C7}" name="Column11367" dataDxfId="5008"/>
    <tableColumn id="11388" xr3:uid="{27DDEC18-DDEF-40F6-A5AB-77CBF0FE285A}" name="Column11368" dataDxfId="5007"/>
    <tableColumn id="11389" xr3:uid="{6ADA00E7-74C9-42EA-800A-3336610D3E86}" name="Column11369" dataDxfId="5006"/>
    <tableColumn id="11390" xr3:uid="{F6582DDD-DED6-4180-AB96-9904B337E7ED}" name="Column11370" dataDxfId="5005"/>
    <tableColumn id="11391" xr3:uid="{6091F28F-4D24-45B2-93FC-F20CF7A98AB9}" name="Column11371" dataDxfId="5004"/>
    <tableColumn id="11392" xr3:uid="{C1358CEC-A4C2-4F64-9D14-3ADEF3E7EC34}" name="Column11372" dataDxfId="5003"/>
    <tableColumn id="11393" xr3:uid="{9A36A41F-705B-4B18-BEED-097C5CF4AA6E}" name="Column11373" dataDxfId="5002"/>
    <tableColumn id="11394" xr3:uid="{DF1E8D99-6420-4986-8F0A-1DDED619F91C}" name="Column11374" dataDxfId="5001"/>
    <tableColumn id="11395" xr3:uid="{ABC08921-57B0-4A52-A9BE-1B339925E6BE}" name="Column11375" dataDxfId="5000"/>
    <tableColumn id="11396" xr3:uid="{FC1668D2-98B5-44CF-A2E6-82D83F5CD7F0}" name="Column11376" dataDxfId="4999"/>
    <tableColumn id="11397" xr3:uid="{CBAB2904-C895-4D71-9BE7-04653ABA5937}" name="Column11377" dataDxfId="4998"/>
    <tableColumn id="11398" xr3:uid="{F97C7FDA-14C7-492E-8BC8-C4E550AC4E2C}" name="Column11378" dataDxfId="4997"/>
    <tableColumn id="11399" xr3:uid="{C20FD25D-5188-4A8B-9897-2AD1E4D5D5DB}" name="Column11379" dataDxfId="4996"/>
    <tableColumn id="11400" xr3:uid="{CF5E50C9-E49B-435D-A7DC-329C06D1502E}" name="Column11380" dataDxfId="4995"/>
    <tableColumn id="11401" xr3:uid="{E6635C2D-998D-4806-9E39-79A0785B082B}" name="Column11381" dataDxfId="4994"/>
    <tableColumn id="11402" xr3:uid="{E44CB092-5A25-4304-BB36-30E262D945B8}" name="Column11382" dataDxfId="4993"/>
    <tableColumn id="11403" xr3:uid="{312FD073-D2E9-4115-8337-1139B071D36E}" name="Column11383" dataDxfId="4992"/>
    <tableColumn id="11404" xr3:uid="{3455FD2B-A04A-44B6-BDDA-34F3110C780B}" name="Column11384" dataDxfId="4991"/>
    <tableColumn id="11405" xr3:uid="{7FAB4699-A2C7-4352-AEB9-582BACD1BCB6}" name="Column11385" dataDxfId="4990"/>
    <tableColumn id="11406" xr3:uid="{887F275A-695E-4F10-B0E5-4E9CB78466CF}" name="Column11386" dataDxfId="4989"/>
    <tableColumn id="11407" xr3:uid="{61389CE5-B81E-4473-960F-73F2737788D9}" name="Column11387" dataDxfId="4988"/>
    <tableColumn id="11408" xr3:uid="{B65735C9-CAA8-4315-8F42-40369CD258CE}" name="Column11388" dataDxfId="4987"/>
    <tableColumn id="11409" xr3:uid="{D248D81F-E117-421B-9141-3FB9B39077A5}" name="Column11389" dataDxfId="4986"/>
    <tableColumn id="11410" xr3:uid="{4095E499-EE15-40CD-8D3F-CE4740CE31B0}" name="Column11390" dataDxfId="4985"/>
    <tableColumn id="11411" xr3:uid="{2D70B8D2-A6EF-45B0-AA6B-390C90B5333D}" name="Column11391" dataDxfId="4984"/>
    <tableColumn id="11412" xr3:uid="{8B942B21-5678-48A5-BF30-AF09AE89BC90}" name="Column11392" dataDxfId="4983"/>
    <tableColumn id="11413" xr3:uid="{A4F8CE8D-709B-4E73-974A-5D1201DE8503}" name="Column11393" dataDxfId="4982"/>
    <tableColumn id="11414" xr3:uid="{A2F6F822-EECE-48BB-8B3C-E075F5082AAE}" name="Column11394" dataDxfId="4981"/>
    <tableColumn id="11415" xr3:uid="{5F0383BE-D5BF-4D38-99A6-8E1EBD25C6EC}" name="Column11395" dataDxfId="4980"/>
    <tableColumn id="11416" xr3:uid="{AD56C6D9-1ACD-4651-9CFC-5079F8EAE354}" name="Column11396" dataDxfId="4979"/>
    <tableColumn id="11417" xr3:uid="{3B8F56A2-E208-4C5C-967D-3545777118AE}" name="Column11397" dataDxfId="4978"/>
    <tableColumn id="11418" xr3:uid="{D314B8AE-A3B8-4676-9F3A-8DE5C0E21A0A}" name="Column11398" dataDxfId="4977"/>
    <tableColumn id="11419" xr3:uid="{B669DBEA-D0B3-4FC3-868E-07AF16FEBC67}" name="Column11399" dataDxfId="4976"/>
    <tableColumn id="11420" xr3:uid="{8C8A3C36-E8FA-4B24-993A-36D9F869127B}" name="Column11400" dataDxfId="4975"/>
    <tableColumn id="11421" xr3:uid="{1C0594E8-E366-4F2C-9300-D63F744B9034}" name="Column11401" dataDxfId="4974"/>
    <tableColumn id="11422" xr3:uid="{AF83E44A-6A69-4D35-9862-1E1FAFEFE28F}" name="Column11402" dataDxfId="4973"/>
    <tableColumn id="11423" xr3:uid="{75608684-7B58-4E64-AC22-E6652D40948B}" name="Column11403" dataDxfId="4972"/>
    <tableColumn id="11424" xr3:uid="{DA0FE224-F1C4-415E-A2B7-6A9AB0D0A78A}" name="Column11404" dataDxfId="4971"/>
    <tableColumn id="11425" xr3:uid="{D1FC070D-73D9-4F28-A31A-54884CC928B9}" name="Column11405" dataDxfId="4970"/>
    <tableColumn id="11426" xr3:uid="{4211BA3F-CDC7-4656-8406-702BE5DFA7EC}" name="Column11406" dataDxfId="4969"/>
    <tableColumn id="11427" xr3:uid="{F27FEBF6-D0D1-4CCD-ADC9-DB8AB2E436C7}" name="Column11407" dataDxfId="4968"/>
    <tableColumn id="11428" xr3:uid="{C4F2858C-21F9-4B29-8AA8-9CB13E129D47}" name="Column11408" dataDxfId="4967"/>
    <tableColumn id="11429" xr3:uid="{F4C8B5B2-76BE-40BC-BB7E-03EB9AD9CFCB}" name="Column11409" dataDxfId="4966"/>
    <tableColumn id="11430" xr3:uid="{6F3A1CE2-B539-4FA6-9E0C-AB3E823AE908}" name="Column11410" dataDxfId="4965"/>
    <tableColumn id="11431" xr3:uid="{9C239BCE-4E95-4A67-B3AF-41221C995F17}" name="Column11411" dataDxfId="4964"/>
    <tableColumn id="11432" xr3:uid="{8F5E2731-BD9E-4C8C-8497-9FD0C845C66F}" name="Column11412" dataDxfId="4963"/>
    <tableColumn id="11433" xr3:uid="{DA74F4A1-CFB5-4EC4-80A3-F73F5A3ACA1A}" name="Column11413" dataDxfId="4962"/>
    <tableColumn id="11434" xr3:uid="{3B9BFD6B-8B41-434D-9FA2-2C7B7792025B}" name="Column11414" dataDxfId="4961"/>
    <tableColumn id="11435" xr3:uid="{9D0899ED-1075-46C3-963A-F01EA21A1AD7}" name="Column11415" dataDxfId="4960"/>
    <tableColumn id="11436" xr3:uid="{92CADD1D-2EE3-45CE-A49C-A04BF3411F15}" name="Column11416" dataDxfId="4959"/>
    <tableColumn id="11437" xr3:uid="{46B8B05B-A1E1-4A37-BB04-B5F29D440DC2}" name="Column11417" dataDxfId="4958"/>
    <tableColumn id="11438" xr3:uid="{FD5F4B5C-34C8-41EE-B02C-BE873902622E}" name="Column11418" dataDxfId="4957"/>
    <tableColumn id="11439" xr3:uid="{2A5A4BCA-7D16-497A-9645-BE3BB65A74E8}" name="Column11419" dataDxfId="4956"/>
    <tableColumn id="11440" xr3:uid="{6C8C6B7A-9BCE-4327-AF6C-4CA99CEE55DC}" name="Column11420" dataDxfId="4955"/>
    <tableColumn id="11441" xr3:uid="{052C51ED-5B89-4EB3-9B2D-354CB6B8F697}" name="Column11421" dataDxfId="4954"/>
    <tableColumn id="11442" xr3:uid="{7A51E165-E4EC-4C17-9171-D6AD407C7768}" name="Column11422" dataDxfId="4953"/>
    <tableColumn id="11443" xr3:uid="{C4B9EC91-7D04-4799-A44D-FE1FFA64F764}" name="Column11423" dataDxfId="4952"/>
    <tableColumn id="11444" xr3:uid="{50B1EF39-5275-4CC9-8FA1-082C327F0DC1}" name="Column11424" dataDxfId="4951"/>
    <tableColumn id="11445" xr3:uid="{A40E3F43-C409-425D-929C-295B21CF40F0}" name="Column11425" dataDxfId="4950"/>
    <tableColumn id="11446" xr3:uid="{F8D7108E-5F45-4FAF-ABEB-1821D0320902}" name="Column11426" dataDxfId="4949"/>
    <tableColumn id="11447" xr3:uid="{4B0FFC26-DC79-4F04-B58F-06A2042E1DF2}" name="Column11427" dataDxfId="4948"/>
    <tableColumn id="11448" xr3:uid="{BD7574BB-B309-4CD4-95AE-1461217BAFF8}" name="Column11428" dataDxfId="4947"/>
    <tableColumn id="11449" xr3:uid="{1AC723FD-42F7-4D40-857B-58424D804FE7}" name="Column11429" dataDxfId="4946"/>
    <tableColumn id="11450" xr3:uid="{3584438B-FD98-494E-882B-4076342226E3}" name="Column11430" dataDxfId="4945"/>
    <tableColumn id="11451" xr3:uid="{A6D08EA0-3EAC-49FC-90CD-EEA814E65930}" name="Column11431" dataDxfId="4944"/>
    <tableColumn id="11452" xr3:uid="{98BC3D6F-212D-48F9-B314-BF73DA6CC0C9}" name="Column11432" dataDxfId="4943"/>
    <tableColumn id="11453" xr3:uid="{3532C20B-EA27-4967-82B2-76297E6BB7E9}" name="Column11433" dataDxfId="4942"/>
    <tableColumn id="11454" xr3:uid="{4511A22C-1EA7-42BA-B6D5-0C741C2F73A5}" name="Column11434" dataDxfId="4941"/>
    <tableColumn id="11455" xr3:uid="{AD2C10E9-A2CC-4BFB-A1B5-DC9BA3A1B969}" name="Column11435" dataDxfId="4940"/>
    <tableColumn id="11456" xr3:uid="{61A21968-34EA-44B6-8427-5A95879E6028}" name="Column11436" dataDxfId="4939"/>
    <tableColumn id="11457" xr3:uid="{46E7F7A5-9308-431E-9ECC-86ADA300E1A6}" name="Column11437" dataDxfId="4938"/>
    <tableColumn id="11458" xr3:uid="{DDDC17F7-D48B-4182-9D98-FC8F807F240F}" name="Column11438" dataDxfId="4937"/>
    <tableColumn id="11459" xr3:uid="{8A9D4A61-5072-4394-99D8-9B0ABEE34B12}" name="Column11439" dataDxfId="4936"/>
    <tableColumn id="11460" xr3:uid="{658AFBE6-51EC-437A-A68F-8DF38C41B2E0}" name="Column11440" dataDxfId="4935"/>
    <tableColumn id="11461" xr3:uid="{7C3954A0-4DF9-4900-B684-CA469A6BF5ED}" name="Column11441" dataDxfId="4934"/>
    <tableColumn id="11462" xr3:uid="{E71719FA-4D3A-4AF1-976B-6EA2604693EC}" name="Column11442" dataDxfId="4933"/>
    <tableColumn id="11463" xr3:uid="{F0FBC0D6-B79C-4272-A669-94EF2664D8AD}" name="Column11443" dataDxfId="4932"/>
    <tableColumn id="11464" xr3:uid="{D4529268-3515-44ED-BEE3-40162E159514}" name="Column11444" dataDxfId="4931"/>
    <tableColumn id="11465" xr3:uid="{1121F9F1-30A1-49AF-90A8-7C74D72F7398}" name="Column11445" dataDxfId="4930"/>
    <tableColumn id="11466" xr3:uid="{0459F59E-2ACF-4B46-B74D-6D2E224B95C0}" name="Column11446" dataDxfId="4929"/>
    <tableColumn id="11467" xr3:uid="{AF8DDD35-F932-4EAE-B3A4-B8991A0CAC5D}" name="Column11447" dataDxfId="4928"/>
    <tableColumn id="11468" xr3:uid="{7A465A0C-99B9-487D-8B8D-D6F0B929825C}" name="Column11448" dataDxfId="4927"/>
    <tableColumn id="11469" xr3:uid="{CF64E73A-440C-4212-9B66-1F558533DCBF}" name="Column11449" dataDxfId="4926"/>
    <tableColumn id="11470" xr3:uid="{3506443D-2307-471F-844A-E2124AD2AFCF}" name="Column11450" dataDxfId="4925"/>
    <tableColumn id="11471" xr3:uid="{9482027D-DA4C-4B87-B3F4-6B64FD1F90B9}" name="Column11451" dataDxfId="4924"/>
    <tableColumn id="11472" xr3:uid="{9609B15A-9FE5-4FBC-A31D-8978D3A2DC70}" name="Column11452" dataDxfId="4923"/>
    <tableColumn id="11473" xr3:uid="{4EE5FADC-5C8A-45DA-99C1-34EC77560763}" name="Column11453" dataDxfId="4922"/>
    <tableColumn id="11474" xr3:uid="{2BDB3428-4DF4-4A34-A2DA-320FBB8D4325}" name="Column11454" dataDxfId="4921"/>
    <tableColumn id="11475" xr3:uid="{36322CA0-5C93-4BD6-92F8-A9E4D4599FF5}" name="Column11455" dataDxfId="4920"/>
    <tableColumn id="11476" xr3:uid="{6A8FE739-324B-4763-8C04-0670330C138C}" name="Column11456" dataDxfId="4919"/>
    <tableColumn id="11477" xr3:uid="{84537EC6-A87F-4B63-91EA-BF8989B2510A}" name="Column11457" dataDxfId="4918"/>
    <tableColumn id="11478" xr3:uid="{49CB5CFC-6042-44D6-8AEF-B8539D9B88CE}" name="Column11458" dataDxfId="4917"/>
    <tableColumn id="11479" xr3:uid="{35CEED4B-CA0D-44D6-8139-962CB6383F61}" name="Column11459" dataDxfId="4916"/>
    <tableColumn id="11480" xr3:uid="{28C52DC1-E549-458C-98BA-955F883DD1F9}" name="Column11460" dataDxfId="4915"/>
    <tableColumn id="11481" xr3:uid="{27CD9599-847B-436B-BB09-E39447E10671}" name="Column11461" dataDxfId="4914"/>
    <tableColumn id="11482" xr3:uid="{BEDA8DF2-5456-4B03-8EC9-590338698F95}" name="Column11462" dataDxfId="4913"/>
    <tableColumn id="11483" xr3:uid="{60BFA2DA-5B11-4956-AF0A-A274CCFD68B2}" name="Column11463" dataDxfId="4912"/>
    <tableColumn id="11484" xr3:uid="{E8C1EA7E-1921-48A2-909A-280DBE90AE0B}" name="Column11464" dataDxfId="4911"/>
    <tableColumn id="11485" xr3:uid="{153E3367-95FF-479D-A8C4-DFB83F32872A}" name="Column11465" dataDxfId="4910"/>
    <tableColumn id="11486" xr3:uid="{706F5157-1812-4FAB-83B2-E3B70EC86E37}" name="Column11466" dataDxfId="4909"/>
    <tableColumn id="11487" xr3:uid="{E07842AF-948F-4AA4-B2FB-6CB5F3A54E1B}" name="Column11467" dataDxfId="4908"/>
    <tableColumn id="11488" xr3:uid="{8E934386-93D2-4D55-9D3E-938699098F44}" name="Column11468" dataDxfId="4907"/>
    <tableColumn id="11489" xr3:uid="{4F468F20-8263-4C78-9E08-C39D6B743BC9}" name="Column11469" dataDxfId="4906"/>
    <tableColumn id="11490" xr3:uid="{E93FEFC0-7B47-4C29-B4E6-18EB0B3686CA}" name="Column11470" dataDxfId="4905"/>
    <tableColumn id="11491" xr3:uid="{C7D57249-F495-4774-A41C-D032D289FA32}" name="Column11471" dataDxfId="4904"/>
    <tableColumn id="11492" xr3:uid="{AC9DA1B0-BBC3-4885-88D8-4985BFD29F6F}" name="Column11472" dataDxfId="4903"/>
    <tableColumn id="11493" xr3:uid="{715FCB6F-499B-4579-94B1-82E2FE9860D5}" name="Column11473" dataDxfId="4902"/>
    <tableColumn id="11494" xr3:uid="{3EF7E866-CC4D-4C64-B58B-18B066198DBF}" name="Column11474" dataDxfId="4901"/>
    <tableColumn id="11495" xr3:uid="{72187243-C6A0-4BF0-BE5E-1E3740156E14}" name="Column11475" dataDxfId="4900"/>
    <tableColumn id="11496" xr3:uid="{27F62353-AA2A-4DD0-AE44-00F8737171D2}" name="Column11476" dataDxfId="4899"/>
    <tableColumn id="11497" xr3:uid="{B6E8BE88-B654-4D4F-B1B2-1EA0109D385E}" name="Column11477" dataDxfId="4898"/>
    <tableColumn id="11498" xr3:uid="{50AC52F8-E9EF-4832-A5A3-30824B882ED9}" name="Column11478" dataDxfId="4897"/>
    <tableColumn id="11499" xr3:uid="{8E5D9D28-AC22-4D21-A7C9-10FDEE5E1F16}" name="Column11479" dataDxfId="4896"/>
    <tableColumn id="11500" xr3:uid="{D9DD15EA-AEBC-4807-A257-1301917A9F7D}" name="Column11480" dataDxfId="4895"/>
    <tableColumn id="11501" xr3:uid="{CED6F277-17C2-4F47-9AD8-2D440D477547}" name="Column11481" dataDxfId="4894"/>
    <tableColumn id="11502" xr3:uid="{584751B9-D7E9-4183-9B4B-A748E25F81A2}" name="Column11482" dataDxfId="4893"/>
    <tableColumn id="11503" xr3:uid="{A431F8DB-9A11-4459-88E9-0CD9411C9092}" name="Column11483" dataDxfId="4892"/>
    <tableColumn id="11504" xr3:uid="{7684AEB8-4134-40B8-A21A-7694AFECD34D}" name="Column11484" dataDxfId="4891"/>
    <tableColumn id="11505" xr3:uid="{FD6AFF42-5E3F-440A-9375-82DDC6BD0BF8}" name="Column11485" dataDxfId="4890"/>
    <tableColumn id="11506" xr3:uid="{FEED83F2-62BB-4EA7-A4E4-2231EC6B543D}" name="Column11486" dataDxfId="4889"/>
    <tableColumn id="11507" xr3:uid="{D75D1AC9-C66A-414D-9C70-21ABA463433A}" name="Column11487" dataDxfId="4888"/>
    <tableColumn id="11508" xr3:uid="{995286B4-F0F3-4DCC-9D1C-ADCA3BDE0A09}" name="Column11488" dataDxfId="4887"/>
    <tableColumn id="11509" xr3:uid="{12955600-7A3D-47E7-9248-35ABC8C3655B}" name="Column11489" dataDxfId="4886"/>
    <tableColumn id="11510" xr3:uid="{B40A74BF-91AF-4B3F-A52C-38B1E2624F41}" name="Column11490" dataDxfId="4885"/>
    <tableColumn id="11511" xr3:uid="{2940F796-ADDC-45B2-8B32-1EE3289D3AAF}" name="Column11491" dataDxfId="4884"/>
    <tableColumn id="11512" xr3:uid="{566D6B2F-544F-4981-9F49-0F0014608DBA}" name="Column11492" dataDxfId="4883"/>
    <tableColumn id="11513" xr3:uid="{7910CDE0-2C1D-4D94-BA87-A345A5BD8CFA}" name="Column11493" dataDxfId="4882"/>
    <tableColumn id="11514" xr3:uid="{B5507FE7-2829-44A3-8216-ABB4952AA8D9}" name="Column11494" dataDxfId="4881"/>
    <tableColumn id="11515" xr3:uid="{C2BB462B-0C58-41CB-A824-BEB6A05B35BB}" name="Column11495" dataDxfId="4880"/>
    <tableColumn id="11516" xr3:uid="{BA071DB1-BD2D-47A5-8C71-1091458AD7E3}" name="Column11496" dataDxfId="4879"/>
    <tableColumn id="11517" xr3:uid="{71ED2D15-B064-4D08-84C0-65075150CAEC}" name="Column11497" dataDxfId="4878"/>
    <tableColumn id="11518" xr3:uid="{C8D21048-4F45-42F4-A57D-DD52B5D82478}" name="Column11498" dataDxfId="4877"/>
    <tableColumn id="11519" xr3:uid="{DF5B3C82-122E-49C6-98D3-61762B49DBFB}" name="Column11499" dataDxfId="4876"/>
    <tableColumn id="11520" xr3:uid="{5CE97C78-B63C-46A3-9477-F75FE447ABDF}" name="Column11500" dataDxfId="4875"/>
    <tableColumn id="11521" xr3:uid="{4572DAA5-302D-4252-9C13-D1A4BE45F14B}" name="Column11501" dataDxfId="4874"/>
    <tableColumn id="11522" xr3:uid="{48A0DE08-19E2-45C5-BCB0-E42D184AC189}" name="Column11502" dataDxfId="4873"/>
    <tableColumn id="11523" xr3:uid="{A06584A0-CE44-4756-AC19-F7085C54983C}" name="Column11503" dataDxfId="4872"/>
    <tableColumn id="11524" xr3:uid="{81B2DAE7-0E63-41D3-A5DB-E0CAA104DC82}" name="Column11504" dataDxfId="4871"/>
    <tableColumn id="11525" xr3:uid="{8E9978D7-732B-4BB0-8E55-6F7D4ABE186F}" name="Column11505" dataDxfId="4870"/>
    <tableColumn id="11526" xr3:uid="{ED6F3C13-335F-4A6B-9622-96F90D925531}" name="Column11506" dataDxfId="4869"/>
    <tableColumn id="11527" xr3:uid="{532B2DA0-CA92-4FC0-8E0E-722867CAA426}" name="Column11507" dataDxfId="4868"/>
    <tableColumn id="11528" xr3:uid="{D53E6EDF-E326-43BD-A4F3-5B7C22ECD394}" name="Column11508" dataDxfId="4867"/>
    <tableColumn id="11529" xr3:uid="{07FB0B19-9EC6-4A99-84F3-F152ADABF435}" name="Column11509" dataDxfId="4866"/>
    <tableColumn id="11530" xr3:uid="{BDA9F6CD-7798-4EC0-A321-CD3DB7A07CEC}" name="Column11510" dataDxfId="4865"/>
    <tableColumn id="11531" xr3:uid="{729BE918-A9C6-48F9-AC65-88369E6DE1C0}" name="Column11511" dataDxfId="4864"/>
    <tableColumn id="11532" xr3:uid="{89CB8915-CD7C-4512-A7D4-62EAC7FFB90C}" name="Column11512" dataDxfId="4863"/>
    <tableColumn id="11533" xr3:uid="{01697044-7263-428A-BCE7-8706AE863CD3}" name="Column11513" dataDxfId="4862"/>
    <tableColumn id="11534" xr3:uid="{E974D3C7-B4A9-422C-AE36-72F4101BA8DB}" name="Column11514" dataDxfId="4861"/>
    <tableColumn id="11535" xr3:uid="{B4D21032-6119-4E6D-835D-4D2575B2475F}" name="Column11515" dataDxfId="4860"/>
    <tableColumn id="11536" xr3:uid="{8F9B628E-EB73-435A-9B74-6A49F0BDB47C}" name="Column11516" dataDxfId="4859"/>
    <tableColumn id="11537" xr3:uid="{5C211E38-2471-4134-9B78-DF1BBA324343}" name="Column11517" dataDxfId="4858"/>
    <tableColumn id="11538" xr3:uid="{14566980-F48C-460E-9F7B-781C914CDA2C}" name="Column11518" dataDxfId="4857"/>
    <tableColumn id="11539" xr3:uid="{17B4248F-3A50-4244-91C0-A61FAE3ED212}" name="Column11519" dataDxfId="4856"/>
    <tableColumn id="11540" xr3:uid="{79B4D231-B731-422A-ABCD-CE09B4F50075}" name="Column11520" dataDxfId="4855"/>
    <tableColumn id="11541" xr3:uid="{32C82F7F-4B85-458D-B929-3B9B507F5811}" name="Column11521" dataDxfId="4854"/>
    <tableColumn id="11542" xr3:uid="{83FC7E89-ED34-4230-8CF9-BC69BD2982EA}" name="Column11522" dataDxfId="4853"/>
    <tableColumn id="11543" xr3:uid="{677E0CF8-B305-4731-ABC6-C1D7080193B5}" name="Column11523" dataDxfId="4852"/>
    <tableColumn id="11544" xr3:uid="{DA7FE324-D7A7-4746-B855-B6E0C7C47B68}" name="Column11524" dataDxfId="4851"/>
    <tableColumn id="11545" xr3:uid="{2C76AB43-D006-4C27-B97B-4861202ECC6D}" name="Column11525" dataDxfId="4850"/>
    <tableColumn id="11546" xr3:uid="{15F46952-235F-4C06-83AF-23687F4E0233}" name="Column11526" dataDxfId="4849"/>
    <tableColumn id="11547" xr3:uid="{97D384E9-B222-4EA6-B259-34058D9382E8}" name="Column11527" dataDxfId="4848"/>
    <tableColumn id="11548" xr3:uid="{A3CC25C2-5C83-4371-95E1-4DF6C04DE5B3}" name="Column11528" dataDxfId="4847"/>
    <tableColumn id="11549" xr3:uid="{FB0441DC-F45B-4597-8F48-54FDEC25D88E}" name="Column11529" dataDxfId="4846"/>
    <tableColumn id="11550" xr3:uid="{CBF0882A-29FC-4354-B8B8-912E370BEB57}" name="Column11530" dataDxfId="4845"/>
    <tableColumn id="11551" xr3:uid="{A37E808E-1453-428E-8414-1C5773321A3D}" name="Column11531" dataDxfId="4844"/>
    <tableColumn id="11552" xr3:uid="{515C518F-A29A-4BDD-B646-EEC00D2886CC}" name="Column11532" dataDxfId="4843"/>
    <tableColumn id="11553" xr3:uid="{7B5837BF-1167-4D19-8F19-AC013F05ADFA}" name="Column11533" dataDxfId="4842"/>
    <tableColumn id="11554" xr3:uid="{A0E370BB-2C6D-47ED-8CB8-19D15217B660}" name="Column11534" dataDxfId="4841"/>
    <tableColumn id="11555" xr3:uid="{8E31C718-540B-4838-919E-1963D60C65FF}" name="Column11535" dataDxfId="4840"/>
    <tableColumn id="11556" xr3:uid="{AA4E587E-B35F-4FB4-ADAB-2B135BF5B8F7}" name="Column11536" dataDxfId="4839"/>
    <tableColumn id="11557" xr3:uid="{A03C40A2-BF1A-442D-A690-DB4EE91F025F}" name="Column11537" dataDxfId="4838"/>
    <tableColumn id="11558" xr3:uid="{10DF5F99-230A-4258-9890-B412629FA00A}" name="Column11538" dataDxfId="4837"/>
    <tableColumn id="11559" xr3:uid="{CDEF6CB3-7668-4DF2-B1D2-A14CB1B60CDD}" name="Column11539" dataDxfId="4836"/>
    <tableColumn id="11560" xr3:uid="{2CCA83D3-4249-4AA2-A5E7-16B7DF96B6A7}" name="Column11540" dataDxfId="4835"/>
    <tableColumn id="11561" xr3:uid="{6B396A74-B48B-48ED-BEFC-AE0205386BC0}" name="Column11541" dataDxfId="4834"/>
    <tableColumn id="11562" xr3:uid="{BAF05F31-BE65-475A-876E-D8E9BC15792F}" name="Column11542" dataDxfId="4833"/>
    <tableColumn id="11563" xr3:uid="{289AF53F-14A1-4213-8780-F3DC80F7EA20}" name="Column11543" dataDxfId="4832"/>
    <tableColumn id="11564" xr3:uid="{C1A9CAFE-1E46-4EE5-B0F0-FD352EA8FF72}" name="Column11544" dataDxfId="4831"/>
    <tableColumn id="11565" xr3:uid="{9D10A1E0-FFA1-40F0-9B0F-7FE61E3FBCE5}" name="Column11545" dataDxfId="4830"/>
    <tableColumn id="11566" xr3:uid="{501174A3-4963-4503-8098-C43FEB67A0CC}" name="Column11546" dataDxfId="4829"/>
    <tableColumn id="11567" xr3:uid="{B8D689FB-5DB4-4BDA-927F-C6A3431BD270}" name="Column11547" dataDxfId="4828"/>
    <tableColumn id="11568" xr3:uid="{08F236F8-4599-4BB0-A728-94EC29DE668E}" name="Column11548" dataDxfId="4827"/>
    <tableColumn id="11569" xr3:uid="{4ABD86DC-385F-4752-8B85-D27DE1D6A199}" name="Column11549" dataDxfId="4826"/>
    <tableColumn id="11570" xr3:uid="{0C69436E-30ED-4287-A488-D0C63F7D8D96}" name="Column11550" dataDxfId="4825"/>
    <tableColumn id="11571" xr3:uid="{62818830-BE55-455C-89B2-39E41622D1AE}" name="Column11551" dataDxfId="4824"/>
    <tableColumn id="11572" xr3:uid="{F784C1FC-9B48-4BD5-9D5A-E1EA644CC468}" name="Column11552" dataDxfId="4823"/>
    <tableColumn id="11573" xr3:uid="{17D8D17E-9187-4731-B2C1-B4FD7614E8AA}" name="Column11553" dataDxfId="4822"/>
    <tableColumn id="11574" xr3:uid="{EA13A5BE-B57B-442D-87BC-A52B00696F47}" name="Column11554" dataDxfId="4821"/>
    <tableColumn id="11575" xr3:uid="{927B4863-57F3-49BA-8EBA-095080F208A7}" name="Column11555" dataDxfId="4820"/>
    <tableColumn id="11576" xr3:uid="{0AB98335-6B3B-48B6-8E50-70DDEA3BDCFB}" name="Column11556" dataDxfId="4819"/>
    <tableColumn id="11577" xr3:uid="{5A0C9535-6194-4B3E-9C24-B0B46EB2AA89}" name="Column11557" dataDxfId="4818"/>
    <tableColumn id="11578" xr3:uid="{7345D0AE-2247-480E-8496-9A45CB282F8A}" name="Column11558" dataDxfId="4817"/>
    <tableColumn id="11579" xr3:uid="{D012FB4D-EA1C-4E68-A018-29B1754D0E12}" name="Column11559" dataDxfId="4816"/>
    <tableColumn id="11580" xr3:uid="{137F7EB3-9513-45A1-A09F-96EB4FCC0C21}" name="Column11560" dataDxfId="4815"/>
    <tableColumn id="11581" xr3:uid="{239404AB-EF79-44FC-835F-97401AACA067}" name="Column11561" dataDxfId="4814"/>
    <tableColumn id="11582" xr3:uid="{104806E7-19BE-4BA8-A22E-119FC30A50B1}" name="Column11562" dataDxfId="4813"/>
    <tableColumn id="11583" xr3:uid="{5C8AA450-985F-424F-B743-D8BE1E403CD5}" name="Column11563" dataDxfId="4812"/>
    <tableColumn id="11584" xr3:uid="{A5F2420E-F214-430A-8023-F5E01CBAFF42}" name="Column11564" dataDxfId="4811"/>
    <tableColumn id="11585" xr3:uid="{168D2CC0-EF69-475E-BF69-E0399F4B9C3F}" name="Column11565" dataDxfId="4810"/>
    <tableColumn id="11586" xr3:uid="{737FDF48-5665-4402-BF11-B76F607245D9}" name="Column11566" dataDxfId="4809"/>
    <tableColumn id="11587" xr3:uid="{54F97515-5395-45CF-A8F8-BFA64AF726CE}" name="Column11567" dataDxfId="4808"/>
    <tableColumn id="11588" xr3:uid="{D7CD011B-F66B-4585-9C5B-E1A59AB1061B}" name="Column11568" dataDxfId="4807"/>
    <tableColumn id="11589" xr3:uid="{323F24B2-6F35-4F1C-BAED-A81EAF4D77B1}" name="Column11569" dataDxfId="4806"/>
    <tableColumn id="11590" xr3:uid="{62C7CCB5-A9C1-4164-AE5E-89F387222CEE}" name="Column11570" dataDxfId="4805"/>
    <tableColumn id="11591" xr3:uid="{BF697000-A2E8-411A-843B-DBBFE66CEC84}" name="Column11571" dataDxfId="4804"/>
    <tableColumn id="11592" xr3:uid="{C79D2B2F-18AF-4F99-8F2B-30E179EF2F12}" name="Column11572" dataDxfId="4803"/>
    <tableColumn id="11593" xr3:uid="{9F3A727B-054D-41C9-B0E5-C5DC141CEF85}" name="Column11573" dataDxfId="4802"/>
    <tableColumn id="11594" xr3:uid="{557DC67E-DE95-496D-B9F7-18469C71304C}" name="Column11574" dataDxfId="4801"/>
    <tableColumn id="11595" xr3:uid="{9741D6F6-CE5A-4CCE-8DF2-81F4A98BBDA1}" name="Column11575" dataDxfId="4800"/>
    <tableColumn id="11596" xr3:uid="{9781F4BE-A98F-49AF-82FE-A9AA43D6FD6F}" name="Column11576" dataDxfId="4799"/>
    <tableColumn id="11597" xr3:uid="{85C8CE60-DD57-40BF-9D94-3FABF22AE157}" name="Column11577" dataDxfId="4798"/>
    <tableColumn id="11598" xr3:uid="{3199AB64-2232-453A-8A28-FD7F1FB241AE}" name="Column11578" dataDxfId="4797"/>
    <tableColumn id="11599" xr3:uid="{F4D18C42-F668-4F45-8B33-9505E8EDE2BF}" name="Column11579" dataDxfId="4796"/>
    <tableColumn id="11600" xr3:uid="{528742D3-2854-4F1C-B021-60C9289EA4B0}" name="Column11580" dataDxfId="4795"/>
    <tableColumn id="11601" xr3:uid="{8281ABB8-4E84-4B34-8005-D0826E060395}" name="Column11581" dataDxfId="4794"/>
    <tableColumn id="11602" xr3:uid="{D94E6049-AD78-4BEC-B5DF-09E197E0D171}" name="Column11582" dataDxfId="4793"/>
    <tableColumn id="11603" xr3:uid="{E1C44EA5-7E89-43C2-82B5-05AAEEC20EAD}" name="Column11583" dataDxfId="4792"/>
    <tableColumn id="11604" xr3:uid="{2524B06C-B8DE-4B9F-A219-F55F409CCDEB}" name="Column11584" dataDxfId="4791"/>
    <tableColumn id="11605" xr3:uid="{6BA28FA3-9E9B-4522-8E39-38FEAF667414}" name="Column11585" dataDxfId="4790"/>
    <tableColumn id="11606" xr3:uid="{78CA8BA1-9EFC-4E05-8E9E-5E86E2B1ECA0}" name="Column11586" dataDxfId="4789"/>
    <tableColumn id="11607" xr3:uid="{F266B0F6-2E34-4BC3-B43B-22E115E12CC7}" name="Column11587" dataDxfId="4788"/>
    <tableColumn id="11608" xr3:uid="{D1468ED5-ACDC-41AE-B65B-7A0F87263226}" name="Column11588" dataDxfId="4787"/>
    <tableColumn id="11609" xr3:uid="{8D7F3D7C-8C91-4335-AAB2-679C9CDB0FBF}" name="Column11589" dataDxfId="4786"/>
    <tableColumn id="11610" xr3:uid="{B0549D5D-2189-460F-A909-4E8E417C194E}" name="Column11590" dataDxfId="4785"/>
    <tableColumn id="11611" xr3:uid="{8A9DF504-7817-42CD-BEDF-B5F50CA66669}" name="Column11591" dataDxfId="4784"/>
    <tableColumn id="11612" xr3:uid="{DE752B1C-6A6F-4919-A498-E7F7C191A69A}" name="Column11592" dataDxfId="4783"/>
    <tableColumn id="11613" xr3:uid="{C8053BB2-1728-44F8-9DE3-EE82A578FA00}" name="Column11593" dataDxfId="4782"/>
    <tableColumn id="11614" xr3:uid="{5976680D-AC09-42C3-8080-F1CBD0F74D99}" name="Column11594" dataDxfId="4781"/>
    <tableColumn id="11615" xr3:uid="{19C8C574-C961-4E3F-B5B2-65F5D17D6B26}" name="Column11595" dataDxfId="4780"/>
    <tableColumn id="11616" xr3:uid="{5C124ABE-B946-4B47-8243-A1AE8148EAB5}" name="Column11596" dataDxfId="4779"/>
    <tableColumn id="11617" xr3:uid="{BAC068CF-5BC9-4965-9BBB-A430C40C3889}" name="Column11597" dataDxfId="4778"/>
    <tableColumn id="11618" xr3:uid="{C63DFEEA-3F4C-4D0C-B94F-EF889F62E120}" name="Column11598" dataDxfId="4777"/>
    <tableColumn id="11619" xr3:uid="{7944DB3D-D32D-4468-9C9C-9BBF840C82C5}" name="Column11599" dataDxfId="4776"/>
    <tableColumn id="11620" xr3:uid="{64C8C4FB-7FA4-4C5D-AF13-DE04BCDA86C8}" name="Column11600" dataDxfId="4775"/>
    <tableColumn id="11621" xr3:uid="{4DAECCA9-470C-4DB6-95B9-ACEF8DE25EB5}" name="Column11601" dataDxfId="4774"/>
    <tableColumn id="11622" xr3:uid="{DBB868F3-5118-4893-805F-E8C21E4784FA}" name="Column11602" dataDxfId="4773"/>
    <tableColumn id="11623" xr3:uid="{F52145AF-7AA9-4D89-869F-0261C95483EE}" name="Column11603" dataDxfId="4772"/>
    <tableColumn id="11624" xr3:uid="{14ED920F-F8B7-4893-A41A-8E92C0ED90D6}" name="Column11604" dataDxfId="4771"/>
    <tableColumn id="11625" xr3:uid="{FF99D160-3D4F-4D76-8566-4C7A4C4977CB}" name="Column11605" dataDxfId="4770"/>
    <tableColumn id="11626" xr3:uid="{AEFB6AD9-EBD9-4A3C-869E-765EEC811AA6}" name="Column11606" dataDxfId="4769"/>
    <tableColumn id="11627" xr3:uid="{8AC0878E-B383-4644-A6B2-835F5EBE25CF}" name="Column11607" dataDxfId="4768"/>
    <tableColumn id="11628" xr3:uid="{CE3F414B-831D-4F30-AF03-0A2F05C239BD}" name="Column11608" dataDxfId="4767"/>
    <tableColumn id="11629" xr3:uid="{1F21BFAB-126C-4FEC-9F58-4F73770B7E51}" name="Column11609" dataDxfId="4766"/>
    <tableColumn id="11630" xr3:uid="{280DB249-3390-45A9-A64D-DB48AEACF508}" name="Column11610" dataDxfId="4765"/>
    <tableColumn id="11631" xr3:uid="{572519E2-CEA4-421E-815A-BE99987B0EC4}" name="Column11611" dataDxfId="4764"/>
    <tableColumn id="11632" xr3:uid="{0B5A8F41-48AC-4AC1-8305-A2C912C9500D}" name="Column11612" dataDxfId="4763"/>
    <tableColumn id="11633" xr3:uid="{CE8CE355-B231-481A-B65D-690AA850AD1D}" name="Column11613" dataDxfId="4762"/>
    <tableColumn id="11634" xr3:uid="{4AA8EE12-FE2E-42B9-8103-AEA7F1EE220A}" name="Column11614" dataDxfId="4761"/>
    <tableColumn id="11635" xr3:uid="{43D3133B-0132-4464-9455-2766A618CF6F}" name="Column11615" dataDxfId="4760"/>
    <tableColumn id="11636" xr3:uid="{51A754FC-1097-4050-9525-E18BD04BA22F}" name="Column11616" dataDxfId="4759"/>
    <tableColumn id="11637" xr3:uid="{8A826810-D23E-4550-9F4F-24E83785F2F0}" name="Column11617" dataDxfId="4758"/>
    <tableColumn id="11638" xr3:uid="{AA8BDEFE-427D-4C29-B3A8-FCC1D0E54422}" name="Column11618" dataDxfId="4757"/>
    <tableColumn id="11639" xr3:uid="{BC291EFE-71F9-43E4-97E7-343EFDE768A2}" name="Column11619" dataDxfId="4756"/>
    <tableColumn id="11640" xr3:uid="{B1A7B934-D8CD-464C-B9FE-DF892FD76A64}" name="Column11620" dataDxfId="4755"/>
    <tableColumn id="11641" xr3:uid="{869B7020-4D3D-42E7-B9CF-D8F16B87ED6D}" name="Column11621" dataDxfId="4754"/>
    <tableColumn id="11642" xr3:uid="{1CB8337C-2085-40A4-B710-8D0D0A4EE06E}" name="Column11622" dataDxfId="4753"/>
    <tableColumn id="11643" xr3:uid="{825F482D-8F54-451D-B3FB-0F48A14214DD}" name="Column11623" dataDxfId="4752"/>
    <tableColumn id="11644" xr3:uid="{EE68C72A-2DBD-45FD-91F6-F22FE978C6F0}" name="Column11624" dataDxfId="4751"/>
    <tableColumn id="11645" xr3:uid="{45ADCF16-8B21-4D59-8322-B9D187AF197A}" name="Column11625" dataDxfId="4750"/>
    <tableColumn id="11646" xr3:uid="{0BDC9425-9920-43AA-8F97-A08E6980AB29}" name="Column11626" dataDxfId="4749"/>
    <tableColumn id="11647" xr3:uid="{F7F9E565-0D4F-495E-8DFC-DB90F37E0FF7}" name="Column11627" dataDxfId="4748"/>
    <tableColumn id="11648" xr3:uid="{F7334EC3-E1D7-4731-8071-A49D175C1EFA}" name="Column11628" dataDxfId="4747"/>
    <tableColumn id="11649" xr3:uid="{89600AB9-8D8A-4E9B-B254-3A0CE557D5A9}" name="Column11629" dataDxfId="4746"/>
    <tableColumn id="11650" xr3:uid="{2741DF20-6763-4F4F-A024-7EB0BE76185B}" name="Column11630" dataDxfId="4745"/>
    <tableColumn id="11651" xr3:uid="{03C368DA-8534-469E-BD92-AAB46D5C4E8D}" name="Column11631" dataDxfId="4744"/>
    <tableColumn id="11652" xr3:uid="{752A0BE5-014B-49A5-8276-E952D0479F46}" name="Column11632" dataDxfId="4743"/>
    <tableColumn id="11653" xr3:uid="{8C41B53D-8DEE-40F2-B43D-11053C65C32F}" name="Column11633" dataDxfId="4742"/>
    <tableColumn id="11654" xr3:uid="{BBBFAE1C-DEE8-4802-BA5C-BD234E413CEF}" name="Column11634" dataDxfId="4741"/>
    <tableColumn id="11655" xr3:uid="{63ED7405-62AA-4380-8C0B-BBA180192745}" name="Column11635" dataDxfId="4740"/>
    <tableColumn id="11656" xr3:uid="{8654C936-0020-4A07-B1D4-9A5A3952FA8C}" name="Column11636" dataDxfId="4739"/>
    <tableColumn id="11657" xr3:uid="{CD45F6E0-DFF5-407F-BD51-E0B77A7A885D}" name="Column11637" dataDxfId="4738"/>
    <tableColumn id="11658" xr3:uid="{B0CF298E-3C75-4C05-950F-F9BEC9B33383}" name="Column11638" dataDxfId="4737"/>
    <tableColumn id="11659" xr3:uid="{FC1757AA-F5DF-4CE6-A9EB-A119B3AA140F}" name="Column11639" dataDxfId="4736"/>
    <tableColumn id="11660" xr3:uid="{35C0F678-3CC1-4D60-8D16-964D0C53B417}" name="Column11640" dataDxfId="4735"/>
    <tableColumn id="11661" xr3:uid="{87BBA22F-747A-4E72-AB2F-82CD55532392}" name="Column11641" dataDxfId="4734"/>
    <tableColumn id="11662" xr3:uid="{1C00EAE0-1CA2-49E7-9DC6-E4A2E6EEBBCD}" name="Column11642" dataDxfId="4733"/>
    <tableColumn id="11663" xr3:uid="{C09EC10D-C0D0-473C-AF75-ECBDE171778B}" name="Column11643" dataDxfId="4732"/>
    <tableColumn id="11664" xr3:uid="{0AC20E77-6F2E-4EC2-B16B-B6C50192D379}" name="Column11644" dataDxfId="4731"/>
    <tableColumn id="11665" xr3:uid="{D829B3EC-41DE-49A5-8C79-027FC55613FC}" name="Column11645" dataDxfId="4730"/>
    <tableColumn id="11666" xr3:uid="{67189C49-D946-4249-A499-32C6E2281D6E}" name="Column11646" dataDxfId="4729"/>
    <tableColumn id="11667" xr3:uid="{7964562C-59F8-4354-82F8-BA78AFA37E5D}" name="Column11647" dataDxfId="4728"/>
    <tableColumn id="11668" xr3:uid="{D4BF0068-5EA1-405A-BE01-92E3532D5101}" name="Column11648" dataDxfId="4727"/>
    <tableColumn id="11669" xr3:uid="{398D01C2-33ED-4E0D-997C-559C469C3D87}" name="Column11649" dataDxfId="4726"/>
    <tableColumn id="11670" xr3:uid="{383FCB65-C954-4208-B158-4E38BE829A8A}" name="Column11650" dataDxfId="4725"/>
    <tableColumn id="11671" xr3:uid="{5C3F91A4-E81F-4AB3-B34B-B0A1942F368B}" name="Column11651" dataDxfId="4724"/>
    <tableColumn id="11672" xr3:uid="{516C0E79-D4FF-4BE8-A23A-D29F62CF4588}" name="Column11652" dataDxfId="4723"/>
    <tableColumn id="11673" xr3:uid="{C73A90C7-19C8-469B-ACB2-1C28FD065823}" name="Column11653" dataDxfId="4722"/>
    <tableColumn id="11674" xr3:uid="{D175D516-52E0-4BCF-8E4A-B7A639FDB61B}" name="Column11654" dataDxfId="4721"/>
    <tableColumn id="11675" xr3:uid="{C0F8AA16-0580-457C-8053-40E0891D43C0}" name="Column11655" dataDxfId="4720"/>
    <tableColumn id="11676" xr3:uid="{91F2A929-8DCB-4CBD-8E6B-150CC876C12D}" name="Column11656" dataDxfId="4719"/>
    <tableColumn id="11677" xr3:uid="{1DCAC0B0-DF31-49A3-9609-993FA3702E39}" name="Column11657" dataDxfId="4718"/>
    <tableColumn id="11678" xr3:uid="{4301F340-8B67-4F23-A50B-0F3E193DFF4D}" name="Column11658" dataDxfId="4717"/>
    <tableColumn id="11679" xr3:uid="{5A5013FA-E08B-4B71-97D0-8AAD11736844}" name="Column11659" dataDxfId="4716"/>
    <tableColumn id="11680" xr3:uid="{10F4C581-CB32-4F67-B0B2-C6EB1557BF7A}" name="Column11660" dataDxfId="4715"/>
    <tableColumn id="11681" xr3:uid="{AE9FFD47-6D97-4682-9437-9E5D9BB84F41}" name="Column11661" dataDxfId="4714"/>
    <tableColumn id="11682" xr3:uid="{E0346B19-CB00-4104-BE3F-C0946B968F69}" name="Column11662" dataDxfId="4713"/>
    <tableColumn id="11683" xr3:uid="{2FD2DB20-BEC6-4D9C-B19B-B8EC9C63F201}" name="Column11663" dataDxfId="4712"/>
    <tableColumn id="11684" xr3:uid="{47BA7CDF-A1FC-40C9-82D2-2A5FA97F70F4}" name="Column11664" dataDxfId="4711"/>
    <tableColumn id="11685" xr3:uid="{9E3BA81D-2E2A-4CD3-B8EF-EF73AF3E36BC}" name="Column11665" dataDxfId="4710"/>
    <tableColumn id="11686" xr3:uid="{A3A18959-4F13-49D1-9514-A1CFAA4AF52D}" name="Column11666" dataDxfId="4709"/>
    <tableColumn id="11687" xr3:uid="{D6285B70-1B8B-4A44-BD2E-FF42BA8C5183}" name="Column11667" dataDxfId="4708"/>
    <tableColumn id="11688" xr3:uid="{10FC38DA-17BB-470E-B77C-F54FED6ECC55}" name="Column11668" dataDxfId="4707"/>
    <tableColumn id="11689" xr3:uid="{93879910-D9C7-41D4-91F5-181DA0B02E0B}" name="Column11669" dataDxfId="4706"/>
    <tableColumn id="11690" xr3:uid="{4EADA549-E239-4AC4-8BE2-B96C4F6DF271}" name="Column11670" dataDxfId="4705"/>
    <tableColumn id="11691" xr3:uid="{B2DFEF22-DB65-433D-88D2-F91CAF1A58C2}" name="Column11671" dataDxfId="4704"/>
    <tableColumn id="11692" xr3:uid="{2EFE413A-11FA-4358-A3D7-E8CBD1C05863}" name="Column11672" dataDxfId="4703"/>
    <tableColumn id="11693" xr3:uid="{7C1F9A88-B8F5-47EC-84A1-EF2DED025E3D}" name="Column11673" dataDxfId="4702"/>
    <tableColumn id="11694" xr3:uid="{9BAA4829-A982-4AA9-A267-DBA6FBB236F0}" name="Column11674" dataDxfId="4701"/>
    <tableColumn id="11695" xr3:uid="{096C686A-DAB4-4486-B615-FF1BA3B385DF}" name="Column11675" dataDxfId="4700"/>
    <tableColumn id="11696" xr3:uid="{57084E27-5C64-4B59-98FE-55389F9E7F2E}" name="Column11676" dataDxfId="4699"/>
    <tableColumn id="11697" xr3:uid="{1732337F-E6EF-4051-8662-DB5F89F58EC9}" name="Column11677" dataDxfId="4698"/>
    <tableColumn id="11698" xr3:uid="{335E0587-04B6-4598-9F03-E519CD49BD39}" name="Column11678" dataDxfId="4697"/>
    <tableColumn id="11699" xr3:uid="{DDC61116-8336-45E1-A950-1ED907FDE3C4}" name="Column11679" dataDxfId="4696"/>
    <tableColumn id="11700" xr3:uid="{F30FF495-F6DD-461C-BB29-8634C37F396F}" name="Column11680" dataDxfId="4695"/>
    <tableColumn id="11701" xr3:uid="{A6A5FDB2-E1B3-44F8-AD77-3C66D3781DCE}" name="Column11681" dataDxfId="4694"/>
    <tableColumn id="11702" xr3:uid="{78A93CC9-AB87-4019-AF04-53AFBC0E6066}" name="Column11682" dataDxfId="4693"/>
    <tableColumn id="11703" xr3:uid="{1805E7E6-B9F6-498B-8521-133B578D29AF}" name="Column11683" dataDxfId="4692"/>
    <tableColumn id="11704" xr3:uid="{4A2D3F6D-E8BB-4CD4-9F3B-22D71071F1FB}" name="Column11684" dataDxfId="4691"/>
    <tableColumn id="11705" xr3:uid="{3899959A-B6CC-4224-8549-42D85A7C6D83}" name="Column11685" dataDxfId="4690"/>
    <tableColumn id="11706" xr3:uid="{30BAED1D-263B-4C74-9DCE-CD16B489F947}" name="Column11686" dataDxfId="4689"/>
    <tableColumn id="11707" xr3:uid="{C9D09209-6101-4305-9B11-10352CB33D8D}" name="Column11687" dataDxfId="4688"/>
    <tableColumn id="11708" xr3:uid="{81DB81F5-D46F-40D3-B265-06C0A03B8642}" name="Column11688" dataDxfId="4687"/>
    <tableColumn id="11709" xr3:uid="{47FB6071-A764-4E0F-88D6-5D5E4D558088}" name="Column11689" dataDxfId="4686"/>
    <tableColumn id="11710" xr3:uid="{79134139-17D2-4DFC-8CDE-9B980EB4C35A}" name="Column11690" dataDxfId="4685"/>
    <tableColumn id="11711" xr3:uid="{05872215-73FC-4842-AE5B-5A1C8B97DEE3}" name="Column11691" dataDxfId="4684"/>
    <tableColumn id="11712" xr3:uid="{6308013C-BEDC-45AB-9B55-547380770DA3}" name="Column11692" dataDxfId="4683"/>
    <tableColumn id="11713" xr3:uid="{DBF8FF70-A292-4AEA-88BB-536FAA7CB987}" name="Column11693" dataDxfId="4682"/>
    <tableColumn id="11714" xr3:uid="{CDB3B26B-D3D3-4434-BEDD-EF104E59B463}" name="Column11694" dataDxfId="4681"/>
    <tableColumn id="11715" xr3:uid="{FD79C8B0-71A1-4D87-AD7F-BB17E1950500}" name="Column11695" dataDxfId="4680"/>
    <tableColumn id="11716" xr3:uid="{D18B72D8-F887-4485-AA77-31DBB24CCCA1}" name="Column11696" dataDxfId="4679"/>
    <tableColumn id="11717" xr3:uid="{C9D3E7A8-BB21-4822-AE24-48903E242D44}" name="Column11697" dataDxfId="4678"/>
    <tableColumn id="11718" xr3:uid="{A4DE875D-791E-4F56-8866-DB24F1A6F6DF}" name="Column11698" dataDxfId="4677"/>
    <tableColumn id="11719" xr3:uid="{CAB525EA-D11E-4A59-846C-823127D66EE2}" name="Column11699" dataDxfId="4676"/>
    <tableColumn id="11720" xr3:uid="{9B3D54D4-2600-46FD-8E9C-124C9938107D}" name="Column11700" dataDxfId="4675"/>
    <tableColumn id="11721" xr3:uid="{CED747E8-FED7-459D-9511-8B5FA7936AB5}" name="Column11701" dataDxfId="4674"/>
    <tableColumn id="11722" xr3:uid="{1A572197-57FF-408A-8665-04B92DF110D9}" name="Column11702" dataDxfId="4673"/>
    <tableColumn id="11723" xr3:uid="{9448BF64-2DFF-4A76-B1CF-1E254DCA5F4D}" name="Column11703" dataDxfId="4672"/>
    <tableColumn id="11724" xr3:uid="{627DD39E-0358-4DF5-90BA-D5586909003D}" name="Column11704" dataDxfId="4671"/>
    <tableColumn id="11725" xr3:uid="{420129B3-DF2D-4153-B2F0-664E155B4F6A}" name="Column11705" dataDxfId="4670"/>
    <tableColumn id="11726" xr3:uid="{4BDB1464-8812-4B50-8E62-4AA27AB12FC0}" name="Column11706" dataDxfId="4669"/>
    <tableColumn id="11727" xr3:uid="{9BAB913D-A03F-44E6-B485-CFEC96CC9B14}" name="Column11707" dataDxfId="4668"/>
    <tableColumn id="11728" xr3:uid="{C906AC0E-230F-49EA-8933-5AB2FB81FE9F}" name="Column11708" dataDxfId="4667"/>
    <tableColumn id="11729" xr3:uid="{1CADEED4-0571-4565-982D-52A44A81EA2F}" name="Column11709" dataDxfId="4666"/>
    <tableColumn id="11730" xr3:uid="{D6F9E1A3-5110-4ABC-80E8-31925E9DF9B3}" name="Column11710" dataDxfId="4665"/>
    <tableColumn id="11731" xr3:uid="{C4094AE3-D0A0-4160-B544-5D9632E90DA0}" name="Column11711" dataDxfId="4664"/>
    <tableColumn id="11732" xr3:uid="{006FEB06-3128-4014-8C85-C99319819FBE}" name="Column11712" dataDxfId="4663"/>
    <tableColumn id="11733" xr3:uid="{7A5B376E-7037-4FEF-A123-0C20878D52FE}" name="Column11713" dataDxfId="4662"/>
    <tableColumn id="11734" xr3:uid="{D1BA50AD-9F31-49EC-BF24-1996E6F047F8}" name="Column11714" dataDxfId="4661"/>
    <tableColumn id="11735" xr3:uid="{B3737866-1F0A-44B7-85FD-5822A7314BD2}" name="Column11715" dataDxfId="4660"/>
    <tableColumn id="11736" xr3:uid="{96E964B9-DD52-4A77-A314-968EF06F8B10}" name="Column11716" dataDxfId="4659"/>
    <tableColumn id="11737" xr3:uid="{D41190A1-F440-4688-9733-1E2CFCA8ADF1}" name="Column11717" dataDxfId="4658"/>
    <tableColumn id="11738" xr3:uid="{968692B0-4D3E-4384-AB50-EA383D4DA152}" name="Column11718" dataDxfId="4657"/>
    <tableColumn id="11739" xr3:uid="{C0EAC923-814F-43C9-BD3E-0022F7EEEB61}" name="Column11719" dataDxfId="4656"/>
    <tableColumn id="11740" xr3:uid="{E02A6014-C312-4C7E-B5DB-6A2739E17DD3}" name="Column11720" dataDxfId="4655"/>
    <tableColumn id="11741" xr3:uid="{83483638-F327-43E1-B1B0-3C9D2094E1DF}" name="Column11721" dataDxfId="4654"/>
    <tableColumn id="11742" xr3:uid="{CE4AB750-B575-42A3-9F99-7DEE162A2F80}" name="Column11722" dataDxfId="4653"/>
    <tableColumn id="11743" xr3:uid="{635FD0D5-8FAF-4F9F-8B45-CDA779CBCF87}" name="Column11723" dataDxfId="4652"/>
    <tableColumn id="11744" xr3:uid="{0E2F6302-1EBF-47C6-9689-1B9ABC017677}" name="Column11724" dataDxfId="4651"/>
    <tableColumn id="11745" xr3:uid="{B054829A-BF0F-4B6B-99BA-EBF472E2C43B}" name="Column11725" dataDxfId="4650"/>
    <tableColumn id="11746" xr3:uid="{22BA4039-475B-4761-8BC7-1CB3F343A9EB}" name="Column11726" dataDxfId="4649"/>
    <tableColumn id="11747" xr3:uid="{B2455DC0-B731-4884-A8E7-689DEB16C099}" name="Column11727" dataDxfId="4648"/>
    <tableColumn id="11748" xr3:uid="{8BEDE795-C1BA-4F0F-9A07-B59F9DAA64E1}" name="Column11728" dataDxfId="4647"/>
    <tableColumn id="11749" xr3:uid="{80B660B6-4547-4E43-BCB2-72BF0D498B54}" name="Column11729" dataDxfId="4646"/>
    <tableColumn id="11750" xr3:uid="{ACCD2C15-60FE-4EAF-8D43-F651ADD4A346}" name="Column11730" dataDxfId="4645"/>
    <tableColumn id="11751" xr3:uid="{2698C2B5-B9E2-4CBF-8A21-952C1B1AC1DD}" name="Column11731" dataDxfId="4644"/>
    <tableColumn id="11752" xr3:uid="{B5398763-1AE7-4224-A6D0-3B8841582E6F}" name="Column11732" dataDxfId="4643"/>
    <tableColumn id="11753" xr3:uid="{E7D6DE56-EBEC-44C6-A3DA-FA8727BB654C}" name="Column11733" dataDxfId="4642"/>
    <tableColumn id="11754" xr3:uid="{46542768-20BF-42D6-AB16-BF40925E7518}" name="Column11734" dataDxfId="4641"/>
    <tableColumn id="11755" xr3:uid="{E05DD345-F2B2-4A2B-AC1D-B9F88B50C32D}" name="Column11735" dataDxfId="4640"/>
    <tableColumn id="11756" xr3:uid="{D298B401-BDF7-492F-8D3A-C0E3887CC3A7}" name="Column11736" dataDxfId="4639"/>
    <tableColumn id="11757" xr3:uid="{650B7ED7-7FB6-4409-9A51-C05CDDD38A1A}" name="Column11737" dataDxfId="4638"/>
    <tableColumn id="11758" xr3:uid="{98BAEFA1-6915-4947-89D6-F35BFAB2214F}" name="Column11738" dataDxfId="4637"/>
    <tableColumn id="11759" xr3:uid="{53ECD26A-C702-4495-ABF8-0E978D89B9A9}" name="Column11739" dataDxfId="4636"/>
    <tableColumn id="11760" xr3:uid="{185164A3-DCA4-4012-8B6D-74615DF3063B}" name="Column11740" dataDxfId="4635"/>
    <tableColumn id="11761" xr3:uid="{035281C1-B1CF-4D8C-AAC8-CB9180D08CE3}" name="Column11741" dataDxfId="4634"/>
    <tableColumn id="11762" xr3:uid="{D5F61869-E03B-46D9-B793-5392C84043C6}" name="Column11742" dataDxfId="4633"/>
    <tableColumn id="11763" xr3:uid="{87DD59C0-D890-43E2-91D7-1D1E1D5D2D76}" name="Column11743" dataDxfId="4632"/>
    <tableColumn id="11764" xr3:uid="{C8EFE628-D53E-4A43-8897-F6C5DAD9F718}" name="Column11744" dataDxfId="4631"/>
    <tableColumn id="11765" xr3:uid="{6ABC6A36-39CD-4748-8464-49253FA5EC9F}" name="Column11745" dataDxfId="4630"/>
    <tableColumn id="11766" xr3:uid="{2A97DB58-0E3C-4397-B18E-BC67CA05C3D7}" name="Column11746" dataDxfId="4629"/>
    <tableColumn id="11767" xr3:uid="{8D81A3FC-396D-443D-92E8-CF9DF9720CC3}" name="Column11747" dataDxfId="4628"/>
    <tableColumn id="11768" xr3:uid="{555EE4A9-BE21-496F-9AA6-B1CAF4FD9D52}" name="Column11748" dataDxfId="4627"/>
    <tableColumn id="11769" xr3:uid="{150F57E2-AEED-40AD-8140-7D59E3DF58F5}" name="Column11749" dataDxfId="4626"/>
    <tableColumn id="11770" xr3:uid="{A16493D8-B5DB-4EF9-A33D-D27EB50BC3CE}" name="Column11750" dataDxfId="4625"/>
    <tableColumn id="11771" xr3:uid="{BC2DB5C8-4118-4050-9F51-4D8ECD3534EE}" name="Column11751" dataDxfId="4624"/>
    <tableColumn id="11772" xr3:uid="{534906D1-16AE-45CE-831C-781D6C333515}" name="Column11752" dataDxfId="4623"/>
    <tableColumn id="11773" xr3:uid="{B387CE22-24A2-44B5-AD43-3D2FD2A06803}" name="Column11753" dataDxfId="4622"/>
    <tableColumn id="11774" xr3:uid="{6B104640-4F8F-417A-8997-E95E3987E591}" name="Column11754" dataDxfId="4621"/>
    <tableColumn id="11775" xr3:uid="{32FD44B1-70B3-456E-9D11-92F34CBF1F47}" name="Column11755" dataDxfId="4620"/>
    <tableColumn id="11776" xr3:uid="{8945F23D-2A8E-484B-A19D-B89F4DD18CCE}" name="Column11756" dataDxfId="4619"/>
    <tableColumn id="11777" xr3:uid="{2B339428-0A5C-419F-817A-5233F8DF8B4A}" name="Column11757" dataDxfId="4618"/>
    <tableColumn id="11778" xr3:uid="{1222FC85-FADC-430A-B95F-398E28E45626}" name="Column11758" dataDxfId="4617"/>
    <tableColumn id="11779" xr3:uid="{DE68D17C-9E90-4277-8DF9-9CBF07E26768}" name="Column11759" dataDxfId="4616"/>
    <tableColumn id="11780" xr3:uid="{50C6541B-FD43-434B-8FA2-9AA030EBF7A9}" name="Column11760" dataDxfId="4615"/>
    <tableColumn id="11781" xr3:uid="{573F178A-AF5E-46E4-B008-8C344D9D45B6}" name="Column11761" dataDxfId="4614"/>
    <tableColumn id="11782" xr3:uid="{84A1078B-8F06-4300-B6ED-6D1FF3C713ED}" name="Column11762" dataDxfId="4613"/>
    <tableColumn id="11783" xr3:uid="{69476F04-4C76-4E4C-895E-89ED6B750CF2}" name="Column11763" dataDxfId="4612"/>
    <tableColumn id="11784" xr3:uid="{725A9EF3-18D8-4054-A255-5C0982AF3146}" name="Column11764" dataDxfId="4611"/>
    <tableColumn id="11785" xr3:uid="{34FA362E-9569-4870-B376-F4874D847EF9}" name="Column11765" dataDxfId="4610"/>
    <tableColumn id="11786" xr3:uid="{F755FA57-937C-42B3-880D-AF9E1CDB0A41}" name="Column11766" dataDxfId="4609"/>
    <tableColumn id="11787" xr3:uid="{DA56B13E-E587-41B2-8AC8-9310AEE5E5F9}" name="Column11767" dataDxfId="4608"/>
    <tableColumn id="11788" xr3:uid="{E3189AAE-4349-4D7B-BD73-4B9A45DFBD61}" name="Column11768" dataDxfId="4607"/>
    <tableColumn id="11789" xr3:uid="{8435FF4C-2577-4031-B0F3-AEE29E5BF496}" name="Column11769" dataDxfId="4606"/>
    <tableColumn id="11790" xr3:uid="{2D8EDF5C-F9FE-4D76-911D-5639BF1319EB}" name="Column11770" dataDxfId="4605"/>
    <tableColumn id="11791" xr3:uid="{8715C850-C29A-40BF-9226-0A9EE5F3C8F2}" name="Column11771" dataDxfId="4604"/>
    <tableColumn id="11792" xr3:uid="{AB950D24-CCE9-41DD-9E56-EDAD46E43CDD}" name="Column11772" dataDxfId="4603"/>
    <tableColumn id="11793" xr3:uid="{406CA6A8-31CA-4E67-9C98-2B2539A1A0AF}" name="Column11773" dataDxfId="4602"/>
    <tableColumn id="11794" xr3:uid="{4D204D00-4DA1-4EC4-964D-9D4E3FB40103}" name="Column11774" dataDxfId="4601"/>
    <tableColumn id="11795" xr3:uid="{240AE852-51F7-4120-AB01-5C6833EA79B6}" name="Column11775" dataDxfId="4600"/>
    <tableColumn id="11796" xr3:uid="{D65C4F13-21F8-45B5-B049-4A6C5CCB4B72}" name="Column11776" dataDxfId="4599"/>
    <tableColumn id="11797" xr3:uid="{46CFFA0B-EBE7-473A-BAE9-F4E4718DC27C}" name="Column11777" dataDxfId="4598"/>
    <tableColumn id="11798" xr3:uid="{42B807BC-1E89-4CC0-935C-E3811E56B504}" name="Column11778" dataDxfId="4597"/>
    <tableColumn id="11799" xr3:uid="{A2BA5531-B3B1-45EA-928D-539DCCE5199B}" name="Column11779" dataDxfId="4596"/>
    <tableColumn id="11800" xr3:uid="{C6E8A4BB-0D62-4A9B-B921-11B3BC2A7731}" name="Column11780" dataDxfId="4595"/>
    <tableColumn id="11801" xr3:uid="{775C8866-E8BA-436B-B781-73AAB7F6E316}" name="Column11781" dataDxfId="4594"/>
    <tableColumn id="11802" xr3:uid="{55E3078C-9101-4DF0-9DD5-7BA16DFCF8D3}" name="Column11782" dataDxfId="4593"/>
    <tableColumn id="11803" xr3:uid="{97A02137-643C-4BA4-A8F8-3B65B8B0374D}" name="Column11783" dataDxfId="4592"/>
    <tableColumn id="11804" xr3:uid="{F9FE0164-CF0D-4329-ADD8-ACC7F95464E3}" name="Column11784" dataDxfId="4591"/>
    <tableColumn id="11805" xr3:uid="{7FFA2D22-9019-426E-8619-902A1C3651FF}" name="Column11785" dataDxfId="4590"/>
    <tableColumn id="11806" xr3:uid="{95100A76-A70E-43F4-AB7C-681D1D3102C6}" name="Column11786" dataDxfId="4589"/>
    <tableColumn id="11807" xr3:uid="{8357E1A3-F77E-4AFF-9F4E-E5CA2BF9BFFE}" name="Column11787" dataDxfId="4588"/>
    <tableColumn id="11808" xr3:uid="{4F8FADF9-CB93-4B3E-AD16-3E06D30E0032}" name="Column11788" dataDxfId="4587"/>
    <tableColumn id="11809" xr3:uid="{2FFB229D-2B24-4206-BAD1-718109EDC189}" name="Column11789" dataDxfId="4586"/>
    <tableColumn id="11810" xr3:uid="{54396E79-EA45-4BAB-BCBE-53A7727F6B8F}" name="Column11790" dataDxfId="4585"/>
    <tableColumn id="11811" xr3:uid="{57AA1A18-840D-4A57-8D3C-E536B43AE2E5}" name="Column11791" dataDxfId="4584"/>
    <tableColumn id="11812" xr3:uid="{91BF4699-7A23-4E8E-B7BF-FE1556943324}" name="Column11792" dataDxfId="4583"/>
    <tableColumn id="11813" xr3:uid="{A343E648-0E5E-4468-85DA-654FB8CA4E46}" name="Column11793" dataDxfId="4582"/>
    <tableColumn id="11814" xr3:uid="{0F841886-46EB-49AE-BE80-D44A7017D769}" name="Column11794" dataDxfId="4581"/>
    <tableColumn id="11815" xr3:uid="{8EDAA759-9B21-4F54-8A7F-4D05E8AC1D64}" name="Column11795" dataDxfId="4580"/>
    <tableColumn id="11816" xr3:uid="{8F7ADEF8-18A5-4B9E-B0C8-4DFE2A174DEF}" name="Column11796" dataDxfId="4579"/>
    <tableColumn id="11817" xr3:uid="{8607578F-2F82-49AC-93EB-6ACDB21701E5}" name="Column11797" dataDxfId="4578"/>
    <tableColumn id="11818" xr3:uid="{08D3111B-E1ED-40A9-A502-3EB2D13B79DA}" name="Column11798" dataDxfId="4577"/>
    <tableColumn id="11819" xr3:uid="{2251EA6F-B669-4864-AECD-99BFE55C2B1B}" name="Column11799" dataDxfId="4576"/>
    <tableColumn id="11820" xr3:uid="{FB98089F-8B79-43FC-93A4-FDEEF67B4CFC}" name="Column11800" dataDxfId="4575"/>
    <tableColumn id="11821" xr3:uid="{A7F3E91A-577B-487B-B9E3-0D829387AD57}" name="Column11801" dataDxfId="4574"/>
    <tableColumn id="11822" xr3:uid="{9CE78758-384F-4918-A22D-45F01699B544}" name="Column11802" dataDxfId="4573"/>
    <tableColumn id="11823" xr3:uid="{3D1F365D-82ED-4041-859A-EF1BEAFC4DBA}" name="Column11803" dataDxfId="4572"/>
    <tableColumn id="11824" xr3:uid="{5C46F2B6-2495-47D3-A850-BA806ABC5645}" name="Column11804" dataDxfId="4571"/>
    <tableColumn id="11825" xr3:uid="{DEC4D3F1-A9F4-4B3C-9B0D-05E6582552C0}" name="Column11805" dataDxfId="4570"/>
    <tableColumn id="11826" xr3:uid="{1C209DB6-31C3-4B74-8637-EC568FDEC9AE}" name="Column11806" dataDxfId="4569"/>
    <tableColumn id="11827" xr3:uid="{5F6E2314-980E-419B-8F12-D8AAD3A7764B}" name="Column11807" dataDxfId="4568"/>
    <tableColumn id="11828" xr3:uid="{B70206ED-0170-49FF-83F9-A1A7262C1199}" name="Column11808" dataDxfId="4567"/>
    <tableColumn id="11829" xr3:uid="{6A7FFD73-E38E-462D-AFD1-F82CBE32987F}" name="Column11809" dataDxfId="4566"/>
    <tableColumn id="11830" xr3:uid="{6262C948-1747-46D8-B78F-08DBB26F2E13}" name="Column11810" dataDxfId="4565"/>
    <tableColumn id="11831" xr3:uid="{7E52046E-CA57-48D7-A3EC-108A1F95AC26}" name="Column11811" dataDxfId="4564"/>
    <tableColumn id="11832" xr3:uid="{13FCD5E4-0FE0-48BD-9744-31E5022D9580}" name="Column11812" dataDxfId="4563"/>
    <tableColumn id="11833" xr3:uid="{0220CA4B-BB74-4022-B07B-B7D70245FB35}" name="Column11813" dataDxfId="4562"/>
    <tableColumn id="11834" xr3:uid="{826E51CD-0F92-4E75-9A83-3B98A39E5D25}" name="Column11814" dataDxfId="4561"/>
    <tableColumn id="11835" xr3:uid="{A0C4096D-6D3B-490B-BF9D-925E8817901F}" name="Column11815" dataDxfId="4560"/>
    <tableColumn id="11836" xr3:uid="{6D0CB5B2-5F2B-4E08-AA9F-1868A15988A7}" name="Column11816" dataDxfId="4559"/>
    <tableColumn id="11837" xr3:uid="{9ED18CC7-3D63-4804-B78C-4FFCAE4C9270}" name="Column11817" dataDxfId="4558"/>
    <tableColumn id="11838" xr3:uid="{237626D1-3254-420B-9B93-875F0372B75C}" name="Column11818" dataDxfId="4557"/>
    <tableColumn id="11839" xr3:uid="{FCD96F48-BCDB-4555-BD42-40CFB134BF79}" name="Column11819" dataDxfId="4556"/>
    <tableColumn id="11840" xr3:uid="{36CC3206-81C4-426C-9B75-E76BD9573EB7}" name="Column11820" dataDxfId="4555"/>
    <tableColumn id="11841" xr3:uid="{A000F70D-3211-479D-82B2-2DF96D86A86A}" name="Column11821" dataDxfId="4554"/>
    <tableColumn id="11842" xr3:uid="{A25441FB-1326-467B-AC4D-F6EDBC64F649}" name="Column11822" dataDxfId="4553"/>
    <tableColumn id="11843" xr3:uid="{A959B8DC-49A1-4F90-A7DA-00AA0A2F4688}" name="Column11823" dataDxfId="4552"/>
    <tableColumn id="11844" xr3:uid="{A7539075-4B89-4D52-AB72-4DE2FCA32AF5}" name="Column11824" dataDxfId="4551"/>
    <tableColumn id="11845" xr3:uid="{C55A016A-BD60-4380-AFB4-DC128BAD0CCA}" name="Column11825" dataDxfId="4550"/>
    <tableColumn id="11846" xr3:uid="{8ED0F1B2-556D-4B19-BC3C-8B707EC1C96D}" name="Column11826" dataDxfId="4549"/>
    <tableColumn id="11847" xr3:uid="{09AFB41B-58BF-4153-B3FD-75FC86756F5C}" name="Column11827" dataDxfId="4548"/>
    <tableColumn id="11848" xr3:uid="{82EA07B9-E644-4FCE-9297-89971083748E}" name="Column11828" dataDxfId="4547"/>
    <tableColumn id="11849" xr3:uid="{F13C1C1F-5EBC-4252-96AD-506305BEF142}" name="Column11829" dataDxfId="4546"/>
    <tableColumn id="11850" xr3:uid="{F3061305-91CD-4601-8E95-82EBC584EB4D}" name="Column11830" dataDxfId="4545"/>
    <tableColumn id="11851" xr3:uid="{5378527A-E896-4C8E-889D-715B2E2D0FF4}" name="Column11831" dataDxfId="4544"/>
    <tableColumn id="11852" xr3:uid="{8FB19B56-1CD9-4E98-9E14-20B1DF2ABF10}" name="Column11832" dataDxfId="4543"/>
    <tableColumn id="11853" xr3:uid="{293F8FEF-E637-467F-BFC2-0951797B7E61}" name="Column11833" dataDxfId="4542"/>
    <tableColumn id="11854" xr3:uid="{3BBE2A1E-01A0-432D-B9B3-43166391B4C7}" name="Column11834" dataDxfId="4541"/>
    <tableColumn id="11855" xr3:uid="{848596F5-EC61-48DB-B653-438D26AC368C}" name="Column11835" dataDxfId="4540"/>
    <tableColumn id="11856" xr3:uid="{2C08D799-6618-4D05-9800-702537B093A9}" name="Column11836" dataDxfId="4539"/>
    <tableColumn id="11857" xr3:uid="{6BC9F37D-6BEF-4CD3-9B04-DAC4034313F1}" name="Column11837" dataDxfId="4538"/>
    <tableColumn id="11858" xr3:uid="{A0051A24-4B2B-485A-9528-45748BEAAA51}" name="Column11838" dataDxfId="4537"/>
    <tableColumn id="11859" xr3:uid="{26367C58-93C1-4015-8F6E-5A644F11E2E0}" name="Column11839" dataDxfId="4536"/>
    <tableColumn id="11860" xr3:uid="{4E0EF444-A4FB-4B40-8E08-0DDC3B4927C7}" name="Column11840" dataDxfId="4535"/>
    <tableColumn id="11861" xr3:uid="{28BBA5D8-A0D3-43D9-85A1-799658F0315D}" name="Column11841" dataDxfId="4534"/>
    <tableColumn id="11862" xr3:uid="{C164360E-3225-424E-AEDC-15EBD5088497}" name="Column11842" dataDxfId="4533"/>
    <tableColumn id="11863" xr3:uid="{E40C47A5-3577-4B91-89C1-E7CCEE120577}" name="Column11843" dataDxfId="4532"/>
    <tableColumn id="11864" xr3:uid="{9598FEF5-DADE-4198-8DFE-B10D9D24DAC5}" name="Column11844" dataDxfId="4531"/>
    <tableColumn id="11865" xr3:uid="{03814523-7792-4E74-AAD2-6915B87621BF}" name="Column11845" dataDxfId="4530"/>
    <tableColumn id="11866" xr3:uid="{C583E43B-6E17-4B1D-995F-B81A15565BB1}" name="Column11846" dataDxfId="4529"/>
    <tableColumn id="11867" xr3:uid="{4A809EDE-5FD5-49ED-8786-95F4E20FBF70}" name="Column11847" dataDxfId="4528"/>
    <tableColumn id="11868" xr3:uid="{E1A7FA30-743B-4B90-94EF-D4C51A361441}" name="Column11848" dataDxfId="4527"/>
    <tableColumn id="11869" xr3:uid="{BDB4A249-9F16-487A-B813-20ACAD1B0424}" name="Column11849" dataDxfId="4526"/>
    <tableColumn id="11870" xr3:uid="{161BCB00-C2AA-49B5-8C74-612915B388F1}" name="Column11850" dataDxfId="4525"/>
    <tableColumn id="11871" xr3:uid="{698A2959-ACCB-478C-9061-577FA2E20026}" name="Column11851" dataDxfId="4524"/>
    <tableColumn id="11872" xr3:uid="{7B76009E-862C-4B19-9610-FC04EF80005A}" name="Column11852" dataDxfId="4523"/>
    <tableColumn id="11873" xr3:uid="{39617D83-598F-4E05-8C7B-745F1A6FD54E}" name="Column11853" dataDxfId="4522"/>
    <tableColumn id="11874" xr3:uid="{D64CC9CC-BACA-4036-B0D8-ACB496DED63A}" name="Column11854" dataDxfId="4521"/>
    <tableColumn id="11875" xr3:uid="{536489AD-F55A-47AD-AA8D-75C4D59EAE5C}" name="Column11855" dataDxfId="4520"/>
    <tableColumn id="11876" xr3:uid="{96B952B6-0138-48E8-B2FC-212ABD3439FE}" name="Column11856" dataDxfId="4519"/>
    <tableColumn id="11877" xr3:uid="{E7DC5D42-170D-4391-A212-5AD36535F56D}" name="Column11857" dataDxfId="4518"/>
    <tableColumn id="11878" xr3:uid="{4432644E-6A39-4D79-97DE-51973E98165C}" name="Column11858" dataDxfId="4517"/>
    <tableColumn id="11879" xr3:uid="{87EF27D9-6F46-4B9C-996C-4730FE10955D}" name="Column11859" dataDxfId="4516"/>
    <tableColumn id="11880" xr3:uid="{04331FC5-D3D2-4D40-B6B8-C2D9D8DB5DBA}" name="Column11860" dataDxfId="4515"/>
    <tableColumn id="11881" xr3:uid="{27BFB87A-A727-43E5-8C71-B5E45646B6D1}" name="Column11861" dataDxfId="4514"/>
    <tableColumn id="11882" xr3:uid="{DB4F4161-025A-4F0A-9E0F-5039EA2A4595}" name="Column11862" dataDxfId="4513"/>
    <tableColumn id="11883" xr3:uid="{FEABD1F3-E3DB-4FF1-8E82-0FE24E68DB16}" name="Column11863" dataDxfId="4512"/>
    <tableColumn id="11884" xr3:uid="{13CC45B8-041C-4B89-B78D-6472FD6B918D}" name="Column11864" dataDxfId="4511"/>
    <tableColumn id="11885" xr3:uid="{D1BD7D92-9996-4B0B-952E-0BCAEA45ED06}" name="Column11865" dataDxfId="4510"/>
    <tableColumn id="11886" xr3:uid="{5C17ED9B-24ED-43FA-883C-AC89363B32C3}" name="Column11866" dataDxfId="4509"/>
    <tableColumn id="11887" xr3:uid="{73CEBF08-751B-4A35-89AD-B55378228540}" name="Column11867" dataDxfId="4508"/>
    <tableColumn id="11888" xr3:uid="{EEFF2757-0C03-43A2-86A6-8D55FEA92D28}" name="Column11868" dataDxfId="4507"/>
    <tableColumn id="11889" xr3:uid="{4D22B80C-E7E6-40A0-B221-CC78C3DF2389}" name="Column11869" dataDxfId="4506"/>
    <tableColumn id="11890" xr3:uid="{9AE26FDE-083A-44AC-8039-39B365FBBD49}" name="Column11870" dataDxfId="4505"/>
    <tableColumn id="11891" xr3:uid="{E1E8C0BA-C029-4D4B-AEB4-A8037E51DEF1}" name="Column11871" dataDxfId="4504"/>
    <tableColumn id="11892" xr3:uid="{D8C53E95-DABD-4D83-A62B-B0EECA31E54E}" name="Column11872" dataDxfId="4503"/>
    <tableColumn id="11893" xr3:uid="{D1FA5EA3-A31B-44FB-A79E-815DA095349D}" name="Column11873" dataDxfId="4502"/>
    <tableColumn id="11894" xr3:uid="{6BE7FCE8-2EBB-4AEF-9297-16A0603A94DD}" name="Column11874" dataDxfId="4501"/>
    <tableColumn id="11895" xr3:uid="{5F65D13F-0789-4396-90A5-C55367666D5E}" name="Column11875" dataDxfId="4500"/>
    <tableColumn id="11896" xr3:uid="{99A229F6-0248-48EB-8A10-5DE1F7C4006D}" name="Column11876" dataDxfId="4499"/>
    <tableColumn id="11897" xr3:uid="{23CD54FA-952F-4230-AD89-8432150871E4}" name="Column11877" dataDxfId="4498"/>
    <tableColumn id="11898" xr3:uid="{4F022BBE-3EBF-4493-B539-E30F62CB34F5}" name="Column11878" dataDxfId="4497"/>
    <tableColumn id="11899" xr3:uid="{EC8408F1-D4F7-4675-B107-52515E4C62A3}" name="Column11879" dataDxfId="4496"/>
    <tableColumn id="11900" xr3:uid="{945E8E6B-6FCE-4944-8E6A-69FF8DCF2F6D}" name="Column11880" dataDxfId="4495"/>
    <tableColumn id="11901" xr3:uid="{8A69DCEC-F379-40C7-B898-1DF6D33EB37B}" name="Column11881" dataDxfId="4494"/>
    <tableColumn id="11902" xr3:uid="{0F7F537E-0447-4540-8397-F79229E60BE6}" name="Column11882" dataDxfId="4493"/>
    <tableColumn id="11903" xr3:uid="{7BFBE314-92AA-4AF2-94A0-3D76367C1863}" name="Column11883" dataDxfId="4492"/>
    <tableColumn id="11904" xr3:uid="{AFCEF77B-477B-4078-A41C-DF411A35ABBC}" name="Column11884" dataDxfId="4491"/>
    <tableColumn id="11905" xr3:uid="{CFA2FF66-B830-4DD7-9510-7C29012B6997}" name="Column11885" dataDxfId="4490"/>
    <tableColumn id="11906" xr3:uid="{66D93FFF-D3B6-4849-A95A-2F16E437230F}" name="Column11886" dataDxfId="4489"/>
    <tableColumn id="11907" xr3:uid="{F5D32E5F-D8A3-42C3-A138-308A1038C362}" name="Column11887" dataDxfId="4488"/>
    <tableColumn id="11908" xr3:uid="{930BACBC-6AED-459B-9E16-84207134BD47}" name="Column11888" dataDxfId="4487"/>
    <tableColumn id="11909" xr3:uid="{6B879B66-6102-4500-9EF9-552BAE797F67}" name="Column11889" dataDxfId="4486"/>
    <tableColumn id="11910" xr3:uid="{E9738DAE-C381-45E5-9B41-82A73923701D}" name="Column11890" dataDxfId="4485"/>
    <tableColumn id="11911" xr3:uid="{DF235145-C351-4FB7-99B9-5A08A4C6EFD8}" name="Column11891" dataDxfId="4484"/>
    <tableColumn id="11912" xr3:uid="{CD589507-1F94-470F-A146-12D9A99C02E4}" name="Column11892" dataDxfId="4483"/>
    <tableColumn id="11913" xr3:uid="{08A04FAF-14D9-4572-8EF5-B55532B627E0}" name="Column11893" dataDxfId="4482"/>
    <tableColumn id="11914" xr3:uid="{9D2358A6-D52E-4A07-B0A8-744603571895}" name="Column11894" dataDxfId="4481"/>
    <tableColumn id="11915" xr3:uid="{032EDD94-8669-405C-A9D2-534462159F40}" name="Column11895" dataDxfId="4480"/>
    <tableColumn id="11916" xr3:uid="{8AE8C7F5-6E49-4251-B622-4F3A6FF9A93B}" name="Column11896" dataDxfId="4479"/>
    <tableColumn id="11917" xr3:uid="{6B64DE68-7EAA-40FD-BAC1-1AE881E96089}" name="Column11897" dataDxfId="4478"/>
    <tableColumn id="11918" xr3:uid="{343984BF-BF9E-4C16-AD1E-52D0F62535BA}" name="Column11898" dataDxfId="4477"/>
    <tableColumn id="11919" xr3:uid="{003CB851-580E-40D2-BF0E-C244EFD280C1}" name="Column11899" dataDxfId="4476"/>
    <tableColumn id="11920" xr3:uid="{D57174C0-9F39-40AA-ABE3-9AF8A2A3CB3E}" name="Column11900" dataDxfId="4475"/>
    <tableColumn id="11921" xr3:uid="{3C9CAB6E-6F99-4C57-BD32-3798DC765EDC}" name="Column11901" dataDxfId="4474"/>
    <tableColumn id="11922" xr3:uid="{1A181EB7-6BF2-4657-82E1-93BC4B86E755}" name="Column11902" dataDxfId="4473"/>
    <tableColumn id="11923" xr3:uid="{1D763E52-E579-457B-8581-7BCE49203B3D}" name="Column11903" dataDxfId="4472"/>
    <tableColumn id="11924" xr3:uid="{02709F6B-038E-4432-A45E-6D35F580A0DD}" name="Column11904" dataDxfId="4471"/>
    <tableColumn id="11925" xr3:uid="{D10C59C9-939F-4B2F-A481-805B367381FC}" name="Column11905" dataDxfId="4470"/>
    <tableColumn id="11926" xr3:uid="{C2E6C77B-CA44-4A77-AB8F-339C5B930314}" name="Column11906" dataDxfId="4469"/>
    <tableColumn id="11927" xr3:uid="{E76B835E-2284-4BFC-BDC6-D37DB2CCC743}" name="Column11907" dataDxfId="4468"/>
    <tableColumn id="11928" xr3:uid="{E6B3E353-8C78-4592-A871-7FAE2F8C1414}" name="Column11908" dataDxfId="4467"/>
    <tableColumn id="11929" xr3:uid="{94F973E1-3385-47B1-ACAF-E9EB5731F643}" name="Column11909" dataDxfId="4466"/>
    <tableColumn id="11930" xr3:uid="{A883514F-C76D-47A7-BE29-62EB31418C22}" name="Column11910" dataDxfId="4465"/>
    <tableColumn id="11931" xr3:uid="{4A02D553-1EC0-48BE-BBF8-74D0C22757CE}" name="Column11911" dataDxfId="4464"/>
    <tableColumn id="11932" xr3:uid="{DD82E44A-B149-4655-8B0A-75B7696EB913}" name="Column11912" dataDxfId="4463"/>
    <tableColumn id="11933" xr3:uid="{89818AE2-57F2-405E-86D4-DD3F52466A3D}" name="Column11913" dataDxfId="4462"/>
    <tableColumn id="11934" xr3:uid="{5C1217EE-98EF-4574-98B0-DEABEA1315EE}" name="Column11914" dataDxfId="4461"/>
    <tableColumn id="11935" xr3:uid="{0E4E574E-9606-4E0C-ACB1-4E869B58BAA6}" name="Column11915" dataDxfId="4460"/>
    <tableColumn id="11936" xr3:uid="{194ABEFB-F056-469C-A343-44DD86CCB86E}" name="Column11916" dataDxfId="4459"/>
    <tableColumn id="11937" xr3:uid="{529AC4EB-65BA-4423-83BB-0E13895AD910}" name="Column11917" dataDxfId="4458"/>
    <tableColumn id="11938" xr3:uid="{A229281E-D05D-4CDA-9FEF-8311F4974D82}" name="Column11918" dataDxfId="4457"/>
    <tableColumn id="11939" xr3:uid="{AB55DE8C-87B9-4735-95D2-537B9FDE9FB5}" name="Column11919" dataDxfId="4456"/>
    <tableColumn id="11940" xr3:uid="{68E3773B-2199-479B-9665-C9A125A91665}" name="Column11920" dataDxfId="4455"/>
    <tableColumn id="11941" xr3:uid="{A36569B3-DE3F-4819-AF19-5668286B8127}" name="Column11921" dataDxfId="4454"/>
    <tableColumn id="11942" xr3:uid="{D74B8D77-6540-492D-9775-08E81A13550A}" name="Column11922" dataDxfId="4453"/>
    <tableColumn id="11943" xr3:uid="{62EEB566-77A7-41A4-8F57-E8700F69BCFE}" name="Column11923" dataDxfId="4452"/>
    <tableColumn id="11944" xr3:uid="{47017B95-AF10-4DF2-8177-E958C3A7F263}" name="Column11924" dataDxfId="4451"/>
    <tableColumn id="11945" xr3:uid="{70AE9903-EB5A-4D5C-A1D5-75C9BF6C1F76}" name="Column11925" dataDxfId="4450"/>
    <tableColumn id="11946" xr3:uid="{C339180E-1A91-4919-856A-014EECBF160F}" name="Column11926" dataDxfId="4449"/>
    <tableColumn id="11947" xr3:uid="{AE40265C-3C2B-4107-BEEA-15A369C8FB78}" name="Column11927" dataDxfId="4448"/>
    <tableColumn id="11948" xr3:uid="{4317FA67-C5A7-4925-BC9F-75AB8E144C80}" name="Column11928" dataDxfId="4447"/>
    <tableColumn id="11949" xr3:uid="{28BAEFE0-4FB5-4EDC-BABF-5E28B7DAAB20}" name="Column11929" dataDxfId="4446"/>
    <tableColumn id="11950" xr3:uid="{8F52FFF6-73A0-4BD4-BD99-95FC246AA262}" name="Column11930" dataDxfId="4445"/>
    <tableColumn id="11951" xr3:uid="{F32E78C6-EB92-4BC2-AF39-F7FDDD300981}" name="Column11931" dataDxfId="4444"/>
    <tableColumn id="11952" xr3:uid="{A1FCDAEB-6056-4ADC-B48C-5AE2E1458C20}" name="Column11932" dataDxfId="4443"/>
    <tableColumn id="11953" xr3:uid="{389A731F-23DC-4FEF-ACD3-8103B20DB363}" name="Column11933" dataDxfId="4442"/>
    <tableColumn id="11954" xr3:uid="{AD6FD468-0A05-4E59-8D34-E09EE199D5EE}" name="Column11934" dataDxfId="4441"/>
    <tableColumn id="11955" xr3:uid="{536FBB33-F119-410C-AA97-33618C9C2569}" name="Column11935" dataDxfId="4440"/>
    <tableColumn id="11956" xr3:uid="{E1E42A66-3D0D-43BD-8F26-F36E5624A880}" name="Column11936" dataDxfId="4439"/>
    <tableColumn id="11957" xr3:uid="{AFA6F068-AE0F-4B76-9F76-D0ADA640370E}" name="Column11937" dataDxfId="4438"/>
    <tableColumn id="11958" xr3:uid="{1EF474A9-0D2A-4951-820E-DB5819A869EE}" name="Column11938" dataDxfId="4437"/>
    <tableColumn id="11959" xr3:uid="{6E6935ED-2658-4994-82DA-F813F73B60B8}" name="Column11939" dataDxfId="4436"/>
    <tableColumn id="11960" xr3:uid="{1CE3E350-D31D-479F-A791-51EEEE408FDF}" name="Column11940" dataDxfId="4435"/>
    <tableColumn id="11961" xr3:uid="{0B046B1D-626F-4185-B2E8-038E8F9A3A26}" name="Column11941" dataDxfId="4434"/>
    <tableColumn id="11962" xr3:uid="{6D87A5E9-BC5B-4078-83DA-A678FF6BC204}" name="Column11942" dataDxfId="4433"/>
    <tableColumn id="11963" xr3:uid="{900AAB5B-A0A7-4467-9952-DDDC3DCE2C81}" name="Column11943" dataDxfId="4432"/>
    <tableColumn id="11964" xr3:uid="{D63C7A8F-89B3-40A1-B385-7014E03AFC9D}" name="Column11944" dataDxfId="4431"/>
    <tableColumn id="11965" xr3:uid="{6C3A6973-F7EA-42EC-AFE4-70AF17C089E1}" name="Column11945" dataDxfId="4430"/>
    <tableColumn id="11966" xr3:uid="{212E6006-C723-4FB3-8AB5-1A30286AF76B}" name="Column11946" dataDxfId="4429"/>
    <tableColumn id="11967" xr3:uid="{37D04AA8-DC79-44D2-BC02-0AF0708ADB59}" name="Column11947" dataDxfId="4428"/>
    <tableColumn id="11968" xr3:uid="{E82A232E-50D7-41B3-96F0-605548F548A5}" name="Column11948" dataDxfId="4427"/>
    <tableColumn id="11969" xr3:uid="{09B3445B-6909-459B-A086-ECEAB92020BB}" name="Column11949" dataDxfId="4426"/>
    <tableColumn id="11970" xr3:uid="{8AFE4E7B-81EE-433C-89FF-DCA991CC8970}" name="Column11950" dataDxfId="4425"/>
    <tableColumn id="11971" xr3:uid="{397B3331-811A-473B-B748-B7F153FB849E}" name="Column11951" dataDxfId="4424"/>
    <tableColumn id="11972" xr3:uid="{705E4FA0-8DC1-4876-AC66-4E0168159625}" name="Column11952" dataDxfId="4423"/>
    <tableColumn id="11973" xr3:uid="{80A8D12E-3F7F-4E4D-8046-39700BC32370}" name="Column11953" dataDxfId="4422"/>
    <tableColumn id="11974" xr3:uid="{BFD20F16-7FF7-4676-BAA6-AE5090125B2E}" name="Column11954" dataDxfId="4421"/>
    <tableColumn id="11975" xr3:uid="{84CF6EF1-FD5F-40D2-8EE7-D6BE12F5F7B5}" name="Column11955" dataDxfId="4420"/>
    <tableColumn id="11976" xr3:uid="{D037946F-4766-471B-8EDE-A034E8AAED47}" name="Column11956" dataDxfId="4419"/>
    <tableColumn id="11977" xr3:uid="{0435C25E-834E-4D15-A680-070A24456946}" name="Column11957" dataDxfId="4418"/>
    <tableColumn id="11978" xr3:uid="{45379C46-A802-45BA-A004-7F481D29EE66}" name="Column11958" dataDxfId="4417"/>
    <tableColumn id="11979" xr3:uid="{D39C5CAE-2D8A-484A-ABAD-B15CDC33EBB5}" name="Column11959" dataDxfId="4416"/>
    <tableColumn id="11980" xr3:uid="{BEE86B63-6B6B-41E7-B7CC-9DBB0781E6BD}" name="Column11960" dataDxfId="4415"/>
    <tableColumn id="11981" xr3:uid="{D628ED40-CE43-46E4-B22E-96BB123CF661}" name="Column11961" dataDxfId="4414"/>
    <tableColumn id="11982" xr3:uid="{9F6B860F-F0EE-4A97-AAF6-B7C9D9CEA183}" name="Column11962" dataDxfId="4413"/>
    <tableColumn id="11983" xr3:uid="{4B856695-AE27-4107-ABF3-194A59E3ED36}" name="Column11963" dataDxfId="4412"/>
    <tableColumn id="11984" xr3:uid="{76854EB3-BAA3-4287-BE6B-54FB2C524E6D}" name="Column11964" dataDxfId="4411"/>
    <tableColumn id="11985" xr3:uid="{5F3DE95D-1700-43C0-8367-B6509B28E4BD}" name="Column11965" dataDxfId="4410"/>
    <tableColumn id="11986" xr3:uid="{33660D8E-3283-4096-AA0F-62B1AEB6A3F4}" name="Column11966" dataDxfId="4409"/>
    <tableColumn id="11987" xr3:uid="{D4901EF4-1BEC-45E1-B02B-4DB02E1D72E9}" name="Column11967" dataDxfId="4408"/>
    <tableColumn id="11988" xr3:uid="{FFFB093F-ED0C-42D5-8ECA-8C5DB07992EF}" name="Column11968" dataDxfId="4407"/>
    <tableColumn id="11989" xr3:uid="{B1859346-9AC2-40B2-B450-F0B2C3BD24C1}" name="Column11969" dataDxfId="4406"/>
    <tableColumn id="11990" xr3:uid="{C95994CF-1D9D-4471-A784-F64AC7200C4F}" name="Column11970" dataDxfId="4405"/>
    <tableColumn id="11991" xr3:uid="{72C0FBB8-50BB-4E33-8E8C-31FE6A02A9E8}" name="Column11971" dataDxfId="4404"/>
    <tableColumn id="11992" xr3:uid="{40D0570E-B29E-48FE-896E-6A3F9EDD5ADE}" name="Column11972" dataDxfId="4403"/>
    <tableColumn id="11993" xr3:uid="{843009F9-4829-416F-AEEB-3C4AE0746D75}" name="Column11973" dataDxfId="4402"/>
    <tableColumn id="11994" xr3:uid="{C4CA7205-AA32-4C51-8DCB-55E108C1C2C7}" name="Column11974" dataDxfId="4401"/>
    <tableColumn id="11995" xr3:uid="{EE409D66-4EB0-495E-A580-93B37F83293E}" name="Column11975" dataDxfId="4400"/>
    <tableColumn id="11996" xr3:uid="{9FFF772D-93E3-46E7-BC04-3FFFA0BB5059}" name="Column11976" dataDxfId="4399"/>
    <tableColumn id="11997" xr3:uid="{2680FD86-EA67-43E5-A46F-6317489EE7F9}" name="Column11977" dataDxfId="4398"/>
    <tableColumn id="11998" xr3:uid="{597F4528-DB58-41EC-B216-14A375A3632A}" name="Column11978" dataDxfId="4397"/>
    <tableColumn id="11999" xr3:uid="{55AC5B0F-A13A-4537-8906-AE0EB7E73220}" name="Column11979" dataDxfId="4396"/>
    <tableColumn id="12000" xr3:uid="{BC624A5F-BA94-48A9-91FC-98E660D6DAA2}" name="Column11980" dataDxfId="4395"/>
    <tableColumn id="12001" xr3:uid="{C6DD36E7-4E23-4F0D-9815-C41932E63AA4}" name="Column11981" dataDxfId="4394"/>
    <tableColumn id="12002" xr3:uid="{A420E126-E96F-49B6-8B51-A7B194DB1D44}" name="Column11982" dataDxfId="4393"/>
    <tableColumn id="12003" xr3:uid="{86FD3EFF-B848-49A1-BA21-41FC806A0284}" name="Column11983" dataDxfId="4392"/>
    <tableColumn id="12004" xr3:uid="{C105C3CB-1F1D-40D9-B9B4-69AE40B69F3F}" name="Column11984" dataDxfId="4391"/>
    <tableColumn id="12005" xr3:uid="{5D567A97-D677-4402-B295-B4B184502059}" name="Column11985" dataDxfId="4390"/>
    <tableColumn id="12006" xr3:uid="{8B3CCD7F-56CC-45F9-9151-90C6E8029C61}" name="Column11986" dataDxfId="4389"/>
    <tableColumn id="12007" xr3:uid="{FB699327-2B81-4D5F-85C3-32B2A0A2A060}" name="Column11987" dataDxfId="4388"/>
    <tableColumn id="12008" xr3:uid="{0298741F-93F9-4376-9BFE-101EF24E02C2}" name="Column11988" dataDxfId="4387"/>
    <tableColumn id="12009" xr3:uid="{D9DA9031-0FAE-4D53-A0D7-9AB0EB75C651}" name="Column11989" dataDxfId="4386"/>
    <tableColumn id="12010" xr3:uid="{4E64A407-A7E5-4FBE-A3BA-27B0F4E594AF}" name="Column11990" dataDxfId="4385"/>
    <tableColumn id="12011" xr3:uid="{614D2486-23E5-4453-9872-CD40BE942F8E}" name="Column11991" dataDxfId="4384"/>
    <tableColumn id="12012" xr3:uid="{9F7E7065-E09D-485B-90B5-2039FCF5FA76}" name="Column11992" dataDxfId="4383"/>
    <tableColumn id="12013" xr3:uid="{44AD2E37-6F87-471C-8584-F911C9EB998F}" name="Column11993" dataDxfId="4382"/>
    <tableColumn id="12014" xr3:uid="{CE0D00C8-5BF5-4D7C-A72F-F3C5FAF6359B}" name="Column11994" dataDxfId="4381"/>
    <tableColumn id="12015" xr3:uid="{F4C1723B-9472-4137-B7D2-EEA0ABC9D5C1}" name="Column11995" dataDxfId="4380"/>
    <tableColumn id="12016" xr3:uid="{9D427F90-F119-4E71-948D-D8B3D97C1F7E}" name="Column11996" dataDxfId="4379"/>
    <tableColumn id="12017" xr3:uid="{FC27D4FE-ACC1-4002-970C-3286CF878C5B}" name="Column11997" dataDxfId="4378"/>
    <tableColumn id="12018" xr3:uid="{876EA10A-CA86-468A-9642-A26A941D9340}" name="Column11998" dataDxfId="4377"/>
    <tableColumn id="12019" xr3:uid="{A69A4AC6-764B-41A1-B708-8479F3D19478}" name="Column11999" dataDxfId="4376"/>
    <tableColumn id="12020" xr3:uid="{2A4C1F91-7933-402A-BDDC-17A614D437B1}" name="Column12000" dataDxfId="4375"/>
    <tableColumn id="12021" xr3:uid="{5542D419-9C0A-4433-B7E7-3A2242C12DCB}" name="Column12001" dataDxfId="4374"/>
    <tableColumn id="12022" xr3:uid="{91BEA3C5-0A07-403C-AAAE-46C8F18B6E53}" name="Column12002" dataDxfId="4373"/>
    <tableColumn id="12023" xr3:uid="{DA311AC8-AC04-4EAC-AE94-33E0701C7AF0}" name="Column12003" dataDxfId="4372"/>
    <tableColumn id="12024" xr3:uid="{6D03048C-5B9D-4334-9C58-53F72DDB8A8B}" name="Column12004" dataDxfId="4371"/>
    <tableColumn id="12025" xr3:uid="{3B7EB043-5FA3-44D9-A465-897F6FAFB067}" name="Column12005" dataDxfId="4370"/>
    <tableColumn id="12026" xr3:uid="{ACA1FBD3-A92B-49CD-875F-4B99A05DCF83}" name="Column12006" dataDxfId="4369"/>
    <tableColumn id="12027" xr3:uid="{1E362354-65E5-437F-8847-9C0DF156C139}" name="Column12007" dataDxfId="4368"/>
    <tableColumn id="12028" xr3:uid="{0221731E-F872-4459-9C4F-205547332B12}" name="Column12008" dataDxfId="4367"/>
    <tableColumn id="12029" xr3:uid="{22B27383-459D-4B05-9D62-3138CB6A3656}" name="Column12009" dataDxfId="4366"/>
    <tableColumn id="12030" xr3:uid="{0ABB1560-CBFA-46C9-9570-394A62FE78CF}" name="Column12010" dataDxfId="4365"/>
    <tableColumn id="12031" xr3:uid="{8AE4C480-DC1A-4BCD-856E-604A25D8C6BC}" name="Column12011" dataDxfId="4364"/>
    <tableColumn id="12032" xr3:uid="{C8337AC3-1AE0-47C9-AFB3-F98C01BDC8EE}" name="Column12012" dataDxfId="4363"/>
    <tableColumn id="12033" xr3:uid="{2D47AA86-3901-49AA-B588-A23CF83690EB}" name="Column12013" dataDxfId="4362"/>
    <tableColumn id="12034" xr3:uid="{7C5D7E1D-62A4-4ED8-89BA-7546F244AB5E}" name="Column12014" dataDxfId="4361"/>
    <tableColumn id="12035" xr3:uid="{B74B4A7A-3DEB-4D54-999C-66D74751AD96}" name="Column12015" dataDxfId="4360"/>
    <tableColumn id="12036" xr3:uid="{95D64D75-2902-4805-8DF8-2D9D703666D4}" name="Column12016" dataDxfId="4359"/>
    <tableColumn id="12037" xr3:uid="{9877BD10-F96F-472D-92EA-7B3A254ED23A}" name="Column12017" dataDxfId="4358"/>
    <tableColumn id="12038" xr3:uid="{A1D9B417-C200-4305-B03D-A747AB5ED834}" name="Column12018" dataDxfId="4357"/>
    <tableColumn id="12039" xr3:uid="{16AFC65B-8B12-46D5-A564-D4A5E4783014}" name="Column12019" dataDxfId="4356"/>
    <tableColumn id="12040" xr3:uid="{3539D009-4AA1-4836-8EA2-8F56EE6F619F}" name="Column12020" dataDxfId="4355"/>
    <tableColumn id="12041" xr3:uid="{DFAB7996-25A8-4268-81A2-B06639664FC6}" name="Column12021" dataDxfId="4354"/>
    <tableColumn id="12042" xr3:uid="{B95622BE-7144-4F45-A169-8FD6C7625B7B}" name="Column12022" dataDxfId="4353"/>
    <tableColumn id="12043" xr3:uid="{4E0DE2E2-E5D0-498E-A83D-81399E393449}" name="Column12023" dataDxfId="4352"/>
    <tableColumn id="12044" xr3:uid="{658768B7-DC74-499B-9CCF-BAADCF91C61F}" name="Column12024" dataDxfId="4351"/>
    <tableColumn id="12045" xr3:uid="{2B6B1917-298E-474F-AF56-43DC5CCE7556}" name="Column12025" dataDxfId="4350"/>
    <tableColumn id="12046" xr3:uid="{1CEBE3A0-265E-49D1-A1BF-0C708EB09934}" name="Column12026" dataDxfId="4349"/>
    <tableColumn id="12047" xr3:uid="{A32F5F70-B233-4ACB-B2B5-371A5D5D8362}" name="Column12027" dataDxfId="4348"/>
    <tableColumn id="12048" xr3:uid="{204DCF47-D17E-4124-A3B9-48E336F5FDA8}" name="Column12028" dataDxfId="4347"/>
    <tableColumn id="12049" xr3:uid="{3753C5BE-59B8-452D-A4EF-ABB7EE471937}" name="Column12029" dataDxfId="4346"/>
    <tableColumn id="12050" xr3:uid="{A26CEF7F-62F2-4F4B-8308-380DACB1CD33}" name="Column12030" dataDxfId="4345"/>
    <tableColumn id="12051" xr3:uid="{8B247AFC-F7DE-4B29-A197-185EE0A4FD41}" name="Column12031" dataDxfId="4344"/>
    <tableColumn id="12052" xr3:uid="{9E45DFE7-FBBD-4709-B9D1-1B1719707D8A}" name="Column12032" dataDxfId="4343"/>
    <tableColumn id="12053" xr3:uid="{DE8460FC-A5D5-40BD-8839-FEB827180B35}" name="Column12033" dataDxfId="4342"/>
    <tableColumn id="12054" xr3:uid="{A3AE0F04-23F9-4EEB-93D2-9A20E70AA048}" name="Column12034" dataDxfId="4341"/>
    <tableColumn id="12055" xr3:uid="{D3775B7D-0C49-4AFE-9B85-9C89DFAB8FAF}" name="Column12035" dataDxfId="4340"/>
    <tableColumn id="12056" xr3:uid="{3ADA4C51-7EC6-4AF9-8ABF-4022B50D95FE}" name="Column12036" dataDxfId="4339"/>
    <tableColumn id="12057" xr3:uid="{CDCD9051-C178-4C4A-95D4-92A99EBD5BBF}" name="Column12037" dataDxfId="4338"/>
    <tableColumn id="12058" xr3:uid="{FE121A86-AD54-47F6-888F-F760BF673D4B}" name="Column12038" dataDxfId="4337"/>
    <tableColumn id="12059" xr3:uid="{AE409474-B51A-4A80-9A07-3AD26444EFBC}" name="Column12039" dataDxfId="4336"/>
    <tableColumn id="12060" xr3:uid="{87E67EAA-549C-48F9-BDAC-57F516566C59}" name="Column12040" dataDxfId="4335"/>
    <tableColumn id="12061" xr3:uid="{19B2439D-7B5F-4F47-A063-37A994E205D5}" name="Column12041" dataDxfId="4334"/>
    <tableColumn id="12062" xr3:uid="{38E06622-AE41-448B-8844-406E950F6DBE}" name="Column12042" dataDxfId="4333"/>
    <tableColumn id="12063" xr3:uid="{AACBCCB5-292A-4129-99FD-66CF0BFF87CC}" name="Column12043" dataDxfId="4332"/>
    <tableColumn id="12064" xr3:uid="{B81F5548-9E68-4E7B-B647-82796C475779}" name="Column12044" dataDxfId="4331"/>
    <tableColumn id="12065" xr3:uid="{32845114-3952-45B5-8EEE-B67B05451807}" name="Column12045" dataDxfId="4330"/>
    <tableColumn id="12066" xr3:uid="{CE4597BF-166F-428A-8B0B-F8AAD86A7BC1}" name="Column12046" dataDxfId="4329"/>
    <tableColumn id="12067" xr3:uid="{9015ADF7-8951-4C5E-88F6-166F647FD8DC}" name="Column12047" dataDxfId="4328"/>
    <tableColumn id="12068" xr3:uid="{668B1A70-115C-4568-994D-CFBCD5FFE564}" name="Column12048" dataDxfId="4327"/>
    <tableColumn id="12069" xr3:uid="{272C74C1-B072-4815-BD47-6EC0AC9EC69B}" name="Column12049" dataDxfId="4326"/>
    <tableColumn id="12070" xr3:uid="{553650F0-655E-4815-86C7-E1F870093741}" name="Column12050" dataDxfId="4325"/>
    <tableColumn id="12071" xr3:uid="{2AA9E071-A3C2-4847-A510-52D60A2379AB}" name="Column12051" dataDxfId="4324"/>
    <tableColumn id="12072" xr3:uid="{570548E9-6CE3-412F-ABDC-FCF9B8631BC9}" name="Column12052" dataDxfId="4323"/>
    <tableColumn id="12073" xr3:uid="{FB1D98D4-0D18-4AC7-8683-1685FB2F9078}" name="Column12053" dataDxfId="4322"/>
    <tableColumn id="12074" xr3:uid="{382F6B5D-EC50-47B9-8BF0-62E297EAF188}" name="Column12054" dataDxfId="4321"/>
    <tableColumn id="12075" xr3:uid="{B60A4380-0455-4EEF-860F-C56E59E569F6}" name="Column12055" dataDxfId="4320"/>
    <tableColumn id="12076" xr3:uid="{59FCDB78-C0D8-4E93-979C-D3BE21562D9B}" name="Column12056" dataDxfId="4319"/>
    <tableColumn id="12077" xr3:uid="{FF00AB0E-824C-412B-8D26-F6ECE08ED674}" name="Column12057" dataDxfId="4318"/>
    <tableColumn id="12078" xr3:uid="{971CDA1D-C4CB-49E8-A125-9DEFBA1BF099}" name="Column12058" dataDxfId="4317"/>
    <tableColumn id="12079" xr3:uid="{D3DD74C1-78CA-41A9-A51D-4C9AE58ED7DF}" name="Column12059" dataDxfId="4316"/>
    <tableColumn id="12080" xr3:uid="{6235F0C7-E8CB-4209-833D-2B5D95C52BD0}" name="Column12060" dataDxfId="4315"/>
    <tableColumn id="12081" xr3:uid="{ECAEA52E-8AB2-44F7-AD90-4572ECD93FFD}" name="Column12061" dataDxfId="4314"/>
    <tableColumn id="12082" xr3:uid="{E716616F-4A22-4E10-AA7B-0CA87F2B288F}" name="Column12062" dataDxfId="4313"/>
    <tableColumn id="12083" xr3:uid="{2C332014-AD14-46D7-86A6-57F181398E5C}" name="Column12063" dataDxfId="4312"/>
    <tableColumn id="12084" xr3:uid="{AE652CC1-2F40-447C-87BC-0046361FD844}" name="Column12064" dataDxfId="4311"/>
    <tableColumn id="12085" xr3:uid="{68C9B1AF-C943-4CF3-8571-565DA2B572DA}" name="Column12065" dataDxfId="4310"/>
    <tableColumn id="12086" xr3:uid="{CD00BA00-8292-4E74-9FE5-EE7D7B3E7055}" name="Column12066" dataDxfId="4309"/>
    <tableColumn id="12087" xr3:uid="{43D437C7-C89F-4625-9181-46E5A52E9E93}" name="Column12067" dataDxfId="4308"/>
    <tableColumn id="12088" xr3:uid="{C2063B7B-23B4-4BF7-8C3F-CDD89B9AA97C}" name="Column12068" dataDxfId="4307"/>
    <tableColumn id="12089" xr3:uid="{E2B88DBF-40B1-4EE3-9CBC-A579FEA8865E}" name="Column12069" dataDxfId="4306"/>
    <tableColumn id="12090" xr3:uid="{63054D96-D049-4C5E-8A46-97D56687DFBC}" name="Column12070" dataDxfId="4305"/>
    <tableColumn id="12091" xr3:uid="{8AE51A6B-285D-47C9-9BD4-04AA18465FE0}" name="Column12071" dataDxfId="4304"/>
    <tableColumn id="12092" xr3:uid="{DE0C0215-7747-4E34-A308-5D346472BE0B}" name="Column12072" dataDxfId="4303"/>
    <tableColumn id="12093" xr3:uid="{EB28B1A5-D4A9-4DC1-95BA-9676019FE335}" name="Column12073" dataDxfId="4302"/>
    <tableColumn id="12094" xr3:uid="{5F366C7B-1E12-4CC6-B190-E54BC79311D3}" name="Column12074" dataDxfId="4301"/>
    <tableColumn id="12095" xr3:uid="{8AF311ED-29F2-4540-91E3-8C6FA0EC8CF2}" name="Column12075" dataDxfId="4300"/>
    <tableColumn id="12096" xr3:uid="{394427A6-13C1-4C74-A755-A5842C8597B9}" name="Column12076" dataDxfId="4299"/>
    <tableColumn id="12097" xr3:uid="{69D539B2-C8D3-4012-AA5A-8E6878CFD0CA}" name="Column12077" dataDxfId="4298"/>
    <tableColumn id="12098" xr3:uid="{6E43BC7B-907C-4C5D-85E9-505B34CFA775}" name="Column12078" dataDxfId="4297"/>
    <tableColumn id="12099" xr3:uid="{531FBB81-10AE-4798-856D-46AC852ED399}" name="Column12079" dataDxfId="4296"/>
    <tableColumn id="12100" xr3:uid="{2C743EAF-A1A0-4DD4-B727-E38AA601DAF1}" name="Column12080" dataDxfId="4295"/>
    <tableColumn id="12101" xr3:uid="{D138619A-3C1E-47E9-ACAB-99F48E7BA934}" name="Column12081" dataDxfId="4294"/>
    <tableColumn id="12102" xr3:uid="{A4267DB1-B4BE-4F98-B3FA-E527FDB36102}" name="Column12082" dataDxfId="4293"/>
    <tableColumn id="12103" xr3:uid="{69798178-D91E-4170-A02F-87359B165E15}" name="Column12083" dataDxfId="4292"/>
    <tableColumn id="12104" xr3:uid="{362C6F87-9F86-405A-86BB-F5E395936F7C}" name="Column12084" dataDxfId="4291"/>
    <tableColumn id="12105" xr3:uid="{78946BCF-4B2E-4B6A-BBE2-ACC9C8D32CAF}" name="Column12085" dataDxfId="4290"/>
    <tableColumn id="12106" xr3:uid="{1ED909D8-5D22-4CAF-8833-DF63F819C489}" name="Column12086" dataDxfId="4289"/>
    <tableColumn id="12107" xr3:uid="{D49797A6-01D2-4E4D-BE0F-1AE0EF71D6A7}" name="Column12087" dataDxfId="4288"/>
    <tableColumn id="12108" xr3:uid="{2E4577AE-A95C-42B8-AE31-BE722AF520B3}" name="Column12088" dataDxfId="4287"/>
    <tableColumn id="12109" xr3:uid="{B6D6F4FA-8717-4F4A-AB32-517F829FC621}" name="Column12089" dataDxfId="4286"/>
    <tableColumn id="12110" xr3:uid="{77C1E806-785C-4E1E-9638-5A4B8AE36E40}" name="Column12090" dataDxfId="4285"/>
    <tableColumn id="12111" xr3:uid="{7DB9BD63-4F44-4944-BFFB-1A735F5F14CE}" name="Column12091" dataDxfId="4284"/>
    <tableColumn id="12112" xr3:uid="{0C9F1810-0746-4B81-8E16-BE44D0261007}" name="Column12092" dataDxfId="4283"/>
    <tableColumn id="12113" xr3:uid="{766BBB7B-0A87-4E78-A6A3-AEA66CCB7796}" name="Column12093" dataDxfId="4282"/>
    <tableColumn id="12114" xr3:uid="{2E8F9D14-3295-4E17-8924-D47F737D9B2B}" name="Column12094" dataDxfId="4281"/>
    <tableColumn id="12115" xr3:uid="{CAB7A3E6-A673-4617-BF70-92DEC65DB62B}" name="Column12095" dataDxfId="4280"/>
    <tableColumn id="12116" xr3:uid="{7B0F46E9-03D5-4F08-9C6B-3B7D141A5294}" name="Column12096" dataDxfId="4279"/>
    <tableColumn id="12117" xr3:uid="{E86898F3-C5C0-408F-8A83-91D817901A67}" name="Column12097" dataDxfId="4278"/>
    <tableColumn id="12118" xr3:uid="{7E6B07AF-89C9-4BA7-A019-3819CE91C2FF}" name="Column12098" dataDxfId="4277"/>
    <tableColumn id="12119" xr3:uid="{0D63F548-6868-4C36-A39D-4DB3F3EA0388}" name="Column12099" dataDxfId="4276"/>
    <tableColumn id="12120" xr3:uid="{4A2D1736-7EA1-495D-B628-018A6D466BA0}" name="Column12100" dataDxfId="4275"/>
    <tableColumn id="12121" xr3:uid="{321ADC74-0866-4097-B034-DE418CF6C9AA}" name="Column12101" dataDxfId="4274"/>
    <tableColumn id="12122" xr3:uid="{AB7CF806-403C-42F4-8456-4E911B5C9B09}" name="Column12102" dataDxfId="4273"/>
    <tableColumn id="12123" xr3:uid="{22266A6C-BF6D-442E-BE78-AECB74C03F04}" name="Column12103" dataDxfId="4272"/>
    <tableColumn id="12124" xr3:uid="{B11C7C29-6CF5-4AF7-B88C-A21283F96D8C}" name="Column12104" dataDxfId="4271"/>
    <tableColumn id="12125" xr3:uid="{6AE6EF59-38D9-45A1-A55A-AF42B9CB58EF}" name="Column12105" dataDxfId="4270"/>
    <tableColumn id="12126" xr3:uid="{5C7EBE69-4648-4B73-88AE-548043DE806C}" name="Column12106" dataDxfId="4269"/>
    <tableColumn id="12127" xr3:uid="{10BCABD8-F136-44C6-BE3F-A61A48C6020A}" name="Column12107" dataDxfId="4268"/>
    <tableColumn id="12128" xr3:uid="{9BA60F70-DB14-4729-805F-B4232BB36EB8}" name="Column12108" dataDxfId="4267"/>
    <tableColumn id="12129" xr3:uid="{7D9853C2-43B4-45DA-B4F4-C68B7DCEFC0D}" name="Column12109" dataDxfId="4266"/>
    <tableColumn id="12130" xr3:uid="{5B7BDC7B-3FFC-4A3F-92F1-34069CE9C5A9}" name="Column12110" dataDxfId="4265"/>
    <tableColumn id="12131" xr3:uid="{9C6A2E5A-DEFD-427B-B739-FE4FFF60B9A8}" name="Column12111" dataDxfId="4264"/>
    <tableColumn id="12132" xr3:uid="{35AD2D6C-987C-4764-B56D-0229F7B5FC88}" name="Column12112" dataDxfId="4263"/>
    <tableColumn id="12133" xr3:uid="{82B23DF6-B0A9-481B-A4B0-7FF245665203}" name="Column12113" dataDxfId="4262"/>
    <tableColumn id="12134" xr3:uid="{A01E19D0-58A8-46FB-ADE4-BE1B77B866D5}" name="Column12114" dataDxfId="4261"/>
    <tableColumn id="12135" xr3:uid="{225514D2-D766-43CB-8926-22E659BF369C}" name="Column12115" dataDxfId="4260"/>
    <tableColumn id="12136" xr3:uid="{164F54FD-5727-4547-BD30-F7A0B6677CB8}" name="Column12116" dataDxfId="4259"/>
    <tableColumn id="12137" xr3:uid="{E445A7FF-3C9D-44F8-9C40-7EF45B8A7522}" name="Column12117" dataDxfId="4258"/>
    <tableColumn id="12138" xr3:uid="{3A51EA16-072A-47A4-BD43-BB4160CAA0AB}" name="Column12118" dataDxfId="4257"/>
    <tableColumn id="12139" xr3:uid="{A5E45941-3FE8-4720-A19D-28176556B55A}" name="Column12119" dataDxfId="4256"/>
    <tableColumn id="12140" xr3:uid="{B2713DED-023B-4BB0-AC43-35B5BCC4CD7E}" name="Column12120" dataDxfId="4255"/>
    <tableColumn id="12141" xr3:uid="{786AA17F-1D0E-486A-9D3A-C4C6BBCC7F02}" name="Column12121" dataDxfId="4254"/>
    <tableColumn id="12142" xr3:uid="{6ED14925-60F0-4F31-9032-362B7A65AB0A}" name="Column12122" dataDxfId="4253"/>
    <tableColumn id="12143" xr3:uid="{70400CF0-00F9-41EC-BC0D-50822CCC7477}" name="Column12123" dataDxfId="4252"/>
    <tableColumn id="12144" xr3:uid="{605B6D55-F303-4BE1-A3C7-20BD3FA7E90D}" name="Column12124" dataDxfId="4251"/>
    <tableColumn id="12145" xr3:uid="{760BD417-5AD6-4778-AAE6-623F246E5BF9}" name="Column12125" dataDxfId="4250"/>
    <tableColumn id="12146" xr3:uid="{3A16D736-CEE7-42BD-99A0-D00EE10B17F4}" name="Column12126" dataDxfId="4249"/>
    <tableColumn id="12147" xr3:uid="{FE8F1E9F-A3BD-41A9-AB73-0B64924085DE}" name="Column12127" dataDxfId="4248"/>
    <tableColumn id="12148" xr3:uid="{00541A6F-1A18-4855-B9A0-4CB16F144DCE}" name="Column12128" dataDxfId="4247"/>
    <tableColumn id="12149" xr3:uid="{41E79300-2910-4835-BEB4-5F8F98E341F7}" name="Column12129" dataDxfId="4246"/>
    <tableColumn id="12150" xr3:uid="{44DBA50F-BB50-4766-A73D-A90D6CEB481C}" name="Column12130" dataDxfId="4245"/>
    <tableColumn id="12151" xr3:uid="{70816C62-2304-4774-A529-2109B115176A}" name="Column12131" dataDxfId="4244"/>
    <tableColumn id="12152" xr3:uid="{8C73B5B1-FE25-4666-A4F2-7520D0124C9A}" name="Column12132" dataDxfId="4243"/>
    <tableColumn id="12153" xr3:uid="{F2B31A56-CF05-4ED0-B137-3C509E449C78}" name="Column12133" dataDxfId="4242"/>
    <tableColumn id="12154" xr3:uid="{D21753A5-3400-43FB-88CF-D1087B36970B}" name="Column12134" dataDxfId="4241"/>
    <tableColumn id="12155" xr3:uid="{D3792DE4-4D73-4618-812D-7864EED91615}" name="Column12135" dataDxfId="4240"/>
    <tableColumn id="12156" xr3:uid="{2F4F7BCB-1B26-4F46-B880-ACA4D6FB3279}" name="Column12136" dataDxfId="4239"/>
    <tableColumn id="12157" xr3:uid="{0399DF3F-268A-4FD4-AE00-E2FCAF7BB3EE}" name="Column12137" dataDxfId="4238"/>
    <tableColumn id="12158" xr3:uid="{B4103EE7-1040-45CD-833E-1B35B3C1C4F7}" name="Column12138" dataDxfId="4237"/>
    <tableColumn id="12159" xr3:uid="{8B494F97-AF54-4E46-ACCB-F129FFEF8050}" name="Column12139" dataDxfId="4236"/>
    <tableColumn id="12160" xr3:uid="{C90A1151-5490-4D70-9343-9DB99AE4B478}" name="Column12140" dataDxfId="4235"/>
    <tableColumn id="12161" xr3:uid="{95F329F1-4427-4D90-B4FE-6B663BABD395}" name="Column12141" dataDxfId="4234"/>
    <tableColumn id="12162" xr3:uid="{39B4546B-6305-449E-BC76-85BED738DF42}" name="Column12142" dataDxfId="4233"/>
    <tableColumn id="12163" xr3:uid="{3D7E7052-34FB-4FD8-B462-DEAC1BABA476}" name="Column12143" dataDxfId="4232"/>
    <tableColumn id="12164" xr3:uid="{42701822-4A3F-4D5C-AAA1-9799A4451FC0}" name="Column12144" dataDxfId="4231"/>
    <tableColumn id="12165" xr3:uid="{2A003995-453D-4261-B915-6603CAFC7043}" name="Column12145" dataDxfId="4230"/>
    <tableColumn id="12166" xr3:uid="{4D7E423F-DE7C-4507-9784-1C669E99310B}" name="Column12146" dataDxfId="4229"/>
    <tableColumn id="12167" xr3:uid="{AEDB1C16-F5DA-4AF8-B71E-9BA4A67AF340}" name="Column12147" dataDxfId="4228"/>
    <tableColumn id="12168" xr3:uid="{4EF3770E-032A-4BBB-9B35-E03BD60AE7A8}" name="Column12148" dataDxfId="4227"/>
    <tableColumn id="12169" xr3:uid="{796ADE96-C474-4ABB-88D1-7098759E4D81}" name="Column12149" dataDxfId="4226"/>
    <tableColumn id="12170" xr3:uid="{ADE1A755-D9CF-4BC6-A3A2-3CDBFABEE0D3}" name="Column12150" dataDxfId="4225"/>
    <tableColumn id="12171" xr3:uid="{45360D9E-564E-4136-A325-1B4F4392AD44}" name="Column12151" dataDxfId="4224"/>
    <tableColumn id="12172" xr3:uid="{D0E1BD72-2AB9-4491-ACF7-130793069CC4}" name="Column12152" dataDxfId="4223"/>
    <tableColumn id="12173" xr3:uid="{8C60238D-74A3-4FBA-9127-763B1E43B2B1}" name="Column12153" dataDxfId="4222"/>
    <tableColumn id="12174" xr3:uid="{49B23D47-A85C-484D-81C5-253DB553F572}" name="Column12154" dataDxfId="4221"/>
    <tableColumn id="12175" xr3:uid="{0D09B4B3-8B5D-4410-B124-D28293CAEB98}" name="Column12155" dataDxfId="4220"/>
    <tableColumn id="12176" xr3:uid="{B3CAB52B-4EEA-4A1B-B3F1-9548F28227F2}" name="Column12156" dataDxfId="4219"/>
    <tableColumn id="12177" xr3:uid="{83685382-8C9F-4D22-9C99-2AD0DE08B747}" name="Column12157" dataDxfId="4218"/>
    <tableColumn id="12178" xr3:uid="{18A64553-6C26-4ED2-9882-C08055892C71}" name="Column12158" dataDxfId="4217"/>
    <tableColumn id="12179" xr3:uid="{EB99C90E-EFA8-496B-9A8D-C0ADF40F0A33}" name="Column12159" dataDxfId="4216"/>
    <tableColumn id="12180" xr3:uid="{68AF53CF-90D4-4BDE-B131-8ABBC1BACBCA}" name="Column12160" dataDxfId="4215"/>
    <tableColumn id="12181" xr3:uid="{DB3E7BD9-DA97-4CD9-8552-3565EB42F9BC}" name="Column12161" dataDxfId="4214"/>
    <tableColumn id="12182" xr3:uid="{FC8A298C-D561-40EC-8FA2-C554AAD90AEB}" name="Column12162" dataDxfId="4213"/>
    <tableColumn id="12183" xr3:uid="{D235D130-71DA-4EF5-BC41-7F531521EDAA}" name="Column12163" dataDxfId="4212"/>
    <tableColumn id="12184" xr3:uid="{AB8E275E-04B7-4DB5-832A-16B5C13926CB}" name="Column12164" dataDxfId="4211"/>
    <tableColumn id="12185" xr3:uid="{9519F5B7-A6B3-4A26-8115-F97CD23F8C3C}" name="Column12165" dataDxfId="4210"/>
    <tableColumn id="12186" xr3:uid="{B346AF50-9B3A-4600-94BB-A18C12E7FA4B}" name="Column12166" dataDxfId="4209"/>
    <tableColumn id="12187" xr3:uid="{E3183D81-FEC4-40A8-8E18-7D24208F9C56}" name="Column12167" dataDxfId="4208"/>
    <tableColumn id="12188" xr3:uid="{86B7308D-CC63-440A-ADA4-38215E01D70F}" name="Column12168" dataDxfId="4207"/>
    <tableColumn id="12189" xr3:uid="{29228E51-55D0-4D2E-999C-A95518788EBB}" name="Column12169" dataDxfId="4206"/>
    <tableColumn id="12190" xr3:uid="{813D34A6-E500-43B0-B87A-CA3D10ADF5B7}" name="Column12170" dataDxfId="4205"/>
    <tableColumn id="12191" xr3:uid="{E2C8EC9F-84C9-4D55-8B88-F5E67AF2F5B3}" name="Column12171" dataDxfId="4204"/>
    <tableColumn id="12192" xr3:uid="{E722672D-8CC0-4697-9BB7-AA1C4DF44C94}" name="Column12172" dataDxfId="4203"/>
    <tableColumn id="12193" xr3:uid="{5AB9A246-D801-4592-8743-9C2634C9BB18}" name="Column12173" dataDxfId="4202"/>
    <tableColumn id="12194" xr3:uid="{D7554D73-6929-458D-8380-DB31036D57E0}" name="Column12174" dataDxfId="4201"/>
    <tableColumn id="12195" xr3:uid="{0774CD03-9B7A-483E-8928-0E830EDFCEB1}" name="Column12175" dataDxfId="4200"/>
    <tableColumn id="12196" xr3:uid="{6992F468-AFC5-457F-8185-BE04FE347CE0}" name="Column12176" dataDxfId="4199"/>
    <tableColumn id="12197" xr3:uid="{49A9D471-567D-46A0-BCE9-2B6672A35835}" name="Column12177" dataDxfId="4198"/>
    <tableColumn id="12198" xr3:uid="{F75F9830-88E2-4C73-A6F1-97F1B4A684FA}" name="Column12178" dataDxfId="4197"/>
    <tableColumn id="12199" xr3:uid="{2203C05A-BB69-4485-8E6D-A9F38A85EBAB}" name="Column12179" dataDxfId="4196"/>
    <tableColumn id="12200" xr3:uid="{34B64BBD-CD58-46FF-A031-FE4D6DC704E3}" name="Column12180" dataDxfId="4195"/>
    <tableColumn id="12201" xr3:uid="{B2698451-59C9-4BB5-826D-E25DA14425A2}" name="Column12181" dataDxfId="4194"/>
    <tableColumn id="12202" xr3:uid="{12EC3C1E-365B-446D-8486-0D5FC83F06F7}" name="Column12182" dataDxfId="4193"/>
    <tableColumn id="12203" xr3:uid="{8E607A6A-1B55-4B94-A142-36889AE003D5}" name="Column12183" dataDxfId="4192"/>
    <tableColumn id="12204" xr3:uid="{BCB98054-BB7E-4A90-93A3-D3DB321E4327}" name="Column12184" dataDxfId="4191"/>
    <tableColumn id="12205" xr3:uid="{E4BF7EE6-12C3-42AA-9F31-CE177DD75C27}" name="Column12185" dataDxfId="4190"/>
    <tableColumn id="12206" xr3:uid="{699E88EA-DF39-4BC9-80CA-D6B584BB96C2}" name="Column12186" dataDxfId="4189"/>
    <tableColumn id="12207" xr3:uid="{2C382BCC-D743-4653-AD3A-D8F9A3764117}" name="Column12187" dataDxfId="4188"/>
    <tableColumn id="12208" xr3:uid="{16EB5683-0207-43D6-96E8-6D97236CED5F}" name="Column12188" dataDxfId="4187"/>
    <tableColumn id="12209" xr3:uid="{FACABC8C-1A71-4942-9BD3-8754FA7DDD78}" name="Column12189" dataDxfId="4186"/>
    <tableColumn id="12210" xr3:uid="{E4EE3260-FD02-4F0A-9174-5D12799778CB}" name="Column12190" dataDxfId="4185"/>
    <tableColumn id="12211" xr3:uid="{5B1CD215-4E46-4C2F-9E68-9B9069F82A27}" name="Column12191" dataDxfId="4184"/>
    <tableColumn id="12212" xr3:uid="{65056EB9-DB5C-4E78-8897-14030B664DD6}" name="Column12192" dataDxfId="4183"/>
    <tableColumn id="12213" xr3:uid="{D12736EC-17BB-40AB-B04D-E5CE7B149D3A}" name="Column12193" dataDxfId="4182"/>
    <tableColumn id="12214" xr3:uid="{9974B74B-452B-4467-8A6A-39ECBC1C7EFD}" name="Column12194" dataDxfId="4181"/>
    <tableColumn id="12215" xr3:uid="{342B3B98-9446-4D00-B13B-BF972484964F}" name="Column12195" dataDxfId="4180"/>
    <tableColumn id="12216" xr3:uid="{5FCA1A32-B487-4E73-8334-5E407F5B5FA1}" name="Column12196" dataDxfId="4179"/>
    <tableColumn id="12217" xr3:uid="{21838A63-1B73-4345-BC5C-61381F2FBD98}" name="Column12197" dataDxfId="4178"/>
    <tableColumn id="12218" xr3:uid="{B90D4E09-A287-434D-9743-118A8C70F381}" name="Column12198" dataDxfId="4177"/>
    <tableColumn id="12219" xr3:uid="{72FFB114-6CAF-4F57-AE69-A90788F32FA4}" name="Column12199" dataDxfId="4176"/>
    <tableColumn id="12220" xr3:uid="{142767A3-CB05-4A85-999A-E317128501EC}" name="Column12200" dataDxfId="4175"/>
    <tableColumn id="12221" xr3:uid="{288B9568-FE5F-41D8-A20E-5AADE5F30A8C}" name="Column12201" dataDxfId="4174"/>
    <tableColumn id="12222" xr3:uid="{E3105582-3F11-4A62-AB65-EF66FC8FA12F}" name="Column12202" dataDxfId="4173"/>
    <tableColumn id="12223" xr3:uid="{E5285E4D-A74E-49BE-87CD-321CBAAD78C1}" name="Column12203" dataDxfId="4172"/>
    <tableColumn id="12224" xr3:uid="{F1C30904-620D-480C-864F-182621C569DA}" name="Column12204" dataDxfId="4171"/>
    <tableColumn id="12225" xr3:uid="{9719041A-DCBB-49EF-8BC2-8F579F3F46C0}" name="Column12205" dataDxfId="4170"/>
    <tableColumn id="12226" xr3:uid="{D164624A-980C-4EC3-A30E-EE4F31464524}" name="Column12206" dataDxfId="4169"/>
    <tableColumn id="12227" xr3:uid="{E6A634ED-FAAA-496B-96FA-B367458EADBF}" name="Column12207" dataDxfId="4168"/>
    <tableColumn id="12228" xr3:uid="{774F3051-5301-4DD3-88EC-9BEA7EC0C8A8}" name="Column12208" dataDxfId="4167"/>
    <tableColumn id="12229" xr3:uid="{F10C7AED-EDBB-4ADB-80B6-2B0D9D0B859E}" name="Column12209" dataDxfId="4166"/>
    <tableColumn id="12230" xr3:uid="{0BE610FD-D7A3-49CC-B13F-C668DF5D9D40}" name="Column12210" dataDxfId="4165"/>
    <tableColumn id="12231" xr3:uid="{9685C913-A713-483A-A719-1E3AABB082CD}" name="Column12211" dataDxfId="4164"/>
    <tableColumn id="12232" xr3:uid="{71F99201-C1E5-4E7D-8993-594D91E86DB4}" name="Column12212" dataDxfId="4163"/>
    <tableColumn id="12233" xr3:uid="{CF48A3D2-A79F-422B-8105-B18891198DCA}" name="Column12213" dataDxfId="4162"/>
    <tableColumn id="12234" xr3:uid="{D7FAA8E2-71FA-4DE5-B8B1-F0FBF356EC4A}" name="Column12214" dataDxfId="4161"/>
    <tableColumn id="12235" xr3:uid="{B82F4B74-689F-49FC-B3CB-82C1FD565F8A}" name="Column12215" dataDxfId="4160"/>
    <tableColumn id="12236" xr3:uid="{BAA33EB3-6ECB-4D75-8BA9-B01BEEA91F61}" name="Column12216" dataDxfId="4159"/>
    <tableColumn id="12237" xr3:uid="{5C05860C-8D41-4407-8382-34E1A6606EF1}" name="Column12217" dataDxfId="4158"/>
    <tableColumn id="12238" xr3:uid="{1E3BDB80-FBC7-44FA-89CA-1BF68049EEAA}" name="Column12218" dataDxfId="4157"/>
    <tableColumn id="12239" xr3:uid="{F7AB68C6-B6C0-49BF-96D1-992DF9805B54}" name="Column12219" dataDxfId="4156"/>
    <tableColumn id="12240" xr3:uid="{9E0C0821-96F3-4201-BE95-BE2840D67714}" name="Column12220" dataDxfId="4155"/>
    <tableColumn id="12241" xr3:uid="{E785ECC3-5881-4F26-AE75-0DA62517F168}" name="Column12221" dataDxfId="4154"/>
    <tableColumn id="12242" xr3:uid="{F9DE7DC7-55B0-4C03-AA74-C2664A47C8BB}" name="Column12222" dataDxfId="4153"/>
    <tableColumn id="12243" xr3:uid="{A386320B-BB56-4ED9-9E81-533BC8D26D9F}" name="Column12223" dataDxfId="4152"/>
    <tableColumn id="12244" xr3:uid="{8B95561D-DEA6-41FD-B4D8-234D2874C066}" name="Column12224" dataDxfId="4151"/>
    <tableColumn id="12245" xr3:uid="{E614EFAB-593D-4428-BEB8-B058F94C766E}" name="Column12225" dataDxfId="4150"/>
    <tableColumn id="12246" xr3:uid="{F00278F3-6D26-4A9A-9E72-07E3FD92BE73}" name="Column12226" dataDxfId="4149"/>
    <tableColumn id="12247" xr3:uid="{A055C5C1-AF50-4957-B12C-6DFE0A67C8B5}" name="Column12227" dataDxfId="4148"/>
    <tableColumn id="12248" xr3:uid="{0A028ADF-B218-4E87-AC7B-F27A6EAFC3D4}" name="Column12228" dataDxfId="4147"/>
    <tableColumn id="12249" xr3:uid="{85B56C6B-D25A-4BB7-A31B-8A20F1AEB673}" name="Column12229" dataDxfId="4146"/>
    <tableColumn id="12250" xr3:uid="{85D74806-81C3-49BD-A444-21A5F12022FA}" name="Column12230" dataDxfId="4145"/>
    <tableColumn id="12251" xr3:uid="{EF560A92-3BD7-42DD-A21F-B7C8510EDCF6}" name="Column12231" dataDxfId="4144"/>
    <tableColumn id="12252" xr3:uid="{C86D64DD-3CA0-48B3-8837-AD3B6CAB60D7}" name="Column12232" dataDxfId="4143"/>
    <tableColumn id="12253" xr3:uid="{A4BFEDAF-4516-4D82-8966-C76D7D36512F}" name="Column12233" dataDxfId="4142"/>
    <tableColumn id="12254" xr3:uid="{4D120F7B-5A6E-41EA-9F2F-E9B60E64C096}" name="Column12234" dataDxfId="4141"/>
    <tableColumn id="12255" xr3:uid="{7E03E743-0229-4F45-BFDA-E7192A0052A5}" name="Column12235" dataDxfId="4140"/>
    <tableColumn id="12256" xr3:uid="{18437DDC-D750-4F1E-B875-32B2BA58AE76}" name="Column12236" dataDxfId="4139"/>
    <tableColumn id="12257" xr3:uid="{CB81B1F7-8C4B-420A-B221-BD0EF6088DAA}" name="Column12237" dataDxfId="4138"/>
    <tableColumn id="12258" xr3:uid="{C77FCFCC-6915-4FC1-BC19-9693E49FD5F6}" name="Column12238" dataDxfId="4137"/>
    <tableColumn id="12259" xr3:uid="{0D4FDFFC-F837-4588-8EE4-7076727D6F19}" name="Column12239" dataDxfId="4136"/>
    <tableColumn id="12260" xr3:uid="{1596830F-1F09-4054-BC25-9F2E768338DA}" name="Column12240" dataDxfId="4135"/>
    <tableColumn id="12261" xr3:uid="{B4D241CD-9CB3-4581-870F-6AF6BE2C95B9}" name="Column12241" dataDxfId="4134"/>
    <tableColumn id="12262" xr3:uid="{E64FE395-912E-434D-9B7A-2FF681DA6D1E}" name="Column12242" dataDxfId="4133"/>
    <tableColumn id="12263" xr3:uid="{7F94A0A6-B2E2-40C2-B773-DAD04E908A1F}" name="Column12243" dataDxfId="4132"/>
    <tableColumn id="12264" xr3:uid="{0CE750BA-4F2C-494E-9D20-0A7D5190EA4B}" name="Column12244" dataDxfId="4131"/>
    <tableColumn id="12265" xr3:uid="{7460A322-211B-48A1-BE4A-2C6B336842A8}" name="Column12245" dataDxfId="4130"/>
    <tableColumn id="12266" xr3:uid="{396D5E96-4BE5-43C7-AED3-D98509DF64B5}" name="Column12246" dataDxfId="4129"/>
    <tableColumn id="12267" xr3:uid="{1A1E26DC-65C0-4121-B3B1-C55104CA9DEC}" name="Column12247" dataDxfId="4128"/>
    <tableColumn id="12268" xr3:uid="{E15665B0-B6CA-4FD0-89C4-D114C7B6A208}" name="Column12248" dataDxfId="4127"/>
    <tableColumn id="12269" xr3:uid="{8B4E3F38-B182-4E88-BC1D-58E810D82D14}" name="Column12249" dataDxfId="4126"/>
    <tableColumn id="12270" xr3:uid="{3207714C-4971-485C-A5C4-F960E657B9B4}" name="Column12250" dataDxfId="4125"/>
    <tableColumn id="12271" xr3:uid="{416A4CBD-0704-445D-9574-43DEF0F6EBAB}" name="Column12251" dataDxfId="4124"/>
    <tableColumn id="12272" xr3:uid="{A35FBC5B-DCA2-4576-B049-2BC700DBB3A8}" name="Column12252" dataDxfId="4123"/>
    <tableColumn id="12273" xr3:uid="{0EA83139-7873-4908-97D5-AE0017635C2D}" name="Column12253" dataDxfId="4122"/>
    <tableColumn id="12274" xr3:uid="{385A6650-07EB-4BDB-A9BF-83DE2082425A}" name="Column12254" dataDxfId="4121"/>
    <tableColumn id="12275" xr3:uid="{9E73C4B2-1767-4439-8C68-EACFCCF534A7}" name="Column12255" dataDxfId="4120"/>
    <tableColumn id="12276" xr3:uid="{7A8B0AF7-328B-4D09-B9E8-151AA2CCF835}" name="Column12256" dataDxfId="4119"/>
    <tableColumn id="12277" xr3:uid="{5F621A90-6F80-4EA3-984A-A3664C77F36E}" name="Column12257" dataDxfId="4118"/>
    <tableColumn id="12278" xr3:uid="{657FA9A1-D38B-4035-9DD2-E034E8DD6CBE}" name="Column12258" dataDxfId="4117"/>
    <tableColumn id="12279" xr3:uid="{008A9375-73B6-4830-9F2C-BF4DA30020BC}" name="Column12259" dataDxfId="4116"/>
    <tableColumn id="12280" xr3:uid="{82FD86BD-0741-43E6-A884-2370E7627560}" name="Column12260" dataDxfId="4115"/>
    <tableColumn id="12281" xr3:uid="{661EE7E1-82E0-455F-9AC3-4B16F3D162CC}" name="Column12261" dataDxfId="4114"/>
    <tableColumn id="12282" xr3:uid="{4BC49554-2055-40A2-AD88-D51EBF1CEC77}" name="Column12262" dataDxfId="4113"/>
    <tableColumn id="12283" xr3:uid="{E9CB635C-BEE6-4AC8-996F-945A52C4DEB2}" name="Column12263" dataDxfId="4112"/>
    <tableColumn id="12284" xr3:uid="{5D8E8E61-2CC0-4B89-8610-DEC5FCA81D3E}" name="Column12264" dataDxfId="4111"/>
    <tableColumn id="12285" xr3:uid="{3D2350B0-1897-4453-9D11-2F0DDD81E746}" name="Column12265" dataDxfId="4110"/>
    <tableColumn id="12286" xr3:uid="{F8E4B85F-6997-4A28-9A60-F180ED851356}" name="Column12266" dataDxfId="4109"/>
    <tableColumn id="12287" xr3:uid="{CB4DBA76-A8E8-4DEB-AB6A-85AE6351EEEE}" name="Column12267" dataDxfId="4108"/>
    <tableColumn id="12288" xr3:uid="{27F6C562-3189-4AEA-8B91-4152205767A0}" name="Column12268" dataDxfId="4107"/>
    <tableColumn id="12289" xr3:uid="{A0105C8C-4D2B-46A3-94E9-8F16498FF1E9}" name="Column12269" dataDxfId="4106"/>
    <tableColumn id="12290" xr3:uid="{E81939A5-8149-477D-ACB4-E9A126EEC396}" name="Column12270" dataDxfId="4105"/>
    <tableColumn id="12291" xr3:uid="{A105629A-3EDB-425D-BB3E-38CBBDE6D355}" name="Column12271" dataDxfId="4104"/>
    <tableColumn id="12292" xr3:uid="{37B12E4F-087B-42FC-8B42-6EE04638DA52}" name="Column12272" dataDxfId="4103"/>
    <tableColumn id="12293" xr3:uid="{35633BD4-B81A-4A10-8D58-988CAE444264}" name="Column12273" dataDxfId="4102"/>
    <tableColumn id="12294" xr3:uid="{19A9D266-8DF0-4332-A4CD-FE7726BF7E7D}" name="Column12274" dataDxfId="4101"/>
    <tableColumn id="12295" xr3:uid="{537180D7-E56A-4B50-AD34-0B1A375B9E01}" name="Column12275" dataDxfId="4100"/>
    <tableColumn id="12296" xr3:uid="{0363834A-7B7B-4894-9DED-C2A17FA71974}" name="Column12276" dataDxfId="4099"/>
    <tableColumn id="12297" xr3:uid="{D4CC4146-4E88-4814-ABBD-DEBFD33E0249}" name="Column12277" dataDxfId="4098"/>
    <tableColumn id="12298" xr3:uid="{B5C7C013-C820-4C81-9A27-3F97754D9D07}" name="Column12278" dataDxfId="4097"/>
    <tableColumn id="12299" xr3:uid="{E72141DB-A01D-4F4A-9F6F-EFCC325FBE16}" name="Column12279" dataDxfId="4096"/>
    <tableColumn id="12300" xr3:uid="{CE1C58AB-12A4-43B5-A875-7D208AB65EB6}" name="Column12280" dataDxfId="4095"/>
    <tableColumn id="12301" xr3:uid="{44F50537-A64B-483B-9F88-D096785387B6}" name="Column12281" dataDxfId="4094"/>
    <tableColumn id="12302" xr3:uid="{C27C02C1-A2B9-499B-A610-399164E8EFF0}" name="Column12282" dataDxfId="4093"/>
    <tableColumn id="12303" xr3:uid="{742CFBB4-B860-4C9E-AD18-E7BA107C5075}" name="Column12283" dataDxfId="4092"/>
    <tableColumn id="12304" xr3:uid="{C968F166-E8F2-4FDA-85D9-545DAF3C06E6}" name="Column12284" dataDxfId="4091"/>
    <tableColumn id="12305" xr3:uid="{1293DBD6-A7FA-4D7B-A575-D79C09243AF7}" name="Column12285" dataDxfId="4090"/>
    <tableColumn id="12306" xr3:uid="{7FD750C9-252D-4883-B20F-3BC4C823A2A7}" name="Column12286" dataDxfId="4089"/>
    <tableColumn id="12307" xr3:uid="{1A69202D-8D5F-4BFA-82E9-A4A180EDD3F9}" name="Column12287" dataDxfId="4088"/>
    <tableColumn id="12308" xr3:uid="{845C9F12-6BD6-474D-A307-146781284EDC}" name="Column12288" dataDxfId="4087"/>
    <tableColumn id="12309" xr3:uid="{B5D5E9E2-84DE-4137-8852-4F5359E37672}" name="Column12289" dataDxfId="4086"/>
    <tableColumn id="12310" xr3:uid="{43C04568-9031-4D54-AD8E-8572E2D97DE8}" name="Column12290" dataDxfId="4085"/>
    <tableColumn id="12311" xr3:uid="{2422618E-175B-4107-84FC-4A46345B4EBD}" name="Column12291" dataDxfId="4084"/>
    <tableColumn id="12312" xr3:uid="{BB77EAF9-6900-4965-B9BF-AFC0BF63FD4C}" name="Column12292" dataDxfId="4083"/>
    <tableColumn id="12313" xr3:uid="{491552FE-5B77-482C-81B3-800D780FA2D7}" name="Column12293" dataDxfId="4082"/>
    <tableColumn id="12314" xr3:uid="{78631387-0B0C-4272-B07B-2E618C2CFCBC}" name="Column12294" dataDxfId="4081"/>
    <tableColumn id="12315" xr3:uid="{74431300-BA9E-4D23-9FE6-25D19C36979A}" name="Column12295" dataDxfId="4080"/>
    <tableColumn id="12316" xr3:uid="{16D62412-D06D-4494-8D6B-8420DB5CC0BA}" name="Column12296" dataDxfId="4079"/>
    <tableColumn id="12317" xr3:uid="{5FD7F37E-23B4-4E96-A1C0-F52FDE20B2CB}" name="Column12297" dataDxfId="4078"/>
    <tableColumn id="12318" xr3:uid="{496AD8EB-8E1A-4FC6-B48C-E1A91CA2B8A9}" name="Column12298" dataDxfId="4077"/>
    <tableColumn id="12319" xr3:uid="{91296853-93DF-42A4-8DD7-8E010200CEDA}" name="Column12299" dataDxfId="4076"/>
    <tableColumn id="12320" xr3:uid="{54C87AF1-2CCE-4863-9C84-22F89B86EC6D}" name="Column12300" dataDxfId="4075"/>
    <tableColumn id="12321" xr3:uid="{BE00B947-F7B3-4BCC-80EC-39596E0C3869}" name="Column12301" dataDxfId="4074"/>
    <tableColumn id="12322" xr3:uid="{6D2BF736-F5D3-4D86-96CA-10DF528E3F7C}" name="Column12302" dataDxfId="4073"/>
    <tableColumn id="12323" xr3:uid="{1D929DB1-FE49-4F57-81AF-85E013B8B34F}" name="Column12303" dataDxfId="4072"/>
    <tableColumn id="12324" xr3:uid="{80572626-843B-41E4-9450-69316F636B41}" name="Column12304" dataDxfId="4071"/>
    <tableColumn id="12325" xr3:uid="{BA8EC924-DB82-4E65-90D8-99CB269521B8}" name="Column12305" dataDxfId="4070"/>
    <tableColumn id="12326" xr3:uid="{44E04AF9-8937-4CC6-821F-C7D76FBF4683}" name="Column12306" dataDxfId="4069"/>
    <tableColumn id="12327" xr3:uid="{8409F5AF-602F-430B-93EB-BF721F2958A6}" name="Column12307" dataDxfId="4068"/>
    <tableColumn id="12328" xr3:uid="{9409FF8E-A631-462E-BA82-FC927E8605A2}" name="Column12308" dataDxfId="4067"/>
    <tableColumn id="12329" xr3:uid="{2DFC01E4-7458-4BAC-A1A3-BAEB0BCE92D1}" name="Column12309" dataDxfId="4066"/>
    <tableColumn id="12330" xr3:uid="{6E53B942-DE9A-4030-97DF-B82876005447}" name="Column12310" dataDxfId="4065"/>
    <tableColumn id="12331" xr3:uid="{876DD1BA-4331-4F17-8106-DA0164DB9E8D}" name="Column12311" dataDxfId="4064"/>
    <tableColumn id="12332" xr3:uid="{9428143E-90FA-4534-B1B2-64576BC4AC8B}" name="Column12312" dataDxfId="4063"/>
    <tableColumn id="12333" xr3:uid="{55855C22-44D2-4298-9A85-C01A781118DD}" name="Column12313" dataDxfId="4062"/>
    <tableColumn id="12334" xr3:uid="{514AC0F7-E4F3-4394-A835-03A397C0A0C4}" name="Column12314" dataDxfId="4061"/>
    <tableColumn id="12335" xr3:uid="{CEFB3391-19CC-4FE8-BA55-DAB9AB27225A}" name="Column12315" dataDxfId="4060"/>
    <tableColumn id="12336" xr3:uid="{6AE256A2-2F30-4823-A358-C1D3AA670A90}" name="Column12316" dataDxfId="4059"/>
    <tableColumn id="12337" xr3:uid="{E0421818-4021-4496-B1FE-50C572CEA588}" name="Column12317" dataDxfId="4058"/>
    <tableColumn id="12338" xr3:uid="{3D014A63-FA8A-43D7-A15D-0C211C4E0241}" name="Column12318" dataDxfId="4057"/>
    <tableColumn id="12339" xr3:uid="{68FDDDD2-B9CF-4AD8-9E89-21A13A749ACD}" name="Column12319" dataDxfId="4056"/>
    <tableColumn id="12340" xr3:uid="{E29310F4-A621-47BF-B4C0-02BCDD20A3C4}" name="Column12320" dataDxfId="4055"/>
    <tableColumn id="12341" xr3:uid="{C9762530-9AD7-4953-9D3E-47384F2D518D}" name="Column12321" dataDxfId="4054"/>
    <tableColumn id="12342" xr3:uid="{DA33682F-3882-48D3-93D5-1678A61BD45A}" name="Column12322" dataDxfId="4053"/>
    <tableColumn id="12343" xr3:uid="{7D795B8E-8D37-45E6-ADC0-FD6584EBA4DF}" name="Column12323" dataDxfId="4052"/>
    <tableColumn id="12344" xr3:uid="{73C640A3-B382-463E-9730-02F581CC0915}" name="Column12324" dataDxfId="4051"/>
    <tableColumn id="12345" xr3:uid="{0CE4E170-33A6-458C-AC66-F6C3C6B436F7}" name="Column12325" dataDxfId="4050"/>
    <tableColumn id="12346" xr3:uid="{4741A964-C598-46C2-BA79-BE8599040EEA}" name="Column12326" dataDxfId="4049"/>
    <tableColumn id="12347" xr3:uid="{EF2B65FC-411B-4759-A5D2-D52976E7B1F1}" name="Column12327" dataDxfId="4048"/>
    <tableColumn id="12348" xr3:uid="{05A0F58C-1EF3-4518-B1F7-2DF7DE0D1F93}" name="Column12328" dataDxfId="4047"/>
    <tableColumn id="12349" xr3:uid="{5FAE3076-7AFC-40C8-9DB5-05EF45A335D3}" name="Column12329" dataDxfId="4046"/>
    <tableColumn id="12350" xr3:uid="{6ADDCA50-5421-417B-A291-FA25E258EC54}" name="Column12330" dataDxfId="4045"/>
    <tableColumn id="12351" xr3:uid="{3E8B6281-35EB-48E5-8317-AD0516D99518}" name="Column12331" dataDxfId="4044"/>
    <tableColumn id="12352" xr3:uid="{854AB715-23E9-4D12-9C92-5D0122323345}" name="Column12332" dataDxfId="4043"/>
    <tableColumn id="12353" xr3:uid="{78D4E231-A098-480B-AEAE-0563CD425A69}" name="Column12333" dataDxfId="4042"/>
    <tableColumn id="12354" xr3:uid="{6AA9B424-31CF-46B7-AD1A-984FC25B10FF}" name="Column12334" dataDxfId="4041"/>
    <tableColumn id="12355" xr3:uid="{A6ABC944-DB62-4AEA-A8EC-48EE5F746FF6}" name="Column12335" dataDxfId="4040"/>
    <tableColumn id="12356" xr3:uid="{026DD57E-E842-4A13-8E87-AF53B3AE4F79}" name="Column12336" dataDxfId="4039"/>
    <tableColumn id="12357" xr3:uid="{758D9950-9AE6-4849-8224-FC7F163432FA}" name="Column12337" dataDxfId="4038"/>
    <tableColumn id="12358" xr3:uid="{03DF31EB-C196-42F2-8723-D86F02644291}" name="Column12338" dataDxfId="4037"/>
    <tableColumn id="12359" xr3:uid="{BCBBE97D-B2CF-4DF3-9B83-E80D9B4524FA}" name="Column12339" dataDxfId="4036"/>
    <tableColumn id="12360" xr3:uid="{3E66BCC5-96EB-40E5-B3B5-69606E1FB880}" name="Column12340" dataDxfId="4035"/>
    <tableColumn id="12361" xr3:uid="{CCF6169A-490D-4A55-9B91-585D46EE067A}" name="Column12341" dataDxfId="4034"/>
    <tableColumn id="12362" xr3:uid="{571E40A3-A78B-4207-9915-650BE52DC8EC}" name="Column12342" dataDxfId="4033"/>
    <tableColumn id="12363" xr3:uid="{7B76916F-CAFB-4D7E-9A51-5432CD4353C4}" name="Column12343" dataDxfId="4032"/>
    <tableColumn id="12364" xr3:uid="{19338BEC-1281-4ADB-8CD2-9845419B3A58}" name="Column12344" dataDxfId="4031"/>
    <tableColumn id="12365" xr3:uid="{007AD1FF-8A82-41BB-89F8-A20831D33FD7}" name="Column12345" dataDxfId="4030"/>
    <tableColumn id="12366" xr3:uid="{9FCDB0FE-FE05-4282-BF0F-7F7EA557E6DA}" name="Column12346" dataDxfId="4029"/>
    <tableColumn id="12367" xr3:uid="{4B62FCBB-A26E-4D47-83BC-5E17A69A12F3}" name="Column12347" dataDxfId="4028"/>
    <tableColumn id="12368" xr3:uid="{A15435EC-FF64-41A0-B078-10E52115FE3F}" name="Column12348" dataDxfId="4027"/>
    <tableColumn id="12369" xr3:uid="{E782FA12-26ED-4F55-8BBC-DD4824212D55}" name="Column12349" dataDxfId="4026"/>
    <tableColumn id="12370" xr3:uid="{F165F615-FD24-4A44-91F3-C52B4147ADC7}" name="Column12350" dataDxfId="4025"/>
    <tableColumn id="12371" xr3:uid="{E40E8A3C-961C-4D7E-86DE-ECD3F3D608C9}" name="Column12351" dataDxfId="4024"/>
    <tableColumn id="12372" xr3:uid="{19A24F6A-745F-4367-B7D2-95B1A711CA3A}" name="Column12352" dataDxfId="4023"/>
    <tableColumn id="12373" xr3:uid="{36651362-A37E-4AFA-BF54-F958C4ECF224}" name="Column12353" dataDxfId="4022"/>
    <tableColumn id="12374" xr3:uid="{931E0921-989D-4975-A640-6CC1808BA228}" name="Column12354" dataDxfId="4021"/>
    <tableColumn id="12375" xr3:uid="{BA4F1B67-1FF6-45DE-A75F-13EC6D048806}" name="Column12355" dataDxfId="4020"/>
    <tableColumn id="12376" xr3:uid="{94746A0F-9599-4EE5-9BAD-0DB6A9E7C7BC}" name="Column12356" dataDxfId="4019"/>
    <tableColumn id="12377" xr3:uid="{E4EE313D-EDB5-42D2-A2F7-61375EF9B797}" name="Column12357" dataDxfId="4018"/>
    <tableColumn id="12378" xr3:uid="{6F669179-9B0E-45AB-A633-249BCCFEA08D}" name="Column12358" dataDxfId="4017"/>
    <tableColumn id="12379" xr3:uid="{E0DB5791-22C0-41D6-A005-60E9FC84D4D1}" name="Column12359" dataDxfId="4016"/>
    <tableColumn id="12380" xr3:uid="{D632D91D-66EA-443E-8D02-D29CDE64F087}" name="Column12360" dataDxfId="4015"/>
    <tableColumn id="12381" xr3:uid="{B5ECFE3C-06D3-4706-945D-C166B255E2E9}" name="Column12361" dataDxfId="4014"/>
    <tableColumn id="12382" xr3:uid="{E443F018-BCD1-485C-8825-35FBEDDD32D0}" name="Column12362" dataDxfId="4013"/>
    <tableColumn id="12383" xr3:uid="{F401940A-469E-4CBE-AF2E-DC338AAD8E7A}" name="Column12363" dataDxfId="4012"/>
    <tableColumn id="12384" xr3:uid="{16C62364-4390-4896-88EE-EF8769347A1C}" name="Column12364" dataDxfId="4011"/>
    <tableColumn id="12385" xr3:uid="{9FC2B8BF-0E39-40DC-A7A5-EBB1582F668A}" name="Column12365" dataDxfId="4010"/>
    <tableColumn id="12386" xr3:uid="{8B7E66DC-B3EF-48D1-9EA2-11F225D92FAB}" name="Column12366" dataDxfId="4009"/>
    <tableColumn id="12387" xr3:uid="{5CAA9347-84DF-4DA5-92BF-4AFF5D7C5516}" name="Column12367" dataDxfId="4008"/>
    <tableColumn id="12388" xr3:uid="{7B9E6228-D0F4-4D3F-B993-31D9D6C9AA33}" name="Column12368" dataDxfId="4007"/>
    <tableColumn id="12389" xr3:uid="{5FE4788B-2037-4A40-A544-282004F2C87A}" name="Column12369" dataDxfId="4006"/>
    <tableColumn id="12390" xr3:uid="{596475C9-1DBC-42D0-9D6C-44BE6327578D}" name="Column12370" dataDxfId="4005"/>
    <tableColumn id="12391" xr3:uid="{E8B43CF7-85C1-4E48-B050-A8CE47DC1B36}" name="Column12371" dataDxfId="4004"/>
    <tableColumn id="12392" xr3:uid="{EB8882A1-3119-4491-AEFA-A18539F9A4C2}" name="Column12372" dataDxfId="4003"/>
    <tableColumn id="12393" xr3:uid="{626FB7E9-885B-47A5-A9A6-B31CB2EDFA87}" name="Column12373" dataDxfId="4002"/>
    <tableColumn id="12394" xr3:uid="{208F325C-82EC-41AD-87FA-7D91F28256EA}" name="Column12374" dataDxfId="4001"/>
    <tableColumn id="12395" xr3:uid="{B07F4492-69F3-4F2B-B481-98F55B87D324}" name="Column12375" dataDxfId="4000"/>
    <tableColumn id="12396" xr3:uid="{86F9DFE3-5E60-4CA7-8B33-31D44526509C}" name="Column12376" dataDxfId="3999"/>
    <tableColumn id="12397" xr3:uid="{7ACEFF67-A0F5-41BC-9B4F-6EDA2CAB1953}" name="Column12377" dataDxfId="3998"/>
    <tableColumn id="12398" xr3:uid="{314A261F-FBD5-4B2A-AC10-99F6AAADA827}" name="Column12378" dataDxfId="3997"/>
    <tableColumn id="12399" xr3:uid="{480901C8-E6EA-4762-A125-10A42D4CF023}" name="Column12379" dataDxfId="3996"/>
    <tableColumn id="12400" xr3:uid="{0D385E12-1F1B-40E7-8B02-E55AE4DA1370}" name="Column12380" dataDxfId="3995"/>
    <tableColumn id="12401" xr3:uid="{0AF7E0E4-8948-493C-84B5-AD3C2B775C52}" name="Column12381" dataDxfId="3994"/>
    <tableColumn id="12402" xr3:uid="{D18344D1-09D6-42F1-8D12-5A1E4A2B7FC8}" name="Column12382" dataDxfId="3993"/>
    <tableColumn id="12403" xr3:uid="{CF156CF7-7068-4C11-8D77-3209E77F9F57}" name="Column12383" dataDxfId="3992"/>
    <tableColumn id="12404" xr3:uid="{7145D1AA-8C9F-471C-9C0F-B801FDE813EE}" name="Column12384" dataDxfId="3991"/>
    <tableColumn id="12405" xr3:uid="{F2E88F89-4946-4B4A-8D07-8BE3463C9BA5}" name="Column12385" dataDxfId="3990"/>
    <tableColumn id="12406" xr3:uid="{2F303E93-ADB1-4EBB-A4F2-E992E19C2CED}" name="Column12386" dataDxfId="3989"/>
    <tableColumn id="12407" xr3:uid="{BE32B4A4-BAA4-4232-A8AB-7F29753D0007}" name="Column12387" dataDxfId="3988"/>
    <tableColumn id="12408" xr3:uid="{BFB46E71-1374-42FD-A4FC-786000E56AE1}" name="Column12388" dataDxfId="3987"/>
    <tableColumn id="12409" xr3:uid="{3B8623E9-4638-40D9-A5A2-C473A24A8A37}" name="Column12389" dataDxfId="3986"/>
    <tableColumn id="12410" xr3:uid="{9C6E5A10-0792-4F46-92CB-6D3184D42A6B}" name="Column12390" dataDxfId="3985"/>
    <tableColumn id="12411" xr3:uid="{5D6814CB-0657-47D2-ACDB-848B17750308}" name="Column12391" dataDxfId="3984"/>
    <tableColumn id="12412" xr3:uid="{1ED119F0-88FC-4706-B318-154D7FACA10D}" name="Column12392" dataDxfId="3983"/>
    <tableColumn id="12413" xr3:uid="{0B179BC0-C1B6-4C09-99E3-EF0766D59555}" name="Column12393" dataDxfId="3982"/>
    <tableColumn id="12414" xr3:uid="{75B8EA34-214B-42F2-B6E4-007032CDA748}" name="Column12394" dataDxfId="3981"/>
    <tableColumn id="12415" xr3:uid="{F9974053-5FDE-4A8E-AF75-E6B104E19694}" name="Column12395" dataDxfId="3980"/>
    <tableColumn id="12416" xr3:uid="{28CB504D-C1D8-4FE4-BD42-43C975280391}" name="Column12396" dataDxfId="3979"/>
    <tableColumn id="12417" xr3:uid="{DE1EA876-B132-4440-B5E5-0B67864A86CE}" name="Column12397" dataDxfId="3978"/>
    <tableColumn id="12418" xr3:uid="{06D9DBE4-217C-4AE7-8B91-B7061D25A223}" name="Column12398" dataDxfId="3977"/>
    <tableColumn id="12419" xr3:uid="{9081940B-A79D-4A09-B05A-39F690D07D81}" name="Column12399" dataDxfId="3976"/>
    <tableColumn id="12420" xr3:uid="{DF1A6E0E-D08B-47D0-9682-C5FE3C98FF39}" name="Column12400" dataDxfId="3975"/>
    <tableColumn id="12421" xr3:uid="{4741898A-F263-47DD-89C5-BCEA302F2C28}" name="Column12401" dataDxfId="3974"/>
    <tableColumn id="12422" xr3:uid="{CF5F2328-668C-4711-82AB-34074DA0B84D}" name="Column12402" dataDxfId="3973"/>
    <tableColumn id="12423" xr3:uid="{1A7D734E-873B-4754-8060-5D4FC47AC8B3}" name="Column12403" dataDxfId="3972"/>
    <tableColumn id="12424" xr3:uid="{D0428056-12AB-4579-A738-739118ABC112}" name="Column12404" dataDxfId="3971"/>
    <tableColumn id="12425" xr3:uid="{809E23DB-CE87-4BE5-B8FA-0A8FD3642F60}" name="Column12405" dataDxfId="3970"/>
    <tableColumn id="12426" xr3:uid="{AE6DF5E8-C25B-4A82-8E57-1CF3BF7CF706}" name="Column12406" dataDxfId="3969"/>
    <tableColumn id="12427" xr3:uid="{3E8DBCAB-78B5-498B-A8E7-63ADDF2893E0}" name="Column12407" dataDxfId="3968"/>
    <tableColumn id="12428" xr3:uid="{6798CC68-A2F8-4605-8409-66C927A15C08}" name="Column12408" dataDxfId="3967"/>
    <tableColumn id="12429" xr3:uid="{3AD1A748-058C-4A12-8F18-A2FE16DD2056}" name="Column12409" dataDxfId="3966"/>
    <tableColumn id="12430" xr3:uid="{2377C9C6-9257-4032-9AB4-2A674568031C}" name="Column12410" dataDxfId="3965"/>
    <tableColumn id="12431" xr3:uid="{55E2BAB6-4B4D-4C1C-943C-42F0F644CFDF}" name="Column12411" dataDxfId="3964"/>
    <tableColumn id="12432" xr3:uid="{FF20C2DD-AE73-4C5A-AD6B-41E167A2A5FB}" name="Column12412" dataDxfId="3963"/>
    <tableColumn id="12433" xr3:uid="{B4EE15CC-B700-4CF7-A13F-2DC17F2EE501}" name="Column12413" dataDxfId="3962"/>
    <tableColumn id="12434" xr3:uid="{66E7E302-0587-47BC-A3E7-98BF2BD903E8}" name="Column12414" dataDxfId="3961"/>
    <tableColumn id="12435" xr3:uid="{EAB0DA11-B6E0-4738-9D29-8B07A6026BD2}" name="Column12415" dataDxfId="3960"/>
    <tableColumn id="12436" xr3:uid="{27935586-9E0A-4F00-9D34-B553A091445B}" name="Column12416" dataDxfId="3959"/>
    <tableColumn id="12437" xr3:uid="{55C33DBD-4A68-4138-890F-92E598F28753}" name="Column12417" dataDxfId="3958"/>
    <tableColumn id="12438" xr3:uid="{46F2C499-041C-408C-B614-6FCA8703BFB5}" name="Column12418" dataDxfId="3957"/>
    <tableColumn id="12439" xr3:uid="{5C30E742-2674-4654-890D-56F2311E6868}" name="Column12419" dataDxfId="3956"/>
    <tableColumn id="12440" xr3:uid="{044B1D5A-455A-4367-B34C-69F366AA2AB1}" name="Column12420" dataDxfId="3955"/>
    <tableColumn id="12441" xr3:uid="{E7F165BD-8555-47A5-89B1-EFAD89F53BCE}" name="Column12421" dataDxfId="3954"/>
    <tableColumn id="12442" xr3:uid="{97401EC4-F1C6-4590-8993-D075AE1BE0BB}" name="Column12422" dataDxfId="3953"/>
    <tableColumn id="12443" xr3:uid="{7214EB0C-BECA-4C1D-A73D-4848127A057D}" name="Column12423" dataDxfId="3952"/>
    <tableColumn id="12444" xr3:uid="{71FB385D-8CC3-41ED-9CE8-2DED4D6B3402}" name="Column12424" dataDxfId="3951"/>
    <tableColumn id="12445" xr3:uid="{49A16822-2322-46C7-927B-9E324BCCD411}" name="Column12425" dataDxfId="3950"/>
    <tableColumn id="12446" xr3:uid="{DB4E9B6E-9193-4172-97D0-FC3F1424C837}" name="Column12426" dataDxfId="3949"/>
    <tableColumn id="12447" xr3:uid="{8C29CBB7-D3F7-438E-9D89-7FD6AFED600E}" name="Column12427" dataDxfId="3948"/>
    <tableColumn id="12448" xr3:uid="{56FA3CCE-BA3F-4DEC-9562-23B966437BDD}" name="Column12428" dataDxfId="3947"/>
    <tableColumn id="12449" xr3:uid="{D71CF2EE-6E7B-48B9-9672-EE5ACE960943}" name="Column12429" dataDxfId="3946"/>
    <tableColumn id="12450" xr3:uid="{3C44AF11-65D7-40EE-B87F-7BF360776B8E}" name="Column12430" dataDxfId="3945"/>
    <tableColumn id="12451" xr3:uid="{00186109-05D9-4FD7-87A7-E6EE6A338F34}" name="Column12431" dataDxfId="3944"/>
    <tableColumn id="12452" xr3:uid="{B7EC98CB-AACF-4ED4-B9DC-A603D0DA6F69}" name="Column12432" dataDxfId="3943"/>
    <tableColumn id="12453" xr3:uid="{EDAA20FE-B9DA-4E2B-B3BA-90B6DB808821}" name="Column12433" dataDxfId="3942"/>
    <tableColumn id="12454" xr3:uid="{D4CA2D26-E7A0-4E98-8910-1D3316DAD581}" name="Column12434" dataDxfId="3941"/>
    <tableColumn id="12455" xr3:uid="{9030BA3D-D4B2-49E1-93DE-8D07AC65B879}" name="Column12435" dataDxfId="3940"/>
    <tableColumn id="12456" xr3:uid="{C6CF3F36-6FCC-4BC0-BD92-FC690F9F62F3}" name="Column12436" dataDxfId="3939"/>
    <tableColumn id="12457" xr3:uid="{898D6EAC-A804-45FF-B91F-811FF209E81E}" name="Column12437" dataDxfId="3938"/>
    <tableColumn id="12458" xr3:uid="{8252BC44-15E1-4DC0-A0DB-1FF388704E5F}" name="Column12438" dataDxfId="3937"/>
    <tableColumn id="12459" xr3:uid="{DCE31DCE-C2B6-4030-8CAA-AADF7930F0B5}" name="Column12439" dataDxfId="3936"/>
    <tableColumn id="12460" xr3:uid="{B3EB9920-11A2-42CA-8422-433003AA5540}" name="Column12440" dataDxfId="3935"/>
    <tableColumn id="12461" xr3:uid="{978E617B-00C8-421C-9E6E-D2253FCE35A7}" name="Column12441" dataDxfId="3934"/>
    <tableColumn id="12462" xr3:uid="{F55C1151-B17A-4B3C-82A3-E069558788C1}" name="Column12442" dataDxfId="3933"/>
    <tableColumn id="12463" xr3:uid="{34F009D9-4410-4898-8164-E1B9E6E964A9}" name="Column12443" dataDxfId="3932"/>
    <tableColumn id="12464" xr3:uid="{E4266626-DD7F-49C3-8D5F-EC4FFF29A5A8}" name="Column12444" dataDxfId="3931"/>
    <tableColumn id="12465" xr3:uid="{9570246B-D9A1-4D10-8524-E8A2C2863C86}" name="Column12445" dataDxfId="3930"/>
    <tableColumn id="12466" xr3:uid="{25B13541-37C0-497C-9AA5-129DB75DA4D2}" name="Column12446" dataDxfId="3929"/>
    <tableColumn id="12467" xr3:uid="{5103AACA-428C-4214-8A43-362BED4214FC}" name="Column12447" dataDxfId="3928"/>
    <tableColumn id="12468" xr3:uid="{3D1AB7DD-58F6-467E-A4CD-247676B7D82D}" name="Column12448" dataDxfId="3927"/>
    <tableColumn id="12469" xr3:uid="{DD084927-E157-48A8-82C9-D9F9D360E1AB}" name="Column12449" dataDxfId="3926"/>
    <tableColumn id="12470" xr3:uid="{0BE7D4A0-D0BA-48F6-A50C-0412F7A396A3}" name="Column12450" dataDxfId="3925"/>
    <tableColumn id="12471" xr3:uid="{8C274F53-5521-4BFE-A347-153810A458B0}" name="Column12451" dataDxfId="3924"/>
    <tableColumn id="12472" xr3:uid="{45F42245-E4D5-4D01-AF39-84A18D849716}" name="Column12452" dataDxfId="3923"/>
    <tableColumn id="12473" xr3:uid="{1E07D136-24F1-4282-8EC8-BF599A060DF1}" name="Column12453" dataDxfId="3922"/>
    <tableColumn id="12474" xr3:uid="{95AD18CC-386B-4940-A308-F5FBA45FF737}" name="Column12454" dataDxfId="3921"/>
    <tableColumn id="12475" xr3:uid="{606C1EB7-CA39-4192-B2D3-C618FC695B17}" name="Column12455" dataDxfId="3920"/>
    <tableColumn id="12476" xr3:uid="{02538F08-2ECA-41BA-A211-3EB92D27445B}" name="Column12456" dataDxfId="3919"/>
    <tableColumn id="12477" xr3:uid="{EA0F7494-5084-47D5-8307-BA2721FFD463}" name="Column12457" dataDxfId="3918"/>
    <tableColumn id="12478" xr3:uid="{A4814940-D64C-4839-B212-0ADAD9C4F5BE}" name="Column12458" dataDxfId="3917"/>
    <tableColumn id="12479" xr3:uid="{56433015-748F-47B6-8C50-D5E19D34FC47}" name="Column12459" dataDxfId="3916"/>
    <tableColumn id="12480" xr3:uid="{6BA4FC2E-483C-4F69-A737-A3E2AF0C6EFE}" name="Column12460" dataDxfId="3915"/>
    <tableColumn id="12481" xr3:uid="{B794FBE3-42D7-4ACD-B998-D5D13C4BBBC9}" name="Column12461" dataDxfId="3914"/>
    <tableColumn id="12482" xr3:uid="{441AA025-EA55-4B98-8C95-6876191DEC80}" name="Column12462" dataDxfId="3913"/>
    <tableColumn id="12483" xr3:uid="{3E37CD49-724E-4E45-BB8B-C24EF00A230E}" name="Column12463" dataDxfId="3912"/>
    <tableColumn id="12484" xr3:uid="{E1F30423-56C7-4338-87FF-8D3A8CEE867F}" name="Column12464" dataDxfId="3911"/>
    <tableColumn id="12485" xr3:uid="{1E3CA6F8-E4E7-4D57-8D95-F8CD7211121C}" name="Column12465" dataDxfId="3910"/>
    <tableColumn id="12486" xr3:uid="{0D4EAEC6-6784-4E2E-81D9-8D5E54F5D258}" name="Column12466" dataDxfId="3909"/>
    <tableColumn id="12487" xr3:uid="{19B2CAB7-FF10-454D-AEDC-3EE9350C6A3E}" name="Column12467" dataDxfId="3908"/>
    <tableColumn id="12488" xr3:uid="{DEB55538-A020-4B44-BA66-CD268F24889C}" name="Column12468" dataDxfId="3907"/>
    <tableColumn id="12489" xr3:uid="{7BFFC656-A5C7-4A91-A51D-EA5BC30D6EC4}" name="Column12469" dataDxfId="3906"/>
    <tableColumn id="12490" xr3:uid="{103A6117-9859-40ED-9643-8CE8B67A611E}" name="Column12470" dataDxfId="3905"/>
    <tableColumn id="12491" xr3:uid="{5786CB44-7A07-410B-8A6E-68A0D33A5FFD}" name="Column12471" dataDxfId="3904"/>
    <tableColumn id="12492" xr3:uid="{CB524005-51D2-452A-BE22-00396B6D1D77}" name="Column12472" dataDxfId="3903"/>
    <tableColumn id="12493" xr3:uid="{4079F851-83D7-47FE-B275-110FB65DAD8E}" name="Column12473" dataDxfId="3902"/>
    <tableColumn id="12494" xr3:uid="{9090C4C6-EF92-4955-8D97-389107B3359C}" name="Column12474" dataDxfId="3901"/>
    <tableColumn id="12495" xr3:uid="{BABA9F49-C579-4568-A57F-31F7EAC93AEC}" name="Column12475" dataDxfId="3900"/>
    <tableColumn id="12496" xr3:uid="{56114845-86E6-4B3C-8BF4-C85002593262}" name="Column12476" dataDxfId="3899"/>
    <tableColumn id="12497" xr3:uid="{09086B07-D4B8-4417-968A-D5366602355E}" name="Column12477" dataDxfId="3898"/>
    <tableColumn id="12498" xr3:uid="{E9DB7769-4851-4C89-9B4F-D76102D6F514}" name="Column12478" dataDxfId="3897"/>
    <tableColumn id="12499" xr3:uid="{1FDB6011-5B06-47F1-ABEB-BD4AE336F2AA}" name="Column12479" dataDxfId="3896"/>
    <tableColumn id="12500" xr3:uid="{6BE16091-8A93-45B3-9673-7F31F6DA11B1}" name="Column12480" dataDxfId="3895"/>
    <tableColumn id="12501" xr3:uid="{05933711-620A-4DA0-A5E9-7AE54579EC3A}" name="Column12481" dataDxfId="3894"/>
    <tableColumn id="12502" xr3:uid="{BD2F44E9-D662-4325-8BCA-B2DCEEB114D7}" name="Column12482" dataDxfId="3893"/>
    <tableColumn id="12503" xr3:uid="{E95D7FEB-8281-4D77-8D15-ADA364F8800B}" name="Column12483" dataDxfId="3892"/>
    <tableColumn id="12504" xr3:uid="{128AD5A6-FE19-475C-BEA0-18B6B6485282}" name="Column12484" dataDxfId="3891"/>
    <tableColumn id="12505" xr3:uid="{B8C06426-69A0-446E-BC4B-A74AA405FBCA}" name="Column12485" dataDxfId="3890"/>
    <tableColumn id="12506" xr3:uid="{94E80579-F46F-48BC-B3B1-09DE049C3235}" name="Column12486" dataDxfId="3889"/>
    <tableColumn id="12507" xr3:uid="{24F7FBF6-1A0C-41C7-BD70-535FB9E58C20}" name="Column12487" dataDxfId="3888"/>
    <tableColumn id="12508" xr3:uid="{989719DB-ABDD-4A78-A2FD-7ABE52AC5279}" name="Column12488" dataDxfId="3887"/>
    <tableColumn id="12509" xr3:uid="{2A07FCFC-F08F-44E6-93F7-16E68EC95C31}" name="Column12489" dataDxfId="3886"/>
    <tableColumn id="12510" xr3:uid="{7BB765FB-926E-40D4-8E64-576A0AC65D5E}" name="Column12490" dataDxfId="3885"/>
    <tableColumn id="12511" xr3:uid="{09B352BE-D7A5-432A-B9AC-2FF1993676BC}" name="Column12491" dataDxfId="3884"/>
    <tableColumn id="12512" xr3:uid="{E6BF478F-FFB5-4DE7-825E-6B97CBE25B9F}" name="Column12492" dataDxfId="3883"/>
    <tableColumn id="12513" xr3:uid="{10ADF529-E019-44DF-A5F9-2A51984A2F3E}" name="Column12493" dataDxfId="3882"/>
    <tableColumn id="12514" xr3:uid="{AC9C8D4B-17D8-4F90-9F0A-18A8A99E095C}" name="Column12494" dataDxfId="3881"/>
    <tableColumn id="12515" xr3:uid="{6D997272-1E06-490F-AB4D-76EC8B49B7C7}" name="Column12495" dataDxfId="3880"/>
    <tableColumn id="12516" xr3:uid="{64C9A8CE-4ED9-4D38-8562-E7A367AB74A0}" name="Column12496" dataDxfId="3879"/>
    <tableColumn id="12517" xr3:uid="{24F1D528-AAFE-452A-81B9-0E1F8935A441}" name="Column12497" dataDxfId="3878"/>
    <tableColumn id="12518" xr3:uid="{E93F8251-54E9-4A8D-BCF7-294430C3B489}" name="Column12498" dataDxfId="3877"/>
    <tableColumn id="12519" xr3:uid="{8AFC6B44-4B20-48EE-96ED-0DB6A59AB73C}" name="Column12499" dataDxfId="3876"/>
    <tableColumn id="12520" xr3:uid="{6A7D5D41-D133-4397-879B-92940DE363EA}" name="Column12500" dataDxfId="3875"/>
    <tableColumn id="12521" xr3:uid="{EE3C69ED-4EFC-463E-AE6B-29B1F3B9C79D}" name="Column12501" dataDxfId="3874"/>
    <tableColumn id="12522" xr3:uid="{233543AF-26B6-47F2-963E-2ADE9D77A4CC}" name="Column12502" dataDxfId="3873"/>
    <tableColumn id="12523" xr3:uid="{08668D2E-73FA-4195-830B-E22C88C3B64B}" name="Column12503" dataDxfId="3872"/>
    <tableColumn id="12524" xr3:uid="{F0CD9821-299C-4491-9690-57EF4A9CFFDE}" name="Column12504" dataDxfId="3871"/>
    <tableColumn id="12525" xr3:uid="{6FE9C0F3-C195-4598-B0DD-744271F623B8}" name="Column12505" dataDxfId="3870"/>
    <tableColumn id="12526" xr3:uid="{CE198932-9E28-4CA5-B266-8D6779C548A1}" name="Column12506" dataDxfId="3869"/>
    <tableColumn id="12527" xr3:uid="{07F193DD-C067-4D0E-A553-EA42EC1EEF12}" name="Column12507" dataDxfId="3868"/>
    <tableColumn id="12528" xr3:uid="{B3EF00DA-F81C-48D7-8ED2-3045887CEA1F}" name="Column12508" dataDxfId="3867"/>
    <tableColumn id="12529" xr3:uid="{0FAAFA95-9F34-42C2-830C-D9A2D9477CE5}" name="Column12509" dataDxfId="3866"/>
    <tableColumn id="12530" xr3:uid="{2F88DEBD-E076-4715-BED4-BFEBFE391F7C}" name="Column12510" dataDxfId="3865"/>
    <tableColumn id="12531" xr3:uid="{7052595D-D648-4843-B921-833CDE384D68}" name="Column12511" dataDxfId="3864"/>
    <tableColumn id="12532" xr3:uid="{9B025299-692C-4345-9F6F-2C4713DDE967}" name="Column12512" dataDxfId="3863"/>
    <tableColumn id="12533" xr3:uid="{6CE3623A-04FF-4E81-948F-B95373699518}" name="Column12513" dataDxfId="3862"/>
    <tableColumn id="12534" xr3:uid="{16AAB5CF-7A3B-4422-8E75-7E8C3060E866}" name="Column12514" dataDxfId="3861"/>
    <tableColumn id="12535" xr3:uid="{FB2B3075-4DD0-4404-98C1-F9AF8AA9618D}" name="Column12515" dataDxfId="3860"/>
    <tableColumn id="12536" xr3:uid="{521B2F1D-BED1-4D26-923B-750F0E81FE3D}" name="Column12516" dataDxfId="3859"/>
    <tableColumn id="12537" xr3:uid="{38155083-7F5B-42E0-9F5F-E77277C13938}" name="Column12517" dataDxfId="3858"/>
    <tableColumn id="12538" xr3:uid="{E1E55BFB-6F68-4CDE-AA58-5EA211158BC4}" name="Column12518" dataDxfId="3857"/>
    <tableColumn id="12539" xr3:uid="{3A8E07A8-7272-4D37-A1BC-F436B1A26A35}" name="Column12519" dataDxfId="3856"/>
    <tableColumn id="12540" xr3:uid="{B8B8980C-44F2-4864-A103-FC990903506C}" name="Column12520" dataDxfId="3855"/>
    <tableColumn id="12541" xr3:uid="{560A5747-AFC9-4A48-BA69-C911A20F947C}" name="Column12521" dataDxfId="3854"/>
    <tableColumn id="12542" xr3:uid="{CFC28618-F841-4A2C-A5D9-DC935C6BF758}" name="Column12522" dataDxfId="3853"/>
    <tableColumn id="12543" xr3:uid="{C60476FE-0DAC-4EDA-939C-01EE601F14D0}" name="Column12523" dataDxfId="3852"/>
    <tableColumn id="12544" xr3:uid="{37AB7F04-6565-49C5-A885-AF5BEDA57FDA}" name="Column12524" dataDxfId="3851"/>
    <tableColumn id="12545" xr3:uid="{89CC2118-8791-445C-A26F-2EF497F430E2}" name="Column12525" dataDxfId="3850"/>
    <tableColumn id="12546" xr3:uid="{856414D7-C191-4646-A7AC-45E61E8AA97E}" name="Column12526" dataDxfId="3849"/>
    <tableColumn id="12547" xr3:uid="{E6841BFB-D447-40E1-900C-71C3DEA676DD}" name="Column12527" dataDxfId="3848"/>
    <tableColumn id="12548" xr3:uid="{DEF8401C-3F8F-463F-A9F4-CCEC9A3D0F53}" name="Column12528" dataDxfId="3847"/>
    <tableColumn id="12549" xr3:uid="{60CA219D-F00E-4A85-8F47-340F8C51024C}" name="Column12529" dataDxfId="3846"/>
    <tableColumn id="12550" xr3:uid="{79DB37B0-DD34-4115-94BE-E6D18329F518}" name="Column12530" dataDxfId="3845"/>
    <tableColumn id="12551" xr3:uid="{0221D353-69EE-4A3C-AF37-72E5961976D9}" name="Column12531" dataDxfId="3844"/>
    <tableColumn id="12552" xr3:uid="{B3D72B2F-D512-4690-90F7-A8853F3F7B68}" name="Column12532" dataDxfId="3843"/>
    <tableColumn id="12553" xr3:uid="{5DFC9114-1854-4039-A48C-DC2804D0463B}" name="Column12533" dataDxfId="3842"/>
    <tableColumn id="12554" xr3:uid="{7A405ABA-080F-40EC-A3DC-4703A464B687}" name="Column12534" dataDxfId="3841"/>
    <tableColumn id="12555" xr3:uid="{984B8142-4BEE-4479-A80F-01BDEE5A39EA}" name="Column12535" dataDxfId="3840"/>
    <tableColumn id="12556" xr3:uid="{DE9FCB67-C0BC-44FB-AE8D-802747B8FF12}" name="Column12536" dataDxfId="3839"/>
    <tableColumn id="12557" xr3:uid="{C9FAF62B-55FE-409D-AFEA-785FAC4EF9E9}" name="Column12537" dataDxfId="3838"/>
    <tableColumn id="12558" xr3:uid="{16DF834C-1F04-4713-8E83-4636DD711131}" name="Column12538" dataDxfId="3837"/>
    <tableColumn id="12559" xr3:uid="{CC6FE2B9-35FA-45DF-94B0-111DE430EE35}" name="Column12539" dataDxfId="3836"/>
    <tableColumn id="12560" xr3:uid="{0CC36C99-3BD6-4E86-B365-24C568CE7012}" name="Column12540" dataDxfId="3835"/>
    <tableColumn id="12561" xr3:uid="{7AF4B295-BA29-4B6F-AC7A-5537C0BB637B}" name="Column12541" dataDxfId="3834"/>
    <tableColumn id="12562" xr3:uid="{42E281F2-54AB-402F-A034-4911B320D10F}" name="Column12542" dataDxfId="3833"/>
    <tableColumn id="12563" xr3:uid="{DFD74E30-D548-4497-9D1C-29C27EFE23CA}" name="Column12543" dataDxfId="3832"/>
    <tableColumn id="12564" xr3:uid="{907EA32C-A8B6-4972-B211-E069A4B6A589}" name="Column12544" dataDxfId="3831"/>
    <tableColumn id="12565" xr3:uid="{37D88902-DE6B-4FD3-988A-3D447D482F6E}" name="Column12545" dataDxfId="3830"/>
    <tableColumn id="12566" xr3:uid="{8FA17B3C-EADC-43DB-B247-AF157690FEB7}" name="Column12546" dataDxfId="3829"/>
    <tableColumn id="12567" xr3:uid="{3CCE4701-C29F-42B4-974F-60B8077E29AD}" name="Column12547" dataDxfId="3828"/>
    <tableColumn id="12568" xr3:uid="{EBDCE1DA-9F36-43E0-9E62-007E0EBCB410}" name="Column12548" dataDxfId="3827"/>
    <tableColumn id="12569" xr3:uid="{6E39EB12-A308-48AD-B599-DDE103A06980}" name="Column12549" dataDxfId="3826"/>
    <tableColumn id="12570" xr3:uid="{26066EAE-2C58-4DE2-84EC-83D2314BBE69}" name="Column12550" dataDxfId="3825"/>
    <tableColumn id="12571" xr3:uid="{C791FD98-345C-4405-A5D5-FE0036ECC99F}" name="Column12551" dataDxfId="3824"/>
    <tableColumn id="12572" xr3:uid="{306BDB5F-91CD-4E14-AB70-4EFC8396022F}" name="Column12552" dataDxfId="3823"/>
    <tableColumn id="12573" xr3:uid="{B842B4F3-8E99-44CC-9A62-1318C612E21B}" name="Column12553" dataDxfId="3822"/>
    <tableColumn id="12574" xr3:uid="{F1E18EC2-9A57-499A-9CA6-5D45FAFE40DB}" name="Column12554" dataDxfId="3821"/>
    <tableColumn id="12575" xr3:uid="{49E07FA0-3E94-4504-BA74-6FA8342C51D8}" name="Column12555" dataDxfId="3820"/>
    <tableColumn id="12576" xr3:uid="{B0C39F5C-0D54-4722-B868-B1F54D96A618}" name="Column12556" dataDxfId="3819"/>
    <tableColumn id="12577" xr3:uid="{9320D872-6709-4BA0-894C-768A6EBFFF0C}" name="Column12557" dataDxfId="3818"/>
    <tableColumn id="12578" xr3:uid="{40A40951-986C-4F28-92A2-5478F1703F0F}" name="Column12558" dataDxfId="3817"/>
    <tableColumn id="12579" xr3:uid="{407A2AE6-7EAE-4997-97EE-20FB74D67257}" name="Column12559" dataDxfId="3816"/>
    <tableColumn id="12580" xr3:uid="{B10D3AFB-6158-413F-9F42-C217964FD1F3}" name="Column12560" dataDxfId="3815"/>
    <tableColumn id="12581" xr3:uid="{D334E449-DB54-4A5A-98CF-934C1CEE1B6D}" name="Column12561" dataDxfId="3814"/>
    <tableColumn id="12582" xr3:uid="{51F3F885-A93F-4221-83A7-E8368FB02008}" name="Column12562" dataDxfId="3813"/>
    <tableColumn id="12583" xr3:uid="{2B54BC55-DB94-425C-8A07-2278A901AF75}" name="Column12563" dataDxfId="3812"/>
    <tableColumn id="12584" xr3:uid="{39B3D4F3-6DC8-4353-9F8B-BC507A32FC02}" name="Column12564" dataDxfId="3811"/>
    <tableColumn id="12585" xr3:uid="{F994DDFB-3273-4199-B210-BEB45E474C91}" name="Column12565" dataDxfId="3810"/>
    <tableColumn id="12586" xr3:uid="{EEBF7709-1DC5-4A46-AA54-5E7A6E67C99F}" name="Column12566" dataDxfId="3809"/>
    <tableColumn id="12587" xr3:uid="{3C1D7E7E-C5AC-48F8-BBC1-4D1202088427}" name="Column12567" dataDxfId="3808"/>
    <tableColumn id="12588" xr3:uid="{E1E9EDD6-4276-47C9-A3D0-28AC7B22EDCF}" name="Column12568" dataDxfId="3807"/>
    <tableColumn id="12589" xr3:uid="{39EEC445-B6BB-4069-8594-2AF16EC9B8FD}" name="Column12569" dataDxfId="3806"/>
    <tableColumn id="12590" xr3:uid="{C1128B82-8743-4E61-A35A-C5B89F61F155}" name="Column12570" dataDxfId="3805"/>
    <tableColumn id="12591" xr3:uid="{7280F576-76D5-435F-AB40-A135AEC3D459}" name="Column12571" dataDxfId="3804"/>
    <tableColumn id="12592" xr3:uid="{118C337A-F557-4B48-A013-42DB96B36CCD}" name="Column12572" dataDxfId="3803"/>
    <tableColumn id="12593" xr3:uid="{29F155E8-0B70-42CF-962A-EEB5721A4861}" name="Column12573" dataDxfId="3802"/>
    <tableColumn id="12594" xr3:uid="{565608C3-2320-4300-9660-881AD7763423}" name="Column12574" dataDxfId="3801"/>
    <tableColumn id="12595" xr3:uid="{8F388ADF-EDBC-4815-8E29-C5E8ABB8DC8C}" name="Column12575" dataDxfId="3800"/>
    <tableColumn id="12596" xr3:uid="{14FA868E-182E-42DB-BA32-BFC4962B4FEA}" name="Column12576" dataDxfId="3799"/>
    <tableColumn id="12597" xr3:uid="{16180A5A-6AAB-4BC9-AC4E-1F1C70B4BE60}" name="Column12577" dataDxfId="3798"/>
    <tableColumn id="12598" xr3:uid="{1DB3BEF2-87E4-40C1-A171-9853D81DAE03}" name="Column12578" dataDxfId="3797"/>
    <tableColumn id="12599" xr3:uid="{76608346-3D96-404E-9F99-B5280245260B}" name="Column12579" dataDxfId="3796"/>
    <tableColumn id="12600" xr3:uid="{36F08BF2-9389-41F0-AFC9-E7CE57699918}" name="Column12580" dataDxfId="3795"/>
    <tableColumn id="12601" xr3:uid="{5DD6043F-848C-4255-8C47-8E1EDCF7C1F8}" name="Column12581" dataDxfId="3794"/>
    <tableColumn id="12602" xr3:uid="{0A5FAF93-C73A-45B4-9755-8FF8FA8575ED}" name="Column12582" dataDxfId="3793"/>
    <tableColumn id="12603" xr3:uid="{E6BC9563-333B-4684-8EDC-A8A40EF14E11}" name="Column12583" dataDxfId="3792"/>
    <tableColumn id="12604" xr3:uid="{B26A7DC8-9437-49E7-89E8-48CA5D33987D}" name="Column12584" dataDxfId="3791"/>
    <tableColumn id="12605" xr3:uid="{07692378-BA55-46E7-BCB4-F9F972763A47}" name="Column12585" dataDxfId="3790"/>
    <tableColumn id="12606" xr3:uid="{6D8FE98A-C41E-4993-B00F-6ADA82EA7341}" name="Column12586" dataDxfId="3789"/>
    <tableColumn id="12607" xr3:uid="{3280E0ED-5CDA-4884-84EF-DF43DC5252F1}" name="Column12587" dataDxfId="3788"/>
    <tableColumn id="12608" xr3:uid="{D7CF5FD2-B9C8-44A5-BEF9-32F5A7739B89}" name="Column12588" dataDxfId="3787"/>
    <tableColumn id="12609" xr3:uid="{F5DC7808-5E2C-455F-B915-9503D0E916E0}" name="Column12589" dataDxfId="3786"/>
    <tableColumn id="12610" xr3:uid="{8A07DCE3-1FA2-40E3-9D40-87D40F15F15D}" name="Column12590" dataDxfId="3785"/>
    <tableColumn id="12611" xr3:uid="{AA0AE37E-2E52-4E64-9717-72B7333672EC}" name="Column12591" dataDxfId="3784"/>
    <tableColumn id="12612" xr3:uid="{9B2233FD-E74D-4C04-A713-A2F427EEAAE5}" name="Column12592" dataDxfId="3783"/>
    <tableColumn id="12613" xr3:uid="{CCD6BB4D-AEE3-4C94-A0E9-4839AA7321FD}" name="Column12593" dataDxfId="3782"/>
    <tableColumn id="12614" xr3:uid="{CC55EE48-486F-4BBC-ADA9-ADB39E55F213}" name="Column12594" dataDxfId="3781"/>
    <tableColumn id="12615" xr3:uid="{0BDB2C43-EFAE-4201-A147-D5858E38B82A}" name="Column12595" dataDxfId="3780"/>
    <tableColumn id="12616" xr3:uid="{9751668E-0105-4FBF-9E6F-D282F3A14AAB}" name="Column12596" dataDxfId="3779"/>
    <tableColumn id="12617" xr3:uid="{7917719D-F942-4F7F-9FDE-A0F5A3B8836C}" name="Column12597" dataDxfId="3778"/>
    <tableColumn id="12618" xr3:uid="{DC2BD589-A3D8-4009-A8B6-432BA9432AB9}" name="Column12598" dataDxfId="3777"/>
    <tableColumn id="12619" xr3:uid="{021DBF42-DE9F-4011-9335-36886C4B7FD1}" name="Column12599" dataDxfId="3776"/>
    <tableColumn id="12620" xr3:uid="{FDFBC9B3-1D20-49C6-B97F-91A098515944}" name="Column12600" dataDxfId="3775"/>
    <tableColumn id="12621" xr3:uid="{E04D7F7D-1725-4EA2-A672-A0AA559D8C1E}" name="Column12601" dataDxfId="3774"/>
    <tableColumn id="12622" xr3:uid="{392CFBCD-5C9E-4DA8-B80C-21808C2E3AAF}" name="Column12602" dataDxfId="3773"/>
    <tableColumn id="12623" xr3:uid="{DC6160F1-7FB3-4804-9BA6-085D9E750035}" name="Column12603" dataDxfId="3772"/>
    <tableColumn id="12624" xr3:uid="{19590AE0-F07F-405A-9602-9E25E285BFB0}" name="Column12604" dataDxfId="3771"/>
    <tableColumn id="12625" xr3:uid="{8823432A-4563-43A4-B5E7-B5611FC25AA9}" name="Column12605" dataDxfId="3770"/>
    <tableColumn id="12626" xr3:uid="{5BCCE27E-76B1-46A2-8D89-00281358594E}" name="Column12606" dataDxfId="3769"/>
    <tableColumn id="12627" xr3:uid="{E1B334F4-64C3-4F55-B873-FBB0DDEC15CB}" name="Column12607" dataDxfId="3768"/>
    <tableColumn id="12628" xr3:uid="{16C43634-48F5-4B70-8DA0-A43104EBFCAA}" name="Column12608" dataDxfId="3767"/>
    <tableColumn id="12629" xr3:uid="{CD181118-9167-4AAD-93BD-60769D175828}" name="Column12609" dataDxfId="3766"/>
    <tableColumn id="12630" xr3:uid="{CD8818BE-7824-4537-82EC-FA3EC8EAF97C}" name="Column12610" dataDxfId="3765"/>
    <tableColumn id="12631" xr3:uid="{C8A2ED05-3042-4FF5-BA23-703E83430050}" name="Column12611" dataDxfId="3764"/>
    <tableColumn id="12632" xr3:uid="{2923DA9F-7556-4C78-8C2B-8A7A1DDE28F6}" name="Column12612" dataDxfId="3763"/>
    <tableColumn id="12633" xr3:uid="{15B66EFD-4602-4C17-BBAD-59E605973256}" name="Column12613" dataDxfId="3762"/>
    <tableColumn id="12634" xr3:uid="{986B4288-08FA-4760-ABDB-3E7D68DF491A}" name="Column12614" dataDxfId="3761"/>
    <tableColumn id="12635" xr3:uid="{7282874D-0B51-4EC3-AE8D-734C6881F064}" name="Column12615" dataDxfId="3760"/>
    <tableColumn id="12636" xr3:uid="{460156DA-D3D6-4C27-9010-D8B44AAA05D9}" name="Column12616" dataDxfId="3759"/>
    <tableColumn id="12637" xr3:uid="{88D9105C-8C72-40C6-912D-46544008E2BA}" name="Column12617" dataDxfId="3758"/>
    <tableColumn id="12638" xr3:uid="{217E14D6-F3ED-4426-BFEF-7CF1FBBF33C0}" name="Column12618" dataDxfId="3757"/>
    <tableColumn id="12639" xr3:uid="{858DCBCA-2925-4516-B9EB-37A0546AB6DE}" name="Column12619" dataDxfId="3756"/>
    <tableColumn id="12640" xr3:uid="{96104A18-D554-404C-B60E-641A7B1C5E2F}" name="Column12620" dataDxfId="3755"/>
    <tableColumn id="12641" xr3:uid="{B2F27196-5CF7-4295-B12F-15C9D5EDF065}" name="Column12621" dataDxfId="3754"/>
    <tableColumn id="12642" xr3:uid="{133ABDE2-84AA-4857-91D1-2B294EF7AF35}" name="Column12622" dataDxfId="3753"/>
    <tableColumn id="12643" xr3:uid="{7C0E3BB1-E62D-43C3-A8CD-7C259B1DDC6C}" name="Column12623" dataDxfId="3752"/>
    <tableColumn id="12644" xr3:uid="{9953B9CB-ACA0-4EF1-A445-3F5478412660}" name="Column12624" dataDxfId="3751"/>
    <tableColumn id="12645" xr3:uid="{98B179BA-1FCC-4709-9883-6E19CA175B53}" name="Column12625" dataDxfId="3750"/>
    <tableColumn id="12646" xr3:uid="{28F01788-930F-4FE9-84E3-0808DF3F8457}" name="Column12626" dataDxfId="3749"/>
    <tableColumn id="12647" xr3:uid="{56EB287A-D4E8-45ED-9369-52B5685F67B9}" name="Column12627" dataDxfId="3748"/>
    <tableColumn id="12648" xr3:uid="{2A02305C-FB02-4FE4-BB30-D1C01C724BA0}" name="Column12628" dataDxfId="3747"/>
    <tableColumn id="12649" xr3:uid="{84BF4DBF-BFCC-497F-9407-006F15AF91DB}" name="Column12629" dataDxfId="3746"/>
    <tableColumn id="12650" xr3:uid="{AFF2A2EB-FBD5-464B-9D32-5E08036C77D9}" name="Column12630" dataDxfId="3745"/>
    <tableColumn id="12651" xr3:uid="{F270F0C2-53F4-4169-BCCA-29F248BCDF86}" name="Column12631" dataDxfId="3744"/>
    <tableColumn id="12652" xr3:uid="{1DD9638C-AB68-48D1-996A-277E04A61D0D}" name="Column12632" dataDxfId="3743"/>
    <tableColumn id="12653" xr3:uid="{0954EE4B-6BFB-470E-B92A-01884692EFA9}" name="Column12633" dataDxfId="3742"/>
    <tableColumn id="12654" xr3:uid="{044A51C8-C14C-4CF3-915D-91FE6E0CB51B}" name="Column12634" dataDxfId="3741"/>
    <tableColumn id="12655" xr3:uid="{27F42710-3939-4F00-A61C-A73DAD7197AE}" name="Column12635" dataDxfId="3740"/>
    <tableColumn id="12656" xr3:uid="{2FD4B850-E1DD-4C6F-A8FC-3B304BD1A8D7}" name="Column12636" dataDxfId="3739"/>
    <tableColumn id="12657" xr3:uid="{4FD348BE-7CF1-4079-8758-42C14AF61E9E}" name="Column12637" dataDxfId="3738"/>
    <tableColumn id="12658" xr3:uid="{4A85E9B5-B6AF-4D78-AB94-DB1C32EFEEC8}" name="Column12638" dataDxfId="3737"/>
    <tableColumn id="12659" xr3:uid="{6743F67E-047C-43C5-8992-8FE529778CA8}" name="Column12639" dataDxfId="3736"/>
    <tableColumn id="12660" xr3:uid="{BB76ECC0-D0E9-4F30-ABF2-5E27D5511FE3}" name="Column12640" dataDxfId="3735"/>
    <tableColumn id="12661" xr3:uid="{5D063073-AD2B-4025-BEF0-3C9258A8B780}" name="Column12641" dataDxfId="3734"/>
    <tableColumn id="12662" xr3:uid="{04FF3F4F-23AA-4374-A644-E7F0385D3462}" name="Column12642" dataDxfId="3733"/>
    <tableColumn id="12663" xr3:uid="{4D2842BA-6180-4D59-B057-D04972872AF5}" name="Column12643" dataDxfId="3732"/>
    <tableColumn id="12664" xr3:uid="{90D03028-C373-4032-BFCF-17C29103034A}" name="Column12644" dataDxfId="3731"/>
    <tableColumn id="12665" xr3:uid="{A164F9C9-A9D3-4695-9126-7944F98B7742}" name="Column12645" dataDxfId="3730"/>
    <tableColumn id="12666" xr3:uid="{CC8202E0-326F-4FC7-BE93-E280DAD10658}" name="Column12646" dataDxfId="3729"/>
    <tableColumn id="12667" xr3:uid="{5B32FE93-F684-4283-9126-8DDD4640C980}" name="Column12647" dataDxfId="3728"/>
    <tableColumn id="12668" xr3:uid="{AA7E609F-5C08-4C75-9062-01B1580627DC}" name="Column12648" dataDxfId="3727"/>
    <tableColumn id="12669" xr3:uid="{0A4C8462-05E8-464C-8F12-5DE17AF38355}" name="Column12649" dataDxfId="3726"/>
    <tableColumn id="12670" xr3:uid="{CA716814-7DA7-4171-B044-E1EECD632D2E}" name="Column12650" dataDxfId="3725"/>
    <tableColumn id="12671" xr3:uid="{4ED18486-9143-4E85-8D61-5A811635EDE5}" name="Column12651" dataDxfId="3724"/>
    <tableColumn id="12672" xr3:uid="{FDF1DAAE-D8B7-416E-8B84-E5668A180A86}" name="Column12652" dataDxfId="3723"/>
    <tableColumn id="12673" xr3:uid="{72EBC2C3-6B01-4A61-B932-A6F9C6DC67CE}" name="Column12653" dataDxfId="3722"/>
    <tableColumn id="12674" xr3:uid="{D30507FF-45D1-4E2F-9EB7-ACFF1549D479}" name="Column12654" dataDxfId="3721"/>
    <tableColumn id="12675" xr3:uid="{258132A6-4E2D-4D5A-95EA-309F288C7F7F}" name="Column12655" dataDxfId="3720"/>
    <tableColumn id="12676" xr3:uid="{E6E38783-76EF-4139-A840-B58C7A6AFDDB}" name="Column12656" dataDxfId="3719"/>
    <tableColumn id="12677" xr3:uid="{6860A24E-0CC0-4802-97DC-EC05D0BA0525}" name="Column12657" dataDxfId="3718"/>
    <tableColumn id="12678" xr3:uid="{5DD3D260-A714-4DF5-AB6D-6F2899621861}" name="Column12658" dataDxfId="3717"/>
    <tableColumn id="12679" xr3:uid="{5AA7E470-6423-4CE7-9EA2-8F965FD9EF1D}" name="Column12659" dataDxfId="3716"/>
    <tableColumn id="12680" xr3:uid="{3729908A-E169-49A5-80C5-313D948BF05A}" name="Column12660" dataDxfId="3715"/>
    <tableColumn id="12681" xr3:uid="{03D845C9-37A9-4394-89A1-4D9EC2CB7399}" name="Column12661" dataDxfId="3714"/>
    <tableColumn id="12682" xr3:uid="{91370113-2ACC-4F96-8634-759110B6AA7A}" name="Column12662" dataDxfId="3713"/>
    <tableColumn id="12683" xr3:uid="{D8C914D4-3C9F-4D61-9BAE-FD048095D92A}" name="Column12663" dataDxfId="3712"/>
    <tableColumn id="12684" xr3:uid="{1083757B-E06C-44C2-9537-346DE760BD9A}" name="Column12664" dataDxfId="3711"/>
    <tableColumn id="12685" xr3:uid="{07FC9E43-F2FA-4F7D-B25D-9933304B0058}" name="Column12665" dataDxfId="3710"/>
    <tableColumn id="12686" xr3:uid="{831EE6D6-21B4-42AF-B479-80D7E68082FD}" name="Column12666" dataDxfId="3709"/>
    <tableColumn id="12687" xr3:uid="{D6A27A96-8E74-4031-917A-E3F64E1E36EE}" name="Column12667" dataDxfId="3708"/>
    <tableColumn id="12688" xr3:uid="{2FE65C5A-9260-4858-9464-E91B0BA9C235}" name="Column12668" dataDxfId="3707"/>
    <tableColumn id="12689" xr3:uid="{00FF57BC-D655-4109-8693-F8BBE9C2D042}" name="Column12669" dataDxfId="3706"/>
    <tableColumn id="12690" xr3:uid="{3CBA12DB-86C8-4F0B-92CE-A96C13D4A8FE}" name="Column12670" dataDxfId="3705"/>
    <tableColumn id="12691" xr3:uid="{2FF4E0F3-EDF8-48DF-BA5C-124C2E60B69E}" name="Column12671" dataDxfId="3704"/>
    <tableColumn id="12692" xr3:uid="{3D2C5FDE-0ADB-4362-9B52-189AB0822BD3}" name="Column12672" dataDxfId="3703"/>
    <tableColumn id="12693" xr3:uid="{D90FEA7E-D48F-4CB6-AAD5-900C945FDC17}" name="Column12673" dataDxfId="3702"/>
    <tableColumn id="12694" xr3:uid="{99EC7B96-DE5A-46BD-BD40-F326EC148027}" name="Column12674" dataDxfId="3701"/>
    <tableColumn id="12695" xr3:uid="{E7B90CEB-DBB5-44B3-ACB0-A8C610DCE1D8}" name="Column12675" dataDxfId="3700"/>
    <tableColumn id="12696" xr3:uid="{FE8477DC-24AA-48C4-BD23-3A158A32528C}" name="Column12676" dataDxfId="3699"/>
    <tableColumn id="12697" xr3:uid="{EFB3D3BE-14EB-496E-B666-42BD85EEF087}" name="Column12677" dataDxfId="3698"/>
    <tableColumn id="12698" xr3:uid="{32A360C7-E1CD-48EC-8646-FC691D3C1364}" name="Column12678" dataDxfId="3697"/>
    <tableColumn id="12699" xr3:uid="{201767CF-E790-4A15-81EB-7B6C7CEFE0DF}" name="Column12679" dataDxfId="3696"/>
    <tableColumn id="12700" xr3:uid="{82994E7D-DAD2-4D0D-9392-ED698F3546AE}" name="Column12680" dataDxfId="3695"/>
    <tableColumn id="12701" xr3:uid="{0E760B16-AAED-4741-B5E2-A4DE4769F528}" name="Column12681" dataDxfId="3694"/>
    <tableColumn id="12702" xr3:uid="{1F57CDCF-0B76-4ED0-9D98-5923059F6E5D}" name="Column12682" dataDxfId="3693"/>
    <tableColumn id="12703" xr3:uid="{9CDC92E8-E50A-4F41-8959-CFC0296F24C8}" name="Column12683" dataDxfId="3692"/>
    <tableColumn id="12704" xr3:uid="{83879748-84E7-4B8B-8936-6BBA551B7963}" name="Column12684" dataDxfId="3691"/>
    <tableColumn id="12705" xr3:uid="{E0789675-7D5B-405A-A57E-14FF54D706A8}" name="Column12685" dataDxfId="3690"/>
    <tableColumn id="12706" xr3:uid="{2C91E49C-BEB8-49EA-A2F5-B0CC91869CE4}" name="Column12686" dataDxfId="3689"/>
    <tableColumn id="12707" xr3:uid="{51AD7202-50B8-44E6-83BB-3DC4D69572B6}" name="Column12687" dataDxfId="3688"/>
    <tableColumn id="12708" xr3:uid="{E1320D8D-217C-447B-96CA-4D80FDE457A3}" name="Column12688" dataDxfId="3687"/>
    <tableColumn id="12709" xr3:uid="{DD81D5C8-853E-449F-A1B7-D8BE0E4DDC03}" name="Column12689" dataDxfId="3686"/>
    <tableColumn id="12710" xr3:uid="{63195E5D-39DE-4809-8162-51FB215F01B2}" name="Column12690" dataDxfId="3685"/>
    <tableColumn id="12711" xr3:uid="{AA06AA00-C258-4102-A82A-491F2A91BA50}" name="Column12691" dataDxfId="3684"/>
    <tableColumn id="12712" xr3:uid="{32A113F9-FF5E-4B42-AEDC-00F17BCFED8E}" name="Column12692" dataDxfId="3683"/>
    <tableColumn id="12713" xr3:uid="{AE7470E3-2015-4AEA-A000-4F71EAAC27B3}" name="Column12693" dataDxfId="3682"/>
    <tableColumn id="12714" xr3:uid="{8A896CA0-985B-45D2-AD09-C31F3843478B}" name="Column12694" dataDxfId="3681"/>
    <tableColumn id="12715" xr3:uid="{0D9DECCE-2F97-4BBA-A58B-52B93D532663}" name="Column12695" dataDxfId="3680"/>
    <tableColumn id="12716" xr3:uid="{C213D85D-2FE7-43E5-B56F-18569AEA376B}" name="Column12696" dataDxfId="3679"/>
    <tableColumn id="12717" xr3:uid="{4D3FF2D4-5180-4A03-8717-174C4A4CA465}" name="Column12697" dataDxfId="3678"/>
    <tableColumn id="12718" xr3:uid="{BB5E39AC-B407-4617-A7CF-14FEA627740D}" name="Column12698" dataDxfId="3677"/>
    <tableColumn id="12719" xr3:uid="{EFD80EFC-1C1E-448B-B9E9-3188DD5627B7}" name="Column12699" dataDxfId="3676"/>
    <tableColumn id="12720" xr3:uid="{FB1DBFAE-0231-4FCF-AD9D-362DE789E8F4}" name="Column12700" dataDxfId="3675"/>
    <tableColumn id="12721" xr3:uid="{3C4C21CD-69CE-4915-90DC-BA63E9A65B24}" name="Column12701" dataDxfId="3674"/>
    <tableColumn id="12722" xr3:uid="{FCC7136E-D05E-422E-957F-4BECC439E565}" name="Column12702" dataDxfId="3673"/>
    <tableColumn id="12723" xr3:uid="{C4459F1C-24A1-4C25-8735-58D2951F7EB1}" name="Column12703" dataDxfId="3672"/>
    <tableColumn id="12724" xr3:uid="{DB0C2825-2B41-431F-9EED-01796101C785}" name="Column12704" dataDxfId="3671"/>
    <tableColumn id="12725" xr3:uid="{7B17C6E3-BEC3-4960-A3B5-15A4E73B4598}" name="Column12705" dataDxfId="3670"/>
    <tableColumn id="12726" xr3:uid="{EF4D3C38-A14D-48B8-B0A5-DB84EDF8E463}" name="Column12706" dataDxfId="3669"/>
    <tableColumn id="12727" xr3:uid="{C7976F7D-DD3F-4007-A750-D5D0177E0109}" name="Column12707" dataDxfId="3668"/>
    <tableColumn id="12728" xr3:uid="{2DC04A83-B906-48F9-9952-7FF4A15FBE3D}" name="Column12708" dataDxfId="3667"/>
    <tableColumn id="12729" xr3:uid="{3D0658A2-A9A2-4403-83A8-C12C2E5C1D21}" name="Column12709" dataDxfId="3666"/>
    <tableColumn id="12730" xr3:uid="{42F0DE3E-316B-4716-A334-905378D67614}" name="Column12710" dataDxfId="3665"/>
    <tableColumn id="12731" xr3:uid="{62F5BBB9-3C5C-4B2E-BF73-E839E6757156}" name="Column12711" dataDxfId="3664"/>
    <tableColumn id="12732" xr3:uid="{DB76ABA1-F2C0-4D5A-B3C5-3F420D56BCEF}" name="Column12712" dataDxfId="3663"/>
    <tableColumn id="12733" xr3:uid="{525AD9DE-7C75-429C-9631-08DD6531CF44}" name="Column12713" dataDxfId="3662"/>
    <tableColumn id="12734" xr3:uid="{358F2909-D494-452F-9F39-9B4B79AB019E}" name="Column12714" dataDxfId="3661"/>
    <tableColumn id="12735" xr3:uid="{0BEC3DA8-4E1A-4DFE-9161-B5AE4E928FA8}" name="Column12715" dataDxfId="3660"/>
    <tableColumn id="12736" xr3:uid="{4A008FA4-F7DF-4789-BDBA-FE84F31E811B}" name="Column12716" dataDxfId="3659"/>
    <tableColumn id="12737" xr3:uid="{4578B32E-4687-4022-822A-CEBC6192867B}" name="Column12717" dataDxfId="3658"/>
    <tableColumn id="12738" xr3:uid="{44A00A14-246A-4B57-B37D-5069CED6136A}" name="Column12718" dataDxfId="3657"/>
    <tableColumn id="12739" xr3:uid="{0537F588-9EFF-433A-989A-4AB97908EAFE}" name="Column12719" dataDxfId="3656"/>
    <tableColumn id="12740" xr3:uid="{79FAA425-51DD-41A2-987A-5DEA0BFB3271}" name="Column12720" dataDxfId="3655"/>
    <tableColumn id="12741" xr3:uid="{15A36C25-37DE-4CE0-ADEF-2EA46C6D2DD3}" name="Column12721" dataDxfId="3654"/>
    <tableColumn id="12742" xr3:uid="{3681C57A-A04F-4F86-B372-368C52FCAE13}" name="Column12722" dataDxfId="3653"/>
    <tableColumn id="12743" xr3:uid="{CA43B4E5-8AA8-47BC-9D69-830ED4F7B348}" name="Column12723" dataDxfId="3652"/>
    <tableColumn id="12744" xr3:uid="{5F89E46D-69E3-4376-BC48-0EF205318C1A}" name="Column12724" dataDxfId="3651"/>
    <tableColumn id="12745" xr3:uid="{E16200EE-B977-4B45-B659-28FB2B3EFCEC}" name="Column12725" dataDxfId="3650"/>
    <tableColumn id="12746" xr3:uid="{591B5F99-75D7-46FF-8090-555DAE302FBE}" name="Column12726" dataDxfId="3649"/>
    <tableColumn id="12747" xr3:uid="{ABDBF6E5-6FA6-4D14-8184-6BFD6C44D023}" name="Column12727" dataDxfId="3648"/>
    <tableColumn id="12748" xr3:uid="{A25F23F1-7EBF-46F5-99D2-0C6A394478C3}" name="Column12728" dataDxfId="3647"/>
    <tableColumn id="12749" xr3:uid="{838D3DF7-7B78-4A86-A71D-5794A789876C}" name="Column12729" dataDxfId="3646"/>
    <tableColumn id="12750" xr3:uid="{616E1546-10D3-4DE9-9CB2-F1AD8D803B70}" name="Column12730" dataDxfId="3645"/>
    <tableColumn id="12751" xr3:uid="{8173D577-A81C-476F-A0CA-A2344DA0EF40}" name="Column12731" dataDxfId="3644"/>
    <tableColumn id="12752" xr3:uid="{8730B315-7F8E-4786-8BFE-F46B87323600}" name="Column12732" dataDxfId="3643"/>
    <tableColumn id="12753" xr3:uid="{1E8B38C1-A93D-4E17-A13E-5C1AE79F78E4}" name="Column12733" dataDxfId="3642"/>
    <tableColumn id="12754" xr3:uid="{9E616820-A6AF-4712-903C-B0A2DBEAF010}" name="Column12734" dataDxfId="3641"/>
    <tableColumn id="12755" xr3:uid="{01EE9C0F-2567-4652-8A1F-2B1F27A46334}" name="Column12735" dataDxfId="3640"/>
    <tableColumn id="12756" xr3:uid="{6B87B794-2573-46C6-938A-79D61BFA565B}" name="Column12736" dataDxfId="3639"/>
    <tableColumn id="12757" xr3:uid="{60CAE573-6E47-48CB-B282-8AA0887B94CC}" name="Column12737" dataDxfId="3638"/>
    <tableColumn id="12758" xr3:uid="{2CA1807C-AA4B-4717-B96D-513D87DB2AFC}" name="Column12738" dataDxfId="3637"/>
    <tableColumn id="12759" xr3:uid="{48F86EAC-8DBC-4596-BF2A-F4CB92CE8723}" name="Column12739" dataDxfId="3636"/>
    <tableColumn id="12760" xr3:uid="{C4E7CE46-3912-40CA-A8BF-4D3B1B90E6FF}" name="Column12740" dataDxfId="3635"/>
    <tableColumn id="12761" xr3:uid="{F525A918-78CE-45A4-8136-078DF91BA070}" name="Column12741" dataDxfId="3634"/>
    <tableColumn id="12762" xr3:uid="{0733DC8C-6593-4B72-8677-FAF2F2D4FBA4}" name="Column12742" dataDxfId="3633"/>
    <tableColumn id="12763" xr3:uid="{F18EC2B0-105D-40B3-AE57-EF6574A04F98}" name="Column12743" dataDxfId="3632"/>
    <tableColumn id="12764" xr3:uid="{FAC14CB1-691D-4084-A152-877416ACEB6C}" name="Column12744" dataDxfId="3631"/>
    <tableColumn id="12765" xr3:uid="{7EFD765C-31C9-40A1-BF32-C752646716BD}" name="Column12745" dataDxfId="3630"/>
    <tableColumn id="12766" xr3:uid="{82247C08-80C2-419E-94B3-40200B48DA64}" name="Column12746" dataDxfId="3629"/>
    <tableColumn id="12767" xr3:uid="{A1E41423-E8DD-4DE8-8C8C-45EEF583C55C}" name="Column12747" dataDxfId="3628"/>
    <tableColumn id="12768" xr3:uid="{8652F5BE-136F-45AC-97AA-E68A67C17EA8}" name="Column12748" dataDxfId="3627"/>
    <tableColumn id="12769" xr3:uid="{1ADE1B27-C1F2-4127-94EF-64E11850AEC6}" name="Column12749" dataDxfId="3626"/>
    <tableColumn id="12770" xr3:uid="{AB2DD013-509C-4D70-88A3-C636AAE31FDA}" name="Column12750" dataDxfId="3625"/>
    <tableColumn id="12771" xr3:uid="{8C5972DD-651E-46EB-877E-0468EFBBAE66}" name="Column12751" dataDxfId="3624"/>
    <tableColumn id="12772" xr3:uid="{9D564BA9-1D1D-43A2-B450-54DDA1F9A565}" name="Column12752" dataDxfId="3623"/>
    <tableColumn id="12773" xr3:uid="{42DF56A8-5A9E-4E0E-A9BD-FC337FC843D1}" name="Column12753" dataDxfId="3622"/>
    <tableColumn id="12774" xr3:uid="{B24B7FA9-DED8-447E-A445-04DC54D49299}" name="Column12754" dataDxfId="3621"/>
    <tableColumn id="12775" xr3:uid="{4A35EAA5-D4F1-41AA-92FA-57898C11EA63}" name="Column12755" dataDxfId="3620"/>
    <tableColumn id="12776" xr3:uid="{D56CE76D-5D31-4EE8-A2F9-CC8004C65FFB}" name="Column12756" dataDxfId="3619"/>
    <tableColumn id="12777" xr3:uid="{58B34D1D-9E13-420B-A4AF-BA702AD2E63A}" name="Column12757" dataDxfId="3618"/>
    <tableColumn id="12778" xr3:uid="{735ACCD3-A8D4-40F4-B9D1-D3A0CA96B167}" name="Column12758" dataDxfId="3617"/>
    <tableColumn id="12779" xr3:uid="{C8E98677-0AF3-4731-95AD-9A92E7CA8328}" name="Column12759" dataDxfId="3616"/>
    <tableColumn id="12780" xr3:uid="{1F73BDC4-1C3D-42A0-9B2B-BC4E8836F8DA}" name="Column12760" dataDxfId="3615"/>
    <tableColumn id="12781" xr3:uid="{AF2B97FD-A38F-4AAC-88EF-4CB5A5A897B4}" name="Column12761" dataDxfId="3614"/>
    <tableColumn id="12782" xr3:uid="{E66FE5CC-CDF7-428A-A8AD-21E2241BCE7D}" name="Column12762" dataDxfId="3613"/>
    <tableColumn id="12783" xr3:uid="{D20B2B26-66B2-450A-9EEF-AD20C827D7D0}" name="Column12763" dataDxfId="3612"/>
    <tableColumn id="12784" xr3:uid="{29B3BA78-E68A-49FB-9417-9587970BE12E}" name="Column12764" dataDxfId="3611"/>
    <tableColumn id="12785" xr3:uid="{F43BA260-9400-4033-BED1-D6CC23060259}" name="Column12765" dataDxfId="3610"/>
    <tableColumn id="12786" xr3:uid="{4E90D029-82FD-4911-B29A-584A934AF313}" name="Column12766" dataDxfId="3609"/>
    <tableColumn id="12787" xr3:uid="{D762AB19-3A3E-4527-955E-4F18B29BB8AA}" name="Column12767" dataDxfId="3608"/>
    <tableColumn id="12788" xr3:uid="{E74BCE3E-333E-4826-947E-EC44B03FED35}" name="Column12768" dataDxfId="3607"/>
    <tableColumn id="12789" xr3:uid="{A757FC5E-876B-434D-8EF9-059657801CB5}" name="Column12769" dataDxfId="3606"/>
    <tableColumn id="12790" xr3:uid="{38BD3712-0EBF-43C7-8890-D4AC51823CD9}" name="Column12770" dataDxfId="3605"/>
    <tableColumn id="12791" xr3:uid="{19E30BDC-DA44-45B1-B0CF-D104E0FF4556}" name="Column12771" dataDxfId="3604"/>
    <tableColumn id="12792" xr3:uid="{8256F229-6B1C-4912-9634-2B2786A91252}" name="Column12772" dataDxfId="3603"/>
    <tableColumn id="12793" xr3:uid="{884D3950-B3AC-4C6E-B423-F8FD1D87345F}" name="Column12773" dataDxfId="3602"/>
    <tableColumn id="12794" xr3:uid="{32C25FA3-A78A-4850-9739-683E1692B7C7}" name="Column12774" dataDxfId="3601"/>
    <tableColumn id="12795" xr3:uid="{17A9689D-2CFC-4E11-BB33-8C6D280600FA}" name="Column12775" dataDxfId="3600"/>
    <tableColumn id="12796" xr3:uid="{5B4A1AFC-02BA-4999-8408-15A5B7DDCFD4}" name="Column12776" dataDxfId="3599"/>
    <tableColumn id="12797" xr3:uid="{54308D81-1FCA-4D6D-8CC4-7CE6DA72FFFB}" name="Column12777" dataDxfId="3598"/>
    <tableColumn id="12798" xr3:uid="{3C0D9453-2C8D-4DFB-8B38-A8EC2B736101}" name="Column12778" dataDxfId="3597"/>
    <tableColumn id="12799" xr3:uid="{F7FD3644-83B2-4511-8E0E-5006D74819E8}" name="Column12779" dataDxfId="3596"/>
    <tableColumn id="12800" xr3:uid="{8CAE4D10-35F9-4550-ADD0-10A3FEBE6404}" name="Column12780" dataDxfId="3595"/>
    <tableColumn id="12801" xr3:uid="{4995AE2A-C5AE-43AC-B295-6C41170EFA6C}" name="Column12781" dataDxfId="3594"/>
    <tableColumn id="12802" xr3:uid="{6B5590E3-302B-4A1B-81BE-767B8E37EA16}" name="Column12782" dataDxfId="3593"/>
    <tableColumn id="12803" xr3:uid="{11E416DD-CE33-48EB-A5D0-72708031ED17}" name="Column12783" dataDxfId="3592"/>
    <tableColumn id="12804" xr3:uid="{6600A379-28DE-48E4-980C-A076F4E556B5}" name="Column12784" dataDxfId="3591"/>
    <tableColumn id="12805" xr3:uid="{9201E2F1-4FF4-4AF9-824C-5334CE078BFA}" name="Column12785" dataDxfId="3590"/>
    <tableColumn id="12806" xr3:uid="{56FDC024-8012-498A-A094-4C5EB1A87DD7}" name="Column12786" dataDxfId="3589"/>
    <tableColumn id="12807" xr3:uid="{D00B2940-C07A-429E-B8FA-61F793325205}" name="Column12787" dataDxfId="3588"/>
    <tableColumn id="12808" xr3:uid="{84A340D2-983E-4FE3-A79D-3D131CE58328}" name="Column12788" dataDxfId="3587"/>
    <tableColumn id="12809" xr3:uid="{2B5AD3FC-71B0-45E2-A723-281FE34221B0}" name="Column12789" dataDxfId="3586"/>
    <tableColumn id="12810" xr3:uid="{AAEFF562-B5A4-4F6A-9329-ED37FF314E3C}" name="Column12790" dataDxfId="3585"/>
    <tableColumn id="12811" xr3:uid="{D7DE6D6D-76E2-43E8-9EE9-A5818D717AE5}" name="Column12791" dataDxfId="3584"/>
    <tableColumn id="12812" xr3:uid="{EEA61FFA-7363-424F-8449-160E9A95E837}" name="Column12792" dataDxfId="3583"/>
    <tableColumn id="12813" xr3:uid="{E5D2CD94-9A45-4993-8293-480C957DB118}" name="Column12793" dataDxfId="3582"/>
    <tableColumn id="12814" xr3:uid="{2BA3D351-E2A7-4710-8E1F-4DC81887D7CE}" name="Column12794" dataDxfId="3581"/>
    <tableColumn id="12815" xr3:uid="{0FC83F62-5EF5-45EA-9C6C-CDA638315A35}" name="Column12795" dataDxfId="3580"/>
    <tableColumn id="12816" xr3:uid="{55CA836E-D0E9-4A3B-B8A4-4A0DA9DC8863}" name="Column12796" dataDxfId="3579"/>
    <tableColumn id="12817" xr3:uid="{60C2968C-E934-40CF-AAE4-3DE3D4D5F92A}" name="Column12797" dataDxfId="3578"/>
    <tableColumn id="12818" xr3:uid="{3281A5F1-59D6-4AC1-8F71-E851472601F0}" name="Column12798" dataDxfId="3577"/>
    <tableColumn id="12819" xr3:uid="{8308FCFD-7672-4394-83EB-E80CEEC1D0D6}" name="Column12799" dataDxfId="3576"/>
    <tableColumn id="12820" xr3:uid="{58DDDEF1-B784-4D33-A78B-D33F6B67F2F6}" name="Column12800" dataDxfId="3575"/>
    <tableColumn id="12821" xr3:uid="{56E93DEA-5D6F-4A73-B101-27A2FC903624}" name="Column12801" dataDxfId="3574"/>
    <tableColumn id="12822" xr3:uid="{7C6EDE14-2F61-4BF3-AFEE-8FF00C0F7957}" name="Column12802" dataDxfId="3573"/>
    <tableColumn id="12823" xr3:uid="{DA86A01A-6CD3-4D06-887B-A9320A828195}" name="Column12803" dataDxfId="3572"/>
    <tableColumn id="12824" xr3:uid="{8723ADE2-E665-4391-B165-19D28CE8A4B3}" name="Column12804" dataDxfId="3571"/>
    <tableColumn id="12825" xr3:uid="{71EC5566-E8B1-4321-98DA-AF85A9C9EE36}" name="Column12805" dataDxfId="3570"/>
    <tableColumn id="12826" xr3:uid="{CED52B9B-0D22-4AB9-B6CF-E9D87E8394D2}" name="Column12806" dataDxfId="3569"/>
    <tableColumn id="12827" xr3:uid="{BF477593-DAA5-4142-9166-D10C000AC1BD}" name="Column12807" dataDxfId="3568"/>
    <tableColumn id="12828" xr3:uid="{32C47058-E308-4847-A575-4C2EB8CB0A9A}" name="Column12808" dataDxfId="3567"/>
    <tableColumn id="12829" xr3:uid="{CDE55722-12DC-48CC-B121-6CB7D38E453E}" name="Column12809" dataDxfId="3566"/>
    <tableColumn id="12830" xr3:uid="{6D31B562-68A7-4126-8CA9-D86AECDE961A}" name="Column12810" dataDxfId="3565"/>
    <tableColumn id="12831" xr3:uid="{758AAAD1-D1A2-497E-98FB-86FBBB8D816D}" name="Column12811" dataDxfId="3564"/>
    <tableColumn id="12832" xr3:uid="{555F5C81-5BBF-4B6F-AA57-6DE735F4E458}" name="Column12812" dataDxfId="3563"/>
    <tableColumn id="12833" xr3:uid="{98DA6255-1844-48DD-BF11-007E7953C374}" name="Column12813" dataDxfId="3562"/>
    <tableColumn id="12834" xr3:uid="{82C3056B-9E83-48CF-81E4-D7436D1A0F9C}" name="Column12814" dataDxfId="3561"/>
    <tableColumn id="12835" xr3:uid="{CCF04CE5-8BEA-4309-9241-5F2C744B9DEE}" name="Column12815" dataDxfId="3560"/>
    <tableColumn id="12836" xr3:uid="{FDCB517D-FFF2-43E5-9B28-46226C775118}" name="Column12816" dataDxfId="3559"/>
    <tableColumn id="12837" xr3:uid="{B5DD0CFC-7AD1-4853-93F6-68F1E1B977B0}" name="Column12817" dataDxfId="3558"/>
    <tableColumn id="12838" xr3:uid="{6D5B2719-E0BA-4318-A22F-D9847E76B6E4}" name="Column12818" dataDxfId="3557"/>
    <tableColumn id="12839" xr3:uid="{8BFAC740-5725-4D53-8ACA-3783A8EC50A5}" name="Column12819" dataDxfId="3556"/>
    <tableColumn id="12840" xr3:uid="{20C53CB4-C9FC-40B6-A189-3688AF6894B9}" name="Column12820" dataDxfId="3555"/>
    <tableColumn id="12841" xr3:uid="{281E94CE-24D4-4C75-AE99-FD8F31DB87F9}" name="Column12821" dataDxfId="3554"/>
    <tableColumn id="12842" xr3:uid="{4EB56EA1-4E0F-40B4-B91E-833EAE4411A7}" name="Column12822" dataDxfId="3553"/>
    <tableColumn id="12843" xr3:uid="{A624B3C9-5097-4C12-93F7-CB8BEAA2E79B}" name="Column12823" dataDxfId="3552"/>
    <tableColumn id="12844" xr3:uid="{8462BDAA-6B90-44D2-84DF-C2F51843BE11}" name="Column12824" dataDxfId="3551"/>
    <tableColumn id="12845" xr3:uid="{189DB772-7FBC-408A-B1B6-5F220D86D3F8}" name="Column12825" dataDxfId="3550"/>
    <tableColumn id="12846" xr3:uid="{4E3F96FC-5062-442B-8998-41A6402048B8}" name="Column12826" dataDxfId="3549"/>
    <tableColumn id="12847" xr3:uid="{09FEA381-D0D3-4D05-ADA3-095D72301DE9}" name="Column12827" dataDxfId="3548"/>
    <tableColumn id="12848" xr3:uid="{A85BC29D-29DF-4DC4-8DC3-9E6FF3F57ACF}" name="Column12828" dataDxfId="3547"/>
    <tableColumn id="12849" xr3:uid="{B805A395-9DA4-43A4-BBF0-EE00FAED7BF9}" name="Column12829" dataDxfId="3546"/>
    <tableColumn id="12850" xr3:uid="{0C0A6E16-3287-4402-92CB-3459291789E8}" name="Column12830" dataDxfId="3545"/>
    <tableColumn id="12851" xr3:uid="{5CA6F485-5E14-40BB-BAE1-AF2B646167B9}" name="Column12831" dataDxfId="3544"/>
    <tableColumn id="12852" xr3:uid="{29852A31-7B70-4DAB-987E-D055927392EE}" name="Column12832" dataDxfId="3543"/>
    <tableColumn id="12853" xr3:uid="{EEA8D5A2-A7C3-4B48-8EF2-88BC6604D1CC}" name="Column12833" dataDxfId="3542"/>
    <tableColumn id="12854" xr3:uid="{2E61BD3A-4CCE-4054-9F6F-463894C2D8B5}" name="Column12834" dataDxfId="3541"/>
    <tableColumn id="12855" xr3:uid="{71B80AC5-6EA2-475A-BC19-927A3372AB16}" name="Column12835" dataDxfId="3540"/>
    <tableColumn id="12856" xr3:uid="{1D3FE496-B669-47D0-96AE-BCF30504A59A}" name="Column12836" dataDxfId="3539"/>
    <tableColumn id="12857" xr3:uid="{1528C5F5-4363-4497-A517-F9E84E922908}" name="Column12837" dataDxfId="3538"/>
    <tableColumn id="12858" xr3:uid="{4FF244FB-0ADD-4E82-8061-7E4442E5C4C4}" name="Column12838" dataDxfId="3537"/>
    <tableColumn id="12859" xr3:uid="{4C5619FA-CF83-4805-85E5-CD00EDE80A11}" name="Column12839" dataDxfId="3536"/>
    <tableColumn id="12860" xr3:uid="{A90C5881-375F-4509-9722-42DD96BA108B}" name="Column12840" dataDxfId="3535"/>
    <tableColumn id="12861" xr3:uid="{1B1B0DEE-816B-43FE-8DA8-72C5EDB0B04F}" name="Column12841" dataDxfId="3534"/>
    <tableColumn id="12862" xr3:uid="{8777A300-2310-48DC-8FBA-224013F542DA}" name="Column12842" dataDxfId="3533"/>
    <tableColumn id="12863" xr3:uid="{C9A56C6E-6079-4A19-A0F5-8AE4C30C42A3}" name="Column12843" dataDxfId="3532"/>
    <tableColumn id="12864" xr3:uid="{E449E531-7655-4053-919D-A5B2C48D2D9A}" name="Column12844" dataDxfId="3531"/>
    <tableColumn id="12865" xr3:uid="{0F39556B-276F-4CB5-8F59-71458DBCB590}" name="Column12845" dataDxfId="3530"/>
    <tableColumn id="12866" xr3:uid="{90EB498C-3F80-4EC3-BF14-3CB8978AB8C6}" name="Column12846" dataDxfId="3529"/>
    <tableColumn id="12867" xr3:uid="{43244ABC-F25F-4B26-A2E9-D1D3761CB09C}" name="Column12847" dataDxfId="3528"/>
    <tableColumn id="12868" xr3:uid="{FF44368C-E54B-4AF4-9312-85057E19C73E}" name="Column12848" dataDxfId="3527"/>
    <tableColumn id="12869" xr3:uid="{2E4F745B-EC66-41B7-8815-3529C3E5BEBC}" name="Column12849" dataDxfId="3526"/>
    <tableColumn id="12870" xr3:uid="{D8D0642F-1E82-4447-B899-BCC3A0FA5168}" name="Column12850" dataDxfId="3525"/>
    <tableColumn id="12871" xr3:uid="{A52F3006-DD7B-4188-9EDC-552F3139622F}" name="Column12851" dataDxfId="3524"/>
    <tableColumn id="12872" xr3:uid="{AE97FE21-A584-42E1-9D6E-64396E67BFFB}" name="Column12852" dataDxfId="3523"/>
    <tableColumn id="12873" xr3:uid="{F834C923-E7D1-4CD1-805D-AC28CDFD13FA}" name="Column12853" dataDxfId="3522"/>
    <tableColumn id="12874" xr3:uid="{8D3D5085-6D0C-4F28-ADDA-67B85992B45D}" name="Column12854" dataDxfId="3521"/>
    <tableColumn id="12875" xr3:uid="{15495A05-CBFE-46E0-BEDF-428C60176912}" name="Column12855" dataDxfId="3520"/>
    <tableColumn id="12876" xr3:uid="{9CD766C0-CE6A-44DD-B32B-609739E353A3}" name="Column12856" dataDxfId="3519"/>
    <tableColumn id="12877" xr3:uid="{BAA480B9-EE18-4A76-A116-D8B985A59E87}" name="Column12857" dataDxfId="3518"/>
    <tableColumn id="12878" xr3:uid="{76937AC6-43ED-4214-9526-4296782FC8D5}" name="Column12858" dataDxfId="3517"/>
    <tableColumn id="12879" xr3:uid="{5FA9B255-D8E5-4256-B515-F7FE4FB5A7CF}" name="Column12859" dataDxfId="3516"/>
    <tableColumn id="12880" xr3:uid="{3427CD4C-096B-4CA7-96D8-47CF193307B2}" name="Column12860" dataDxfId="3515"/>
    <tableColumn id="12881" xr3:uid="{C1FC6A4B-A9F5-44E3-8A1E-533544F33A4D}" name="Column12861" dataDxfId="3514"/>
    <tableColumn id="12882" xr3:uid="{6BEDE6D0-D84D-4F16-B02B-A948161E22B2}" name="Column12862" dataDxfId="3513"/>
    <tableColumn id="12883" xr3:uid="{6B781D17-EDA7-45EB-A4BF-A9BB05C0C7B4}" name="Column12863" dataDxfId="3512"/>
    <tableColumn id="12884" xr3:uid="{830FA6ED-9065-41DD-838F-FF3A41059D22}" name="Column12864" dataDxfId="3511"/>
    <tableColumn id="12885" xr3:uid="{EC22CA7A-4078-48F1-8621-0686E14CB95D}" name="Column12865" dataDxfId="3510"/>
    <tableColumn id="12886" xr3:uid="{98CF4BC4-06D8-4B33-A56E-F806E1E2BCD5}" name="Column12866" dataDxfId="3509"/>
    <tableColumn id="12887" xr3:uid="{9815FD85-79E4-4B16-8161-51709EBCC199}" name="Column12867" dataDxfId="3508"/>
    <tableColumn id="12888" xr3:uid="{B82EF782-1A86-4CCD-AF55-626D4B35DC56}" name="Column12868" dataDxfId="3507"/>
    <tableColumn id="12889" xr3:uid="{A9BD56F0-4758-4048-9FB2-369343491931}" name="Column12869" dataDxfId="3506"/>
    <tableColumn id="12890" xr3:uid="{D559D83E-503D-4760-8991-1F57DB4249F4}" name="Column12870" dataDxfId="3505"/>
    <tableColumn id="12891" xr3:uid="{3CDE47A9-6CD2-43C5-A6C2-69C5A50B0709}" name="Column12871" dataDxfId="3504"/>
    <tableColumn id="12892" xr3:uid="{68D316F5-F06C-4258-B303-CCEF209387C2}" name="Column12872" dataDxfId="3503"/>
    <tableColumn id="12893" xr3:uid="{59FF9AA3-10A2-4AA9-9970-8F51CC88A735}" name="Column12873" dataDxfId="3502"/>
    <tableColumn id="12894" xr3:uid="{77ECE071-60A0-4B40-837E-C981604A8EA4}" name="Column12874" dataDxfId="3501"/>
    <tableColumn id="12895" xr3:uid="{B0046C5E-558F-4216-837B-5569902E1387}" name="Column12875" dataDxfId="3500"/>
    <tableColumn id="12896" xr3:uid="{8D964057-B297-4FE1-ABF6-F802D4026FF0}" name="Column12876" dataDxfId="3499"/>
    <tableColumn id="12897" xr3:uid="{17D4F41B-091C-4E59-B6C2-447F3772DB2A}" name="Column12877" dataDxfId="3498"/>
    <tableColumn id="12898" xr3:uid="{DFB09383-7BF2-43B3-BC0C-093B7C093B0C}" name="Column12878" dataDxfId="3497"/>
    <tableColumn id="12899" xr3:uid="{B0902099-D473-4E01-8116-A69471377586}" name="Column12879" dataDxfId="3496"/>
    <tableColumn id="12900" xr3:uid="{2F006446-155A-4104-AD6A-9335F75938C5}" name="Column12880" dataDxfId="3495"/>
    <tableColumn id="12901" xr3:uid="{E5E42411-534D-4B46-AE92-F1DC6CF7E1B4}" name="Column12881" dataDxfId="3494"/>
    <tableColumn id="12902" xr3:uid="{1F652D28-E7BF-4131-946F-DD76A4756CAC}" name="Column12882" dataDxfId="3493"/>
    <tableColumn id="12903" xr3:uid="{9AB21EF8-47D6-4D5E-AB39-D49DE941CB3D}" name="Column12883" dataDxfId="3492"/>
    <tableColumn id="12904" xr3:uid="{B4C086AA-BCBB-4B47-B6D1-D0505B1C3ABC}" name="Column12884" dataDxfId="3491"/>
    <tableColumn id="12905" xr3:uid="{839F7682-0893-4799-B6B8-C45E4564A0A7}" name="Column12885" dataDxfId="3490"/>
    <tableColumn id="12906" xr3:uid="{B2937101-B624-442C-98E6-8DA337F8CBE1}" name="Column12886" dataDxfId="3489"/>
    <tableColumn id="12907" xr3:uid="{DF0DCB8D-35C7-4703-A64D-0D87CCB02FE3}" name="Column12887" dataDxfId="3488"/>
    <tableColumn id="12908" xr3:uid="{F26C7CE8-1591-4560-AC1A-B0DD947F068D}" name="Column12888" dataDxfId="3487"/>
    <tableColumn id="12909" xr3:uid="{86BE4E3B-12E9-4700-B4BB-4C077AEB685E}" name="Column12889" dataDxfId="3486"/>
    <tableColumn id="12910" xr3:uid="{6588068E-9E1D-492C-A350-34C4806E304F}" name="Column12890" dataDxfId="3485"/>
    <tableColumn id="12911" xr3:uid="{91F39933-09AE-4778-A987-A4B4CB65D123}" name="Column12891" dataDxfId="3484"/>
    <tableColumn id="12912" xr3:uid="{F9AE1A7C-39A9-47DF-A97C-C6A9664F5BBC}" name="Column12892" dataDxfId="3483"/>
    <tableColumn id="12913" xr3:uid="{663E6278-5D3A-40BB-839D-E621BC57C6C1}" name="Column12893" dataDxfId="3482"/>
    <tableColumn id="12914" xr3:uid="{2036B3D6-9F40-457C-8A13-C3C8E538FA89}" name="Column12894" dataDxfId="3481"/>
    <tableColumn id="12915" xr3:uid="{92BDE731-65F3-4047-9F5E-ACC36A3A824C}" name="Column12895" dataDxfId="3480"/>
    <tableColumn id="12916" xr3:uid="{82272578-560C-42B1-8BEB-8A3309591DB7}" name="Column12896" dataDxfId="3479"/>
    <tableColumn id="12917" xr3:uid="{CCDDA0F0-5FDC-4F89-8712-11082B879996}" name="Column12897" dataDxfId="3478"/>
    <tableColumn id="12918" xr3:uid="{06244F9C-F0A9-4723-8836-6EC46C9C8F08}" name="Column12898" dataDxfId="3477"/>
    <tableColumn id="12919" xr3:uid="{1F6D1FBA-78C6-4B60-9A6B-B5F91DCE9C8B}" name="Column12899" dataDxfId="3476"/>
    <tableColumn id="12920" xr3:uid="{AD3B877A-B1DC-4967-9D14-5CA9DCC01AF8}" name="Column12900" dataDxfId="3475"/>
    <tableColumn id="12921" xr3:uid="{BAEA426D-6321-46E3-A858-B4DEC0E96B21}" name="Column12901" dataDxfId="3474"/>
    <tableColumn id="12922" xr3:uid="{7383DC74-8DA8-4195-BA6B-D1BD0D917D1A}" name="Column12902" dataDxfId="3473"/>
    <tableColumn id="12923" xr3:uid="{36DAD510-D365-4E4E-BC25-433A093A965B}" name="Column12903" dataDxfId="3472"/>
    <tableColumn id="12924" xr3:uid="{D3D6D1CF-54D0-4754-9252-9763F7C394B8}" name="Column12904" dataDxfId="3471"/>
    <tableColumn id="12925" xr3:uid="{8428517E-7469-4899-84B5-EC4B6B5ABBAC}" name="Column12905" dataDxfId="3470"/>
    <tableColumn id="12926" xr3:uid="{19E32A91-5F0A-47BC-8886-B6A03D6A3813}" name="Column12906" dataDxfId="3469"/>
    <tableColumn id="12927" xr3:uid="{5FA4FE88-DB59-45D6-8DAD-D445754C5E77}" name="Column12907" dataDxfId="3468"/>
    <tableColumn id="12928" xr3:uid="{7A49B927-22E2-4FF1-A1C0-35E012836E5D}" name="Column12908" dataDxfId="3467"/>
    <tableColumn id="12929" xr3:uid="{AB68F22A-9A3D-46BC-A9B8-E0777C493D11}" name="Column12909" dataDxfId="3466"/>
    <tableColumn id="12930" xr3:uid="{02177C17-FF3F-49C9-ABCB-45859C2D27D9}" name="Column12910" dataDxfId="3465"/>
    <tableColumn id="12931" xr3:uid="{7E078C67-F328-44FA-8F44-9FAE783CC7BE}" name="Column12911" dataDxfId="3464"/>
    <tableColumn id="12932" xr3:uid="{C0C4268F-EA7C-4252-9085-92AA2BA69A0D}" name="Column12912" dataDxfId="3463"/>
    <tableColumn id="12933" xr3:uid="{69126334-914C-4965-BD08-E4C0484EE342}" name="Column12913" dataDxfId="3462"/>
    <tableColumn id="12934" xr3:uid="{3C64650E-DAD7-4E5E-8A00-C18A87C03F88}" name="Column12914" dataDxfId="3461"/>
    <tableColumn id="12935" xr3:uid="{A7EB56E3-8DBB-474C-9BD7-54F2ADFFA444}" name="Column12915" dataDxfId="3460"/>
    <tableColumn id="12936" xr3:uid="{7C859832-41F7-40ED-BAF0-1DF517EBA230}" name="Column12916" dataDxfId="3459"/>
    <tableColumn id="12937" xr3:uid="{E0F32163-242D-47FC-ABC7-D1D2C6D7FACA}" name="Column12917" dataDxfId="3458"/>
    <tableColumn id="12938" xr3:uid="{B1AD0E32-D571-482D-B784-2EF2E5410E6C}" name="Column12918" dataDxfId="3457"/>
    <tableColumn id="12939" xr3:uid="{1B0599F4-9989-40DA-BE72-C91CBA84E875}" name="Column12919" dataDxfId="3456"/>
    <tableColumn id="12940" xr3:uid="{BA52E12F-BA7D-4973-AA8D-EC832CD3B699}" name="Column12920" dataDxfId="3455"/>
    <tableColumn id="12941" xr3:uid="{D296970B-2BB6-4C8C-A40F-B7DCD6F978B4}" name="Column12921" dataDxfId="3454"/>
    <tableColumn id="12942" xr3:uid="{502FE593-9874-4560-AE17-280527ECBF1B}" name="Column12922" dataDxfId="3453"/>
    <tableColumn id="12943" xr3:uid="{B6253A7F-9462-4C24-ABFA-0A2B85A913B5}" name="Column12923" dataDxfId="3452"/>
    <tableColumn id="12944" xr3:uid="{733E26ED-D91B-48E9-AF8F-1661DB55ADA2}" name="Column12924" dataDxfId="3451"/>
    <tableColumn id="12945" xr3:uid="{A5EAE8F1-95ED-44B2-9609-1B3F09FAED6F}" name="Column12925" dataDxfId="3450"/>
    <tableColumn id="12946" xr3:uid="{08C34225-8B25-4F04-A9C8-83059CA40F63}" name="Column12926" dataDxfId="3449"/>
    <tableColumn id="12947" xr3:uid="{A8D56C76-D07F-451B-82B1-16010D54F19B}" name="Column12927" dataDxfId="3448"/>
    <tableColumn id="12948" xr3:uid="{66C6121B-0B44-4DBD-9A0A-EB0562485BDA}" name="Column12928" dataDxfId="3447"/>
    <tableColumn id="12949" xr3:uid="{AC961001-B65F-45EE-A7C6-F37FF2AA4F01}" name="Column12929" dataDxfId="3446"/>
    <tableColumn id="12950" xr3:uid="{D89A05FA-7C86-48A8-8DA2-55A725334084}" name="Column12930" dataDxfId="3445"/>
    <tableColumn id="12951" xr3:uid="{4B2B83CA-0EF7-4265-B0F7-EEF808BFB283}" name="Column12931" dataDxfId="3444"/>
    <tableColumn id="12952" xr3:uid="{3C945F3B-20EB-4ACF-B14F-D0016741037B}" name="Column12932" dataDxfId="3443"/>
    <tableColumn id="12953" xr3:uid="{A095AE58-A8D0-46B7-A150-95987F406C07}" name="Column12933" dataDxfId="3442"/>
    <tableColumn id="12954" xr3:uid="{F5FBD8A9-6B1A-40ED-BDFA-3868E30708FA}" name="Column12934" dataDxfId="3441"/>
    <tableColumn id="12955" xr3:uid="{6C679632-AA98-41A3-931C-D3EA92B90872}" name="Column12935" dataDxfId="3440"/>
    <tableColumn id="12956" xr3:uid="{C5477628-B869-4DA4-8B18-FE97A6649E77}" name="Column12936" dataDxfId="3439"/>
    <tableColumn id="12957" xr3:uid="{3F2E5693-4B61-455E-8B8D-E1CD3554F506}" name="Column12937" dataDxfId="3438"/>
    <tableColumn id="12958" xr3:uid="{522A8CC5-641F-43F7-A033-C15974819B7F}" name="Column12938" dataDxfId="3437"/>
    <tableColumn id="12959" xr3:uid="{90E3565C-702C-45C5-ABCC-9B5443701D06}" name="Column12939" dataDxfId="3436"/>
    <tableColumn id="12960" xr3:uid="{C91F3711-3DEF-45E3-B21F-05711F25EA22}" name="Column12940" dataDxfId="3435"/>
    <tableColumn id="12961" xr3:uid="{F397C4CB-998F-4C13-A1BA-3C5D7735494C}" name="Column12941" dataDxfId="3434"/>
    <tableColumn id="12962" xr3:uid="{6AFBC10C-48B2-42AE-AC99-3E7A4505D52E}" name="Column12942" dataDxfId="3433"/>
    <tableColumn id="12963" xr3:uid="{4994B6E6-22CC-40BB-8775-DD8F3A5807C8}" name="Column12943" dataDxfId="3432"/>
    <tableColumn id="12964" xr3:uid="{925ADC38-2050-49DF-90AC-61A51105979A}" name="Column12944" dataDxfId="3431"/>
    <tableColumn id="12965" xr3:uid="{47C9E974-EFD3-42EC-B23D-0A32952547B9}" name="Column12945" dataDxfId="3430"/>
    <tableColumn id="12966" xr3:uid="{E9038563-3C0E-420C-8F7E-06C15CD4D15C}" name="Column12946" dataDxfId="3429"/>
    <tableColumn id="12967" xr3:uid="{B8D4A59D-5746-4BC3-A74F-4B69D4CB3760}" name="Column12947" dataDxfId="3428"/>
    <tableColumn id="12968" xr3:uid="{D2BB8313-2E85-4B5B-8ACB-520A5C754A1B}" name="Column12948" dataDxfId="3427"/>
    <tableColumn id="12969" xr3:uid="{97EEF1C7-869A-44F1-831C-8D7EB8AF9757}" name="Column12949" dataDxfId="3426"/>
    <tableColumn id="12970" xr3:uid="{6CE4F9B4-9A09-4C46-983F-5C8DDEA24FE6}" name="Column12950" dataDxfId="3425"/>
    <tableColumn id="12971" xr3:uid="{402D13AD-7E46-405D-90C8-690682A47B5D}" name="Column12951" dataDxfId="3424"/>
    <tableColumn id="12972" xr3:uid="{DE89BC1A-455C-442C-9740-AB0E7A951E32}" name="Column12952" dataDxfId="3423"/>
    <tableColumn id="12973" xr3:uid="{1597B3F7-5EE4-4F1A-9244-0519FAFCA667}" name="Column12953" dataDxfId="3422"/>
    <tableColumn id="12974" xr3:uid="{2ADBE09D-691C-4BAA-BFF9-C05BD0B732A2}" name="Column12954" dataDxfId="3421"/>
    <tableColumn id="12975" xr3:uid="{37614897-52C5-4216-98A7-9360596EEDC3}" name="Column12955" dataDxfId="3420"/>
    <tableColumn id="12976" xr3:uid="{5B652966-73CD-496F-B399-E934B7FDE1FD}" name="Column12956" dataDxfId="3419"/>
    <tableColumn id="12977" xr3:uid="{04F5751A-5BF0-421A-9848-E8691F4D6722}" name="Column12957" dataDxfId="3418"/>
    <tableColumn id="12978" xr3:uid="{5F1F7BBF-4D05-45BF-8CFA-7D6FC8731A25}" name="Column12958" dataDxfId="3417"/>
    <tableColumn id="12979" xr3:uid="{392AB6EB-7FEA-42FC-9387-B54641ADCB54}" name="Column12959" dataDxfId="3416"/>
    <tableColumn id="12980" xr3:uid="{DA90E25C-7EC2-4E5D-BCC3-976CFF068452}" name="Column12960" dataDxfId="3415"/>
    <tableColumn id="12981" xr3:uid="{7DA2ABEA-A792-4AD1-882B-DEF01B72780A}" name="Column12961" dataDxfId="3414"/>
    <tableColumn id="12982" xr3:uid="{60DC05B3-D55D-4574-B6FB-04320F229475}" name="Column12962" dataDxfId="3413"/>
    <tableColumn id="12983" xr3:uid="{CBA5005D-5E32-41BE-B9DA-A6D5A96B8547}" name="Column12963" dataDxfId="3412"/>
    <tableColumn id="12984" xr3:uid="{E2F625A9-0F63-45A8-92F2-5A940042FFB3}" name="Column12964" dataDxfId="3411"/>
    <tableColumn id="12985" xr3:uid="{4EF0AF8F-B4F3-4924-A7CE-D2D4481D9515}" name="Column12965" dataDxfId="3410"/>
    <tableColumn id="12986" xr3:uid="{E7A9E9D6-A77B-4FA2-B663-A874B7182C75}" name="Column12966" dataDxfId="3409"/>
    <tableColumn id="12987" xr3:uid="{B76DA9F5-2DA5-4A91-BD55-A946E2CC8963}" name="Column12967" dataDxfId="3408"/>
    <tableColumn id="12988" xr3:uid="{750CA584-FDD8-4978-AC50-D9B4944DA2EB}" name="Column12968" dataDxfId="3407"/>
    <tableColumn id="12989" xr3:uid="{C82FFDF6-5302-4582-86F6-A09CEF4E5215}" name="Column12969" dataDxfId="3406"/>
    <tableColumn id="12990" xr3:uid="{71429115-4825-4A26-A756-52EA4C6EB4F5}" name="Column12970" dataDxfId="3405"/>
    <tableColumn id="12991" xr3:uid="{5C2D45E5-F5E4-47A8-AA15-9DFCC303CA4D}" name="Column12971" dataDxfId="3404"/>
    <tableColumn id="12992" xr3:uid="{FC58F358-FDF9-44E7-A305-69DA6F512BBE}" name="Column12972" dataDxfId="3403"/>
    <tableColumn id="12993" xr3:uid="{A5A279F7-2DCF-40E4-9988-F1E22B3661B6}" name="Column12973" dataDxfId="3402"/>
    <tableColumn id="12994" xr3:uid="{10ECFAB5-51C6-4448-962D-927A1EF66BF3}" name="Column12974" dataDxfId="3401"/>
    <tableColumn id="12995" xr3:uid="{5EAEDECF-CD1F-4FDD-BE16-E80158A81E72}" name="Column12975" dataDxfId="3400"/>
    <tableColumn id="12996" xr3:uid="{20419CD9-FD08-47A1-B446-262BA93554B5}" name="Column12976" dataDxfId="3399"/>
    <tableColumn id="12997" xr3:uid="{DC220545-CB81-4677-956D-6DE3AE358BD4}" name="Column12977" dataDxfId="3398"/>
    <tableColumn id="12998" xr3:uid="{EF65E170-E36E-4401-A963-0EC06213BB93}" name="Column12978" dataDxfId="3397"/>
    <tableColumn id="12999" xr3:uid="{C28C0E87-6369-417C-94C9-536B4DD3FDF9}" name="Column12979" dataDxfId="3396"/>
    <tableColumn id="13000" xr3:uid="{A868AABF-04DE-4281-9BE5-0D1ADE247BF7}" name="Column12980" dataDxfId="3395"/>
    <tableColumn id="13001" xr3:uid="{F713C1B6-C6AD-4355-B742-88D630AEF7E0}" name="Column12981" dataDxfId="3394"/>
    <tableColumn id="13002" xr3:uid="{2428FB7B-6C18-481C-B22C-471A5FCA270C}" name="Column12982" dataDxfId="3393"/>
    <tableColumn id="13003" xr3:uid="{5FB5748D-BFC6-4B68-80E9-C29AC4DC5737}" name="Column12983" dataDxfId="3392"/>
    <tableColumn id="13004" xr3:uid="{BA43B021-1E62-4B75-95B4-63F94CE2F186}" name="Column12984" dataDxfId="3391"/>
    <tableColumn id="13005" xr3:uid="{75A49029-5FDF-471E-B4FA-1FEF9C02093C}" name="Column12985" dataDxfId="3390"/>
    <tableColumn id="13006" xr3:uid="{26CF391C-9526-4BEE-BFAA-BA28F49A951B}" name="Column12986" dataDxfId="3389"/>
    <tableColumn id="13007" xr3:uid="{007A444D-D72C-4E2D-A94C-FF7D84E1835A}" name="Column12987" dataDxfId="3388"/>
    <tableColumn id="13008" xr3:uid="{30D0431B-EB0D-40E0-8CB3-E261FD8818E3}" name="Column12988" dataDxfId="3387"/>
    <tableColumn id="13009" xr3:uid="{9422843A-7ACB-40C8-9C5C-B55DE5D45B2E}" name="Column12989" dataDxfId="3386"/>
    <tableColumn id="13010" xr3:uid="{76000250-340C-48CE-B0EE-228984399AF0}" name="Column12990" dataDxfId="3385"/>
    <tableColumn id="13011" xr3:uid="{325FA3C7-9499-4728-B4DB-FD9EFB8255ED}" name="Column12991" dataDxfId="3384"/>
    <tableColumn id="13012" xr3:uid="{BDC8428C-AD7E-4823-8699-9012C6F59FB5}" name="Column12992" dataDxfId="3383"/>
    <tableColumn id="13013" xr3:uid="{B3F41CBD-3172-4D38-A091-40570EDC7A6E}" name="Column12993" dataDxfId="3382"/>
    <tableColumn id="13014" xr3:uid="{397659AA-8DB4-4C55-91D5-0A4C2C9BF8FC}" name="Column12994" dataDxfId="3381"/>
    <tableColumn id="13015" xr3:uid="{C7863730-A949-431F-A7BA-D50A181FD0D0}" name="Column12995" dataDxfId="3380"/>
    <tableColumn id="13016" xr3:uid="{04F65529-4FCB-46D0-B632-CC671340E830}" name="Column12996" dataDxfId="3379"/>
    <tableColumn id="13017" xr3:uid="{28AAE6B8-9DFE-4BED-AD90-D4F8EEB4F200}" name="Column12997" dataDxfId="3378"/>
    <tableColumn id="13018" xr3:uid="{374B1567-F59A-4CFE-8A31-DB9B5FB7E9B0}" name="Column12998" dataDxfId="3377"/>
    <tableColumn id="13019" xr3:uid="{0F3C3D7F-2547-4C6F-9910-D69382B9E3AB}" name="Column12999" dataDxfId="3376"/>
    <tableColumn id="13020" xr3:uid="{7638E746-0956-4614-9E96-3CEFB883918E}" name="Column13000" dataDxfId="3375"/>
    <tableColumn id="13021" xr3:uid="{A5E9E4D5-B9C3-4A3E-92E9-87E0B735D479}" name="Column13001" dataDxfId="3374"/>
    <tableColumn id="13022" xr3:uid="{ABFE73AE-0846-4E0F-84E5-93C084162357}" name="Column13002" dataDxfId="3373"/>
    <tableColumn id="13023" xr3:uid="{9E08E8B4-BCE9-45D9-BBAE-0ABFC4F6CA17}" name="Column13003" dataDxfId="3372"/>
    <tableColumn id="13024" xr3:uid="{0635FCE7-E0FA-4AC7-A728-2F000792A4FC}" name="Column13004" dataDxfId="3371"/>
    <tableColumn id="13025" xr3:uid="{4BE046BF-D053-49D8-8C4F-D5F3308B8536}" name="Column13005" dataDxfId="3370"/>
    <tableColumn id="13026" xr3:uid="{C3BC8090-7253-4036-85A2-60A5E88B16E0}" name="Column13006" dataDxfId="3369"/>
    <tableColumn id="13027" xr3:uid="{170BA6D4-498E-4DBE-A0CA-F60E3991FFA5}" name="Column13007" dataDxfId="3368"/>
    <tableColumn id="13028" xr3:uid="{26415905-17FA-471C-8323-864653F66754}" name="Column13008" dataDxfId="3367"/>
    <tableColumn id="13029" xr3:uid="{905B0CF7-4595-415A-8215-87C803485155}" name="Column13009" dataDxfId="3366"/>
    <tableColumn id="13030" xr3:uid="{BECC7792-ECDA-4916-B1F8-CD6F235001E3}" name="Column13010" dataDxfId="3365"/>
    <tableColumn id="13031" xr3:uid="{038CAC4B-8CE4-4183-9ADA-90920C8F9B1A}" name="Column13011" dataDxfId="3364"/>
    <tableColumn id="13032" xr3:uid="{980C2FEE-AD0D-4711-A154-B988434D06BC}" name="Column13012" dataDxfId="3363"/>
    <tableColumn id="13033" xr3:uid="{B3F6EFE3-70AC-4915-AACD-CB58C80BE28D}" name="Column13013" dataDxfId="3362"/>
    <tableColumn id="13034" xr3:uid="{8428B7B3-0527-43B8-896B-7452C075D6F3}" name="Column13014" dataDxfId="3361"/>
    <tableColumn id="13035" xr3:uid="{F7A2BDE0-611B-4903-BC20-A8E650C3ECF9}" name="Column13015" dataDxfId="3360"/>
    <tableColumn id="13036" xr3:uid="{33644421-79CE-45ED-9517-7080DF5BB78C}" name="Column13016" dataDxfId="3359"/>
    <tableColumn id="13037" xr3:uid="{AAAAF0B7-57F7-43D6-B10E-B0AC67D82D86}" name="Column13017" dataDxfId="3358"/>
    <tableColumn id="13038" xr3:uid="{A730986B-9C0F-4E3D-BA9F-0D134DE226C9}" name="Column13018" dataDxfId="3357"/>
    <tableColumn id="13039" xr3:uid="{4DECB9FD-86BF-4A55-9A6B-1A9B80BD81B2}" name="Column13019" dataDxfId="3356"/>
    <tableColumn id="13040" xr3:uid="{68346F92-5531-4241-8404-36DA8FFB216F}" name="Column13020" dataDxfId="3355"/>
    <tableColumn id="13041" xr3:uid="{EF06E54C-64BA-41B2-8DE6-0E4264DAE23E}" name="Column13021" dataDxfId="3354"/>
    <tableColumn id="13042" xr3:uid="{8F4CABE0-AA19-4669-B4F2-948B0642439E}" name="Column13022" dataDxfId="3353"/>
    <tableColumn id="13043" xr3:uid="{8D2C83B6-5422-4855-8E0C-875C39CC8A7A}" name="Column13023" dataDxfId="3352"/>
    <tableColumn id="13044" xr3:uid="{58FE5B98-2A7E-4B2F-8D88-70DAA4E7F873}" name="Column13024" dataDxfId="3351"/>
    <tableColumn id="13045" xr3:uid="{810CFDF7-94C1-4823-98B6-083C1F12559E}" name="Column13025" dataDxfId="3350"/>
    <tableColumn id="13046" xr3:uid="{21F8D836-08E6-43B9-9CB4-2F3369D0C996}" name="Column13026" dataDxfId="3349"/>
    <tableColumn id="13047" xr3:uid="{F7ECEFA8-937D-4137-8906-A3E99ADC4810}" name="Column13027" dataDxfId="3348"/>
    <tableColumn id="13048" xr3:uid="{957B3E8A-73A0-4B95-B6D5-33E8A0E6DF22}" name="Column13028" dataDxfId="3347"/>
    <tableColumn id="13049" xr3:uid="{503221C3-7D22-490C-A4CF-A5E090A310E8}" name="Column13029" dataDxfId="3346"/>
    <tableColumn id="13050" xr3:uid="{953F54AF-9597-46EA-9F04-A1A157EC6F3E}" name="Column13030" dataDxfId="3345"/>
    <tableColumn id="13051" xr3:uid="{AB358E7E-FA17-4636-999D-9A3F7461D1A0}" name="Column13031" dataDxfId="3344"/>
    <tableColumn id="13052" xr3:uid="{81B6D79B-E720-4EF2-A56F-DFBDB86A1D98}" name="Column13032" dataDxfId="3343"/>
    <tableColumn id="13053" xr3:uid="{FC8AF567-3102-425B-ABC4-5F2B2A881036}" name="Column13033" dataDxfId="3342"/>
    <tableColumn id="13054" xr3:uid="{CCE9AD77-5EF0-4423-867D-2F3EA8F57711}" name="Column13034" dataDxfId="3341"/>
    <tableColumn id="13055" xr3:uid="{DF05EA79-5497-458E-BD36-7D41467FE69A}" name="Column13035" dataDxfId="3340"/>
    <tableColumn id="13056" xr3:uid="{E136EE6E-EDD2-4DC8-A242-DBE84FA08477}" name="Column13036" dataDxfId="3339"/>
    <tableColumn id="13057" xr3:uid="{114B9E62-C2E1-4906-BAD2-BAB7E670E4E4}" name="Column13037" dataDxfId="3338"/>
    <tableColumn id="13058" xr3:uid="{BA4BF5F6-E823-40D5-9054-C5EEAC239266}" name="Column13038" dataDxfId="3337"/>
    <tableColumn id="13059" xr3:uid="{B0369AC5-F74F-44A3-980E-4EC7C5783D61}" name="Column13039" dataDxfId="3336"/>
    <tableColumn id="13060" xr3:uid="{CD468071-A2E0-4572-AAA8-F34134D73189}" name="Column13040" dataDxfId="3335"/>
    <tableColumn id="13061" xr3:uid="{C2CBF48F-92EE-4E34-8C1B-3C088364C899}" name="Column13041" dataDxfId="3334"/>
    <tableColumn id="13062" xr3:uid="{0F22AA5F-6959-4371-B706-1000DD33022D}" name="Column13042" dataDxfId="3333"/>
    <tableColumn id="13063" xr3:uid="{72401049-43C5-4A04-BDDC-1A51BB5D005F}" name="Column13043" dataDxfId="3332"/>
    <tableColumn id="13064" xr3:uid="{A95B623E-7A40-4123-9D64-ECB98A828269}" name="Column13044" dataDxfId="3331"/>
    <tableColumn id="13065" xr3:uid="{ABC14F12-A790-4FB2-8A61-CC6489ADFCF3}" name="Column13045" dataDxfId="3330"/>
    <tableColumn id="13066" xr3:uid="{453DE730-3C9D-4A57-9079-EE700D1CA43D}" name="Column13046" dataDxfId="3329"/>
    <tableColumn id="13067" xr3:uid="{4601C7B8-FBC9-42FC-B383-5B84843FED47}" name="Column13047" dataDxfId="3328"/>
    <tableColumn id="13068" xr3:uid="{61AC09FB-0173-4CEB-BCCA-BAB22FAAEFFB}" name="Column13048" dataDxfId="3327"/>
    <tableColumn id="13069" xr3:uid="{B18EC12E-CDC1-49F3-ACC2-F52C3A1149BF}" name="Column13049" dataDxfId="3326"/>
    <tableColumn id="13070" xr3:uid="{037CCC8C-C2C0-4E11-BF76-DB1A661D0E9A}" name="Column13050" dataDxfId="3325"/>
    <tableColumn id="13071" xr3:uid="{70AA9EC0-0C06-42FD-B46B-6CCCBF390366}" name="Column13051" dataDxfId="3324"/>
    <tableColumn id="13072" xr3:uid="{6DEF1DB2-1CCD-402B-B277-A27911240217}" name="Column13052" dataDxfId="3323"/>
    <tableColumn id="13073" xr3:uid="{5D450BB4-9C25-4559-AFF4-3CA0322118AD}" name="Column13053" dataDxfId="3322"/>
    <tableColumn id="13074" xr3:uid="{6B553FD8-0493-4DC8-B7FC-0C6E0E4BFD48}" name="Column13054" dataDxfId="3321"/>
    <tableColumn id="13075" xr3:uid="{C73690F0-D8AB-4709-B5CF-F4B987258179}" name="Column13055" dataDxfId="3320"/>
    <tableColumn id="13076" xr3:uid="{54AC945F-C23E-4697-8282-70F05F3009C6}" name="Column13056" dataDxfId="3319"/>
    <tableColumn id="13077" xr3:uid="{A1FF36E5-CB1E-48BA-B444-2471CE2738BC}" name="Column13057" dataDxfId="3318"/>
    <tableColumn id="13078" xr3:uid="{A032BA7A-59E5-45BD-83BF-4B76A8688F3E}" name="Column13058" dataDxfId="3317"/>
    <tableColumn id="13079" xr3:uid="{3ADE20BE-3011-428E-96F5-3FF87E785844}" name="Column13059" dataDxfId="3316"/>
    <tableColumn id="13080" xr3:uid="{309BAF4E-7408-4555-927B-DF3ADCC72D48}" name="Column13060" dataDxfId="3315"/>
    <tableColumn id="13081" xr3:uid="{44482074-ACF5-4CFA-9C7E-A67F852E839F}" name="Column13061" dataDxfId="3314"/>
    <tableColumn id="13082" xr3:uid="{49626433-B1A8-45A0-9E5D-F99D9E129AE4}" name="Column13062" dataDxfId="3313"/>
    <tableColumn id="13083" xr3:uid="{A8C17C14-7FCB-43C5-91F6-E8C05F2023DE}" name="Column13063" dataDxfId="3312"/>
    <tableColumn id="13084" xr3:uid="{7676D31C-2D8E-49BD-B1C2-08B886C887FC}" name="Column13064" dataDxfId="3311"/>
    <tableColumn id="13085" xr3:uid="{BBE66E09-C718-47BA-81B9-13588BC2485A}" name="Column13065" dataDxfId="3310"/>
    <tableColumn id="13086" xr3:uid="{08D85096-CC62-4659-B120-C10FA7D838ED}" name="Column13066" dataDxfId="3309"/>
    <tableColumn id="13087" xr3:uid="{82C37F34-AD1A-4FDA-AD92-B9986CEDBEB6}" name="Column13067" dataDxfId="3308"/>
    <tableColumn id="13088" xr3:uid="{8717D464-F598-41D7-B020-09B8288BB2B3}" name="Column13068" dataDxfId="3307"/>
    <tableColumn id="13089" xr3:uid="{F8EE1F31-2B08-4B54-9BE1-8A0884A664F6}" name="Column13069" dataDxfId="3306"/>
    <tableColumn id="13090" xr3:uid="{614AA9B1-5272-4210-9F87-9E69E6911470}" name="Column13070" dataDxfId="3305"/>
    <tableColumn id="13091" xr3:uid="{98CC965E-F4A5-4AB1-8DA9-EFD98AB2E6EF}" name="Column13071" dataDxfId="3304"/>
    <tableColumn id="13092" xr3:uid="{AAABAE6F-5717-4FBF-9F31-CBDF37ED42CA}" name="Column13072" dataDxfId="3303"/>
    <tableColumn id="13093" xr3:uid="{CE420337-CD3E-436B-AF9C-CC87F27BDC80}" name="Column13073" dataDxfId="3302"/>
    <tableColumn id="13094" xr3:uid="{EA6C31DD-5FC1-484B-8BB9-1C9D71690A5A}" name="Column13074" dataDxfId="3301"/>
    <tableColumn id="13095" xr3:uid="{6CF277ED-33AB-42F0-B4F9-BAA609146495}" name="Column13075" dataDxfId="3300"/>
    <tableColumn id="13096" xr3:uid="{EF1615EA-5E5D-4A9D-A680-0368C7C4EDA8}" name="Column13076" dataDxfId="3299"/>
    <tableColumn id="13097" xr3:uid="{C8710D58-E3D4-4676-8DD9-A8F69E6EDB2D}" name="Column13077" dataDxfId="3298"/>
    <tableColumn id="13098" xr3:uid="{085E7858-057E-4A8B-84E3-E21EA4E8437A}" name="Column13078" dataDxfId="3297"/>
    <tableColumn id="13099" xr3:uid="{D67E5F31-E549-49EA-A1D0-0F4AB06A45C5}" name="Column13079" dataDxfId="3296"/>
    <tableColumn id="13100" xr3:uid="{D5303CC0-76D6-473A-A7E2-5A4F6242AA8B}" name="Column13080" dataDxfId="3295"/>
    <tableColumn id="13101" xr3:uid="{EC72A38B-64F2-4709-9543-F049384EBCBF}" name="Column13081" dataDxfId="3294"/>
    <tableColumn id="13102" xr3:uid="{AD7805AB-D2EE-48E7-A1FB-2591F841CF59}" name="Column13082" dataDxfId="3293"/>
    <tableColumn id="13103" xr3:uid="{10261DFA-F996-4FCA-891E-3FFDB2E3F391}" name="Column13083" dataDxfId="3292"/>
    <tableColumn id="13104" xr3:uid="{A3D7C735-9BCD-43B1-A5B1-2198CAAC9149}" name="Column13084" dataDxfId="3291"/>
    <tableColumn id="13105" xr3:uid="{33960859-7E10-4850-AFF2-F1BA3E72C56D}" name="Column13085" dataDxfId="3290"/>
    <tableColumn id="13106" xr3:uid="{F372B77A-3FA4-4362-ACA1-A548318D8BD8}" name="Column13086" dataDxfId="3289"/>
    <tableColumn id="13107" xr3:uid="{971668C1-4B96-4BC8-88D9-0135A49CB725}" name="Column13087" dataDxfId="3288"/>
    <tableColumn id="13108" xr3:uid="{C7A29408-DD2D-4F18-B5C8-5027BF8E2C35}" name="Column13088" dataDxfId="3287"/>
    <tableColumn id="13109" xr3:uid="{5341E5E3-600B-4C5F-92CE-DC606C13AF96}" name="Column13089" dataDxfId="3286"/>
    <tableColumn id="13110" xr3:uid="{6A0F47D6-97D1-4C7C-A987-C90813B63C67}" name="Column13090" dataDxfId="3285"/>
    <tableColumn id="13111" xr3:uid="{85F6EE48-5A8D-4F2A-89F7-CE59C978DD15}" name="Column13091" dataDxfId="3284"/>
    <tableColumn id="13112" xr3:uid="{25C2E7DA-DA88-4798-BDB4-1BEDDC350DEC}" name="Column13092" dataDxfId="3283"/>
    <tableColumn id="13113" xr3:uid="{C1433110-C61B-433C-B293-D45C24D4A81F}" name="Column13093" dataDxfId="3282"/>
    <tableColumn id="13114" xr3:uid="{1B6DC544-4AA4-4B3E-A713-64182AEF349B}" name="Column13094" dataDxfId="3281"/>
    <tableColumn id="13115" xr3:uid="{123EF882-4B7B-4F1D-9FB6-BBBABB8FAA7E}" name="Column13095" dataDxfId="3280"/>
    <tableColumn id="13116" xr3:uid="{84340E3E-3457-45E6-AD31-425C33C5B708}" name="Column13096" dataDxfId="3279"/>
    <tableColumn id="13117" xr3:uid="{2C7CDBB7-49E5-4352-BF13-87FF1BAEC717}" name="Column13097" dataDxfId="3278"/>
    <tableColumn id="13118" xr3:uid="{327ACBA3-9381-4020-A89B-34309E527698}" name="Column13098" dataDxfId="3277"/>
    <tableColumn id="13119" xr3:uid="{B112F47F-8237-42C7-A815-21B8AED172BD}" name="Column13099" dataDxfId="3276"/>
    <tableColumn id="13120" xr3:uid="{2A533F76-5618-4F3A-BBDD-3925622D0F4D}" name="Column13100" dataDxfId="3275"/>
    <tableColumn id="13121" xr3:uid="{4A4C714E-86B9-4B35-80CB-0300CBCB9A13}" name="Column13101" dataDxfId="3274"/>
    <tableColumn id="13122" xr3:uid="{A555F4BD-2848-4720-8E2D-1D5704BA6218}" name="Column13102" dataDxfId="3273"/>
    <tableColumn id="13123" xr3:uid="{6B236F4F-67B1-4680-B207-4BA0AC5DC1C9}" name="Column13103" dataDxfId="3272"/>
    <tableColumn id="13124" xr3:uid="{1A656058-6F52-445A-B995-25CAFF275D11}" name="Column13104" dataDxfId="3271"/>
    <tableColumn id="13125" xr3:uid="{EB638146-AAF2-47AF-BC21-1CDD058F701C}" name="Column13105" dataDxfId="3270"/>
    <tableColumn id="13126" xr3:uid="{7635CC0E-063E-4C0F-AFED-1763DA716146}" name="Column13106" dataDxfId="3269"/>
    <tableColumn id="13127" xr3:uid="{42260F7D-9E3B-40F1-B0FE-B73EE7EF9A20}" name="Column13107" dataDxfId="3268"/>
    <tableColumn id="13128" xr3:uid="{549685A6-DAB2-4525-8CA8-2C6E4342A13A}" name="Column13108" dataDxfId="3267"/>
    <tableColumn id="13129" xr3:uid="{5C37C23B-61C0-4C72-9746-27502ACF4117}" name="Column13109" dataDxfId="3266"/>
    <tableColumn id="13130" xr3:uid="{0C224935-EF91-4296-BA6E-23B645BFA3DA}" name="Column13110" dataDxfId="3265"/>
    <tableColumn id="13131" xr3:uid="{DB0DE502-DE03-4C52-B60E-7CF5CA9128D6}" name="Column13111" dataDxfId="3264"/>
    <tableColumn id="13132" xr3:uid="{B5E45C8A-0169-4AFA-9CCF-7D9B4BBE1A68}" name="Column13112" dataDxfId="3263"/>
    <tableColumn id="13133" xr3:uid="{D93C91EB-CFCD-4FB7-AF78-66CEA011AEF0}" name="Column13113" dataDxfId="3262"/>
    <tableColumn id="13134" xr3:uid="{E4E70FCC-7B86-4E38-AFAE-405977D9BF51}" name="Column13114" dataDxfId="3261"/>
    <tableColumn id="13135" xr3:uid="{432E8084-C8C6-4531-98B3-D82A5E7DD47E}" name="Column13115" dataDxfId="3260"/>
    <tableColumn id="13136" xr3:uid="{E7DCD37E-D4A1-4B95-8820-F51608311059}" name="Column13116" dataDxfId="3259"/>
    <tableColumn id="13137" xr3:uid="{E4559A20-DCD3-4755-BB6E-34DA4FE07812}" name="Column13117" dataDxfId="3258"/>
    <tableColumn id="13138" xr3:uid="{E936F5DA-C44F-43CE-8CCD-8BC94DF01B3F}" name="Column13118" dataDxfId="3257"/>
    <tableColumn id="13139" xr3:uid="{73A22B7D-FBEA-4B93-92D6-50D249AFE927}" name="Column13119" dataDxfId="3256"/>
    <tableColumn id="13140" xr3:uid="{16F9543C-0263-4135-83CD-E10AC6967EE5}" name="Column13120" dataDxfId="3255"/>
    <tableColumn id="13141" xr3:uid="{27BEB7D5-93EA-4550-BD59-04551955D0F0}" name="Column13121" dataDxfId="3254"/>
    <tableColumn id="13142" xr3:uid="{72B901FB-C717-40D4-B2EE-C350D38EDF67}" name="Column13122" dataDxfId="3253"/>
    <tableColumn id="13143" xr3:uid="{F45047D0-A8A7-4D94-988D-ADCAB0379884}" name="Column13123" dataDxfId="3252"/>
    <tableColumn id="13144" xr3:uid="{81E2CA5A-1DA7-48FB-B3D9-00E204DF57D5}" name="Column13124" dataDxfId="3251"/>
    <tableColumn id="13145" xr3:uid="{F4F32730-799F-496A-B03A-DF3B4B21E0B6}" name="Column13125" dataDxfId="3250"/>
    <tableColumn id="13146" xr3:uid="{F114B493-9DC0-4C8F-BBA1-2D464E0141E5}" name="Column13126" dataDxfId="3249"/>
    <tableColumn id="13147" xr3:uid="{353A988C-602E-45A7-950D-2BF18363DA38}" name="Column13127" dataDxfId="3248"/>
    <tableColumn id="13148" xr3:uid="{37EAC0BF-B499-4F97-811B-5462745099F0}" name="Column13128" dataDxfId="3247"/>
    <tableColumn id="13149" xr3:uid="{84A86184-845D-4C28-8351-4B78C2B93B77}" name="Column13129" dataDxfId="3246"/>
    <tableColumn id="13150" xr3:uid="{CF00A559-A523-4575-B46E-FA38AB5346DA}" name="Column13130" dataDxfId="3245"/>
    <tableColumn id="13151" xr3:uid="{83E41FD6-ABFD-4F54-ACB4-E99D195D3CB5}" name="Column13131" dataDxfId="3244"/>
    <tableColumn id="13152" xr3:uid="{C2B08366-F95E-40CF-B0CD-1FB6FC980B2F}" name="Column13132" dataDxfId="3243"/>
    <tableColumn id="13153" xr3:uid="{1278155C-6659-4BD3-BFDE-FDFB5AD977B1}" name="Column13133" dataDxfId="3242"/>
    <tableColumn id="13154" xr3:uid="{3C9A781C-DBDD-427B-9EA0-29F774A8E7AC}" name="Column13134" dataDxfId="3241"/>
    <tableColumn id="13155" xr3:uid="{1A3252E8-BF70-4BF9-BEAF-F70F4935A44B}" name="Column13135" dataDxfId="3240"/>
    <tableColumn id="13156" xr3:uid="{C81DD92B-BD47-4812-B245-2B59DBBF28F0}" name="Column13136" dataDxfId="3239"/>
    <tableColumn id="13157" xr3:uid="{929058FD-3D6F-4884-BFE2-33A74283FDDF}" name="Column13137" dataDxfId="3238"/>
    <tableColumn id="13158" xr3:uid="{CFAE301F-62FA-4561-AFD5-7CC9D9021F1A}" name="Column13138" dataDxfId="3237"/>
    <tableColumn id="13159" xr3:uid="{E556E54E-CF82-4A7B-A68B-4C9D73A32099}" name="Column13139" dataDxfId="3236"/>
    <tableColumn id="13160" xr3:uid="{DDC051DC-E395-4DDF-B75A-93A3220C9FFE}" name="Column13140" dataDxfId="3235"/>
    <tableColumn id="13161" xr3:uid="{D06B4A39-C277-49EB-AB6C-52F3B019945B}" name="Column13141" dataDxfId="3234"/>
    <tableColumn id="13162" xr3:uid="{AAC51FA9-437A-43A3-AE6F-BB6C135F9076}" name="Column13142" dataDxfId="3233"/>
    <tableColumn id="13163" xr3:uid="{120EED13-EC00-4E5A-B77C-4342F9E66E69}" name="Column13143" dataDxfId="3232"/>
    <tableColumn id="13164" xr3:uid="{98407717-1695-4408-AA7A-97E4CD8BDB1C}" name="Column13144" dataDxfId="3231"/>
    <tableColumn id="13165" xr3:uid="{FFFBDCD1-9709-45E9-805E-332BA63D2AE0}" name="Column13145" dataDxfId="3230"/>
    <tableColumn id="13166" xr3:uid="{88A9CC0C-4AAB-466C-85FF-ADD638E8C382}" name="Column13146" dataDxfId="3229"/>
    <tableColumn id="13167" xr3:uid="{1EFF7CBA-E55E-40FD-B76A-9ED4D61C0194}" name="Column13147" dataDxfId="3228"/>
    <tableColumn id="13168" xr3:uid="{3614303F-E5A8-4E96-B555-AD4C239C11A3}" name="Column13148" dataDxfId="3227"/>
    <tableColumn id="13169" xr3:uid="{B1068909-1D90-437A-BC0A-9DE2D0825EB9}" name="Column13149" dataDxfId="3226"/>
    <tableColumn id="13170" xr3:uid="{10EA9885-A2A0-43BB-A9C2-5B914734D325}" name="Column13150" dataDxfId="3225"/>
    <tableColumn id="13171" xr3:uid="{BB4CE99F-DC58-44AC-9D68-A4146AD202E3}" name="Column13151" dataDxfId="3224"/>
    <tableColumn id="13172" xr3:uid="{A8A9DA22-9120-444C-8ED7-9F116A2BBF7B}" name="Column13152" dataDxfId="3223"/>
    <tableColumn id="13173" xr3:uid="{D15BC841-74AC-4822-B5A4-B3E815FA06FB}" name="Column13153" dataDxfId="3222"/>
    <tableColumn id="13174" xr3:uid="{4BA58839-5C50-4F27-8D52-731E6139D623}" name="Column13154" dataDxfId="3221"/>
    <tableColumn id="13175" xr3:uid="{DABDC6B6-628D-42B1-A1E0-43C6CDD33D63}" name="Column13155" dataDxfId="3220"/>
    <tableColumn id="13176" xr3:uid="{8B340AD9-D26A-46C4-A94D-46EFC233B2BE}" name="Column13156" dataDxfId="3219"/>
    <tableColumn id="13177" xr3:uid="{E2934745-4565-4D74-9A27-792D2E175C58}" name="Column13157" dataDxfId="3218"/>
    <tableColumn id="13178" xr3:uid="{A1464983-E915-41A4-8280-065FDB5A2771}" name="Column13158" dataDxfId="3217"/>
    <tableColumn id="13179" xr3:uid="{69E298A1-08C7-4C09-B3A6-1148AE3E6BF0}" name="Column13159" dataDxfId="3216"/>
    <tableColumn id="13180" xr3:uid="{D78A7D22-E8A0-49E2-9ABF-281AE92F0F23}" name="Column13160" dataDxfId="3215"/>
    <tableColumn id="13181" xr3:uid="{8FBF7757-42C7-4AA1-A3E4-909A0890BED9}" name="Column13161" dataDxfId="3214"/>
    <tableColumn id="13182" xr3:uid="{3A25ED7F-18BE-4099-9AF2-9E8AACB7D653}" name="Column13162" dataDxfId="3213"/>
    <tableColumn id="13183" xr3:uid="{C737286E-555F-4483-9CC6-69B71F244FF2}" name="Column13163" dataDxfId="3212"/>
    <tableColumn id="13184" xr3:uid="{AC980F4B-D3A0-4AAD-A639-62EBADA35063}" name="Column13164" dataDxfId="3211"/>
    <tableColumn id="13185" xr3:uid="{270C49C9-E4AD-4526-8347-9EEF8B9E0F3B}" name="Column13165" dataDxfId="3210"/>
    <tableColumn id="13186" xr3:uid="{6F1B50A1-1786-4BB6-949C-F58081F8477A}" name="Column13166" dataDxfId="3209"/>
    <tableColumn id="13187" xr3:uid="{D6DFD8BF-40D0-4860-8BB7-1FEFF98CF2AB}" name="Column13167" dataDxfId="3208"/>
    <tableColumn id="13188" xr3:uid="{5B26B85C-1956-4C1A-81AA-573B173EDF11}" name="Column13168" dataDxfId="3207"/>
    <tableColumn id="13189" xr3:uid="{F5560E23-D04E-40DC-B63B-0943555164AF}" name="Column13169" dataDxfId="3206"/>
    <tableColumn id="13190" xr3:uid="{26D9A2C1-8984-4FCB-82AD-D13381EAF1DC}" name="Column13170" dataDxfId="3205"/>
    <tableColumn id="13191" xr3:uid="{8D5C1C29-6008-4194-BCAA-F1806FF5EDD4}" name="Column13171" dataDxfId="3204"/>
    <tableColumn id="13192" xr3:uid="{5EA46DBC-7670-47D9-B411-25FC82299AC2}" name="Column13172" dataDxfId="3203"/>
    <tableColumn id="13193" xr3:uid="{F7030144-D3B9-46CD-B813-328AA548EC12}" name="Column13173" dataDxfId="3202"/>
    <tableColumn id="13194" xr3:uid="{33D13476-F957-4B1F-A20B-5A86B5C9B351}" name="Column13174" dataDxfId="3201"/>
    <tableColumn id="13195" xr3:uid="{B4097E75-8217-4E64-9D3A-B346494A9FCE}" name="Column13175" dataDxfId="3200"/>
    <tableColumn id="13196" xr3:uid="{0FFE4E14-B2A5-496C-88E3-8BBC563DD606}" name="Column13176" dataDxfId="3199"/>
    <tableColumn id="13197" xr3:uid="{44BFBF98-A99B-4B04-AA51-1207952D3657}" name="Column13177" dataDxfId="3198"/>
    <tableColumn id="13198" xr3:uid="{7A282BCB-4D83-4608-AE98-09E50F7717B1}" name="Column13178" dataDxfId="3197"/>
    <tableColumn id="13199" xr3:uid="{A2B72570-A15F-4A09-AAF8-0F22ABA4E399}" name="Column13179" dataDxfId="3196"/>
    <tableColumn id="13200" xr3:uid="{CC1674B7-A174-4C64-982F-D54E17E8B6F1}" name="Column13180" dataDxfId="3195"/>
    <tableColumn id="13201" xr3:uid="{028F29C2-66C8-4AB1-876B-1AC02A6C91E1}" name="Column13181" dataDxfId="3194"/>
    <tableColumn id="13202" xr3:uid="{64D66250-48E3-4C8B-A39E-499AD992D367}" name="Column13182" dataDxfId="3193"/>
    <tableColumn id="13203" xr3:uid="{812D510F-58BE-4F20-B7E4-1A7E1C5865BB}" name="Column13183" dataDxfId="3192"/>
    <tableColumn id="13204" xr3:uid="{AAC9071C-CDB7-448C-9C3D-AC8F75989185}" name="Column13184" dataDxfId="3191"/>
    <tableColumn id="13205" xr3:uid="{6ACBA3DD-6627-48A2-8A7B-1BC65ECA01E2}" name="Column13185" dataDxfId="3190"/>
    <tableColumn id="13206" xr3:uid="{3575D378-187B-4CE6-B095-6CCDC4EF783B}" name="Column13186" dataDxfId="3189"/>
    <tableColumn id="13207" xr3:uid="{DDBDF1D1-47DE-449F-B077-C1EE820B85FD}" name="Column13187" dataDxfId="3188"/>
    <tableColumn id="13208" xr3:uid="{851113C6-8021-4659-B78D-0A8FF0D28FD7}" name="Column13188" dataDxfId="3187"/>
    <tableColumn id="13209" xr3:uid="{BDF25B60-C4E0-4005-AFFB-CDB6D4437211}" name="Column13189" dataDxfId="3186"/>
    <tableColumn id="13210" xr3:uid="{430AADD0-F969-4EE3-9923-B6C3229FEBCF}" name="Column13190" dataDxfId="3185"/>
    <tableColumn id="13211" xr3:uid="{B0734772-FC8B-4364-8D13-68C4E35F7FF1}" name="Column13191" dataDxfId="3184"/>
    <tableColumn id="13212" xr3:uid="{F7781023-C114-40B0-BEA8-6F766B13C4C0}" name="Column13192" dataDxfId="3183"/>
    <tableColumn id="13213" xr3:uid="{B6CC2ECB-0FD6-4207-A413-7DEB0C796720}" name="Column13193" dataDxfId="3182"/>
    <tableColumn id="13214" xr3:uid="{BAB2BDAA-B346-4945-989B-8C10BBF6DFD3}" name="Column13194" dataDxfId="3181"/>
    <tableColumn id="13215" xr3:uid="{778126F9-9545-4CFC-A22B-2DAB135CA6C7}" name="Column13195" dataDxfId="3180"/>
    <tableColumn id="13216" xr3:uid="{14805788-1C4E-4F50-B1AD-70D94E4FCEB7}" name="Column13196" dataDxfId="3179"/>
    <tableColumn id="13217" xr3:uid="{87593215-7751-4936-AE4B-F1F4D70EE439}" name="Column13197" dataDxfId="3178"/>
    <tableColumn id="13218" xr3:uid="{17AF46B6-F83E-4DDA-ABA1-D31B4CB2522C}" name="Column13198" dataDxfId="3177"/>
    <tableColumn id="13219" xr3:uid="{7BCB530E-5545-43A4-8A6C-F31F5EA68367}" name="Column13199" dataDxfId="3176"/>
    <tableColumn id="13220" xr3:uid="{856B7DA1-C2D3-4AAD-B07A-E43C55345EBE}" name="Column13200" dataDxfId="3175"/>
    <tableColumn id="13221" xr3:uid="{36801392-1F47-444E-B647-C344D9E405A8}" name="Column13201" dataDxfId="3174"/>
    <tableColumn id="13222" xr3:uid="{44FA46BE-A97C-4A47-ABD2-C21C849EAA96}" name="Column13202" dataDxfId="3173"/>
    <tableColumn id="13223" xr3:uid="{C32FBFF5-EB03-478A-B518-3FF1E0A83EB3}" name="Column13203" dataDxfId="3172"/>
    <tableColumn id="13224" xr3:uid="{D761A76D-F628-4CFA-AC20-F0F708FCF2B1}" name="Column13204" dataDxfId="3171"/>
    <tableColumn id="13225" xr3:uid="{3F50CDFA-D1FA-4DB2-A917-B11DAB251F98}" name="Column13205" dataDxfId="3170"/>
    <tableColumn id="13226" xr3:uid="{B9E8EDE3-A8C4-4841-93C8-F5464535F49D}" name="Column13206" dataDxfId="3169"/>
    <tableColumn id="13227" xr3:uid="{825BA9C6-80D8-4801-A785-51D7C3DE1234}" name="Column13207" dataDxfId="3168"/>
    <tableColumn id="13228" xr3:uid="{194B1F06-7B5D-4138-B5AF-3F326D90C4D3}" name="Column13208" dataDxfId="3167"/>
    <tableColumn id="13229" xr3:uid="{3B4976EC-7963-4368-8F13-FEFFD839AF13}" name="Column13209" dataDxfId="3166"/>
    <tableColumn id="13230" xr3:uid="{BA3EBEB1-88A4-40A8-9323-D59847AFD3B1}" name="Column13210" dataDxfId="3165"/>
    <tableColumn id="13231" xr3:uid="{988B00BC-B45A-42E4-B30D-CA0CDFC1F1D4}" name="Column13211" dataDxfId="3164"/>
    <tableColumn id="13232" xr3:uid="{72E6F077-D01A-449A-831E-A1D49B995C19}" name="Column13212" dataDxfId="3163"/>
    <tableColumn id="13233" xr3:uid="{9E6938E0-49FB-4EE8-BAF3-FFA2519F7664}" name="Column13213" dataDxfId="3162"/>
    <tableColumn id="13234" xr3:uid="{8E42800E-F60F-4211-9876-E9798BDC50E7}" name="Column13214" dataDxfId="3161"/>
    <tableColumn id="13235" xr3:uid="{E3054B00-E9C0-4490-A505-4987CB7FDC00}" name="Column13215" dataDxfId="3160"/>
    <tableColumn id="13236" xr3:uid="{B8A8E1A2-D0DB-4288-B113-54CD33D6979C}" name="Column13216" dataDxfId="3159"/>
    <tableColumn id="13237" xr3:uid="{9A64D083-96C3-4A4A-99E7-D40EA609D270}" name="Column13217" dataDxfId="3158"/>
    <tableColumn id="13238" xr3:uid="{C37498CD-F62C-44EB-B8FB-A80D97D00AD4}" name="Column13218" dataDxfId="3157"/>
    <tableColumn id="13239" xr3:uid="{DAD78001-D67E-4C54-A2AE-6B52D40C27EB}" name="Column13219" dataDxfId="3156"/>
    <tableColumn id="13240" xr3:uid="{48DC05B7-D2E6-42F2-BA24-F4041D9397DA}" name="Column13220" dataDxfId="3155"/>
    <tableColumn id="13241" xr3:uid="{B9A85756-C996-49FD-8F00-5A38A498A8C4}" name="Column13221" dataDxfId="3154"/>
    <tableColumn id="13242" xr3:uid="{F6F14586-EC86-444B-860A-59D183C5D6E5}" name="Column13222" dataDxfId="3153"/>
    <tableColumn id="13243" xr3:uid="{CEF9706A-3FEB-45BF-BF46-53E1EA2E9D48}" name="Column13223" dataDxfId="3152"/>
    <tableColumn id="13244" xr3:uid="{C6BB6164-6D7F-44D0-AF42-B99C837E38F0}" name="Column13224" dataDxfId="3151"/>
    <tableColumn id="13245" xr3:uid="{CEE18637-A808-4BE3-867F-4C0BAAE5A422}" name="Column13225" dataDxfId="3150"/>
    <tableColumn id="13246" xr3:uid="{156D3AFC-CAE9-4722-960D-E6673ADFE2D5}" name="Column13226" dataDxfId="3149"/>
    <tableColumn id="13247" xr3:uid="{B39E6F6B-FAC8-4B44-93D0-354FD10CF1DB}" name="Column13227" dataDxfId="3148"/>
    <tableColumn id="13248" xr3:uid="{B4398C83-00AF-4F40-8B43-BF473E6C34B2}" name="Column13228" dataDxfId="3147"/>
    <tableColumn id="13249" xr3:uid="{12E780EC-8311-4B3F-82F2-1C6597D6D09C}" name="Column13229" dataDxfId="3146"/>
    <tableColumn id="13250" xr3:uid="{709148D5-E573-491E-9E85-32FBB51BF32A}" name="Column13230" dataDxfId="3145"/>
    <tableColumn id="13251" xr3:uid="{DC14A3C4-0263-4C1C-83B8-D8B573896556}" name="Column13231" dataDxfId="3144"/>
    <tableColumn id="13252" xr3:uid="{B94A2906-3B1E-4D0C-9182-64DD3F150A53}" name="Column13232" dataDxfId="3143"/>
    <tableColumn id="13253" xr3:uid="{69946F42-3B13-4677-AD07-780BD4D13EBB}" name="Column13233" dataDxfId="3142"/>
    <tableColumn id="13254" xr3:uid="{00687B32-BD0F-4DC0-8BC5-D1454EE3C2DF}" name="Column13234" dataDxfId="3141"/>
    <tableColumn id="13255" xr3:uid="{4DBA161C-5509-45A9-81FB-823B40B324FF}" name="Column13235" dataDxfId="3140"/>
    <tableColumn id="13256" xr3:uid="{DB425182-72E5-4C1B-807C-EB6BBCF8BD0B}" name="Column13236" dataDxfId="3139"/>
    <tableColumn id="13257" xr3:uid="{2D6DE5F5-17AA-4D4A-AA18-9BA3CABC9E3B}" name="Column13237" dataDxfId="3138"/>
    <tableColumn id="13258" xr3:uid="{96B1D09F-2A86-42EA-8409-B171D84EE4CF}" name="Column13238" dataDxfId="3137"/>
    <tableColumn id="13259" xr3:uid="{1438EA6A-15BD-4F92-B9A8-791ECBEF1434}" name="Column13239" dataDxfId="3136"/>
    <tableColumn id="13260" xr3:uid="{D88555F5-425A-426B-9FCE-7AA0589513E7}" name="Column13240" dataDxfId="3135"/>
    <tableColumn id="13261" xr3:uid="{3CD4FD8B-D342-46E5-9CC7-DE5D41CF229C}" name="Column13241" dataDxfId="3134"/>
    <tableColumn id="13262" xr3:uid="{13DF736C-E53C-48DA-A8DF-813234E9570A}" name="Column13242" dataDxfId="3133"/>
    <tableColumn id="13263" xr3:uid="{DC588272-0172-46A7-A631-979CD5C5B181}" name="Column13243" dataDxfId="3132"/>
    <tableColumn id="13264" xr3:uid="{D39BCE3E-F3A5-45BB-85C2-76C3E5FB2CAD}" name="Column13244" dataDxfId="3131"/>
    <tableColumn id="13265" xr3:uid="{37F906AC-1B94-4E2E-8544-9A0151A00AB0}" name="Column13245" dataDxfId="3130"/>
    <tableColumn id="13266" xr3:uid="{554EEB12-2933-4100-B003-E4F763FD44C0}" name="Column13246" dataDxfId="3129"/>
    <tableColumn id="13267" xr3:uid="{C5629072-EDFB-437E-BA37-68F94CB918A3}" name="Column13247" dataDxfId="3128"/>
    <tableColumn id="13268" xr3:uid="{2345F086-63C3-4060-8F35-0EC6DC440B60}" name="Column13248" dataDxfId="3127"/>
    <tableColumn id="13269" xr3:uid="{60ABCD8D-4991-4B57-B7B4-0741169F7D42}" name="Column13249" dataDxfId="3126"/>
    <tableColumn id="13270" xr3:uid="{BB87C1F5-FBAC-45AF-98F2-106BD1AB8429}" name="Column13250" dataDxfId="3125"/>
    <tableColumn id="13271" xr3:uid="{E154FB91-2ED0-4157-A765-B5A46EAF1347}" name="Column13251" dataDxfId="3124"/>
    <tableColumn id="13272" xr3:uid="{9F9DAD28-B165-4C3A-ACC5-E75E27841021}" name="Column13252" dataDxfId="3123"/>
    <tableColumn id="13273" xr3:uid="{2CE8B36F-092D-43B7-8227-2011BF441480}" name="Column13253" dataDxfId="3122"/>
    <tableColumn id="13274" xr3:uid="{E329CD59-233E-4D59-A653-0D6F44722651}" name="Column13254" dataDxfId="3121"/>
    <tableColumn id="13275" xr3:uid="{83110DFF-AFA2-47FA-8E5E-A1BCDAD58FE1}" name="Column13255" dataDxfId="3120"/>
    <tableColumn id="13276" xr3:uid="{369DB9C1-2FE0-44B1-A027-A0F9FEA081E3}" name="Column13256" dataDxfId="3119"/>
    <tableColumn id="13277" xr3:uid="{2DEF5555-AA3B-4984-8C3E-C7664C980AF2}" name="Column13257" dataDxfId="3118"/>
    <tableColumn id="13278" xr3:uid="{D9676CE9-BCE3-4B38-9B83-5CE30620878B}" name="Column13258" dataDxfId="3117"/>
    <tableColumn id="13279" xr3:uid="{35031839-9494-4790-86D9-91A41AF0D6C9}" name="Column13259" dataDxfId="3116"/>
    <tableColumn id="13280" xr3:uid="{E27F94A6-7BC2-44AC-A178-A12B676909FC}" name="Column13260" dataDxfId="3115"/>
    <tableColumn id="13281" xr3:uid="{6FF2B952-CD9A-4EC7-BBE3-A5AE46F8D2A5}" name="Column13261" dataDxfId="3114"/>
    <tableColumn id="13282" xr3:uid="{0453A455-4F0B-47C5-B788-B077903853BE}" name="Column13262" dataDxfId="3113"/>
    <tableColumn id="13283" xr3:uid="{CE235326-6099-402A-95FC-E93ACA5EEBC5}" name="Column13263" dataDxfId="3112"/>
    <tableColumn id="13284" xr3:uid="{07E68857-D9D8-4795-93B9-662E5AE78ED4}" name="Column13264" dataDxfId="3111"/>
    <tableColumn id="13285" xr3:uid="{D2A4F65F-2185-4A37-80B5-620A5BC122F5}" name="Column13265" dataDxfId="3110"/>
    <tableColumn id="13286" xr3:uid="{8E2E1082-764C-4736-8908-C0AECA10929F}" name="Column13266" dataDxfId="3109"/>
    <tableColumn id="13287" xr3:uid="{1B64633C-F770-48F7-A441-C1F4EA426AD4}" name="Column13267" dataDxfId="3108"/>
    <tableColumn id="13288" xr3:uid="{C937CC88-38C5-4655-AF01-1A8B452F88EA}" name="Column13268" dataDxfId="3107"/>
    <tableColumn id="13289" xr3:uid="{27E85BC7-6D5B-4430-BB08-9DB45CCB4627}" name="Column13269" dataDxfId="3106"/>
    <tableColumn id="13290" xr3:uid="{5B8C910B-482C-4181-9E72-73FFFDDB2B30}" name="Column13270" dataDxfId="3105"/>
    <tableColumn id="13291" xr3:uid="{78888B0F-7789-4A4B-83E1-4B1FB4E1EE6A}" name="Column13271" dataDxfId="3104"/>
    <tableColumn id="13292" xr3:uid="{92DF46A9-FC1B-4013-A62E-1DE9A63B2A6B}" name="Column13272" dataDxfId="3103"/>
    <tableColumn id="13293" xr3:uid="{110F9E44-99FA-41A2-82FC-B3A3731559B6}" name="Column13273" dataDxfId="3102"/>
    <tableColumn id="13294" xr3:uid="{708BA2E2-09DD-4B91-8446-366F19E76E87}" name="Column13274" dataDxfId="3101"/>
    <tableColumn id="13295" xr3:uid="{678E293A-D37B-4AC5-BC7F-DC0E84F7B2CC}" name="Column13275" dataDxfId="3100"/>
    <tableColumn id="13296" xr3:uid="{A447934E-816E-43B6-80D1-BE9BB62DDDDB}" name="Column13276" dataDxfId="3099"/>
    <tableColumn id="13297" xr3:uid="{4C985352-CBC8-4CCD-BF38-3EB74950DD66}" name="Column13277" dataDxfId="3098"/>
    <tableColumn id="13298" xr3:uid="{B22C5E0B-3822-41D3-914F-91D57E241E55}" name="Column13278" dataDxfId="3097"/>
    <tableColumn id="13299" xr3:uid="{DF862910-683F-4722-BC5B-50F7FEA90B6D}" name="Column13279" dataDxfId="3096"/>
    <tableColumn id="13300" xr3:uid="{7E19E6D3-F502-4B6B-B0DA-B05418847516}" name="Column13280" dataDxfId="3095"/>
    <tableColumn id="13301" xr3:uid="{30BCBE91-AEFF-42DC-97BF-3E09A8D6D30A}" name="Column13281" dataDxfId="3094"/>
    <tableColumn id="13302" xr3:uid="{A8DDAA3A-1CF5-4941-9334-622703727163}" name="Column13282" dataDxfId="3093"/>
    <tableColumn id="13303" xr3:uid="{A1AA6A2E-F747-4E77-A0DB-C093A77DB01C}" name="Column13283" dataDxfId="3092"/>
    <tableColumn id="13304" xr3:uid="{F8B01715-4D3A-4EE5-989A-C79C36A496C8}" name="Column13284" dataDxfId="3091"/>
    <tableColumn id="13305" xr3:uid="{0108B540-B9C4-4104-99F2-B16D69B25AE2}" name="Column13285" dataDxfId="3090"/>
    <tableColumn id="13306" xr3:uid="{68487456-D1C1-447B-BCD4-52B478AFA5C1}" name="Column13286" dataDxfId="3089"/>
    <tableColumn id="13307" xr3:uid="{1DF78356-DAB6-49DC-A4A1-A50EACCA7083}" name="Column13287" dataDxfId="3088"/>
    <tableColumn id="13308" xr3:uid="{3E390AFD-95A6-4E52-90E2-F5A7603B8C0D}" name="Column13288" dataDxfId="3087"/>
    <tableColumn id="13309" xr3:uid="{9A70A152-DB07-432B-B1AA-33F4E8C47AA5}" name="Column13289" dataDxfId="3086"/>
    <tableColumn id="13310" xr3:uid="{1B63B71D-4BA3-495C-8A74-3BCC4F066598}" name="Column13290" dataDxfId="3085"/>
    <tableColumn id="13311" xr3:uid="{78FA1013-6A47-48EB-BC44-F93B8EB60517}" name="Column13291" dataDxfId="3084"/>
    <tableColumn id="13312" xr3:uid="{9DA84C9B-28C7-43AD-8828-4CB62472C997}" name="Column13292" dataDxfId="3083"/>
    <tableColumn id="13313" xr3:uid="{A4F23848-5EAC-4CAA-A9DC-6066FE010CDC}" name="Column13293" dataDxfId="3082"/>
    <tableColumn id="13314" xr3:uid="{371B8EDA-2F15-49DF-8D6D-CE2244A32B51}" name="Column13294" dataDxfId="3081"/>
    <tableColumn id="13315" xr3:uid="{886D1F4D-DFA0-4703-8F01-E59DF53A85FC}" name="Column13295" dataDxfId="3080"/>
    <tableColumn id="13316" xr3:uid="{C829CA11-DB77-451A-B6CD-501034D9F1E4}" name="Column13296" dataDxfId="3079"/>
    <tableColumn id="13317" xr3:uid="{1D909076-A609-4091-8566-F674EC2090C7}" name="Column13297" dataDxfId="3078"/>
    <tableColumn id="13318" xr3:uid="{C9224B26-CC3C-4FD5-B6AD-ED469DE9ED67}" name="Column13298" dataDxfId="3077"/>
    <tableColumn id="13319" xr3:uid="{7D4030C4-1DFA-4C34-B61C-66CA8A6B6267}" name="Column13299" dataDxfId="3076"/>
    <tableColumn id="13320" xr3:uid="{BEDA16B8-D368-4052-9534-8803C7D988C8}" name="Column13300" dataDxfId="3075"/>
    <tableColumn id="13321" xr3:uid="{76176765-BEAB-4687-BBBA-630A8C45A496}" name="Column13301" dataDxfId="3074"/>
    <tableColumn id="13322" xr3:uid="{0F67103A-33D6-4FB7-A5DC-9C309882C1F7}" name="Column13302" dataDxfId="3073"/>
    <tableColumn id="13323" xr3:uid="{0BCD6576-5113-403F-886C-F60712D48EA9}" name="Column13303" dataDxfId="3072"/>
    <tableColumn id="13324" xr3:uid="{F711D600-708E-45FA-9939-7DDE5AAB8032}" name="Column13304" dataDxfId="3071"/>
    <tableColumn id="13325" xr3:uid="{BD9BAB53-B776-4345-A417-75403145A8CA}" name="Column13305" dataDxfId="3070"/>
    <tableColumn id="13326" xr3:uid="{0DCE6CD8-62F0-471A-BB33-B9AEB6D25956}" name="Column13306" dataDxfId="3069"/>
    <tableColumn id="13327" xr3:uid="{2A0C9B3B-5318-49AC-996B-53FC7FCAF864}" name="Column13307" dataDxfId="3068"/>
    <tableColumn id="13328" xr3:uid="{D3258435-C5A1-4C2F-B672-F3C8FD98AFD5}" name="Column13308" dataDxfId="3067"/>
    <tableColumn id="13329" xr3:uid="{34D5ADAE-D029-48B5-B91D-C4CA7C7EF8FA}" name="Column13309" dataDxfId="3066"/>
    <tableColumn id="13330" xr3:uid="{622123B6-2522-41C2-B2ED-A5885FDAC3F4}" name="Column13310" dataDxfId="3065"/>
    <tableColumn id="13331" xr3:uid="{A5DCC649-A346-4B1A-A6B5-55ACCE817272}" name="Column13311" dataDxfId="3064"/>
    <tableColumn id="13332" xr3:uid="{55F73973-DEA6-4B33-953E-88E128942FBF}" name="Column13312" dataDxfId="3063"/>
    <tableColumn id="13333" xr3:uid="{45ECBB05-8F1F-4559-8CF1-009BD31DCBFF}" name="Column13313" dataDxfId="3062"/>
    <tableColumn id="13334" xr3:uid="{83EC3B7F-DF3E-4269-9CE1-8318276DB08D}" name="Column13314" dataDxfId="3061"/>
    <tableColumn id="13335" xr3:uid="{C49BF7BC-6536-4C7E-90A8-2D509E593B77}" name="Column13315" dataDxfId="3060"/>
    <tableColumn id="13336" xr3:uid="{50B1AB1C-4AD0-4198-ADC8-255EFF66A0D8}" name="Column13316" dataDxfId="3059"/>
    <tableColumn id="13337" xr3:uid="{B580DC99-B359-49DD-9E74-A60C9E1A36EE}" name="Column13317" dataDxfId="3058"/>
    <tableColumn id="13338" xr3:uid="{97968198-46AA-41F4-AF2F-E62A1E3223CC}" name="Column13318" dataDxfId="3057"/>
    <tableColumn id="13339" xr3:uid="{D949ABF8-54F4-4A9C-B792-B204471DCAA5}" name="Column13319" dataDxfId="3056"/>
    <tableColumn id="13340" xr3:uid="{9F20A35E-9160-4522-9268-9F3972387E8B}" name="Column13320" dataDxfId="3055"/>
    <tableColumn id="13341" xr3:uid="{FC67B06C-17AF-4CA7-9455-96C31EFA2E3C}" name="Column13321" dataDxfId="3054"/>
    <tableColumn id="13342" xr3:uid="{B654DF78-AEA6-4243-9766-70B6678C2E79}" name="Column13322" dataDxfId="3053"/>
    <tableColumn id="13343" xr3:uid="{B283A147-A4CD-41D1-8193-B1885A8DE96E}" name="Column13323" dataDxfId="3052"/>
    <tableColumn id="13344" xr3:uid="{F8FD16E6-113F-47CF-A16E-56862CA15203}" name="Column13324" dataDxfId="3051"/>
    <tableColumn id="13345" xr3:uid="{ECC30865-DDC3-4019-873F-8C2516ACA8C2}" name="Column13325" dataDxfId="3050"/>
    <tableColumn id="13346" xr3:uid="{55A9FDBD-02BE-4459-AAEC-959F8F8445E0}" name="Column13326" dataDxfId="3049"/>
    <tableColumn id="13347" xr3:uid="{70F82E9B-4DF3-4FBF-8DAE-195C643FFD2B}" name="Column13327" dataDxfId="3048"/>
    <tableColumn id="13348" xr3:uid="{45033618-B846-4A57-8EB7-C87ADA45AB32}" name="Column13328" dataDxfId="3047"/>
    <tableColumn id="13349" xr3:uid="{1BA89D1D-22A7-4B9A-A321-C0774DB24667}" name="Column13329" dataDxfId="3046"/>
    <tableColumn id="13350" xr3:uid="{25D7DD18-7387-487B-AD41-9021D934AD0C}" name="Column13330" dataDxfId="3045"/>
    <tableColumn id="13351" xr3:uid="{76F7CCFB-4A39-4021-918F-E341032CAC48}" name="Column13331" dataDxfId="3044"/>
    <tableColumn id="13352" xr3:uid="{0E665EBA-9702-40AB-9CF3-C7D09D4E72CC}" name="Column13332" dataDxfId="3043"/>
    <tableColumn id="13353" xr3:uid="{2015634C-12E2-4E1B-89DC-748B338CB47A}" name="Column13333" dataDxfId="3042"/>
    <tableColumn id="13354" xr3:uid="{A4BFBC59-F74B-4633-9E81-D5A91DAEF536}" name="Column13334" dataDxfId="3041"/>
    <tableColumn id="13355" xr3:uid="{2066B241-3F8D-4F80-8C91-E5C14CDE73A2}" name="Column13335" dataDxfId="3040"/>
    <tableColumn id="13356" xr3:uid="{9A8606F1-60F9-4D57-A23C-D58EBA63C76A}" name="Column13336" dataDxfId="3039"/>
    <tableColumn id="13357" xr3:uid="{31F603DA-F6DD-422A-9924-C65AEA3BA981}" name="Column13337" dataDxfId="3038"/>
    <tableColumn id="13358" xr3:uid="{CF3224EC-F6F4-4B39-AFD9-528F9FCE6413}" name="Column13338" dataDxfId="3037"/>
    <tableColumn id="13359" xr3:uid="{FD2DF865-3043-4D78-A96E-6F077D29E177}" name="Column13339" dataDxfId="3036"/>
    <tableColumn id="13360" xr3:uid="{F0EB8731-4A9F-4B97-8004-DB3058512DD6}" name="Column13340" dataDxfId="3035"/>
    <tableColumn id="13361" xr3:uid="{48DE10D8-4D56-4AFF-A0EA-88899EB35B51}" name="Column13341" dataDxfId="3034"/>
    <tableColumn id="13362" xr3:uid="{3BF94019-F86C-4092-80CD-F5F90ADF41A9}" name="Column13342" dataDxfId="3033"/>
    <tableColumn id="13363" xr3:uid="{F33142B9-26E2-401D-A3F4-250C227BDAAC}" name="Column13343" dataDxfId="3032"/>
    <tableColumn id="13364" xr3:uid="{3DC94415-5DF2-4E35-BF7D-C5D151A84602}" name="Column13344" dataDxfId="3031"/>
    <tableColumn id="13365" xr3:uid="{681FFFB9-2BCD-4CB1-88D9-81A491993F73}" name="Column13345" dataDxfId="3030"/>
    <tableColumn id="13366" xr3:uid="{8E1F09C4-8A99-4C11-8D90-5A53F4FB2279}" name="Column13346" dataDxfId="3029"/>
    <tableColumn id="13367" xr3:uid="{7B6F73C1-A6BB-4984-B768-644A51851C4D}" name="Column13347" dataDxfId="3028"/>
    <tableColumn id="13368" xr3:uid="{97CEC1B7-44FA-43AF-AE23-531A51B562EF}" name="Column13348" dataDxfId="3027"/>
    <tableColumn id="13369" xr3:uid="{EB16CAA0-9E13-4097-AFCB-A92C11CBFE3C}" name="Column13349" dataDxfId="3026"/>
    <tableColumn id="13370" xr3:uid="{5E7F5672-7E66-4CB8-B8AB-0822E102F382}" name="Column13350" dataDxfId="3025"/>
    <tableColumn id="13371" xr3:uid="{5FF96873-7AD1-4B8B-A37E-73D0853E8A94}" name="Column13351" dataDxfId="3024"/>
    <tableColumn id="13372" xr3:uid="{EF030367-5869-47DF-B13E-32BB2BF76EC6}" name="Column13352" dataDxfId="3023"/>
    <tableColumn id="13373" xr3:uid="{8AB1B85E-9F97-437F-AB50-889F1843286B}" name="Column13353" dataDxfId="3022"/>
    <tableColumn id="13374" xr3:uid="{143F1282-3D93-4351-8B27-8236E2396257}" name="Column13354" dataDxfId="3021"/>
    <tableColumn id="13375" xr3:uid="{489116CC-30DE-4B0E-813B-9B3C510DAABC}" name="Column13355" dataDxfId="3020"/>
    <tableColumn id="13376" xr3:uid="{1417FE9F-8499-4C5A-A180-BCCF5AC18C16}" name="Column13356" dataDxfId="3019"/>
    <tableColumn id="13377" xr3:uid="{59398223-52F5-4985-8DDD-DF4DD3CBE11E}" name="Column13357" dataDxfId="3018"/>
    <tableColumn id="13378" xr3:uid="{4FCCECAB-8262-487F-BC04-0D37C1CB11AD}" name="Column13358" dataDxfId="3017"/>
    <tableColumn id="13379" xr3:uid="{48A5CA68-83C4-4923-ABE8-C85E473F6F67}" name="Column13359" dataDxfId="3016"/>
    <tableColumn id="13380" xr3:uid="{B5B4B307-ECD7-45B4-9305-736D566C539C}" name="Column13360" dataDxfId="3015"/>
    <tableColumn id="13381" xr3:uid="{39958DEE-E90C-4C5A-B887-5196202C24F5}" name="Column13361" dataDxfId="3014"/>
    <tableColumn id="13382" xr3:uid="{8489A28E-7BC4-43A9-A5F3-A176DB05CF50}" name="Column13362" dataDxfId="3013"/>
    <tableColumn id="13383" xr3:uid="{38285304-4AEB-4812-A2A5-37DC2889D223}" name="Column13363" dataDxfId="3012"/>
    <tableColumn id="13384" xr3:uid="{418A6E9F-36B8-423A-B29F-C0C6F12FD0A1}" name="Column13364" dataDxfId="3011"/>
    <tableColumn id="13385" xr3:uid="{BB15B8B8-C615-42AB-9E84-A9FF423A669D}" name="Column13365" dataDxfId="3010"/>
    <tableColumn id="13386" xr3:uid="{1AC7CD23-4D7C-4049-BC72-C79000E26DF6}" name="Column13366" dataDxfId="3009"/>
    <tableColumn id="13387" xr3:uid="{74D1ADCE-9A39-4BD6-A466-EAE4135F34BA}" name="Column13367" dataDxfId="3008"/>
    <tableColumn id="13388" xr3:uid="{9960F57F-891D-4C2C-8204-860E5BE10158}" name="Column13368" dataDxfId="3007"/>
    <tableColumn id="13389" xr3:uid="{A5DFA3A2-9520-47EF-A42F-102B48B86CEC}" name="Column13369" dataDxfId="3006"/>
    <tableColumn id="13390" xr3:uid="{7988B25B-436E-4960-A40A-9693D79FF14A}" name="Column13370" dataDxfId="3005"/>
    <tableColumn id="13391" xr3:uid="{EB2E64B9-CEA7-4C7B-BB3F-5F527BFB51CB}" name="Column13371" dataDxfId="3004"/>
    <tableColumn id="13392" xr3:uid="{4E18FF01-C9F2-433C-BB3D-AB035A689930}" name="Column13372" dataDxfId="3003"/>
    <tableColumn id="13393" xr3:uid="{3428AEEB-10F1-486A-A5AD-3FC554CA0368}" name="Column13373" dataDxfId="3002"/>
    <tableColumn id="13394" xr3:uid="{F1BD2B94-DD13-4825-B157-EAEA53686232}" name="Column13374" dataDxfId="3001"/>
    <tableColumn id="13395" xr3:uid="{C20F9740-3D0E-41EA-BA1D-F320AF1CA995}" name="Column13375" dataDxfId="3000"/>
    <tableColumn id="13396" xr3:uid="{52B2C5F4-C7F6-4A9D-B2AD-5C4E737F62CC}" name="Column13376" dataDxfId="2999"/>
    <tableColumn id="13397" xr3:uid="{DC07C4FC-1382-45D1-BE6F-37BAE3D5DA83}" name="Column13377" dataDxfId="2998"/>
    <tableColumn id="13398" xr3:uid="{7BC83968-0326-4B49-982F-C09AC958719D}" name="Column13378" dataDxfId="2997"/>
    <tableColumn id="13399" xr3:uid="{D0D6BCEC-84E9-4095-AAFF-A46B0E16FA4A}" name="Column13379" dataDxfId="2996"/>
    <tableColumn id="13400" xr3:uid="{0725059C-B52B-46AD-8CAF-F348BB8F49F4}" name="Column13380" dataDxfId="2995"/>
    <tableColumn id="13401" xr3:uid="{33F4CE47-FB71-465F-80BD-9275E101318C}" name="Column13381" dataDxfId="2994"/>
    <tableColumn id="13402" xr3:uid="{99E16C92-62FA-4DBA-BF3F-CB45B1AFEDF0}" name="Column13382" dataDxfId="2993"/>
    <tableColumn id="13403" xr3:uid="{732E5BB5-5F03-4FE6-B3EF-43A67EC4B887}" name="Column13383" dataDxfId="2992"/>
    <tableColumn id="13404" xr3:uid="{A36CAE78-7845-46B1-855C-F52CEF2DBAB1}" name="Column13384" dataDxfId="2991"/>
    <tableColumn id="13405" xr3:uid="{56604D52-4CD1-4E0C-B786-FF3657184EDB}" name="Column13385" dataDxfId="2990"/>
    <tableColumn id="13406" xr3:uid="{7ACB93BC-E519-43A8-9E18-646AA2A0632D}" name="Column13386" dataDxfId="2989"/>
    <tableColumn id="13407" xr3:uid="{F63436F1-738B-4E67-9945-C9924A60824B}" name="Column13387" dataDxfId="2988"/>
    <tableColumn id="13408" xr3:uid="{3338341D-2042-4373-8F59-3290A880A034}" name="Column13388" dataDxfId="2987"/>
    <tableColumn id="13409" xr3:uid="{C60A745F-83F5-4CF1-ADEF-5DBB1E77940B}" name="Column13389" dataDxfId="2986"/>
    <tableColumn id="13410" xr3:uid="{15175694-A92B-43F3-A1F9-B0F56A571DAC}" name="Column13390" dataDxfId="2985"/>
    <tableColumn id="13411" xr3:uid="{A080CF5A-BBF4-469A-9960-3E289946FD41}" name="Column13391" dataDxfId="2984"/>
    <tableColumn id="13412" xr3:uid="{6F6FC514-C26F-49D6-932C-8F0B82EC3656}" name="Column13392" dataDxfId="2983"/>
    <tableColumn id="13413" xr3:uid="{64C9D702-7C84-4C7A-BEFC-92D4BEA48681}" name="Column13393" dataDxfId="2982"/>
    <tableColumn id="13414" xr3:uid="{3B7C0717-B92E-457D-B4DF-ABEB494662DA}" name="Column13394" dataDxfId="2981"/>
    <tableColumn id="13415" xr3:uid="{B76ABA3F-3863-4CD5-85A2-E26E8A0C4B3D}" name="Column13395" dataDxfId="2980"/>
    <tableColumn id="13416" xr3:uid="{8AD027DD-AA48-473E-AFEA-44DA0F945A87}" name="Column13396" dataDxfId="2979"/>
    <tableColumn id="13417" xr3:uid="{1D24B2DB-E53A-4B57-BCEC-3485E3AD71FA}" name="Column13397" dataDxfId="2978"/>
    <tableColumn id="13418" xr3:uid="{C1795A5D-9FDB-4B87-A285-E21CF75393B0}" name="Column13398" dataDxfId="2977"/>
    <tableColumn id="13419" xr3:uid="{E9BB1D08-B8C4-407B-9E31-52712EDA14B8}" name="Column13399" dataDxfId="2976"/>
    <tableColumn id="13420" xr3:uid="{5BB390F6-EF8F-417D-8607-9EE0A1B4F717}" name="Column13400" dataDxfId="2975"/>
    <tableColumn id="13421" xr3:uid="{3FCA64AB-EA1D-4BCB-8198-C9B68033D84A}" name="Column13401" dataDxfId="2974"/>
    <tableColumn id="13422" xr3:uid="{8FB59EBD-43C7-4320-9539-BA09D8FA7ADA}" name="Column13402" dataDxfId="2973"/>
    <tableColumn id="13423" xr3:uid="{D521B883-4D51-4A8A-A625-1E4D2863588B}" name="Column13403" dataDxfId="2972"/>
    <tableColumn id="13424" xr3:uid="{C3D4B551-6E9D-40D7-9A61-9F7F2BC2A31E}" name="Column13404" dataDxfId="2971"/>
    <tableColumn id="13425" xr3:uid="{21E9F409-CADB-4EFB-8FA5-1DD9A52ED149}" name="Column13405" dataDxfId="2970"/>
    <tableColumn id="13426" xr3:uid="{FE955F6E-0B41-4BFF-827B-92E67F377273}" name="Column13406" dataDxfId="2969"/>
    <tableColumn id="13427" xr3:uid="{968AE2F2-C6A0-4C21-9EF3-D9D7A8B67085}" name="Column13407" dataDxfId="2968"/>
    <tableColumn id="13428" xr3:uid="{83C69D09-DE0E-4BB0-91D3-D484274FE720}" name="Column13408" dataDxfId="2967"/>
    <tableColumn id="13429" xr3:uid="{FC411CED-61C7-4FFA-8EAC-254D97FA5BB3}" name="Column13409" dataDxfId="2966"/>
    <tableColumn id="13430" xr3:uid="{9EB4A87D-9395-4CC7-8F6C-6A81E0AD8F7C}" name="Column13410" dataDxfId="2965"/>
    <tableColumn id="13431" xr3:uid="{A3440170-CD91-477D-8B26-094FD21C60D7}" name="Column13411" dataDxfId="2964"/>
    <tableColumn id="13432" xr3:uid="{BA5E807E-504B-4628-8379-7F61CBF047F6}" name="Column13412" dataDxfId="2963"/>
    <tableColumn id="13433" xr3:uid="{01352A79-270B-4833-BCCC-409B4A594A97}" name="Column13413" dataDxfId="2962"/>
    <tableColumn id="13434" xr3:uid="{90676F01-FD1C-4538-BB57-B45A71D299AF}" name="Column13414" dataDxfId="2961"/>
    <tableColumn id="13435" xr3:uid="{7FCC7C78-22B1-4DE8-A92E-C0B6137D7404}" name="Column13415" dataDxfId="2960"/>
    <tableColumn id="13436" xr3:uid="{2792C471-A6CC-4F35-BAE2-042972AC978A}" name="Column13416" dataDxfId="2959"/>
    <tableColumn id="13437" xr3:uid="{6F81B6CD-80AB-4DB3-97F9-E0C95A6CA2AC}" name="Column13417" dataDxfId="2958"/>
    <tableColumn id="13438" xr3:uid="{4AE6AB92-6D7A-4271-9A82-01403DC0F4A1}" name="Column13418" dataDxfId="2957"/>
    <tableColumn id="13439" xr3:uid="{79E6735D-D8A9-492E-9814-5100D172FADC}" name="Column13419" dataDxfId="2956"/>
    <tableColumn id="13440" xr3:uid="{BD9FAACF-1168-4FBB-B8FE-FD687750B5BD}" name="Column13420" dataDxfId="2955"/>
    <tableColumn id="13441" xr3:uid="{6C458717-8A9E-4058-95C3-CB06578D3DC2}" name="Column13421" dataDxfId="2954"/>
    <tableColumn id="13442" xr3:uid="{8140B01C-3F8A-405E-BE61-24949F092AAA}" name="Column13422" dataDxfId="2953"/>
    <tableColumn id="13443" xr3:uid="{54954B1F-BAA0-4485-B45B-10389411B8EA}" name="Column13423" dataDxfId="2952"/>
    <tableColumn id="13444" xr3:uid="{7252349B-8A84-4BB0-A15D-946482ED85AC}" name="Column13424" dataDxfId="2951"/>
    <tableColumn id="13445" xr3:uid="{0D2EACD1-B61F-4C51-B8BB-DF120090AD0C}" name="Column13425" dataDxfId="2950"/>
    <tableColumn id="13446" xr3:uid="{CFE26780-D285-4EA3-848E-D0B1A6093C20}" name="Column13426" dataDxfId="2949"/>
    <tableColumn id="13447" xr3:uid="{7048E0E0-CCA1-46AA-A6F7-4FC4DC24D121}" name="Column13427" dataDxfId="2948"/>
    <tableColumn id="13448" xr3:uid="{B06C720F-8B4C-45FD-8C55-6F5A285037E3}" name="Column13428" dataDxfId="2947"/>
    <tableColumn id="13449" xr3:uid="{0668B476-E02E-42EE-A7B7-34D3E3944AC7}" name="Column13429" dataDxfId="2946"/>
    <tableColumn id="13450" xr3:uid="{1E0784E3-D84B-4B52-BB4D-B0C3612F520A}" name="Column13430" dataDxfId="2945"/>
    <tableColumn id="13451" xr3:uid="{EEB29BBE-A6B3-4C3F-AF9D-8E7EF8219B83}" name="Column13431" dataDxfId="2944"/>
    <tableColumn id="13452" xr3:uid="{6F503FB8-8F78-4854-B94A-E8F8FA202BDC}" name="Column13432" dataDxfId="2943"/>
    <tableColumn id="13453" xr3:uid="{C087E6C4-0DE4-42FD-96F5-D48513146E68}" name="Column13433" dataDxfId="2942"/>
    <tableColumn id="13454" xr3:uid="{3D10F1C0-1108-42DE-B0C6-EA8C875635F2}" name="Column13434" dataDxfId="2941"/>
    <tableColumn id="13455" xr3:uid="{8BF6B24C-E47D-4B19-BED0-93F5D61AC8ED}" name="Column13435" dataDxfId="2940"/>
    <tableColumn id="13456" xr3:uid="{6E0A0644-9F6D-4F10-8734-4CB0669C5EEA}" name="Column13436" dataDxfId="2939"/>
    <tableColumn id="13457" xr3:uid="{3148C987-2022-49C7-93F2-39CDEA402568}" name="Column13437" dataDxfId="2938"/>
    <tableColumn id="13458" xr3:uid="{61790EAF-5D63-4263-8A1D-1ADE6B4B69BA}" name="Column13438" dataDxfId="2937"/>
    <tableColumn id="13459" xr3:uid="{7901013B-C291-4034-A3D5-92B142D8A15A}" name="Column13439" dataDxfId="2936"/>
    <tableColumn id="13460" xr3:uid="{C7C816B0-2373-4E1B-9DC8-0D13DBA0A08D}" name="Column13440" dataDxfId="2935"/>
    <tableColumn id="13461" xr3:uid="{2989709D-DEE4-49FF-8E5B-F65A57D95682}" name="Column13441" dataDxfId="2934"/>
    <tableColumn id="13462" xr3:uid="{EA62A99E-69CD-4232-854C-B80BCF1D4443}" name="Column13442" dataDxfId="2933"/>
    <tableColumn id="13463" xr3:uid="{BEDCB2A4-9559-4232-99C6-E5D32904229B}" name="Column13443" dataDxfId="2932"/>
    <tableColumn id="13464" xr3:uid="{CECB0E2C-1FF2-45A7-B9B2-6CEADD70A221}" name="Column13444" dataDxfId="2931"/>
    <tableColumn id="13465" xr3:uid="{42B39D8B-029B-4994-8363-A4A7682D2D86}" name="Column13445" dataDxfId="2930"/>
    <tableColumn id="13466" xr3:uid="{703A786C-DB24-4E5D-9C84-8C1368125C4E}" name="Column13446" dataDxfId="2929"/>
    <tableColumn id="13467" xr3:uid="{1B9AE391-036A-43AE-B2F4-32DD6C3B160F}" name="Column13447" dataDxfId="2928"/>
    <tableColumn id="13468" xr3:uid="{60116E35-4B6A-478B-B7A1-6A758C792F83}" name="Column13448" dataDxfId="2927"/>
    <tableColumn id="13469" xr3:uid="{2BADE780-A847-4339-9528-E9E8CB255D5C}" name="Column13449" dataDxfId="2926"/>
    <tableColumn id="13470" xr3:uid="{CDCE4648-D965-4A57-8C37-0E51FDCC1011}" name="Column13450" dataDxfId="2925"/>
    <tableColumn id="13471" xr3:uid="{954EF063-58DB-4DE5-8586-46CDD85A57A4}" name="Column13451" dataDxfId="2924"/>
    <tableColumn id="13472" xr3:uid="{62621E51-A966-4142-9D9C-5B5C4572C864}" name="Column13452" dataDxfId="2923"/>
    <tableColumn id="13473" xr3:uid="{D6864ADD-460D-4589-B1CD-50B2541134C9}" name="Column13453" dataDxfId="2922"/>
    <tableColumn id="13474" xr3:uid="{CE5B683E-E700-4E94-981C-9591CCD83384}" name="Column13454" dataDxfId="2921"/>
    <tableColumn id="13475" xr3:uid="{A709FF9D-92F2-4494-BC43-683C82AB30B9}" name="Column13455" dataDxfId="2920"/>
    <tableColumn id="13476" xr3:uid="{A447EB53-A951-4FF6-A333-C9EB4B664D44}" name="Column13456" dataDxfId="2919"/>
    <tableColumn id="13477" xr3:uid="{40C17B64-868E-4D6C-85A1-BE9BEB9A6F01}" name="Column13457" dataDxfId="2918"/>
    <tableColumn id="13478" xr3:uid="{0A6D5B89-2008-430E-8BCF-0303A049549A}" name="Column13458" dataDxfId="2917"/>
    <tableColumn id="13479" xr3:uid="{FEF9BA83-D454-47CA-B9B5-A0BF0B6E3D4C}" name="Column13459" dataDxfId="2916"/>
    <tableColumn id="13480" xr3:uid="{A226FFC5-8475-40A7-A261-9C662776E7D1}" name="Column13460" dataDxfId="2915"/>
    <tableColumn id="13481" xr3:uid="{B2EB7A64-52B3-41BD-A57E-193E94019B5A}" name="Column13461" dataDxfId="2914"/>
    <tableColumn id="13482" xr3:uid="{F4007811-7264-4C8E-99D1-4951322F69F8}" name="Column13462" dataDxfId="2913"/>
    <tableColumn id="13483" xr3:uid="{013FA092-BAB3-4921-A29A-F6E5679B15BE}" name="Column13463" dataDxfId="2912"/>
    <tableColumn id="13484" xr3:uid="{2BE8F1D1-35A2-4D72-BE74-AAA948D9CD5E}" name="Column13464" dataDxfId="2911"/>
    <tableColumn id="13485" xr3:uid="{20E3A0D4-982C-4CAC-B0E9-B1C1FDECDACB}" name="Column13465" dataDxfId="2910"/>
    <tableColumn id="13486" xr3:uid="{280C3A20-32F0-4B60-BCCD-CA4A8CA83440}" name="Column13466" dataDxfId="2909"/>
    <tableColumn id="13487" xr3:uid="{DE43AF04-DA92-4DAE-AC66-D831A9C430C4}" name="Column13467" dataDxfId="2908"/>
    <tableColumn id="13488" xr3:uid="{EECD554A-B39C-42FC-98AD-572E35C9B526}" name="Column13468" dataDxfId="2907"/>
    <tableColumn id="13489" xr3:uid="{E434F61B-3EAC-417E-B2F0-2D48020E7E90}" name="Column13469" dataDxfId="2906"/>
    <tableColumn id="13490" xr3:uid="{397CD540-BAF0-4F99-941D-A0323C433A24}" name="Column13470" dataDxfId="2905"/>
    <tableColumn id="13491" xr3:uid="{D5762ED4-62DF-4E02-A4A4-0C365D9126E7}" name="Column13471" dataDxfId="2904"/>
    <tableColumn id="13492" xr3:uid="{309A3409-9D06-486A-8EE0-E38EB27AE0FE}" name="Column13472" dataDxfId="2903"/>
    <tableColumn id="13493" xr3:uid="{63DE3E4B-12EB-4BD6-BAE6-C36FAB6B20B8}" name="Column13473" dataDxfId="2902"/>
    <tableColumn id="13494" xr3:uid="{ED242949-26BA-4520-B935-D1906BF6D50A}" name="Column13474" dataDxfId="2901"/>
    <tableColumn id="13495" xr3:uid="{B0EE4DE4-3266-40F1-A402-7EA5E40C6206}" name="Column13475" dataDxfId="2900"/>
    <tableColumn id="13496" xr3:uid="{913515B7-69E7-416B-B9D4-C27EE8E5C26A}" name="Column13476" dataDxfId="2899"/>
    <tableColumn id="13497" xr3:uid="{B8762B23-FD2A-4CF5-811D-EEE49F67D911}" name="Column13477" dataDxfId="2898"/>
    <tableColumn id="13498" xr3:uid="{914BF8A5-B650-4B42-84DE-A32546DDC916}" name="Column13478" dataDxfId="2897"/>
    <tableColumn id="13499" xr3:uid="{AD65ABF9-6D22-4663-B8FE-2C112D9DA3CA}" name="Column13479" dataDxfId="2896"/>
    <tableColumn id="13500" xr3:uid="{88B47974-8747-42B9-8A8E-3A090BA8ED3D}" name="Column13480" dataDxfId="2895"/>
    <tableColumn id="13501" xr3:uid="{2A15AA51-3BC0-4B44-A782-7CC94B3FEA00}" name="Column13481" dataDxfId="2894"/>
    <tableColumn id="13502" xr3:uid="{DA4790D4-96E1-488D-B606-134B1B241D4F}" name="Column13482" dataDxfId="2893"/>
    <tableColumn id="13503" xr3:uid="{0EABC9B5-1E27-4BCA-BB63-E38808021009}" name="Column13483" dataDxfId="2892"/>
    <tableColumn id="13504" xr3:uid="{F3C7BC44-7D69-4E03-848A-7BCC374A42C3}" name="Column13484" dataDxfId="2891"/>
    <tableColumn id="13505" xr3:uid="{B0AC721A-353C-4228-9583-DB57C103F705}" name="Column13485" dataDxfId="2890"/>
    <tableColumn id="13506" xr3:uid="{AA677058-20F3-4221-9F91-A2084A6CB8B8}" name="Column13486" dataDxfId="2889"/>
    <tableColumn id="13507" xr3:uid="{0D9EFEB6-C999-4365-B7B2-2A22DA89358F}" name="Column13487" dataDxfId="2888"/>
    <tableColumn id="13508" xr3:uid="{A405A136-B0D7-499A-BE86-6E682AF7921C}" name="Column13488" dataDxfId="2887"/>
    <tableColumn id="13509" xr3:uid="{7575A164-0C00-481A-8144-040AAC492BFA}" name="Column13489" dataDxfId="2886"/>
    <tableColumn id="13510" xr3:uid="{D72B9546-12CA-46C4-A7AE-6FA823A4D27F}" name="Column13490" dataDxfId="2885"/>
    <tableColumn id="13511" xr3:uid="{3028E597-3241-481E-8189-82D8B071CA54}" name="Column13491" dataDxfId="2884"/>
    <tableColumn id="13512" xr3:uid="{AA5DBC3B-592E-4539-811D-D2DF83D27188}" name="Column13492" dataDxfId="2883"/>
    <tableColumn id="13513" xr3:uid="{48282FA6-0A8B-41EC-89E3-84979FF6E8CC}" name="Column13493" dataDxfId="2882"/>
    <tableColumn id="13514" xr3:uid="{0B7BF727-EFB1-4274-9BE7-6629C8CBD051}" name="Column13494" dataDxfId="2881"/>
    <tableColumn id="13515" xr3:uid="{C6C2AD8C-55EE-4034-8D57-C54A4E5FB833}" name="Column13495" dataDxfId="2880"/>
    <tableColumn id="13516" xr3:uid="{42B4E002-6B23-4B2F-9FFF-3C0D71D6BE6A}" name="Column13496" dataDxfId="2879"/>
    <tableColumn id="13517" xr3:uid="{9FCAA8BE-8E89-4F66-B2B6-4315AC7062F4}" name="Column13497" dataDxfId="2878"/>
    <tableColumn id="13518" xr3:uid="{E195C717-AE69-45E7-BB6E-2E95C594A099}" name="Column13498" dataDxfId="2877"/>
    <tableColumn id="13519" xr3:uid="{AA9FF910-75A8-436D-A6A8-6120BAF0CFE1}" name="Column13499" dataDxfId="2876"/>
    <tableColumn id="13520" xr3:uid="{7D9D2A38-80B9-4289-8499-5E8C038F206D}" name="Column13500" dataDxfId="2875"/>
    <tableColumn id="13521" xr3:uid="{633F0DF1-3A75-4DF8-87D0-79BCF428D3A3}" name="Column13501" dataDxfId="2874"/>
    <tableColumn id="13522" xr3:uid="{EAE55070-5E7A-4024-9F8A-C646F5531D4B}" name="Column13502" dataDxfId="2873"/>
    <tableColumn id="13523" xr3:uid="{C09FA160-B036-4953-9DE1-089D6BE10387}" name="Column13503" dataDxfId="2872"/>
    <tableColumn id="13524" xr3:uid="{32E6CB78-B417-42DA-89EA-FF03DB1FDC71}" name="Column13504" dataDxfId="2871"/>
    <tableColumn id="13525" xr3:uid="{EBDD1B32-C791-4A97-B36C-B287D7DC18B4}" name="Column13505" dataDxfId="2870"/>
    <tableColumn id="13526" xr3:uid="{096F2F52-0DB4-48ED-A9D8-247F5AE87CF5}" name="Column13506" dataDxfId="2869"/>
    <tableColumn id="13527" xr3:uid="{3D9890BF-4560-41EE-AC23-8CE8B894861A}" name="Column13507" dataDxfId="2868"/>
    <tableColumn id="13528" xr3:uid="{8491D092-09E0-440F-A9DF-3324A6A67DA7}" name="Column13508" dataDxfId="2867"/>
    <tableColumn id="13529" xr3:uid="{90BF2339-795A-475A-A5C7-9C58A458F987}" name="Column13509" dataDxfId="2866"/>
    <tableColumn id="13530" xr3:uid="{10F43850-BDE5-4FD2-B1E7-AC9839DD440E}" name="Column13510" dataDxfId="2865"/>
    <tableColumn id="13531" xr3:uid="{66DD4F5F-C199-4BB3-B943-A53535D686AE}" name="Column13511" dataDxfId="2864"/>
    <tableColumn id="13532" xr3:uid="{27CF08C7-CC5B-4A56-8D7F-5EAE37C72E0C}" name="Column13512" dataDxfId="2863"/>
    <tableColumn id="13533" xr3:uid="{5C4FABC0-DB3D-4F81-B670-A1C997682883}" name="Column13513" dataDxfId="2862"/>
    <tableColumn id="13534" xr3:uid="{9DF77C70-2B59-4B27-B432-FEAA0B4805E3}" name="Column13514" dataDxfId="2861"/>
    <tableColumn id="13535" xr3:uid="{32C7C765-04A8-4656-A282-106693BA262E}" name="Column13515" dataDxfId="2860"/>
    <tableColumn id="13536" xr3:uid="{6D115009-70FF-4843-A504-ED697DB3F7BB}" name="Column13516" dataDxfId="2859"/>
    <tableColumn id="13537" xr3:uid="{7BCF2498-3466-4ABB-B652-0B87DB19CF7B}" name="Column13517" dataDxfId="2858"/>
    <tableColumn id="13538" xr3:uid="{2C0C86E2-9A82-4770-8653-3A1001ED8FB9}" name="Column13518" dataDxfId="2857"/>
    <tableColumn id="13539" xr3:uid="{31965671-F0B1-4593-B8C9-6B38171A325D}" name="Column13519" dataDxfId="2856"/>
    <tableColumn id="13540" xr3:uid="{97357055-59A6-4562-84FE-6E969E3F8B78}" name="Column13520" dataDxfId="2855"/>
    <tableColumn id="13541" xr3:uid="{A1D609B0-1100-4E9B-B40A-F8F5FF4FCF41}" name="Column13521" dataDxfId="2854"/>
    <tableColumn id="13542" xr3:uid="{EC859607-8345-4AC7-922F-C28FC0492B4A}" name="Column13522" dataDxfId="2853"/>
    <tableColumn id="13543" xr3:uid="{4E25D2CC-AD1D-40B7-A13F-BD964676FA28}" name="Column13523" dataDxfId="2852"/>
    <tableColumn id="13544" xr3:uid="{01027E99-1500-47E6-BC88-C95B4A6A5578}" name="Column13524" dataDxfId="2851"/>
    <tableColumn id="13545" xr3:uid="{64AC6F79-5211-40EA-8C05-0E584528CB8D}" name="Column13525" dataDxfId="2850"/>
    <tableColumn id="13546" xr3:uid="{0FE83ACE-665B-44E9-AD49-8B917FB13A55}" name="Column13526" dataDxfId="2849"/>
    <tableColumn id="13547" xr3:uid="{C9DC6B31-F061-4873-AE28-8C4D5701D03C}" name="Column13527" dataDxfId="2848"/>
    <tableColumn id="13548" xr3:uid="{1C491A65-FCD0-481C-B820-A5E60EC1A7FD}" name="Column13528" dataDxfId="2847"/>
    <tableColumn id="13549" xr3:uid="{0C4AC31A-7707-4C8D-97BD-6AF5E3797F2B}" name="Column13529" dataDxfId="2846"/>
    <tableColumn id="13550" xr3:uid="{E5700B58-C13C-4200-84EE-07026F386BBC}" name="Column13530" dataDxfId="2845"/>
    <tableColumn id="13551" xr3:uid="{41419A90-C716-4AE5-9594-048B031ACA03}" name="Column13531" dataDxfId="2844"/>
    <tableColumn id="13552" xr3:uid="{FFBDD449-5E89-41CA-BCE8-3DBEAB1FBF69}" name="Column13532" dataDxfId="2843"/>
    <tableColumn id="13553" xr3:uid="{83D1A33E-2853-4ED2-9210-6EA0643B87FB}" name="Column13533" dataDxfId="2842"/>
    <tableColumn id="13554" xr3:uid="{A25CA615-AD11-431A-B685-5114DA7CE996}" name="Column13534" dataDxfId="2841"/>
    <tableColumn id="13555" xr3:uid="{7ED62011-6576-4B14-AF2C-B42295CE9355}" name="Column13535" dataDxfId="2840"/>
    <tableColumn id="13556" xr3:uid="{40CB372C-8EDE-42E2-9F3D-AAF5C872E222}" name="Column13536" dataDxfId="2839"/>
    <tableColumn id="13557" xr3:uid="{FB485444-2B29-4D43-A5B7-CD3861305D9C}" name="Column13537" dataDxfId="2838"/>
    <tableColumn id="13558" xr3:uid="{6CA8E38B-5060-4E23-9BFC-AFD0A2CD2474}" name="Column13538" dataDxfId="2837"/>
    <tableColumn id="13559" xr3:uid="{2B42A184-A689-4EED-8542-AA437B7A3B12}" name="Column13539" dataDxfId="2836"/>
    <tableColumn id="13560" xr3:uid="{1EE7F927-6E2E-474B-8277-EB7673BE21F5}" name="Column13540" dataDxfId="2835"/>
    <tableColumn id="13561" xr3:uid="{3741D431-FC09-4094-A45E-0F3B962E1FEE}" name="Column13541" dataDxfId="2834"/>
    <tableColumn id="13562" xr3:uid="{F3CB7E69-4788-4E74-87A9-39AD4B5F9F1C}" name="Column13542" dataDxfId="2833"/>
    <tableColumn id="13563" xr3:uid="{C56571ED-4001-48DE-BC75-46B7FD562BE0}" name="Column13543" dataDxfId="2832"/>
    <tableColumn id="13564" xr3:uid="{62F962AA-05F8-4BF6-9FFE-4F7D4F481BD8}" name="Column13544" dataDxfId="2831"/>
    <tableColumn id="13565" xr3:uid="{B19947DF-7067-41AB-99A2-62B7551178FE}" name="Column13545" dataDxfId="2830"/>
    <tableColumn id="13566" xr3:uid="{2BC71EA8-A28C-4AE5-A2B2-74B090775FC5}" name="Column13546" dataDxfId="2829"/>
    <tableColumn id="13567" xr3:uid="{89A4211B-1F90-40ED-BB6C-DD202A1787E5}" name="Column13547" dataDxfId="2828"/>
    <tableColumn id="13568" xr3:uid="{04A496D4-BEB5-41D4-81BA-C76C5BBB5031}" name="Column13548" dataDxfId="2827"/>
    <tableColumn id="13569" xr3:uid="{A43FB8D1-5F47-429F-A467-ADEC08D09776}" name="Column13549" dataDxfId="2826"/>
    <tableColumn id="13570" xr3:uid="{1E4F8E60-5EC5-4CBE-896C-2DE015478935}" name="Column13550" dataDxfId="2825"/>
    <tableColumn id="13571" xr3:uid="{CD4EF1FF-1CD7-4126-92CB-9DF865763579}" name="Column13551" dataDxfId="2824"/>
    <tableColumn id="13572" xr3:uid="{4F7092F0-2286-4869-AD1C-2D63C22DFFAB}" name="Column13552" dataDxfId="2823"/>
    <tableColumn id="13573" xr3:uid="{47FBEE9F-3440-48E2-B9F3-D82C970EC92A}" name="Column13553" dataDxfId="2822"/>
    <tableColumn id="13574" xr3:uid="{45468203-93A3-471F-B665-46CC3E7711A8}" name="Column13554" dataDxfId="2821"/>
    <tableColumn id="13575" xr3:uid="{F147323B-A62A-429B-A20C-3000938E86D5}" name="Column13555" dataDxfId="2820"/>
    <tableColumn id="13576" xr3:uid="{010FD5D4-4F9B-4E24-BAA8-622CAB3BC524}" name="Column13556" dataDxfId="2819"/>
    <tableColumn id="13577" xr3:uid="{FB4DB1BF-9FC3-4D8B-B766-103CBB477EBF}" name="Column13557" dataDxfId="2818"/>
    <tableColumn id="13578" xr3:uid="{CB58228A-4754-4378-B337-E5554B535AE0}" name="Column13558" dataDxfId="2817"/>
    <tableColumn id="13579" xr3:uid="{2647C7A2-18A8-4296-B169-D41C8A2BDA09}" name="Column13559" dataDxfId="2816"/>
    <tableColumn id="13580" xr3:uid="{1F3CD59A-3F98-429B-A3BC-FF8DD1414F64}" name="Column13560" dataDxfId="2815"/>
    <tableColumn id="13581" xr3:uid="{2992947E-5A51-4E96-BDB8-F1E0AB3D5973}" name="Column13561" dataDxfId="2814"/>
    <tableColumn id="13582" xr3:uid="{3925A05F-6FA8-4402-8E9B-6FED4DD1C15C}" name="Column13562" dataDxfId="2813"/>
    <tableColumn id="13583" xr3:uid="{98AE6497-50AF-42A9-BD7F-F53A69006ED8}" name="Column13563" dataDxfId="2812"/>
    <tableColumn id="13584" xr3:uid="{8E57A90F-F6DD-4447-A94B-6F6CF1EB2D3B}" name="Column13564" dataDxfId="2811"/>
    <tableColumn id="13585" xr3:uid="{8338A5F0-D643-447E-8FC6-913DEED20A1B}" name="Column13565" dataDxfId="2810"/>
    <tableColumn id="13586" xr3:uid="{CDAF1908-67AC-4175-BE53-36249B9626EF}" name="Column13566" dataDxfId="2809"/>
    <tableColumn id="13587" xr3:uid="{D066A4C9-7900-4052-AE26-CF80EDE0F288}" name="Column13567" dataDxfId="2808"/>
    <tableColumn id="13588" xr3:uid="{8066EC5B-FED9-4E6E-91DD-D3EA0D7AA445}" name="Column13568" dataDxfId="2807"/>
    <tableColumn id="13589" xr3:uid="{6E49511D-01EE-4401-97DF-90E25178F62B}" name="Column13569" dataDxfId="2806"/>
    <tableColumn id="13590" xr3:uid="{26A5D03F-5856-49F7-BFC9-2C640B1CFFE5}" name="Column13570" dataDxfId="2805"/>
    <tableColumn id="13591" xr3:uid="{45025786-FE22-4FDC-8414-EB43AF1BD419}" name="Column13571" dataDxfId="2804"/>
    <tableColumn id="13592" xr3:uid="{BE27FE6A-7A1F-4404-978B-5907703C7303}" name="Column13572" dataDxfId="2803"/>
    <tableColumn id="13593" xr3:uid="{F9E681F3-9553-4265-918B-231D80779269}" name="Column13573" dataDxfId="2802"/>
    <tableColumn id="13594" xr3:uid="{A3765274-D101-46D7-B379-8F342E0D787F}" name="Column13574" dataDxfId="2801"/>
    <tableColumn id="13595" xr3:uid="{981B7A86-22CE-46B7-97B7-5C5A6B31DDFB}" name="Column13575" dataDxfId="2800"/>
    <tableColumn id="13596" xr3:uid="{645AEC5F-3EEE-4139-B38A-5833854F9C9B}" name="Column13576" dataDxfId="2799"/>
    <tableColumn id="13597" xr3:uid="{221B06E2-C20A-4A1D-A720-35B7D8DC0B31}" name="Column13577" dataDxfId="2798"/>
    <tableColumn id="13598" xr3:uid="{421D5E51-E00F-4DE8-9CDC-7E013F6E9CDF}" name="Column13578" dataDxfId="2797"/>
    <tableColumn id="13599" xr3:uid="{E24454E9-616F-4DE9-B0BA-B06ED010AA87}" name="Column13579" dataDxfId="2796"/>
    <tableColumn id="13600" xr3:uid="{1EE3FDB9-2506-4BAE-9373-8A5144BD2812}" name="Column13580" dataDxfId="2795"/>
    <tableColumn id="13601" xr3:uid="{7B1BBDBF-A93C-44CA-B310-EB1FD67AEB8F}" name="Column13581" dataDxfId="2794"/>
    <tableColumn id="13602" xr3:uid="{DDEA6C4C-C68F-4E29-BE4F-972E0A0112B4}" name="Column13582" dataDxfId="2793"/>
    <tableColumn id="13603" xr3:uid="{B8D838AC-D672-404E-AA5B-1D9903E86990}" name="Column13583" dataDxfId="2792"/>
    <tableColumn id="13604" xr3:uid="{048981CB-1635-4AC7-9A78-C1AB9B89A66F}" name="Column13584" dataDxfId="2791"/>
    <tableColumn id="13605" xr3:uid="{55A4B557-3831-4214-839B-4D18CFBE66B5}" name="Column13585" dataDxfId="2790"/>
    <tableColumn id="13606" xr3:uid="{9A0EB62A-E8BC-4C25-BD1A-BF53A18E1C1E}" name="Column13586" dataDxfId="2789"/>
    <tableColumn id="13607" xr3:uid="{CEF2662B-6E19-4D90-A1ED-49C0E40C2321}" name="Column13587" dataDxfId="2788"/>
    <tableColumn id="13608" xr3:uid="{B294D7E3-A285-4EDA-B62E-C3F3FEE31C99}" name="Column13588" dataDxfId="2787"/>
    <tableColumn id="13609" xr3:uid="{708EF105-CAFB-4A16-8C2A-37690FB5D29D}" name="Column13589" dataDxfId="2786"/>
    <tableColumn id="13610" xr3:uid="{54587AAF-29F9-48C6-9264-DA7F1DE5405D}" name="Column13590" dataDxfId="2785"/>
    <tableColumn id="13611" xr3:uid="{98963682-75FB-4787-9F7F-691DE095F869}" name="Column13591" dataDxfId="2784"/>
    <tableColumn id="13612" xr3:uid="{426435CB-901E-429C-8029-D45E28F9271B}" name="Column13592" dataDxfId="2783"/>
    <tableColumn id="13613" xr3:uid="{9F50414B-6B61-4564-906F-776258F9DE8F}" name="Column13593" dataDxfId="2782"/>
    <tableColumn id="13614" xr3:uid="{6C4D74CC-EFF2-4BDB-894E-6932173F68E8}" name="Column13594" dataDxfId="2781"/>
    <tableColumn id="13615" xr3:uid="{6F24FF10-6A11-4574-91B0-A3A925DB8A77}" name="Column13595" dataDxfId="2780"/>
    <tableColumn id="13616" xr3:uid="{B5B704F8-6D21-4420-ABFF-FD1314B86255}" name="Column13596" dataDxfId="2779"/>
    <tableColumn id="13617" xr3:uid="{1A10AB84-2E9C-4F02-AE3B-63596A7A839B}" name="Column13597" dataDxfId="2778"/>
    <tableColumn id="13618" xr3:uid="{CBFFC598-1F5E-4E7E-8212-5D9C5BCF450F}" name="Column13598" dataDxfId="2777"/>
    <tableColumn id="13619" xr3:uid="{FB36E0C7-C71C-4587-92B2-BBD9A8F2B6E4}" name="Column13599" dataDxfId="2776"/>
    <tableColumn id="13620" xr3:uid="{A8F69417-A39F-47EB-ADEE-C1C37A26B14C}" name="Column13600" dataDxfId="2775"/>
    <tableColumn id="13621" xr3:uid="{2CD7DA50-B770-4AD2-8682-8C281CEF763F}" name="Column13601" dataDxfId="2774"/>
    <tableColumn id="13622" xr3:uid="{2D5D68AB-EC7D-4B77-AC12-BAAD0FC7119B}" name="Column13602" dataDxfId="2773"/>
    <tableColumn id="13623" xr3:uid="{876D4B3A-DCDD-4EBC-A2F3-857B1D26C1D5}" name="Column13603" dataDxfId="2772"/>
    <tableColumn id="13624" xr3:uid="{B01A4A24-7270-4A14-A382-16F6E1449048}" name="Column13604" dataDxfId="2771"/>
    <tableColumn id="13625" xr3:uid="{6A33FC3A-7B37-410B-A003-9B91231805DE}" name="Column13605" dataDxfId="2770"/>
    <tableColumn id="13626" xr3:uid="{5A198D5A-0AF3-4FEE-A3B6-4E6AE22C997B}" name="Column13606" dataDxfId="2769"/>
    <tableColumn id="13627" xr3:uid="{AC36DF41-DB1F-46F4-A0D5-4FE4EBB9E656}" name="Column13607" dataDxfId="2768"/>
    <tableColumn id="13628" xr3:uid="{E3D0EC99-E93A-4E44-A8E6-08B799C8B7D1}" name="Column13608" dataDxfId="2767"/>
    <tableColumn id="13629" xr3:uid="{A24A9EC6-0988-42C7-BE45-084AD4259078}" name="Column13609" dataDxfId="2766"/>
    <tableColumn id="13630" xr3:uid="{0D1A4C03-5747-478F-A515-BD4035A31C34}" name="Column13610" dataDxfId="2765"/>
    <tableColumn id="13631" xr3:uid="{52831C58-CA05-45EC-9DA1-3DDBA4D7496A}" name="Column13611" dataDxfId="2764"/>
    <tableColumn id="13632" xr3:uid="{C987B791-F7AB-4ACF-ADD9-C4BE372A3F1C}" name="Column13612" dataDxfId="2763"/>
    <tableColumn id="13633" xr3:uid="{194D507C-B4A5-4D4F-90AA-556C9C0B70F4}" name="Column13613" dataDxfId="2762"/>
    <tableColumn id="13634" xr3:uid="{8F1CBB0F-AD14-4549-88A8-4745A34DDEE6}" name="Column13614" dataDxfId="2761"/>
    <tableColumn id="13635" xr3:uid="{877455BB-EB2C-4EC1-96FE-E6C3F27E7C73}" name="Column13615" dataDxfId="2760"/>
    <tableColumn id="13636" xr3:uid="{D50675EC-C472-4B39-A320-E975BBC12C07}" name="Column13616" dataDxfId="2759"/>
    <tableColumn id="13637" xr3:uid="{F6F519CD-D7C2-4E37-A0B5-1E95BD30BF24}" name="Column13617" dataDxfId="2758"/>
    <tableColumn id="13638" xr3:uid="{1A0F393B-AF5F-4ACC-9982-8218711883E0}" name="Column13618" dataDxfId="2757"/>
    <tableColumn id="13639" xr3:uid="{2281D49C-0788-4CE3-A3C7-02B1AA870E08}" name="Column13619" dataDxfId="2756"/>
    <tableColumn id="13640" xr3:uid="{B5E3074D-45EC-4AF1-AD39-4C37A861EFCC}" name="Column13620" dataDxfId="2755"/>
    <tableColumn id="13641" xr3:uid="{E564F0B1-C733-44C6-8B53-E18B3D8E69D5}" name="Column13621" dataDxfId="2754"/>
    <tableColumn id="13642" xr3:uid="{7019D445-33F3-4BBA-9C4F-2C00D45E75C8}" name="Column13622" dataDxfId="2753"/>
    <tableColumn id="13643" xr3:uid="{F7E96DE8-A9AB-41A9-B169-5A48A30FBEE9}" name="Column13623" dataDxfId="2752"/>
    <tableColumn id="13644" xr3:uid="{9F8F74AF-36AE-48F1-99E4-98402E680FA5}" name="Column13624" dataDxfId="2751"/>
    <tableColumn id="13645" xr3:uid="{04B68B61-D6B3-418A-8566-E5DC4BA2DE4D}" name="Column13625" dataDxfId="2750"/>
    <tableColumn id="13646" xr3:uid="{3B472942-CE5E-4952-960C-0196399A2ED9}" name="Column13626" dataDxfId="2749"/>
    <tableColumn id="13647" xr3:uid="{25E10601-C67D-4D60-A96B-C6CEE2671FA6}" name="Column13627" dataDxfId="2748"/>
    <tableColumn id="13648" xr3:uid="{64C4D2B3-80C1-444A-8CA9-9316579E74AE}" name="Column13628" dataDxfId="2747"/>
    <tableColumn id="13649" xr3:uid="{81DCAB5C-022B-422E-A22D-A91958ACFDA5}" name="Column13629" dataDxfId="2746"/>
    <tableColumn id="13650" xr3:uid="{C438BB74-8231-4D1E-9DB8-5EF818A29366}" name="Column13630" dataDxfId="2745"/>
    <tableColumn id="13651" xr3:uid="{C83A3D5C-4149-48E4-A22B-73B63A3C0462}" name="Column13631" dataDxfId="2744"/>
    <tableColumn id="13652" xr3:uid="{9A25CEA9-FD49-4A2C-9E53-95628A7C69E9}" name="Column13632" dataDxfId="2743"/>
    <tableColumn id="13653" xr3:uid="{7BB0BE43-3F8E-4149-99F2-8127E365688C}" name="Column13633" dataDxfId="2742"/>
    <tableColumn id="13654" xr3:uid="{3384154C-1C79-4B0C-81A9-D7102AC7619A}" name="Column13634" dataDxfId="2741"/>
    <tableColumn id="13655" xr3:uid="{77991B2E-120E-4E34-BC9D-49B88B638A9F}" name="Column13635" dataDxfId="2740"/>
    <tableColumn id="13656" xr3:uid="{DC8B5956-B504-4F7D-AA97-C001F5F8AA2F}" name="Column13636" dataDxfId="2739"/>
    <tableColumn id="13657" xr3:uid="{56765D7B-75B3-4216-A403-4B621C41B090}" name="Column13637" dataDxfId="2738"/>
    <tableColumn id="13658" xr3:uid="{0F7C6598-BE1D-4497-8C58-BF26F86650F1}" name="Column13638" dataDxfId="2737"/>
    <tableColumn id="13659" xr3:uid="{DA1C94B6-27D7-472D-8663-4057588B2792}" name="Column13639" dataDxfId="2736"/>
    <tableColumn id="13660" xr3:uid="{1F9282BE-804D-4DE3-8D71-D5AFFD43B5E5}" name="Column13640" dataDxfId="2735"/>
    <tableColumn id="13661" xr3:uid="{006DE27D-B2A2-4F70-A6E5-527E74066506}" name="Column13641" dataDxfId="2734"/>
    <tableColumn id="13662" xr3:uid="{40EECA65-EDFE-411D-9F42-1989021545D4}" name="Column13642" dataDxfId="2733"/>
    <tableColumn id="13663" xr3:uid="{838C2C99-821C-49B2-A113-6DAF837F3C27}" name="Column13643" dataDxfId="2732"/>
    <tableColumn id="13664" xr3:uid="{BFCB94F8-55C1-47D9-930C-06883E327E3C}" name="Column13644" dataDxfId="2731"/>
    <tableColumn id="13665" xr3:uid="{CF86DEBF-55A9-48F7-9EC7-BCBA2923FF71}" name="Column13645" dataDxfId="2730"/>
    <tableColumn id="13666" xr3:uid="{A9AFE5B0-5F9B-435F-BAEE-9B4CABDE73F1}" name="Column13646" dataDxfId="2729"/>
    <tableColumn id="13667" xr3:uid="{7A6BC79F-29B1-4250-9547-7F02CBBD4EA6}" name="Column13647" dataDxfId="2728"/>
    <tableColumn id="13668" xr3:uid="{4D799ABF-141D-41FF-841B-AA7BBD2D09BB}" name="Column13648" dataDxfId="2727"/>
    <tableColumn id="13669" xr3:uid="{FC194CBB-2797-4434-8328-5E489F7F6DD6}" name="Column13649" dataDxfId="2726"/>
    <tableColumn id="13670" xr3:uid="{F2A8042A-F27A-4815-B1DC-C9FAB8D2DD9F}" name="Column13650" dataDxfId="2725"/>
    <tableColumn id="13671" xr3:uid="{745F9B38-6E92-408A-A2EE-1FA72CBA3D42}" name="Column13651" dataDxfId="2724"/>
    <tableColumn id="13672" xr3:uid="{A823C2DD-A25D-440D-B105-6E542DD7FA62}" name="Column13652" dataDxfId="2723"/>
    <tableColumn id="13673" xr3:uid="{2AFFE7B1-08F0-4854-AAA0-EC8320952732}" name="Column13653" dataDxfId="2722"/>
    <tableColumn id="13674" xr3:uid="{F2A58E90-2B9D-430D-A78E-F5E62927BB81}" name="Column13654" dataDxfId="2721"/>
    <tableColumn id="13675" xr3:uid="{C5A6D373-5B7A-4B81-BE17-380D0134DDC6}" name="Column13655" dataDxfId="2720"/>
    <tableColumn id="13676" xr3:uid="{8A13DEEF-7DEB-4A4D-B90D-43D76CC08FDF}" name="Column13656" dataDxfId="2719"/>
    <tableColumn id="13677" xr3:uid="{4129CC26-F7EB-486F-B9CE-EBBC462BBEAD}" name="Column13657" dataDxfId="2718"/>
    <tableColumn id="13678" xr3:uid="{A365774D-20D5-422E-80C7-3B475968A4CD}" name="Column13658" dataDxfId="2717"/>
    <tableColumn id="13679" xr3:uid="{20C3FB6A-24FD-4899-9C3B-1B94ACE44005}" name="Column13659" dataDxfId="2716"/>
    <tableColumn id="13680" xr3:uid="{9BC33D9A-EE11-445E-8CB4-6A61F0755787}" name="Column13660" dataDxfId="2715"/>
    <tableColumn id="13681" xr3:uid="{D1CBD92A-0584-42BB-A998-97C87F0A2FBE}" name="Column13661" dataDxfId="2714"/>
    <tableColumn id="13682" xr3:uid="{BC35B09E-B24B-4A8C-99AE-9301DF2730BC}" name="Column13662" dataDxfId="2713"/>
    <tableColumn id="13683" xr3:uid="{F3843EFE-22A6-4AF6-A753-D657846D339A}" name="Column13663" dataDxfId="2712"/>
    <tableColumn id="13684" xr3:uid="{9E7954FB-8438-4753-BB18-AE5C70C98BEF}" name="Column13664" dataDxfId="2711"/>
    <tableColumn id="13685" xr3:uid="{9637C28B-9078-433D-87C3-37DA7B4A32F1}" name="Column13665" dataDxfId="2710"/>
    <tableColumn id="13686" xr3:uid="{AA739190-321B-4B98-B843-FEC18E974314}" name="Column13666" dataDxfId="2709"/>
    <tableColumn id="13687" xr3:uid="{58D60B21-55BF-4B49-8543-02F40335BD57}" name="Column13667" dataDxfId="2708"/>
    <tableColumn id="13688" xr3:uid="{1280186E-43ED-47D0-8C46-B52F3F94C023}" name="Column13668" dataDxfId="2707"/>
    <tableColumn id="13689" xr3:uid="{128D0ADD-709B-4DAF-9226-103507A01E4D}" name="Column13669" dataDxfId="2706"/>
    <tableColumn id="13690" xr3:uid="{A80EE434-6A35-40DC-8EFF-592FD7009BB8}" name="Column13670" dataDxfId="2705"/>
    <tableColumn id="13691" xr3:uid="{032A340C-ABA2-4A5B-A1E7-D56798360304}" name="Column13671" dataDxfId="2704"/>
    <tableColumn id="13692" xr3:uid="{00607EA4-DD06-4E1B-B6E9-D2E185C13FBA}" name="Column13672" dataDxfId="2703"/>
    <tableColumn id="13693" xr3:uid="{4AA5AC84-134C-4CC0-A4ED-40D155236522}" name="Column13673" dataDxfId="2702"/>
    <tableColumn id="13694" xr3:uid="{076799D3-C4E3-4DEC-91CB-2904D59DF78F}" name="Column13674" dataDxfId="2701"/>
    <tableColumn id="13695" xr3:uid="{3F5D2938-93E1-42E9-8F87-7C05EC081ADD}" name="Column13675" dataDxfId="2700"/>
    <tableColumn id="13696" xr3:uid="{26509A0B-F790-48FF-A07A-A07EC574EE32}" name="Column13676" dataDxfId="2699"/>
    <tableColumn id="13697" xr3:uid="{ECACA9F0-CA7E-4B52-B1CE-71A9CAE0EE85}" name="Column13677" dataDxfId="2698"/>
    <tableColumn id="13698" xr3:uid="{75E12E7C-0F23-491C-8230-ADDFC52CCB3A}" name="Column13678" dataDxfId="2697"/>
    <tableColumn id="13699" xr3:uid="{A092D27A-4383-41F0-8024-EDB7B6AC9FE9}" name="Column13679" dataDxfId="2696"/>
    <tableColumn id="13700" xr3:uid="{DE1EDF6F-5DC2-4865-8CE5-347F27F485E6}" name="Column13680" dataDxfId="2695"/>
    <tableColumn id="13701" xr3:uid="{388CE390-7DC7-499B-BEC1-8F71A81BEAA7}" name="Column13681" dataDxfId="2694"/>
    <tableColumn id="13702" xr3:uid="{30D821F8-B059-4C2B-8898-654FCD98210D}" name="Column13682" dataDxfId="2693"/>
    <tableColumn id="13703" xr3:uid="{FC92A75C-B104-4D14-88A1-DCEAB205E41A}" name="Column13683" dataDxfId="2692"/>
    <tableColumn id="13704" xr3:uid="{3F6A6AA4-AAD9-4F02-80A2-1CAEC4FE42CF}" name="Column13684" dataDxfId="2691"/>
    <tableColumn id="13705" xr3:uid="{ABA33B1B-0CA4-494E-A181-079385637DFB}" name="Column13685" dataDxfId="2690"/>
    <tableColumn id="13706" xr3:uid="{ACB03480-2C41-418F-BB97-F2600081C921}" name="Column13686" dataDxfId="2689"/>
    <tableColumn id="13707" xr3:uid="{E80D26FA-5223-4336-B53E-562FF88FD3C1}" name="Column13687" dataDxfId="2688"/>
    <tableColumn id="13708" xr3:uid="{E49CF491-7391-47DC-A97C-84EDCBE2676F}" name="Column13688" dataDxfId="2687"/>
    <tableColumn id="13709" xr3:uid="{8E44D1DB-BC7F-45D8-9F13-46FC2C8B9BE6}" name="Column13689" dataDxfId="2686"/>
    <tableColumn id="13710" xr3:uid="{C6943C86-2482-43EC-AAC3-F9B6BE83E586}" name="Column13690" dataDxfId="2685"/>
    <tableColumn id="13711" xr3:uid="{609B3BB5-41D3-41DF-89DF-05579240A720}" name="Column13691" dataDxfId="2684"/>
    <tableColumn id="13712" xr3:uid="{B4925073-C809-40FC-8FFA-E45B6A18A3DC}" name="Column13692" dataDxfId="2683"/>
    <tableColumn id="13713" xr3:uid="{702C7751-51B7-41FA-AB4A-24A3593174AE}" name="Column13693" dataDxfId="2682"/>
    <tableColumn id="13714" xr3:uid="{68A66ACD-7FE2-4237-8FF0-8A03DC672A1B}" name="Column13694" dataDxfId="2681"/>
    <tableColumn id="13715" xr3:uid="{0D365A34-B1F6-4133-B035-BE46585FAA00}" name="Column13695" dataDxfId="2680"/>
    <tableColumn id="13716" xr3:uid="{0E06075D-146E-4732-A39E-57066AA25729}" name="Column13696" dataDxfId="2679"/>
    <tableColumn id="13717" xr3:uid="{91CC3FE8-77DB-4D0F-8FF0-01AE7DE884D6}" name="Column13697" dataDxfId="2678"/>
    <tableColumn id="13718" xr3:uid="{A663F67E-2EF7-4C72-A642-5E502967C92F}" name="Column13698" dataDxfId="2677"/>
    <tableColumn id="13719" xr3:uid="{314DFA24-2D87-4D99-B093-2637175EF0D2}" name="Column13699" dataDxfId="2676"/>
    <tableColumn id="13720" xr3:uid="{6CF34AEF-28D4-44FE-9082-E2C4E5B8537E}" name="Column13700" dataDxfId="2675"/>
    <tableColumn id="13721" xr3:uid="{C5AE9D89-F789-4A72-995D-65218109B863}" name="Column13701" dataDxfId="2674"/>
    <tableColumn id="13722" xr3:uid="{2F5A1802-A17F-469B-9407-971BD31114FF}" name="Column13702" dataDxfId="2673"/>
    <tableColumn id="13723" xr3:uid="{5116723F-DD7C-4A78-8191-4ED11B20EE9D}" name="Column13703" dataDxfId="2672"/>
    <tableColumn id="13724" xr3:uid="{1259C7D6-1B7D-48D6-8CC0-922380D81373}" name="Column13704" dataDxfId="2671"/>
    <tableColumn id="13725" xr3:uid="{1D2B6181-C7D3-4959-A8D8-859E0CCD5682}" name="Column13705" dataDxfId="2670"/>
    <tableColumn id="13726" xr3:uid="{3A7BD851-98F7-4CCC-A710-44E1DB2FDC77}" name="Column13706" dataDxfId="2669"/>
    <tableColumn id="13727" xr3:uid="{6D7EE7C4-BD86-410F-B90B-DCEDF5C3B0C7}" name="Column13707" dataDxfId="2668"/>
    <tableColumn id="13728" xr3:uid="{9F1F2FF8-7128-42E2-B24B-99CF2ADD73D2}" name="Column13708" dataDxfId="2667"/>
    <tableColumn id="13729" xr3:uid="{622B4662-082E-41D9-9210-40D0C834859F}" name="Column13709" dataDxfId="2666"/>
    <tableColumn id="13730" xr3:uid="{FC5CF1FB-31FB-42F9-BC69-5A4DDB62AF30}" name="Column13710" dataDxfId="2665"/>
    <tableColumn id="13731" xr3:uid="{3E8C7806-85DE-48E3-AB43-286E77F5811B}" name="Column13711" dataDxfId="2664"/>
    <tableColumn id="13732" xr3:uid="{4E04A4CE-0DFE-4E54-B673-9F5CF217E907}" name="Column13712" dataDxfId="2663"/>
    <tableColumn id="13733" xr3:uid="{16F170A8-FC13-4C99-93D8-5A64F8D1E126}" name="Column13713" dataDxfId="2662"/>
    <tableColumn id="13734" xr3:uid="{59D01FB5-10F4-4902-B77A-88428675AAA0}" name="Column13714" dataDxfId="2661"/>
    <tableColumn id="13735" xr3:uid="{596B53E8-FFAE-4E27-B148-0FEAA889091B}" name="Column13715" dataDxfId="2660"/>
    <tableColumn id="13736" xr3:uid="{2D3B2E6B-4C86-41CA-A81F-1356D9F65B61}" name="Column13716" dataDxfId="2659"/>
    <tableColumn id="13737" xr3:uid="{4A3F54E0-4F75-4D91-8C9F-7B1E09677FFC}" name="Column13717" dataDxfId="2658"/>
    <tableColumn id="13738" xr3:uid="{72E4C5BA-DE1E-4722-AABB-853582CB7A66}" name="Column13718" dataDxfId="2657"/>
    <tableColumn id="13739" xr3:uid="{7B376E27-D7E7-4057-BFC8-096366EA0491}" name="Column13719" dataDxfId="2656"/>
    <tableColumn id="13740" xr3:uid="{D917C238-A1B9-44B0-B9F4-D4EDF0A55F40}" name="Column13720" dataDxfId="2655"/>
    <tableColumn id="13741" xr3:uid="{9E155AD2-2D87-4C15-9839-C7E85D50D913}" name="Column13721" dataDxfId="2654"/>
    <tableColumn id="13742" xr3:uid="{3CD117A9-F4B6-4EAB-A48A-B476FDDFA838}" name="Column13722" dataDxfId="2653"/>
    <tableColumn id="13743" xr3:uid="{B6403303-B1E6-450F-9C8B-3E6ADCE54A7B}" name="Column13723" dataDxfId="2652"/>
    <tableColumn id="13744" xr3:uid="{5EFE8E0D-F15E-4C54-AE92-A254928038B2}" name="Column13724" dataDxfId="2651"/>
    <tableColumn id="13745" xr3:uid="{13C885B2-99ED-4BEE-AE22-81E97C4FEC96}" name="Column13725" dataDxfId="2650"/>
    <tableColumn id="13746" xr3:uid="{E40B3FF8-DFA3-43A6-BBDA-9F8531E0F03A}" name="Column13726" dataDxfId="2649"/>
    <tableColumn id="13747" xr3:uid="{8F9B95C6-B2EC-43D1-BFFC-2D40F60ED1B2}" name="Column13727" dataDxfId="2648"/>
    <tableColumn id="13748" xr3:uid="{73FD4590-8238-44D4-B517-D59C444F561C}" name="Column13728" dataDxfId="2647"/>
    <tableColumn id="13749" xr3:uid="{07C4C6B7-59BE-4DFE-959E-C49945D379C6}" name="Column13729" dataDxfId="2646"/>
    <tableColumn id="13750" xr3:uid="{AEA95A18-1E71-41C5-8FF4-CAE40A37AC0B}" name="Column13730" dataDxfId="2645"/>
    <tableColumn id="13751" xr3:uid="{ECB71E10-E992-4941-8533-FA3D122312DE}" name="Column13731" dataDxfId="2644"/>
    <tableColumn id="13752" xr3:uid="{9A5E6D57-36B3-436E-83CB-62825C6870D8}" name="Column13732" dataDxfId="2643"/>
    <tableColumn id="13753" xr3:uid="{31D823F4-822C-43CA-9731-165BCE0D6F20}" name="Column13733" dataDxfId="2642"/>
    <tableColumn id="13754" xr3:uid="{30C0F0D3-3E63-41F3-9785-D4FCFE1E58B3}" name="Column13734" dataDxfId="2641"/>
    <tableColumn id="13755" xr3:uid="{5744EA23-8876-417E-B9E5-8EDFD6A08C17}" name="Column13735" dataDxfId="2640"/>
    <tableColumn id="13756" xr3:uid="{DBA1E416-FCC1-43CE-8BAA-77F520821F75}" name="Column13736" dataDxfId="2639"/>
    <tableColumn id="13757" xr3:uid="{815CF027-FA04-4C8E-A76D-AB8C8F6A8428}" name="Column13737" dataDxfId="2638"/>
    <tableColumn id="13758" xr3:uid="{B4DE112B-027C-473A-97DA-CD0CCFE706DC}" name="Column13738" dataDxfId="2637"/>
    <tableColumn id="13759" xr3:uid="{20439360-AE96-46B5-BC8A-00F8CA0C3F09}" name="Column13739" dataDxfId="2636"/>
    <tableColumn id="13760" xr3:uid="{B6BA1DE8-D182-4DA0-85C9-FC70F663979E}" name="Column13740" dataDxfId="2635"/>
    <tableColumn id="13761" xr3:uid="{13095B36-1BD2-4CDF-9D57-E8002DB08D64}" name="Column13741" dataDxfId="2634"/>
    <tableColumn id="13762" xr3:uid="{CF65585E-91EC-412B-8FB1-760087502EF7}" name="Column13742" dataDxfId="2633"/>
    <tableColumn id="13763" xr3:uid="{9384199C-0F4C-44A6-8B9F-B247E4EDCC41}" name="Column13743" dataDxfId="2632"/>
    <tableColumn id="13764" xr3:uid="{1B23EF6F-ADA3-4321-96E0-490CC32D9A5C}" name="Column13744" dataDxfId="2631"/>
    <tableColumn id="13765" xr3:uid="{9AA8A18E-F73C-4646-964E-E5C4285464D7}" name="Column13745" dataDxfId="2630"/>
    <tableColumn id="13766" xr3:uid="{4F81CD4A-B80E-482E-8E09-42570F0E4641}" name="Column13746" dataDxfId="2629"/>
    <tableColumn id="13767" xr3:uid="{A2A64475-61E4-418D-9AE1-3DBC471F8714}" name="Column13747" dataDxfId="2628"/>
    <tableColumn id="13768" xr3:uid="{61C109EC-C4AD-4D94-83B9-1FF80F23CAC8}" name="Column13748" dataDxfId="2627"/>
    <tableColumn id="13769" xr3:uid="{8610252A-FE30-498E-891C-5CF559C4DAC0}" name="Column13749" dataDxfId="2626"/>
    <tableColumn id="13770" xr3:uid="{922D635E-B3C7-41A5-A882-96E3898669CE}" name="Column13750" dataDxfId="2625"/>
    <tableColumn id="13771" xr3:uid="{534A4377-E5B3-4017-AE8E-F7755942D308}" name="Column13751" dataDxfId="2624"/>
    <tableColumn id="13772" xr3:uid="{D99AD8EC-7ABE-4504-9134-637032912C81}" name="Column13752" dataDxfId="2623"/>
    <tableColumn id="13773" xr3:uid="{94DBF0B0-D372-4485-A881-C910E7F598A7}" name="Column13753" dataDxfId="2622"/>
    <tableColumn id="13774" xr3:uid="{6F8278AD-9C5B-4DB6-B6A8-8E7C8D2DF2DF}" name="Column13754" dataDxfId="2621"/>
    <tableColumn id="13775" xr3:uid="{0092D016-B3EC-4837-B4B4-7C7C3611B202}" name="Column13755" dataDxfId="2620"/>
    <tableColumn id="13776" xr3:uid="{43D96BF0-C453-43D9-A576-0524FA3B57B6}" name="Column13756" dataDxfId="2619"/>
    <tableColumn id="13777" xr3:uid="{C89FA874-F35E-4A8C-9F9C-2163D0416950}" name="Column13757" dataDxfId="2618"/>
    <tableColumn id="13778" xr3:uid="{F32CF0DC-9EC9-48A1-BB81-B42C5042D209}" name="Column13758" dataDxfId="2617"/>
    <tableColumn id="13779" xr3:uid="{370F5FCC-BA29-480B-9491-6A3D90B206C2}" name="Column13759" dataDxfId="2616"/>
    <tableColumn id="13780" xr3:uid="{52637CBC-A6BE-4FAD-BA22-AF4FA7BF794D}" name="Column13760" dataDxfId="2615"/>
    <tableColumn id="13781" xr3:uid="{1175E367-3D11-470D-9713-BA6A8FE4D2EE}" name="Column13761" dataDxfId="2614"/>
    <tableColumn id="13782" xr3:uid="{3B549E0B-FA65-4C9A-9404-4CCC92C54FCB}" name="Column13762" dataDxfId="2613"/>
    <tableColumn id="13783" xr3:uid="{55120B1E-0901-4AAC-B9E8-5456DD7D9B7C}" name="Column13763" dataDxfId="2612"/>
    <tableColumn id="13784" xr3:uid="{A4B541D6-DFAF-46CF-B897-495FF0F431CA}" name="Column13764" dataDxfId="2611"/>
    <tableColumn id="13785" xr3:uid="{DAD9B69D-E09F-4F0F-8C8C-64EDEFF04A50}" name="Column13765" dataDxfId="2610"/>
    <tableColumn id="13786" xr3:uid="{443F727B-E7A2-44BE-B582-607273DB0843}" name="Column13766" dataDxfId="2609"/>
    <tableColumn id="13787" xr3:uid="{569F3EE4-6761-4FDE-AA2A-51B995C3E471}" name="Column13767" dataDxfId="2608"/>
    <tableColumn id="13788" xr3:uid="{4149780B-7429-4B54-93F9-B0FD270860B8}" name="Column13768" dataDxfId="2607"/>
    <tableColumn id="13789" xr3:uid="{8D15AE2D-7F66-4602-B0E8-69BBCB8E8249}" name="Column13769" dataDxfId="2606"/>
    <tableColumn id="13790" xr3:uid="{9BDCB3CC-33A1-435C-91E5-B5228B97E4CD}" name="Column13770" dataDxfId="2605"/>
    <tableColumn id="13791" xr3:uid="{60830DE0-D485-48F2-9311-2DBF927A8B4D}" name="Column13771" dataDxfId="2604"/>
    <tableColumn id="13792" xr3:uid="{A5407DF6-5138-46B3-937F-843A06F6116E}" name="Column13772" dataDxfId="2603"/>
    <tableColumn id="13793" xr3:uid="{FD09022C-9D5F-4881-B156-916EABC88B3F}" name="Column13773" dataDxfId="2602"/>
    <tableColumn id="13794" xr3:uid="{93394E67-01D7-48A6-A89F-0EC79CD5A798}" name="Column13774" dataDxfId="2601"/>
    <tableColumn id="13795" xr3:uid="{D80E51BD-3ADD-4C0B-9DD2-9FE112BE85A7}" name="Column13775" dataDxfId="2600"/>
    <tableColumn id="13796" xr3:uid="{42D64B85-DF24-43E7-BA69-52327E33BF54}" name="Column13776" dataDxfId="2599"/>
    <tableColumn id="13797" xr3:uid="{5AA3D3F7-3B91-4911-8EC7-B6F9C8CBCACB}" name="Column13777" dataDxfId="2598"/>
    <tableColumn id="13798" xr3:uid="{3B521794-C421-4F8D-8FA7-715A90FCD0FB}" name="Column13778" dataDxfId="2597"/>
    <tableColumn id="13799" xr3:uid="{2CC158BA-01E0-42DE-BB3C-3E1473CD9522}" name="Column13779" dataDxfId="2596"/>
    <tableColumn id="13800" xr3:uid="{03A9386C-A291-40DB-8348-14DEFACD75FF}" name="Column13780" dataDxfId="2595"/>
    <tableColumn id="13801" xr3:uid="{52E047D1-38EF-4DDE-BD6B-BC9A66A1F40B}" name="Column13781" dataDxfId="2594"/>
    <tableColumn id="13802" xr3:uid="{965D80B5-2583-4066-AEAE-2F4D0E37E988}" name="Column13782" dataDxfId="2593"/>
    <tableColumn id="13803" xr3:uid="{3B60AA88-22C1-45BC-A32B-6D6939AFB134}" name="Column13783" dataDxfId="2592"/>
    <tableColumn id="13804" xr3:uid="{B9756D7F-1F67-49F7-AE59-711F2BEE265A}" name="Column13784" dataDxfId="2591"/>
    <tableColumn id="13805" xr3:uid="{BA68C625-06EF-4D68-8C66-2B526F21CA77}" name="Column13785" dataDxfId="2590"/>
    <tableColumn id="13806" xr3:uid="{40D567E2-0A4A-4D6C-9E4F-73E36A6F7ADF}" name="Column13786" dataDxfId="2589"/>
    <tableColumn id="13807" xr3:uid="{C758D854-8465-4E20-8650-65693734C5C0}" name="Column13787" dataDxfId="2588"/>
    <tableColumn id="13808" xr3:uid="{6D1FCAB0-2010-4615-81AF-BB83FA25D09E}" name="Column13788" dataDxfId="2587"/>
    <tableColumn id="13809" xr3:uid="{8D44988E-ADA2-4C22-B18A-F6C8135BFA69}" name="Column13789" dataDxfId="2586"/>
    <tableColumn id="13810" xr3:uid="{0FA88758-AA74-4B69-85F4-3C1DB67481F5}" name="Column13790" dataDxfId="2585"/>
    <tableColumn id="13811" xr3:uid="{AEEA6A2A-6126-4A84-9072-7ACD75F894F6}" name="Column13791" dataDxfId="2584"/>
    <tableColumn id="13812" xr3:uid="{BD912378-B3FA-409E-BBB7-57B3204139BF}" name="Column13792" dataDxfId="2583"/>
    <tableColumn id="13813" xr3:uid="{9F5171E0-018D-4C0D-A067-D634F125B6A4}" name="Column13793" dataDxfId="2582"/>
    <tableColumn id="13814" xr3:uid="{B1A7D308-1F57-46FD-BE57-83F0AECE8676}" name="Column13794" dataDxfId="2581"/>
    <tableColumn id="13815" xr3:uid="{09CCCC2D-5464-40ED-B9EA-B9E940082655}" name="Column13795" dataDxfId="2580"/>
    <tableColumn id="13816" xr3:uid="{0D72B070-150F-41E7-B308-FB2009D9303F}" name="Column13796" dataDxfId="2579"/>
    <tableColumn id="13817" xr3:uid="{D25A5BE1-F783-40EC-942B-BEB2D5EB52DA}" name="Column13797" dataDxfId="2578"/>
    <tableColumn id="13818" xr3:uid="{C4E11C1A-E63D-487F-9CE0-4E2F898A4EAB}" name="Column13798" dataDxfId="2577"/>
    <tableColumn id="13819" xr3:uid="{431CEBC4-B840-4F36-AB2D-8634FC3770AC}" name="Column13799" dataDxfId="2576"/>
    <tableColumn id="13820" xr3:uid="{147A2F6D-AD23-4DDD-88A0-18ECDD851ED6}" name="Column13800" dataDxfId="2575"/>
    <tableColumn id="13821" xr3:uid="{8865EF30-3C5F-4898-AE5F-C06BAFE6E5D3}" name="Column13801" dataDxfId="2574"/>
    <tableColumn id="13822" xr3:uid="{F74E3F72-93AC-4B67-9E19-B50ABEC0BBBA}" name="Column13802" dataDxfId="2573"/>
    <tableColumn id="13823" xr3:uid="{CFC93379-66D4-4B33-B167-A5667DC9CF93}" name="Column13803" dataDxfId="2572"/>
    <tableColumn id="13824" xr3:uid="{746818DF-5C5C-46C4-899B-D8085CFEFA74}" name="Column13804" dataDxfId="2571"/>
    <tableColumn id="13825" xr3:uid="{0A019B99-A5D4-4DE0-AD79-F8DFD3C1624C}" name="Column13805" dataDxfId="2570"/>
    <tableColumn id="13826" xr3:uid="{E613D574-C506-4978-B095-90A05A1E57DD}" name="Column13806" dataDxfId="2569"/>
    <tableColumn id="13827" xr3:uid="{889DA042-0DD5-4615-A975-AFD31808C251}" name="Column13807" dataDxfId="2568"/>
    <tableColumn id="13828" xr3:uid="{66AB45A4-1F09-4EA7-B67E-C98AF761CA2B}" name="Column13808" dataDxfId="2567"/>
    <tableColumn id="13829" xr3:uid="{C2764664-2694-4914-8743-3D6038638E8C}" name="Column13809" dataDxfId="2566"/>
    <tableColumn id="13830" xr3:uid="{99555FB4-D1E2-4624-841B-BC6397E9730C}" name="Column13810" dataDxfId="2565"/>
    <tableColumn id="13831" xr3:uid="{B2270380-E2F6-4A6C-936E-62CBAE4A17EC}" name="Column13811" dataDxfId="2564"/>
    <tableColumn id="13832" xr3:uid="{1502720D-6E70-4D6A-9242-E47BAF9AABBF}" name="Column13812" dataDxfId="2563"/>
    <tableColumn id="13833" xr3:uid="{176DD93A-453B-4599-AA2C-40D9472E1B5D}" name="Column13813" dataDxfId="2562"/>
    <tableColumn id="13834" xr3:uid="{01AAC9BE-6655-4A1B-BBBF-29000F9BC164}" name="Column13814" dataDxfId="2561"/>
    <tableColumn id="13835" xr3:uid="{C7ECAE26-0F05-41E1-943E-44487C476C4F}" name="Column13815" dataDxfId="2560"/>
    <tableColumn id="13836" xr3:uid="{18BD2EBC-C59D-438E-B319-44848E47C5B8}" name="Column13816" dataDxfId="2559"/>
    <tableColumn id="13837" xr3:uid="{48261D03-FC2E-4F1D-8529-382BEC03A8F0}" name="Column13817" dataDxfId="2558"/>
    <tableColumn id="13838" xr3:uid="{68DAFD36-3334-45B2-BDBE-848B44036302}" name="Column13818" dataDxfId="2557"/>
    <tableColumn id="13839" xr3:uid="{B87EA4C1-44A9-4A86-896D-1171EF4D91FB}" name="Column13819" dataDxfId="2556"/>
    <tableColumn id="13840" xr3:uid="{8E43D617-CBAE-4DAE-8044-CBC3BD694D15}" name="Column13820" dataDxfId="2555"/>
    <tableColumn id="13841" xr3:uid="{0CD02E95-8347-4985-9CD2-51643B9C050E}" name="Column13821" dataDxfId="2554"/>
    <tableColumn id="13842" xr3:uid="{B443CC6F-AE6C-4FE7-9C91-1306C9CE0DB9}" name="Column13822" dataDxfId="2553"/>
    <tableColumn id="13843" xr3:uid="{0A6C5302-F7C2-4639-8420-5B2DC113C789}" name="Column13823" dataDxfId="2552"/>
    <tableColumn id="13844" xr3:uid="{A011C551-10F6-42AB-907D-1D56307161AA}" name="Column13824" dataDxfId="2551"/>
    <tableColumn id="13845" xr3:uid="{2B27B38F-AC84-4069-B68F-1E39C34EB58A}" name="Column13825" dataDxfId="2550"/>
    <tableColumn id="13846" xr3:uid="{C922284E-A386-46BB-BFB9-3F57CBAF7A0F}" name="Column13826" dataDxfId="2549"/>
    <tableColumn id="13847" xr3:uid="{9198BEEE-ADBD-4E18-8470-97DEF1DB3C97}" name="Column13827" dataDxfId="2548"/>
    <tableColumn id="13848" xr3:uid="{4D1ADB77-47EA-4643-9B3F-0574BABC0090}" name="Column13828" dataDxfId="2547"/>
    <tableColumn id="13849" xr3:uid="{0DCAE38E-C0D1-40A5-9816-DC42E21CD961}" name="Column13829" dataDxfId="2546"/>
    <tableColumn id="13850" xr3:uid="{EB65B4E9-6B0D-4DB6-B214-804397DDD504}" name="Column13830" dataDxfId="2545"/>
    <tableColumn id="13851" xr3:uid="{B4773C63-D53A-4D5A-B9D5-499843D04974}" name="Column13831" dataDxfId="2544"/>
    <tableColumn id="13852" xr3:uid="{242D0125-1771-4BCD-B00F-0D3073870F34}" name="Column13832" dataDxfId="2543"/>
    <tableColumn id="13853" xr3:uid="{C7A43059-E081-4F6D-BB72-D061B16AA0D1}" name="Column13833" dataDxfId="2542"/>
    <tableColumn id="13854" xr3:uid="{A676E107-E59F-4524-9EDB-965A81E0D3A3}" name="Column13834" dataDxfId="2541"/>
    <tableColumn id="13855" xr3:uid="{A85FC640-5768-497D-A50E-6D7EE559137D}" name="Column13835" dataDxfId="2540"/>
    <tableColumn id="13856" xr3:uid="{2E63E858-0D80-46BC-A5BA-0E99849882BE}" name="Column13836" dataDxfId="2539"/>
    <tableColumn id="13857" xr3:uid="{1271BF82-1407-4553-98A9-F637F2E783FB}" name="Column13837" dataDxfId="2538"/>
    <tableColumn id="13858" xr3:uid="{AE216B9E-210F-4432-A8C9-2098D4A1AA6F}" name="Column13838" dataDxfId="2537"/>
    <tableColumn id="13859" xr3:uid="{E4E9602B-1B3C-450A-9147-6266B290F78F}" name="Column13839" dataDxfId="2536"/>
    <tableColumn id="13860" xr3:uid="{F4EB5CD1-2F19-489E-B6A5-3BEAC4C2E16D}" name="Column13840" dataDxfId="2535"/>
    <tableColumn id="13861" xr3:uid="{EC95A08F-5853-4024-B10E-A2BAF84A6848}" name="Column13841" dataDxfId="2534"/>
    <tableColumn id="13862" xr3:uid="{82A80511-4930-4917-8D10-2E77ADABBB42}" name="Column13842" dataDxfId="2533"/>
    <tableColumn id="13863" xr3:uid="{ABBD5DA8-FCB4-44E6-873D-350095B52633}" name="Column13843" dataDxfId="2532"/>
    <tableColumn id="13864" xr3:uid="{E9DA7640-F781-40EF-8CB5-F01EBD1846F2}" name="Column13844" dataDxfId="2531"/>
    <tableColumn id="13865" xr3:uid="{A4F67421-4F65-4183-BE81-A3D2B2DE7DC3}" name="Column13845" dataDxfId="2530"/>
    <tableColumn id="13866" xr3:uid="{FAA4721E-61E0-43CC-899E-55DF043E5F1D}" name="Column13846" dataDxfId="2529"/>
    <tableColumn id="13867" xr3:uid="{79FF81FE-5915-4066-85C0-7FA003DE22C0}" name="Column13847" dataDxfId="2528"/>
    <tableColumn id="13868" xr3:uid="{F1CA1C15-DB05-419E-9924-D6ADBF569930}" name="Column13848" dataDxfId="2527"/>
    <tableColumn id="13869" xr3:uid="{9EE430E8-CE81-4F46-B7FA-38FDEE53CAC2}" name="Column13849" dataDxfId="2526"/>
    <tableColumn id="13870" xr3:uid="{774905C0-73D8-4B7B-80F5-0ECCD1957A54}" name="Column13850" dataDxfId="2525"/>
    <tableColumn id="13871" xr3:uid="{0411332D-D75F-47F1-956E-36B253A9747E}" name="Column13851" dataDxfId="2524"/>
    <tableColumn id="13872" xr3:uid="{E3579138-7C4D-465E-A424-B9846080D9A2}" name="Column13852" dataDxfId="2523"/>
    <tableColumn id="13873" xr3:uid="{27FAEE6C-2F59-4B62-B199-2A844C21601B}" name="Column13853" dataDxfId="2522"/>
    <tableColumn id="13874" xr3:uid="{AE650E3D-91CC-41C9-8080-DE82DC10EDD9}" name="Column13854" dataDxfId="2521"/>
    <tableColumn id="13875" xr3:uid="{80FC3E22-2BEB-4863-BAA4-465980DB2603}" name="Column13855" dataDxfId="2520"/>
    <tableColumn id="13876" xr3:uid="{ED019597-852B-4176-BFB1-CD1BE5E91377}" name="Column13856" dataDxfId="2519"/>
    <tableColumn id="13877" xr3:uid="{EEF9EAD5-C135-4549-B8B5-B90703C27557}" name="Column13857" dataDxfId="2518"/>
    <tableColumn id="13878" xr3:uid="{26ED8BE9-9C58-4AE2-BA14-AFA4FD2DF5E9}" name="Column13858" dataDxfId="2517"/>
    <tableColumn id="13879" xr3:uid="{A6F846CF-ADAC-40BB-A683-028D69314E2D}" name="Column13859" dataDxfId="2516"/>
    <tableColumn id="13880" xr3:uid="{F44B74DD-7B8D-4CB3-B993-328E98A5C7F2}" name="Column13860" dataDxfId="2515"/>
    <tableColumn id="13881" xr3:uid="{7E41C4B5-9D2C-4900-913C-B5C8408D017F}" name="Column13861" dataDxfId="2514"/>
    <tableColumn id="13882" xr3:uid="{27B1FC95-5160-4C47-B5E1-35BA681DA68E}" name="Column13862" dataDxfId="2513"/>
    <tableColumn id="13883" xr3:uid="{8990C6E6-99E1-411C-A2F9-C3619B63EEC9}" name="Column13863" dataDxfId="2512"/>
    <tableColumn id="13884" xr3:uid="{E3B60F89-CEC9-4337-9E02-A9573A3C0C82}" name="Column13864" dataDxfId="2511"/>
    <tableColumn id="13885" xr3:uid="{FE34ADF7-B65A-49B8-9751-BC8B9B5504F5}" name="Column13865" dataDxfId="2510"/>
    <tableColumn id="13886" xr3:uid="{71036275-1FA4-4CC8-A3A3-F5E2ED76C4BE}" name="Column13866" dataDxfId="2509"/>
    <tableColumn id="13887" xr3:uid="{97245B3B-F5B5-4E3A-9A76-0B6A3179A035}" name="Column13867" dataDxfId="2508"/>
    <tableColumn id="13888" xr3:uid="{28FD6912-B1F9-42A0-B110-F41592B33C4D}" name="Column13868" dataDxfId="2507"/>
    <tableColumn id="13889" xr3:uid="{95082530-A73B-4543-A025-BC85DFDF34B4}" name="Column13869" dataDxfId="2506"/>
    <tableColumn id="13890" xr3:uid="{7003AAA6-0775-4E43-AF3C-E98169BA8DA8}" name="Column13870" dataDxfId="2505"/>
    <tableColumn id="13891" xr3:uid="{AA279C99-0351-41EC-92B1-434C53A4493B}" name="Column13871" dataDxfId="2504"/>
    <tableColumn id="13892" xr3:uid="{B13440EB-1191-406C-B441-C6B98237E560}" name="Column13872" dataDxfId="2503"/>
    <tableColumn id="13893" xr3:uid="{1FEDE29A-2EC5-4120-9AED-CCD303D89A6A}" name="Column13873" dataDxfId="2502"/>
    <tableColumn id="13894" xr3:uid="{7604F2BC-203D-469A-8AEA-C944B5C683C3}" name="Column13874" dataDxfId="2501"/>
    <tableColumn id="13895" xr3:uid="{2551C89C-261E-48AE-B03E-8115F02B70E8}" name="Column13875" dataDxfId="2500"/>
    <tableColumn id="13896" xr3:uid="{E1EF6D0C-9CAB-418B-B19B-7836FACB6FAE}" name="Column13876" dataDxfId="2499"/>
    <tableColumn id="13897" xr3:uid="{D57FB51D-9DF7-4081-97DB-974130F1EA25}" name="Column13877" dataDxfId="2498"/>
    <tableColumn id="13898" xr3:uid="{3D3404B3-AA0F-4721-B997-B5191347CAF7}" name="Column13878" dataDxfId="2497"/>
    <tableColumn id="13899" xr3:uid="{64DE564A-3C6C-4DC9-A8F3-737EB0700E7E}" name="Column13879" dataDxfId="2496"/>
    <tableColumn id="13900" xr3:uid="{20AB21AD-C9D5-4ECC-BCB4-FB5D4C88F8B2}" name="Column13880" dataDxfId="2495"/>
    <tableColumn id="13901" xr3:uid="{5B7D04DB-1E65-4A2F-9B86-098598D9E384}" name="Column13881" dataDxfId="2494"/>
    <tableColumn id="13902" xr3:uid="{68B7F3CB-C8B4-4B7A-B03D-7F36624F0D34}" name="Column13882" dataDxfId="2493"/>
    <tableColumn id="13903" xr3:uid="{C5E0FFC0-6C0D-4169-B2BE-617087180AA5}" name="Column13883" dataDxfId="2492"/>
    <tableColumn id="13904" xr3:uid="{11B2FB45-54B4-4A42-9E92-47AA57952822}" name="Column13884" dataDxfId="2491"/>
    <tableColumn id="13905" xr3:uid="{56B58914-1FD0-490F-8AB1-316017B50FD2}" name="Column13885" dataDxfId="2490"/>
    <tableColumn id="13906" xr3:uid="{F06BA896-3577-4484-80A9-A1E80D66D396}" name="Column13886" dataDxfId="2489"/>
    <tableColumn id="13907" xr3:uid="{8A4EC1A8-7D51-4B82-ABCF-D82BDA10788B}" name="Column13887" dataDxfId="2488"/>
    <tableColumn id="13908" xr3:uid="{67CA1CA2-AC90-436C-9489-48E481DEA414}" name="Column13888" dataDxfId="2487"/>
    <tableColumn id="13909" xr3:uid="{5B3F43C9-62CE-4D2B-A510-3BC5AB8014B1}" name="Column13889" dataDxfId="2486"/>
    <tableColumn id="13910" xr3:uid="{79ED35B6-559E-4F05-A46E-9C9588E56A2E}" name="Column13890" dataDxfId="2485"/>
    <tableColumn id="13911" xr3:uid="{A8D07598-D795-4288-9320-413921D21DEA}" name="Column13891" dataDxfId="2484"/>
    <tableColumn id="13912" xr3:uid="{675F2433-1CD1-47A7-9145-A71C76032111}" name="Column13892" dataDxfId="2483"/>
    <tableColumn id="13913" xr3:uid="{B200C718-961C-4840-A2FB-BFAA90B2167B}" name="Column13893" dataDxfId="2482"/>
    <tableColumn id="13914" xr3:uid="{1784D807-74BE-4393-A6CF-F8B5C76BB4E4}" name="Column13894" dataDxfId="2481"/>
    <tableColumn id="13915" xr3:uid="{855F2A27-79B7-48BF-B8F5-561BB6FA4530}" name="Column13895" dataDxfId="2480"/>
    <tableColumn id="13916" xr3:uid="{7D77E3FA-7A2B-4866-AB25-F645452486C2}" name="Column13896" dataDxfId="2479"/>
    <tableColumn id="13917" xr3:uid="{258D3538-2ED6-43AF-9CEF-E7B01C30AE0D}" name="Column13897" dataDxfId="2478"/>
    <tableColumn id="13918" xr3:uid="{CB14DEBE-705F-44CD-9A64-4EEF6D650003}" name="Column13898" dataDxfId="2477"/>
    <tableColumn id="13919" xr3:uid="{823C35B3-4FC4-4161-AABB-D85EE0E83415}" name="Column13899" dataDxfId="2476"/>
    <tableColumn id="13920" xr3:uid="{DEC2D81D-68D8-4345-873C-2A0E32BE0055}" name="Column13900" dataDxfId="2475"/>
    <tableColumn id="13921" xr3:uid="{1A6E2741-FCF7-4B3A-BA78-54455461AB8B}" name="Column13901" dataDxfId="2474"/>
    <tableColumn id="13922" xr3:uid="{3502510E-799D-4D90-BC86-889ECA87E7B7}" name="Column13902" dataDxfId="2473"/>
    <tableColumn id="13923" xr3:uid="{9D3C97B9-F3E4-47F6-980B-B6562BA75188}" name="Column13903" dataDxfId="2472"/>
    <tableColumn id="13924" xr3:uid="{862D2101-8586-4210-A55A-22200D327D9F}" name="Column13904" dataDxfId="2471"/>
    <tableColumn id="13925" xr3:uid="{A9F2BACC-455E-4772-BFB9-873729CCE920}" name="Column13905" dataDxfId="2470"/>
    <tableColumn id="13926" xr3:uid="{87412352-78BC-4C65-B99E-600BD43A6C2C}" name="Column13906" dataDxfId="2469"/>
    <tableColumn id="13927" xr3:uid="{83902660-FF36-4571-BC4E-B6E348CFB4A8}" name="Column13907" dataDxfId="2468"/>
    <tableColumn id="13928" xr3:uid="{4C89FC80-E9F1-4A6C-B0E5-DF5C619215AD}" name="Column13908" dataDxfId="2467"/>
    <tableColumn id="13929" xr3:uid="{0C126272-12BA-4958-A8DB-386593C3D9F6}" name="Column13909" dataDxfId="2466"/>
    <tableColumn id="13930" xr3:uid="{51D4344B-615D-43DB-9B19-9C474EFD00F7}" name="Column13910" dataDxfId="2465"/>
    <tableColumn id="13931" xr3:uid="{168A817D-41E1-4C59-A26D-07B7B4F2DAB7}" name="Column13911" dataDxfId="2464"/>
    <tableColumn id="13932" xr3:uid="{F5E9C246-41BB-4E3A-8F91-875191151269}" name="Column13912" dataDxfId="2463"/>
    <tableColumn id="13933" xr3:uid="{B8271549-4F8A-4844-9CBB-A7FAB8B32297}" name="Column13913" dataDxfId="2462"/>
    <tableColumn id="13934" xr3:uid="{EDD79A9E-3EB6-498D-A2A3-3A691832D7E3}" name="Column13914" dataDxfId="2461"/>
    <tableColumn id="13935" xr3:uid="{8203E03A-3BAF-4F2D-850E-28F4E0BD2715}" name="Column13915" dataDxfId="2460"/>
    <tableColumn id="13936" xr3:uid="{28BA19DC-9E3F-4D5D-894B-3FC4A14CF380}" name="Column13916" dataDxfId="2459"/>
    <tableColumn id="13937" xr3:uid="{7D4BB838-6B8A-415F-8335-68EB633FA131}" name="Column13917" dataDxfId="2458"/>
    <tableColumn id="13938" xr3:uid="{919D31B6-1C64-4732-8BA7-D8F254FCAD74}" name="Column13918" dataDxfId="2457"/>
    <tableColumn id="13939" xr3:uid="{7DC063C4-D5E0-4982-B5CC-74442AE9ECB7}" name="Column13919" dataDxfId="2456"/>
    <tableColumn id="13940" xr3:uid="{E782B402-7EF9-41A7-BE88-D8A777FC5E56}" name="Column13920" dataDxfId="2455"/>
    <tableColumn id="13941" xr3:uid="{FA0101E2-FEBB-4B6B-8A11-7FEAE379A9B2}" name="Column13921" dataDxfId="2454"/>
    <tableColumn id="13942" xr3:uid="{0AD8873D-BC44-4D99-AD07-03E91B5A8F98}" name="Column13922" dataDxfId="2453"/>
    <tableColumn id="13943" xr3:uid="{0CC9F3DC-E734-48B6-8518-1FCD123176E9}" name="Column13923" dataDxfId="2452"/>
    <tableColumn id="13944" xr3:uid="{A2463D08-1F38-4789-9C3B-6B9177B1E7F5}" name="Column13924" dataDxfId="2451"/>
    <tableColumn id="13945" xr3:uid="{B3911BAB-1442-4058-882E-8362DA45EC7F}" name="Column13925" dataDxfId="2450"/>
    <tableColumn id="13946" xr3:uid="{A5F6A920-5AB6-4369-9363-C913E0D0DCC6}" name="Column13926" dataDxfId="2449"/>
    <tableColumn id="13947" xr3:uid="{B751F4B9-22F1-44FD-8FBB-C0C8F712AE9A}" name="Column13927" dataDxfId="2448"/>
    <tableColumn id="13948" xr3:uid="{69068253-AFBC-40D2-96A0-CB8112448C84}" name="Column13928" dataDxfId="2447"/>
    <tableColumn id="13949" xr3:uid="{2400B345-BBA6-46FD-8EB9-23AEB1D5ABD6}" name="Column13929" dataDxfId="2446"/>
    <tableColumn id="13950" xr3:uid="{787B7A4F-239D-4443-8822-B2786E8DDAA2}" name="Column13930" dataDxfId="2445"/>
    <tableColumn id="13951" xr3:uid="{9A864FFB-9BB6-4A8B-8E2C-B19F2631C567}" name="Column13931" dataDxfId="2444"/>
    <tableColumn id="13952" xr3:uid="{6690E6F8-D507-43EB-80E6-151164B6B4A0}" name="Column13932" dataDxfId="2443"/>
    <tableColumn id="13953" xr3:uid="{4DE18AB1-1756-46D8-A1E7-31DD94F18599}" name="Column13933" dataDxfId="2442"/>
    <tableColumn id="13954" xr3:uid="{5144CAA5-DD41-4229-8729-03824936BCE4}" name="Column13934" dataDxfId="2441"/>
    <tableColumn id="13955" xr3:uid="{63366461-1659-43BF-938D-0937BABD4396}" name="Column13935" dataDxfId="2440"/>
    <tableColumn id="13956" xr3:uid="{BEC6B164-44FC-4AF9-8159-DD85C5EFA805}" name="Column13936" dataDxfId="2439"/>
    <tableColumn id="13957" xr3:uid="{A2D66221-A2A3-4CB7-8361-BB7669FBF14B}" name="Column13937" dataDxfId="2438"/>
    <tableColumn id="13958" xr3:uid="{5939E980-B88F-4B55-B59C-D011243C2E12}" name="Column13938" dataDxfId="2437"/>
    <tableColumn id="13959" xr3:uid="{09301287-E0ED-4A0A-B54E-F0EBE431DF6A}" name="Column13939" dataDxfId="2436"/>
    <tableColumn id="13960" xr3:uid="{1BD062CE-EAF6-4EA2-91F9-49DF67F51033}" name="Column13940" dataDxfId="2435"/>
    <tableColumn id="13961" xr3:uid="{EA54842A-6B50-419E-B48F-16B9B83E919A}" name="Column13941" dataDxfId="2434"/>
    <tableColumn id="13962" xr3:uid="{AAE6CFD0-C0BD-4603-AF6F-42659D2CE917}" name="Column13942" dataDxfId="2433"/>
    <tableColumn id="13963" xr3:uid="{6982788C-C056-47AD-9F53-5E05FE15C128}" name="Column13943" dataDxfId="2432"/>
    <tableColumn id="13964" xr3:uid="{903CB2E5-E833-4691-9BB7-F1EF4D389D05}" name="Column13944" dataDxfId="2431"/>
    <tableColumn id="13965" xr3:uid="{21EE851E-EAD7-484F-BF58-4F643E98C3A0}" name="Column13945" dataDxfId="2430"/>
    <tableColumn id="13966" xr3:uid="{1E2772E6-BF78-403A-B8CA-3892E4B9E514}" name="Column13946" dataDxfId="2429"/>
    <tableColumn id="13967" xr3:uid="{0D0A0F02-2D46-48FE-A8E0-F824644A75C0}" name="Column13947" dataDxfId="2428"/>
    <tableColumn id="13968" xr3:uid="{144DCE62-6BAC-48E4-8BE5-EF3E35354332}" name="Column13948" dataDxfId="2427"/>
    <tableColumn id="13969" xr3:uid="{E9916F08-A04C-4D2A-A957-86E1036EE928}" name="Column13949" dataDxfId="2426"/>
    <tableColumn id="13970" xr3:uid="{EE4FEF3A-E336-4E92-AE24-39C0F7EA2A0C}" name="Column13950" dataDxfId="2425"/>
    <tableColumn id="13971" xr3:uid="{2CDD45BC-C981-4109-B1C4-D1D0BAB857CC}" name="Column13951" dataDxfId="2424"/>
    <tableColumn id="13972" xr3:uid="{1FA83E92-8130-48A2-A71E-B1F267F7B6EE}" name="Column13952" dataDxfId="2423"/>
    <tableColumn id="13973" xr3:uid="{B0568036-7545-4547-8A2F-78BBFE005CE2}" name="Column13953" dataDxfId="2422"/>
    <tableColumn id="13974" xr3:uid="{AD41C503-E753-4AAD-A237-5C466378D7D8}" name="Column13954" dataDxfId="2421"/>
    <tableColumn id="13975" xr3:uid="{8E972E02-1B07-4B65-AC5A-E6E71392FDCB}" name="Column13955" dataDxfId="2420"/>
    <tableColumn id="13976" xr3:uid="{A746AFC7-AA2C-4565-8C03-FFD51B94742D}" name="Column13956" dataDxfId="2419"/>
    <tableColumn id="13977" xr3:uid="{5DA1986F-2FDE-45BE-8D3A-14D13F59B97A}" name="Column13957" dataDxfId="2418"/>
    <tableColumn id="13978" xr3:uid="{67001F00-7302-4819-8A7C-BE6F9204D577}" name="Column13958" dataDxfId="2417"/>
    <tableColumn id="13979" xr3:uid="{137335B5-797D-45E9-9F7C-E74D483F9E06}" name="Column13959" dataDxfId="2416"/>
    <tableColumn id="13980" xr3:uid="{FA6AE746-5515-41E2-AED8-975730CC06FD}" name="Column13960" dataDxfId="2415"/>
    <tableColumn id="13981" xr3:uid="{01CE732D-0C99-446F-B5ED-2556CF47C888}" name="Column13961" dataDxfId="2414"/>
    <tableColumn id="13982" xr3:uid="{13FA9C33-56BF-45D8-B333-46FD328C16E1}" name="Column13962" dataDxfId="2413"/>
    <tableColumn id="13983" xr3:uid="{A550C1CE-58F4-497F-A9E4-62218033F7DE}" name="Column13963" dataDxfId="2412"/>
    <tableColumn id="13984" xr3:uid="{90C5E15B-3AEA-40EF-A78A-E94D0916025D}" name="Column13964" dataDxfId="2411"/>
    <tableColumn id="13985" xr3:uid="{A3EF95A1-635C-4381-8D69-CE5C6BE1E21C}" name="Column13965" dataDxfId="2410"/>
    <tableColumn id="13986" xr3:uid="{4FBF7FD4-F1E0-4F35-86AF-62FB93D1D4A3}" name="Column13966" dataDxfId="2409"/>
    <tableColumn id="13987" xr3:uid="{2AD4AB69-83E8-4920-8DBF-1C275899BDE1}" name="Column13967" dataDxfId="2408"/>
    <tableColumn id="13988" xr3:uid="{CC45E1AF-5A7F-4891-A7E2-35C843935E57}" name="Column13968" dataDxfId="2407"/>
    <tableColumn id="13989" xr3:uid="{038444E3-D6DE-4A48-A2EE-23E1B4E98763}" name="Column13969" dataDxfId="2406"/>
    <tableColumn id="13990" xr3:uid="{D5192105-B27F-474F-A0A0-B985D96CED8D}" name="Column13970" dataDxfId="2405"/>
    <tableColumn id="13991" xr3:uid="{40331C03-C66E-417A-9931-2BBDE2903027}" name="Column13971" dataDxfId="2404"/>
    <tableColumn id="13992" xr3:uid="{D1844C4D-BACC-4667-8407-A9DFBBD365FD}" name="Column13972" dataDxfId="2403"/>
    <tableColumn id="13993" xr3:uid="{F8EBD494-2397-474E-AD98-A544BF376A2F}" name="Column13973" dataDxfId="2402"/>
    <tableColumn id="13994" xr3:uid="{AF0D455E-2474-4435-BA64-4B2BB4EAA134}" name="Column13974" dataDxfId="2401"/>
    <tableColumn id="13995" xr3:uid="{6CB3B4C1-8B2C-4843-9B0E-CB9157F39BD0}" name="Column13975" dataDxfId="2400"/>
    <tableColumn id="13996" xr3:uid="{C1CACC1C-2BB0-4F82-A2FB-7D149434CCF7}" name="Column13976" dataDxfId="2399"/>
    <tableColumn id="13997" xr3:uid="{68BE583F-E665-4D65-992D-ECA8290AEA1B}" name="Column13977" dataDxfId="2398"/>
    <tableColumn id="13998" xr3:uid="{1180112F-0095-4054-82DF-FFFC4A6A6A8A}" name="Column13978" dataDxfId="2397"/>
    <tableColumn id="13999" xr3:uid="{9F14D841-9C5E-475D-89EC-32A4F12015D6}" name="Column13979" dataDxfId="2396"/>
    <tableColumn id="14000" xr3:uid="{CED9AF77-4BF8-450F-8A04-AA6AE18F0055}" name="Column13980" dataDxfId="2395"/>
    <tableColumn id="14001" xr3:uid="{D38E4104-89D5-472E-B06B-B9EF2774338D}" name="Column13981" dataDxfId="2394"/>
    <tableColumn id="14002" xr3:uid="{CBBF2BE7-6CC0-4325-A158-4E27B935D451}" name="Column13982" dataDxfId="2393"/>
    <tableColumn id="14003" xr3:uid="{414B7715-D1A9-433F-93CA-794BE507731D}" name="Column13983" dataDxfId="2392"/>
    <tableColumn id="14004" xr3:uid="{68072646-6D85-4D30-AE19-CEB16199A6E1}" name="Column13984" dataDxfId="2391"/>
    <tableColumn id="14005" xr3:uid="{60CEB97E-2057-45DD-96EC-5D764DF47572}" name="Column13985" dataDxfId="2390"/>
    <tableColumn id="14006" xr3:uid="{FB08DB57-7DC3-4381-97D1-B6EB508BC293}" name="Column13986" dataDxfId="2389"/>
    <tableColumn id="14007" xr3:uid="{7D6180D2-602F-4E50-A944-4C3E4611E582}" name="Column13987" dataDxfId="2388"/>
    <tableColumn id="14008" xr3:uid="{E24A3410-6CD8-47A0-B31B-E932FC2539DE}" name="Column13988" dataDxfId="2387"/>
    <tableColumn id="14009" xr3:uid="{54A81CF5-D437-474E-BB48-7ABA3EF150D8}" name="Column13989" dataDxfId="2386"/>
    <tableColumn id="14010" xr3:uid="{2F8F194E-A5E2-4A58-8D06-49F5400F66EA}" name="Column13990" dataDxfId="2385"/>
    <tableColumn id="14011" xr3:uid="{F3366C81-E33C-4DF7-8FF5-A64B2C7EB8F5}" name="Column13991" dataDxfId="2384"/>
    <tableColumn id="14012" xr3:uid="{7005974B-D426-466E-9E1A-837070DF77A4}" name="Column13992" dataDxfId="2383"/>
    <tableColumn id="14013" xr3:uid="{74F59077-6F0E-43F2-92F9-39B35F9B8815}" name="Column13993" dataDxfId="2382"/>
    <tableColumn id="14014" xr3:uid="{B079E540-864F-4650-BFD5-F10F48F11C99}" name="Column13994" dataDxfId="2381"/>
    <tableColumn id="14015" xr3:uid="{E8B728FC-8D89-4771-A69C-90F543F408E3}" name="Column13995" dataDxfId="2380"/>
    <tableColumn id="14016" xr3:uid="{1FDA99C5-6736-4A24-9C37-FD2FCEA3508C}" name="Column13996" dataDxfId="2379"/>
    <tableColumn id="14017" xr3:uid="{04224720-D5F3-4589-9822-0C9D3A63F35D}" name="Column13997" dataDxfId="2378"/>
    <tableColumn id="14018" xr3:uid="{20883AA6-352F-492D-B456-0B84F4D9795E}" name="Column13998" dataDxfId="2377"/>
    <tableColumn id="14019" xr3:uid="{1658F802-B71A-400D-9F81-C3D3327B849D}" name="Column13999" dataDxfId="2376"/>
    <tableColumn id="14020" xr3:uid="{82C643D0-E4FC-4480-B4F0-CF1070030246}" name="Column14000" dataDxfId="2375"/>
    <tableColumn id="14021" xr3:uid="{053DB416-CD2C-4DE8-9D54-C9E9CFEA679F}" name="Column14001" dataDxfId="2374"/>
    <tableColumn id="14022" xr3:uid="{48CA56C1-3A27-4A88-B36F-4EE5AB35239F}" name="Column14002" dataDxfId="2373"/>
    <tableColumn id="14023" xr3:uid="{7AB59950-CBDD-4F7E-B7A7-79BCC224BE7D}" name="Column14003" dataDxfId="2372"/>
    <tableColumn id="14024" xr3:uid="{CBECD336-6CA8-469C-9CC6-B476E1C64038}" name="Column14004" dataDxfId="2371"/>
    <tableColumn id="14025" xr3:uid="{DCE656EA-6EE0-4126-BF16-828C59909AB8}" name="Column14005" dataDxfId="2370"/>
    <tableColumn id="14026" xr3:uid="{18EB47AB-50E5-40E4-87AD-B995E196914A}" name="Column14006" dataDxfId="2369"/>
    <tableColumn id="14027" xr3:uid="{EE85E976-2E6F-4B26-8225-25B5E434267B}" name="Column14007" dataDxfId="2368"/>
    <tableColumn id="14028" xr3:uid="{A4EC1E78-E0F8-4544-8A6A-7F9292E145BE}" name="Column14008" dataDxfId="2367"/>
    <tableColumn id="14029" xr3:uid="{C45062A1-B505-46B5-89D2-34401EDF0C94}" name="Column14009" dataDxfId="2366"/>
    <tableColumn id="14030" xr3:uid="{25B6FFE8-E62B-43BB-A59B-6426E8376016}" name="Column14010" dataDxfId="2365"/>
    <tableColumn id="14031" xr3:uid="{3F4F47B2-BD00-4CCB-809D-270F82E020E9}" name="Column14011" dataDxfId="2364"/>
    <tableColumn id="14032" xr3:uid="{9C6D1BBC-957C-4E61-8A5B-F14111C75293}" name="Column14012" dataDxfId="2363"/>
    <tableColumn id="14033" xr3:uid="{FEC8CCC9-2270-47AB-87DA-1E59D8928BCF}" name="Column14013" dataDxfId="2362"/>
    <tableColumn id="14034" xr3:uid="{1CF63E3D-E890-42E1-98F6-FE331EFDCCE9}" name="Column14014" dataDxfId="2361"/>
    <tableColumn id="14035" xr3:uid="{17D1B444-F661-4DBD-9CA2-329147A1BF4B}" name="Column14015" dataDxfId="2360"/>
    <tableColumn id="14036" xr3:uid="{A7BB7712-92EB-4650-BC6E-17E3B4A16AF9}" name="Column14016" dataDxfId="2359"/>
    <tableColumn id="14037" xr3:uid="{54AEA519-FEEE-4AEA-AC7B-B5E582C3F1A4}" name="Column14017" dataDxfId="2358"/>
    <tableColumn id="14038" xr3:uid="{43E9AC89-22D0-4753-9827-2FEF3197C127}" name="Column14018" dataDxfId="2357"/>
    <tableColumn id="14039" xr3:uid="{B1A91DE0-187B-40AD-8428-23D7732FB237}" name="Column14019" dataDxfId="2356"/>
    <tableColumn id="14040" xr3:uid="{B2F207AF-8586-4605-8092-5EF177CBA583}" name="Column14020" dataDxfId="2355"/>
    <tableColumn id="14041" xr3:uid="{124BEB4D-1FCC-4BC7-B46A-228848831C61}" name="Column14021" dataDxfId="2354"/>
    <tableColumn id="14042" xr3:uid="{E2ACF59A-8610-4616-938C-A71129E09A25}" name="Column14022" dataDxfId="2353"/>
    <tableColumn id="14043" xr3:uid="{35DBAE4C-0F13-4382-A6E5-6932D24BC812}" name="Column14023" dataDxfId="2352"/>
    <tableColumn id="14044" xr3:uid="{5DC5A091-158F-44FC-8868-CAC8B6DA014C}" name="Column14024" dataDxfId="2351"/>
    <tableColumn id="14045" xr3:uid="{2E67E3B6-4BB4-4BCA-8458-3B6658F2A465}" name="Column14025" dataDxfId="2350"/>
    <tableColumn id="14046" xr3:uid="{C4C682B1-0DC8-4D53-A0AB-B3A2A25B40A5}" name="Column14026" dataDxfId="2349"/>
    <tableColumn id="14047" xr3:uid="{14A0681C-E06B-4B20-BA53-E0CC9C66FD09}" name="Column14027" dataDxfId="2348"/>
    <tableColumn id="14048" xr3:uid="{E15AC1D0-0FB6-492E-81DB-9823B6472429}" name="Column14028" dataDxfId="2347"/>
    <tableColumn id="14049" xr3:uid="{26F6DB9D-E29C-4E16-8567-E355DCEEAF74}" name="Column14029" dataDxfId="2346"/>
    <tableColumn id="14050" xr3:uid="{8D16447D-B500-4293-A4A9-3187EB22AF4D}" name="Column14030" dataDxfId="2345"/>
    <tableColumn id="14051" xr3:uid="{E5B4A5E3-E34B-4507-AE20-8E07817D0D01}" name="Column14031" dataDxfId="2344"/>
    <tableColumn id="14052" xr3:uid="{62696638-DCBE-462F-9B8B-3382D720600D}" name="Column14032" dataDxfId="2343"/>
    <tableColumn id="14053" xr3:uid="{DEAFD6ED-952B-4716-B33E-F2188FF073CE}" name="Column14033" dataDxfId="2342"/>
    <tableColumn id="14054" xr3:uid="{7BE55670-2308-4021-A299-2EAF2092226F}" name="Column14034" dataDxfId="2341"/>
    <tableColumn id="14055" xr3:uid="{E14DC6A3-20E8-4E85-AB83-41C9AB350A80}" name="Column14035" dataDxfId="2340"/>
    <tableColumn id="14056" xr3:uid="{59F78F25-E0F6-4122-8AA9-D0E4CD33EE7A}" name="Column14036" dataDxfId="2339"/>
    <tableColumn id="14057" xr3:uid="{08CD2EEE-3A88-434A-9FA9-909AC29BD435}" name="Column14037" dataDxfId="2338"/>
    <tableColumn id="14058" xr3:uid="{12373DA4-7D1C-4014-AAE4-15435302B34E}" name="Column14038" dataDxfId="2337"/>
    <tableColumn id="14059" xr3:uid="{583FF2BB-966C-4651-93BF-3778C47765D0}" name="Column14039" dataDxfId="2336"/>
    <tableColumn id="14060" xr3:uid="{568B363C-37BE-46E1-ADD7-91A60F8B268C}" name="Column14040" dataDxfId="2335"/>
    <tableColumn id="14061" xr3:uid="{9FBCA0E8-96DA-4AA5-A5E7-5F4461F0D2AE}" name="Column14041" dataDxfId="2334"/>
    <tableColumn id="14062" xr3:uid="{55C8DC4A-9DA7-4560-9425-6C96D7C2C9E0}" name="Column14042" dataDxfId="2333"/>
    <tableColumn id="14063" xr3:uid="{4F96611B-2591-43C3-8D16-2A3929097CAB}" name="Column14043" dataDxfId="2332"/>
    <tableColumn id="14064" xr3:uid="{B5C905CB-D8CE-409A-A049-14FFAE93559E}" name="Column14044" dataDxfId="2331"/>
    <tableColumn id="14065" xr3:uid="{35C98824-6E11-4617-956B-77372527A665}" name="Column14045" dataDxfId="2330"/>
    <tableColumn id="14066" xr3:uid="{AFA127AA-F91E-4A1D-A980-9B1F3281296B}" name="Column14046" dataDxfId="2329"/>
    <tableColumn id="14067" xr3:uid="{6590618C-0DD1-4683-8B8A-63559FE579E7}" name="Column14047" dataDxfId="2328"/>
    <tableColumn id="14068" xr3:uid="{DF83409A-7F8D-41D7-96F7-234205567C41}" name="Column14048" dataDxfId="2327"/>
    <tableColumn id="14069" xr3:uid="{0EFB0322-4ABF-44A4-9162-C28EB811F77F}" name="Column14049" dataDxfId="2326"/>
    <tableColumn id="14070" xr3:uid="{651682DA-56ED-4151-919C-F7B9ACAA008A}" name="Column14050" dataDxfId="2325"/>
    <tableColumn id="14071" xr3:uid="{0C0A24DE-6030-423F-8633-1B2BD0252972}" name="Column14051" dataDxfId="2324"/>
    <tableColumn id="14072" xr3:uid="{58CB12D3-F484-4A4E-B91E-B390553B04D3}" name="Column14052" dataDxfId="2323"/>
    <tableColumn id="14073" xr3:uid="{10C69E8C-8F0D-4D6A-B9D0-8ADEF0BA2336}" name="Column14053" dataDxfId="2322"/>
    <tableColumn id="14074" xr3:uid="{0DEA4B92-A3FC-42DE-A780-B6F6A0438DB2}" name="Column14054" dataDxfId="2321"/>
    <tableColumn id="14075" xr3:uid="{5CDC6604-D293-4828-82F4-5AC726485697}" name="Column14055" dataDxfId="2320"/>
    <tableColumn id="14076" xr3:uid="{506EB204-8BFD-46D4-A0F2-00DAA38F74DD}" name="Column14056" dataDxfId="2319"/>
    <tableColumn id="14077" xr3:uid="{3CE8C2A6-61F7-4151-AD54-13F7751F145D}" name="Column14057" dataDxfId="2318"/>
    <tableColumn id="14078" xr3:uid="{83CEE594-F14D-4DEE-9999-8EFCABCBE3AA}" name="Column14058" dataDxfId="2317"/>
    <tableColumn id="14079" xr3:uid="{ABE91DF9-221D-4634-B126-F06DE5624FDA}" name="Column14059" dataDxfId="2316"/>
    <tableColumn id="14080" xr3:uid="{3C6E9BC3-AE92-4853-9797-B11C22515B48}" name="Column14060" dataDxfId="2315"/>
    <tableColumn id="14081" xr3:uid="{81DEF6E4-B8FB-4A98-9C9B-F7FC600EF871}" name="Column14061" dataDxfId="2314"/>
    <tableColumn id="14082" xr3:uid="{624349A4-3D8C-41C1-94CE-EF540885790E}" name="Column14062" dataDxfId="2313"/>
    <tableColumn id="14083" xr3:uid="{E07AF8AA-8233-4326-A419-3DB69F10D33C}" name="Column14063" dataDxfId="2312"/>
    <tableColumn id="14084" xr3:uid="{CE8B8D99-4F54-4836-9AAA-DA8851AB9E38}" name="Column14064" dataDxfId="2311"/>
    <tableColumn id="14085" xr3:uid="{ABD26A48-1DE6-4A65-917E-E7E9A9723381}" name="Column14065" dataDxfId="2310"/>
    <tableColumn id="14086" xr3:uid="{0B4DA449-2582-47C9-B2AB-FD2D4D1AE05E}" name="Column14066" dataDxfId="2309"/>
    <tableColumn id="14087" xr3:uid="{7D70E046-5CE1-4198-8E5B-1D6287D476E2}" name="Column14067" dataDxfId="2308"/>
    <tableColumn id="14088" xr3:uid="{BF430A1D-D7CA-4F6B-80C5-FB8885C9B94C}" name="Column14068" dataDxfId="2307"/>
    <tableColumn id="14089" xr3:uid="{F2B31583-9BCF-4F0D-B3DB-4DBA0BE91579}" name="Column14069" dataDxfId="2306"/>
    <tableColumn id="14090" xr3:uid="{C5E1C149-625B-4963-9BEA-9FFE7F329EBF}" name="Column14070" dataDxfId="2305"/>
    <tableColumn id="14091" xr3:uid="{A6D2FBF2-D011-460E-8025-AF97E356E57F}" name="Column14071" dataDxfId="2304"/>
    <tableColumn id="14092" xr3:uid="{89334A28-2EC5-4C97-BDEA-914EFCF3DA45}" name="Column14072" dataDxfId="2303"/>
    <tableColumn id="14093" xr3:uid="{5FB3B4D6-33E5-481B-BF59-C7C61FFE5CDA}" name="Column14073" dataDxfId="2302"/>
    <tableColumn id="14094" xr3:uid="{099E75E1-60CE-4514-B91F-3A64C07C1224}" name="Column14074" dataDxfId="2301"/>
    <tableColumn id="14095" xr3:uid="{0292098F-7609-46F2-B782-AFEB95FF04BB}" name="Column14075" dataDxfId="2300"/>
    <tableColumn id="14096" xr3:uid="{19FB0CF9-1F98-4099-BA6E-E839F54C4DCA}" name="Column14076" dataDxfId="2299"/>
    <tableColumn id="14097" xr3:uid="{3A6187CB-F762-4A75-9194-00EA70C80526}" name="Column14077" dataDxfId="2298"/>
    <tableColumn id="14098" xr3:uid="{1474E1E0-9063-428B-ACA2-A011516D6CD1}" name="Column14078" dataDxfId="2297"/>
    <tableColumn id="14099" xr3:uid="{24DEA76D-7D09-4F09-B316-D539D1BE9A5A}" name="Column14079" dataDxfId="2296"/>
    <tableColumn id="14100" xr3:uid="{EB63E45D-1B66-47A6-83BD-AE20C985668C}" name="Column14080" dataDxfId="2295"/>
    <tableColumn id="14101" xr3:uid="{1719165F-4AB0-4FE2-8B5E-90FBAFEEEAEA}" name="Column14081" dataDxfId="2294"/>
    <tableColumn id="14102" xr3:uid="{0ACC449C-7B40-4904-BAE0-86241D341118}" name="Column14082" dataDxfId="2293"/>
    <tableColumn id="14103" xr3:uid="{061D0044-01A5-4252-A18F-3E8580BDA619}" name="Column14083" dataDxfId="2292"/>
    <tableColumn id="14104" xr3:uid="{57237AA5-0C9C-4E79-B638-91C5065BBD56}" name="Column14084" dataDxfId="2291"/>
    <tableColumn id="14105" xr3:uid="{E149372D-047F-4D8E-9493-94FB4735E8A7}" name="Column14085" dataDxfId="2290"/>
    <tableColumn id="14106" xr3:uid="{974F6E4D-A751-48A6-A5BF-478460C24016}" name="Column14086" dataDxfId="2289"/>
    <tableColumn id="14107" xr3:uid="{422FF209-B1DD-4F12-B10E-CB77C23A714D}" name="Column14087" dataDxfId="2288"/>
    <tableColumn id="14108" xr3:uid="{5B4D1F0E-9B52-4D20-A878-42A0C7E790E0}" name="Column14088" dataDxfId="2287"/>
    <tableColumn id="14109" xr3:uid="{89DE1575-BA5C-4564-9C8A-E010AC07FC1A}" name="Column14089" dataDxfId="2286"/>
    <tableColumn id="14110" xr3:uid="{9073E3CA-7A29-4BD1-936E-94A1CB142965}" name="Column14090" dataDxfId="2285"/>
    <tableColumn id="14111" xr3:uid="{BA96396B-CFEF-42BC-9ACE-5C6D3B1CB0EA}" name="Column14091" dataDxfId="2284"/>
    <tableColumn id="14112" xr3:uid="{047FC78D-9D33-4B73-9645-042AC428B780}" name="Column14092" dataDxfId="2283"/>
    <tableColumn id="14113" xr3:uid="{81667E7A-F605-4F11-815B-5E3A8E0A4C3B}" name="Column14093" dataDxfId="2282"/>
    <tableColumn id="14114" xr3:uid="{7B9DE9B2-2A01-4AFB-BCAE-3A34A2DADB02}" name="Column14094" dataDxfId="2281"/>
    <tableColumn id="14115" xr3:uid="{D8A8B8CD-F225-440E-AE84-B1E7078830FD}" name="Column14095" dataDxfId="2280"/>
    <tableColumn id="14116" xr3:uid="{19F63908-36A4-4B53-8E99-01D30FB39DC6}" name="Column14096" dataDxfId="2279"/>
    <tableColumn id="14117" xr3:uid="{9D901DA5-8CFB-4E20-ACB8-B07153DF20B6}" name="Column14097" dataDxfId="2278"/>
    <tableColumn id="14118" xr3:uid="{819FDCAA-1E53-4F55-90AE-EAE1DE93B3D5}" name="Column14098" dataDxfId="2277"/>
    <tableColumn id="14119" xr3:uid="{41375613-E862-4ED2-A00B-326F94D9ECAA}" name="Column14099" dataDxfId="2276"/>
    <tableColumn id="14120" xr3:uid="{658A337F-A77F-4572-8E7F-626C99EF3674}" name="Column14100" dataDxfId="2275"/>
    <tableColumn id="14121" xr3:uid="{9FBD9FEF-2DA2-4753-819E-632EFEEFFB56}" name="Column14101" dataDxfId="2274"/>
    <tableColumn id="14122" xr3:uid="{3EDE1B43-6A31-42E5-8084-BA8E535878C2}" name="Column14102" dataDxfId="2273"/>
    <tableColumn id="14123" xr3:uid="{01B594C6-2D25-4289-B65C-6411290F0496}" name="Column14103" dataDxfId="2272"/>
    <tableColumn id="14124" xr3:uid="{620D6821-ED58-4503-99B7-F458774D8333}" name="Column14104" dataDxfId="2271"/>
    <tableColumn id="14125" xr3:uid="{6E6654FF-2789-4852-95CC-D02D08E7EE7C}" name="Column14105" dataDxfId="2270"/>
    <tableColumn id="14126" xr3:uid="{39A89917-A435-43E5-B689-BBCD2E958F4C}" name="Column14106" dataDxfId="2269"/>
    <tableColumn id="14127" xr3:uid="{D726B7FF-6F0F-4185-A819-7239BBE10B36}" name="Column14107" dataDxfId="2268"/>
    <tableColumn id="14128" xr3:uid="{918A8B73-5447-4A21-96EE-4171E7F3834A}" name="Column14108" dataDxfId="2267"/>
    <tableColumn id="14129" xr3:uid="{7524FA63-C012-4395-9B53-2AA307A49E5D}" name="Column14109" dataDxfId="2266"/>
    <tableColumn id="14130" xr3:uid="{68690E8C-4795-4128-A0B6-0A59F7A22275}" name="Column14110" dataDxfId="2265"/>
    <tableColumn id="14131" xr3:uid="{7A36AEFE-5EF8-4A42-923B-C9A217E743EE}" name="Column14111" dataDxfId="2264"/>
    <tableColumn id="14132" xr3:uid="{88CA3DBA-8DFA-4658-A04A-5BD450D3E0F2}" name="Column14112" dataDxfId="2263"/>
    <tableColumn id="14133" xr3:uid="{710066A2-EE27-416E-9AE3-D338577D6720}" name="Column14113" dataDxfId="2262"/>
    <tableColumn id="14134" xr3:uid="{5C1B2DD5-4D2B-4916-BF51-8B5E3CF38FCC}" name="Column14114" dataDxfId="2261"/>
    <tableColumn id="14135" xr3:uid="{755DD0C6-85A0-40F4-8FBC-CDEF3CAC546A}" name="Column14115" dataDxfId="2260"/>
    <tableColumn id="14136" xr3:uid="{0889135B-E2F1-420E-B0C6-437C0204E3C5}" name="Column14116" dataDxfId="2259"/>
    <tableColumn id="14137" xr3:uid="{53A0BB1E-DF7D-4626-9C35-F0FE6F05A412}" name="Column14117" dataDxfId="2258"/>
    <tableColumn id="14138" xr3:uid="{8D77E796-2D48-4E52-8571-431677E314D8}" name="Column14118" dataDxfId="2257"/>
    <tableColumn id="14139" xr3:uid="{2ADE1D14-A6C3-47D6-B97F-BCB79AA944AF}" name="Column14119" dataDxfId="2256"/>
    <tableColumn id="14140" xr3:uid="{D11D0D66-89FC-4D95-AA2D-AEA266A4A1F4}" name="Column14120" dataDxfId="2255"/>
    <tableColumn id="14141" xr3:uid="{AF4AB093-1249-4965-8E7B-DDB9DD244AB6}" name="Column14121" dataDxfId="2254"/>
    <tableColumn id="14142" xr3:uid="{5296D306-906D-4EEA-A8D6-E768C2B7EB00}" name="Column14122" dataDxfId="2253"/>
    <tableColumn id="14143" xr3:uid="{5D8EC36F-7F39-4052-9EE7-1E9CD4D164A1}" name="Column14123" dataDxfId="2252"/>
    <tableColumn id="14144" xr3:uid="{9799512D-BAD4-4D1A-A291-0353F40C7628}" name="Column14124" dataDxfId="2251"/>
    <tableColumn id="14145" xr3:uid="{C07304EC-AEF6-4FFC-9F28-3EE8DEEDE21E}" name="Column14125" dataDxfId="2250"/>
    <tableColumn id="14146" xr3:uid="{DDF15C10-CBFD-42DF-8B4E-F01775E669A6}" name="Column14126" dataDxfId="2249"/>
    <tableColumn id="14147" xr3:uid="{D4EB90AC-0A98-489B-80AD-57009CE3F32F}" name="Column14127" dataDxfId="2248"/>
    <tableColumn id="14148" xr3:uid="{7CAE9771-E6C6-4208-9B9D-D24E31105A96}" name="Column14128" dataDxfId="2247"/>
    <tableColumn id="14149" xr3:uid="{E9492FBC-DD95-4971-AB15-D2E9B1E024FC}" name="Column14129" dataDxfId="2246"/>
    <tableColumn id="14150" xr3:uid="{9B0E0DC9-9298-4B02-A046-BAD0F4065A6B}" name="Column14130" dataDxfId="2245"/>
    <tableColumn id="14151" xr3:uid="{DE00D13A-AB21-43C9-B65C-B55A5AD076E3}" name="Column14131" dataDxfId="2244"/>
    <tableColumn id="14152" xr3:uid="{6AC83C72-D9D1-49B5-9056-DFECA0262795}" name="Column14132" dataDxfId="2243"/>
    <tableColumn id="14153" xr3:uid="{9745942D-93BE-47A4-94F9-55E320AD80F1}" name="Column14133" dataDxfId="2242"/>
    <tableColumn id="14154" xr3:uid="{3D865EBF-CEB6-48AB-8B9C-A7813F71C78B}" name="Column14134" dataDxfId="2241"/>
    <tableColumn id="14155" xr3:uid="{5B471E5B-8184-4F68-8A6B-A0BDA6700B1E}" name="Column14135" dataDxfId="2240"/>
    <tableColumn id="14156" xr3:uid="{1B8304D2-4D91-4C77-9582-D31B5E0561D6}" name="Column14136" dataDxfId="2239"/>
    <tableColumn id="14157" xr3:uid="{3890130E-9187-47B3-8FB7-CE470A8E2915}" name="Column14137" dataDxfId="2238"/>
    <tableColumn id="14158" xr3:uid="{D2AEE218-35F3-4F90-9389-77AA3716D06C}" name="Column14138" dataDxfId="2237"/>
    <tableColumn id="14159" xr3:uid="{7E93D678-676C-4272-BAA6-9DC52B9E8527}" name="Column14139" dataDxfId="2236"/>
    <tableColumn id="14160" xr3:uid="{5A02369C-1745-4F52-89A0-C1F484FEF660}" name="Column14140" dataDxfId="2235"/>
    <tableColumn id="14161" xr3:uid="{DA179765-6FAD-40CA-9CE2-F978F841FBE3}" name="Column14141" dataDxfId="2234"/>
    <tableColumn id="14162" xr3:uid="{5F538F1C-FCE0-4484-8BA4-F90DD842C0FD}" name="Column14142" dataDxfId="2233"/>
    <tableColumn id="14163" xr3:uid="{4108858A-37EA-4141-904A-28E378A7E626}" name="Column14143" dataDxfId="2232"/>
    <tableColumn id="14164" xr3:uid="{AF0DF1C7-061C-4F7F-A40E-51513F01290E}" name="Column14144" dataDxfId="2231"/>
    <tableColumn id="14165" xr3:uid="{38303EDA-9092-4599-84F2-77244691D5A5}" name="Column14145" dataDxfId="2230"/>
    <tableColumn id="14166" xr3:uid="{DA0F4E0B-1757-4291-B6C5-29D9DCB8987E}" name="Column14146" dataDxfId="2229"/>
    <tableColumn id="14167" xr3:uid="{E6BDAAE1-4643-40A7-AC75-3E094ECF9E6A}" name="Column14147" dataDxfId="2228"/>
    <tableColumn id="14168" xr3:uid="{1CC26A5F-DAC3-4C78-817E-80215B62C91D}" name="Column14148" dataDxfId="2227"/>
    <tableColumn id="14169" xr3:uid="{8D9A912A-29FE-433F-99D9-C4F864337FCE}" name="Column14149" dataDxfId="2226"/>
    <tableColumn id="14170" xr3:uid="{B141D955-773F-4232-B52A-70246E424AA7}" name="Column14150" dataDxfId="2225"/>
    <tableColumn id="14171" xr3:uid="{94A3DC88-340D-4E1E-B766-B39EDA1CF3E0}" name="Column14151" dataDxfId="2224"/>
    <tableColumn id="14172" xr3:uid="{4F9ADC31-861F-4263-9D0B-6586BE38119D}" name="Column14152" dataDxfId="2223"/>
    <tableColumn id="14173" xr3:uid="{F7DB8DEB-E9CD-43EE-85FC-DEE98289E7FB}" name="Column14153" dataDxfId="2222"/>
    <tableColumn id="14174" xr3:uid="{424E609C-95C9-4017-855F-972B88DFE857}" name="Column14154" dataDxfId="2221"/>
    <tableColumn id="14175" xr3:uid="{11B48716-0F76-4C34-A626-C5B74449AA0C}" name="Column14155" dataDxfId="2220"/>
    <tableColumn id="14176" xr3:uid="{56CE38AD-FF0D-4ECD-88C5-E400B1A93885}" name="Column14156" dataDxfId="2219"/>
    <tableColumn id="14177" xr3:uid="{8A6FFF9D-EDA8-49A7-AFB1-4822EFF1AD00}" name="Column14157" dataDxfId="2218"/>
    <tableColumn id="14178" xr3:uid="{45D414DB-29EE-467A-ABAD-D082ADC213B2}" name="Column14158" dataDxfId="2217"/>
    <tableColumn id="14179" xr3:uid="{2EAAD750-BA8E-4A22-BE1E-ACF31FC02611}" name="Column14159" dataDxfId="2216"/>
    <tableColumn id="14180" xr3:uid="{EA4E8945-C705-4021-A7C8-CDC04BFCD597}" name="Column14160" dataDxfId="2215"/>
    <tableColumn id="14181" xr3:uid="{A3B2BC42-D9EE-457A-AFB5-09C0202B1C86}" name="Column14161" dataDxfId="2214"/>
    <tableColumn id="14182" xr3:uid="{1965F0BD-D59A-429A-AC65-C31D975B5530}" name="Column14162" dataDxfId="2213"/>
    <tableColumn id="14183" xr3:uid="{6F56B3EB-004C-4B55-9037-D95FF6DBCE2E}" name="Column14163" dataDxfId="2212"/>
    <tableColumn id="14184" xr3:uid="{8C260207-F9E7-48A3-9E57-9D6086587C96}" name="Column14164" dataDxfId="2211"/>
    <tableColumn id="14185" xr3:uid="{676EE291-C114-4115-A237-257C39769A0D}" name="Column14165" dataDxfId="2210"/>
    <tableColumn id="14186" xr3:uid="{02BBAD6A-1F57-439C-B44C-980BFAC351CA}" name="Column14166" dataDxfId="2209"/>
    <tableColumn id="14187" xr3:uid="{912E905A-AF55-4A9B-925E-7C827BC0FCA1}" name="Column14167" dataDxfId="2208"/>
    <tableColumn id="14188" xr3:uid="{3CA8702C-82E0-48D5-AD2C-E6A0181979EC}" name="Column14168" dataDxfId="2207"/>
    <tableColumn id="14189" xr3:uid="{8D93ECA6-0B93-4141-BBC0-60CD61AF7DB4}" name="Column14169" dataDxfId="2206"/>
    <tableColumn id="14190" xr3:uid="{C43731CF-08C7-41A2-A1AF-C7933036FAA4}" name="Column14170" dataDxfId="2205"/>
    <tableColumn id="14191" xr3:uid="{21123787-9A1C-471E-9744-460DD974E558}" name="Column14171" dataDxfId="2204"/>
    <tableColumn id="14192" xr3:uid="{54570143-1E31-476C-939A-46920E23035E}" name="Column14172" dataDxfId="2203"/>
    <tableColumn id="14193" xr3:uid="{7B1906F9-1240-446D-AB5B-BEB11DA0E944}" name="Column14173" dataDxfId="2202"/>
    <tableColumn id="14194" xr3:uid="{655FE309-6B50-4E47-997D-C53AF5F7C2C8}" name="Column14174" dataDxfId="2201"/>
    <tableColumn id="14195" xr3:uid="{AFF05BC0-7DE3-454D-9399-536369D1D718}" name="Column14175" dataDxfId="2200"/>
    <tableColumn id="14196" xr3:uid="{25A489BB-6FAD-404E-A93D-188755D77E87}" name="Column14176" dataDxfId="2199"/>
    <tableColumn id="14197" xr3:uid="{1367171D-D3E2-4673-BB8E-8046F9A343A5}" name="Column14177" dataDxfId="2198"/>
    <tableColumn id="14198" xr3:uid="{6438A601-CE6C-4C54-81D7-9A483FAFF23E}" name="Column14178" dataDxfId="2197"/>
    <tableColumn id="14199" xr3:uid="{D344A49A-83B5-4B96-8F40-713C1AF09C02}" name="Column14179" dataDxfId="2196"/>
    <tableColumn id="14200" xr3:uid="{04A078AB-9167-4BE4-BA35-B217B81E09C2}" name="Column14180" dataDxfId="2195"/>
    <tableColumn id="14201" xr3:uid="{9B1724F4-FE65-4245-ACC4-8AAC4A8E013B}" name="Column14181" dataDxfId="2194"/>
    <tableColumn id="14202" xr3:uid="{943E3840-4412-404B-A07C-268DFF739B9A}" name="Column14182" dataDxfId="2193"/>
    <tableColumn id="14203" xr3:uid="{836DBC79-382D-44A0-900F-AA08855C6B09}" name="Column14183" dataDxfId="2192"/>
    <tableColumn id="14204" xr3:uid="{5BFDDA16-8B05-4D59-93F0-E16EA78F4432}" name="Column14184" dataDxfId="2191"/>
    <tableColumn id="14205" xr3:uid="{EDDE5721-10CE-481C-B205-5E1FBCB84D83}" name="Column14185" dataDxfId="2190"/>
    <tableColumn id="14206" xr3:uid="{DF3C8D70-E176-43DA-A844-2F293DC590A3}" name="Column14186" dataDxfId="2189"/>
    <tableColumn id="14207" xr3:uid="{0E4E7029-0D67-4964-B55B-65A671E077AE}" name="Column14187" dataDxfId="2188"/>
    <tableColumn id="14208" xr3:uid="{6C7F19C8-2691-42FE-A51D-3350E5F2988F}" name="Column14188" dataDxfId="2187"/>
    <tableColumn id="14209" xr3:uid="{7A99DB0D-3235-49CF-BD6A-8AD488AFBCBD}" name="Column14189" dataDxfId="2186"/>
    <tableColumn id="14210" xr3:uid="{AC60C4B6-592D-44B6-BB18-92FFA62E5986}" name="Column14190" dataDxfId="2185"/>
    <tableColumn id="14211" xr3:uid="{2D6240D3-6BB0-41FB-8793-2EF5E593AB69}" name="Column14191" dataDxfId="2184"/>
    <tableColumn id="14212" xr3:uid="{10860451-5B6C-41AA-BE94-F69ACC89847C}" name="Column14192" dataDxfId="2183"/>
    <tableColumn id="14213" xr3:uid="{1AEEBAAB-DF43-4158-9D87-D24B62781CFC}" name="Column14193" dataDxfId="2182"/>
    <tableColumn id="14214" xr3:uid="{812A1578-7CE7-4188-8F7C-543115501202}" name="Column14194" dataDxfId="2181"/>
    <tableColumn id="14215" xr3:uid="{8286323E-C679-45BD-AFF2-BB46786DDA14}" name="Column14195" dataDxfId="2180"/>
    <tableColumn id="14216" xr3:uid="{53633779-924D-49C3-8ABE-181142C0F370}" name="Column14196" dataDxfId="2179"/>
    <tableColumn id="14217" xr3:uid="{DD41660C-1BAA-445F-9D8F-E861016368A2}" name="Column14197" dataDxfId="2178"/>
    <tableColumn id="14218" xr3:uid="{6C918E78-0681-4528-B592-92DA7E68E67B}" name="Column14198" dataDxfId="2177"/>
    <tableColumn id="14219" xr3:uid="{514287CD-0849-4609-A286-3006276CE9A2}" name="Column14199" dataDxfId="2176"/>
    <tableColumn id="14220" xr3:uid="{9F34762D-2100-437F-BA66-1AA52D7F0397}" name="Column14200" dataDxfId="2175"/>
    <tableColumn id="14221" xr3:uid="{9772844B-A15E-42C1-B16A-2CF07317B552}" name="Column14201" dataDxfId="2174"/>
    <tableColumn id="14222" xr3:uid="{A4F25877-9072-41C5-90D2-8E0347C467EC}" name="Column14202" dataDxfId="2173"/>
    <tableColumn id="14223" xr3:uid="{34D1E3F1-8B3B-4EFD-8893-E3756F73D34E}" name="Column14203" dataDxfId="2172"/>
    <tableColumn id="14224" xr3:uid="{DB0C6497-69FF-41CE-84A8-4437A9CE4BEF}" name="Column14204" dataDxfId="2171"/>
    <tableColumn id="14225" xr3:uid="{F0560EE5-E76C-451B-B5DB-246B3D4B11E9}" name="Column14205" dataDxfId="2170"/>
    <tableColumn id="14226" xr3:uid="{E4621E1E-B3E2-4E2A-9C2D-F3889BE3D4E5}" name="Column14206" dataDxfId="2169"/>
    <tableColumn id="14227" xr3:uid="{B943B5CF-658C-4247-82E8-47BCF79D4DF9}" name="Column14207" dataDxfId="2168"/>
    <tableColumn id="14228" xr3:uid="{925DD0B2-9647-435F-9B5E-C94BE8CD23F7}" name="Column14208" dataDxfId="2167"/>
    <tableColumn id="14229" xr3:uid="{CE1F6455-7A14-443B-8A27-3E225F24202F}" name="Column14209" dataDxfId="2166"/>
    <tableColumn id="14230" xr3:uid="{A3024A4C-4802-4505-B7BB-DCDB4CCE6359}" name="Column14210" dataDxfId="2165"/>
    <tableColumn id="14231" xr3:uid="{6959CE70-EED2-45BC-BD5D-02D89DD3FBAC}" name="Column14211" dataDxfId="2164"/>
    <tableColumn id="14232" xr3:uid="{47C037CE-7522-4176-A17E-EEE296957C48}" name="Column14212" dataDxfId="2163"/>
    <tableColumn id="14233" xr3:uid="{65E5AC29-6DA5-4304-B022-C54999716A68}" name="Column14213" dataDxfId="2162"/>
    <tableColumn id="14234" xr3:uid="{1A2665CF-5367-4C05-A8D6-B69FADFC663F}" name="Column14214" dataDxfId="2161"/>
    <tableColumn id="14235" xr3:uid="{0DF33163-1E4A-4F0E-B410-6AEEFADC2F1E}" name="Column14215" dataDxfId="2160"/>
    <tableColumn id="14236" xr3:uid="{7F5C2C4E-2DA2-4667-B534-75B33D7C9035}" name="Column14216" dataDxfId="2159"/>
    <tableColumn id="14237" xr3:uid="{85BD64B1-D79F-468E-B1C0-948DBB6193D3}" name="Column14217" dataDxfId="2158"/>
    <tableColumn id="14238" xr3:uid="{29B6C22C-B176-4655-88E3-063DE6A3CF81}" name="Column14218" dataDxfId="2157"/>
    <tableColumn id="14239" xr3:uid="{128DF6C7-4638-4997-94B1-4214463ECD43}" name="Column14219" dataDxfId="2156"/>
    <tableColumn id="14240" xr3:uid="{5BC58209-DAF6-419C-BAD9-44ACE2F98A61}" name="Column14220" dataDxfId="2155"/>
    <tableColumn id="14241" xr3:uid="{CB9F72AE-C3C4-4485-AD30-2B27C54B6D35}" name="Column14221" dataDxfId="2154"/>
    <tableColumn id="14242" xr3:uid="{9CD29C47-30EC-49C9-9BA1-962337087800}" name="Column14222" dataDxfId="2153"/>
    <tableColumn id="14243" xr3:uid="{DD0AE063-9CE1-43B5-9C43-55FA35B20AFE}" name="Column14223" dataDxfId="2152"/>
    <tableColumn id="14244" xr3:uid="{7BE05FC6-015D-42F9-B020-6DEBBE06401E}" name="Column14224" dataDxfId="2151"/>
    <tableColumn id="14245" xr3:uid="{D97AC1FE-88BB-4917-93DA-D639309A54E8}" name="Column14225" dataDxfId="2150"/>
    <tableColumn id="14246" xr3:uid="{A0C70F8C-63F8-485D-8E7D-15B1FD008AE0}" name="Column14226" dataDxfId="2149"/>
    <tableColumn id="14247" xr3:uid="{5123BD02-0666-4E9A-915B-AD0BBD2A54CB}" name="Column14227" dataDxfId="2148"/>
    <tableColumn id="14248" xr3:uid="{01763C46-8906-4990-82BE-1D4CC3E203B3}" name="Column14228" dataDxfId="2147"/>
    <tableColumn id="14249" xr3:uid="{45345A0F-CBAF-45F5-B1DB-7B34EAB70B4D}" name="Column14229" dataDxfId="2146"/>
    <tableColumn id="14250" xr3:uid="{216DA645-511E-41D5-AD0F-BF75ED723B87}" name="Column14230" dataDxfId="2145"/>
    <tableColumn id="14251" xr3:uid="{DAECCEDF-C58B-4B0E-B17C-3A406096FC9D}" name="Column14231" dataDxfId="2144"/>
    <tableColumn id="14252" xr3:uid="{B2FE51C2-5D53-49D8-A4FF-DFF0889B7F65}" name="Column14232" dataDxfId="2143"/>
    <tableColumn id="14253" xr3:uid="{2436446E-AE10-49C9-8466-B80A04933EF7}" name="Column14233" dataDxfId="2142"/>
    <tableColumn id="14254" xr3:uid="{5659243F-C9E0-4D6C-BF54-0A492EE3F00E}" name="Column14234" dataDxfId="2141"/>
    <tableColumn id="14255" xr3:uid="{EB532326-E8DC-4134-A2EF-834ACA4C963B}" name="Column14235" dataDxfId="2140"/>
    <tableColumn id="14256" xr3:uid="{BEF431E2-23EC-4D8D-9DA1-8C660D9504A5}" name="Column14236" dataDxfId="2139"/>
    <tableColumn id="14257" xr3:uid="{EE31EAB3-B0DD-4DE6-AEBF-A1B777D04305}" name="Column14237" dataDxfId="2138"/>
    <tableColumn id="14258" xr3:uid="{2E21D4EB-7305-425C-9EFC-8DB8DC42E5DD}" name="Column14238" dataDxfId="2137"/>
    <tableColumn id="14259" xr3:uid="{6296B73F-B23A-415F-9384-079FBE850CEC}" name="Column14239" dataDxfId="2136"/>
    <tableColumn id="14260" xr3:uid="{771A1554-C25A-49B8-A7F8-DC7C830F436B}" name="Column14240" dataDxfId="2135"/>
    <tableColumn id="14261" xr3:uid="{414FCE48-8A6B-4123-AE0D-72DCFFE96CA3}" name="Column14241" dataDxfId="2134"/>
    <tableColumn id="14262" xr3:uid="{3E449BB3-2F93-432D-901A-29260F7B5929}" name="Column14242" dataDxfId="2133"/>
    <tableColumn id="14263" xr3:uid="{2B12D635-40D4-4C23-8B67-FBCA4D11C9BA}" name="Column14243" dataDxfId="2132"/>
    <tableColumn id="14264" xr3:uid="{303C5FD8-8373-4DCC-AB4C-8C2B2455EA4A}" name="Column14244" dataDxfId="2131"/>
    <tableColumn id="14265" xr3:uid="{6E8B8388-D5DB-41C1-9C9E-F6C797FD5740}" name="Column14245" dataDxfId="2130"/>
    <tableColumn id="14266" xr3:uid="{50484F5F-F630-4A3F-916E-232EC8DA039C}" name="Column14246" dataDxfId="2129"/>
    <tableColumn id="14267" xr3:uid="{9649EC42-434D-4D7B-A90B-8FC51A6B75B0}" name="Column14247" dataDxfId="2128"/>
    <tableColumn id="14268" xr3:uid="{33F703E0-FC43-4F2E-AD6C-CC69F082A9C7}" name="Column14248" dataDxfId="2127"/>
    <tableColumn id="14269" xr3:uid="{EF3F9460-9C4A-4DCC-BBE7-5F23C15F9AF3}" name="Column14249" dataDxfId="2126"/>
    <tableColumn id="14270" xr3:uid="{7C84266B-028F-46BF-821D-7D5003C832F3}" name="Column14250" dataDxfId="2125"/>
    <tableColumn id="14271" xr3:uid="{D2187AFC-011D-4280-BC8E-C868DB1AF659}" name="Column14251" dataDxfId="2124"/>
    <tableColumn id="14272" xr3:uid="{FFF5C0AE-0AD4-4B5D-B539-96409027518C}" name="Column14252" dataDxfId="2123"/>
    <tableColumn id="14273" xr3:uid="{D3A43D40-FF0D-4361-94F2-BAB7AD42FD0B}" name="Column14253" dataDxfId="2122"/>
    <tableColumn id="14274" xr3:uid="{C96DB2DC-0AEA-4F16-8539-50E929AC174C}" name="Column14254" dataDxfId="2121"/>
    <tableColumn id="14275" xr3:uid="{5A8D4295-DBD0-4338-A63E-F98F38A8233B}" name="Column14255" dataDxfId="2120"/>
    <tableColumn id="14276" xr3:uid="{A821F357-FD2B-4371-BDBA-F3F0947F74CC}" name="Column14256" dataDxfId="2119"/>
    <tableColumn id="14277" xr3:uid="{D25873A5-ACC5-4A4B-A39B-91CDBFB0C572}" name="Column14257" dataDxfId="2118"/>
    <tableColumn id="14278" xr3:uid="{98C7D4D4-38C4-4031-95AA-1389CD35DC67}" name="Column14258" dataDxfId="2117"/>
    <tableColumn id="14279" xr3:uid="{A291D91A-0B34-42DB-B26F-DF418465A4B3}" name="Column14259" dataDxfId="2116"/>
    <tableColumn id="14280" xr3:uid="{66A6C129-2018-4782-B1DD-E76EE466367B}" name="Column14260" dataDxfId="2115"/>
    <tableColumn id="14281" xr3:uid="{4A4516B9-5E11-4AB3-B525-E2ADBC5A9097}" name="Column14261" dataDxfId="2114"/>
    <tableColumn id="14282" xr3:uid="{0FA3748B-BE59-4FDF-92C5-DDC35B35FD8E}" name="Column14262" dataDxfId="2113"/>
    <tableColumn id="14283" xr3:uid="{93AB63AF-2F61-4431-B99D-A9BB0D1DA6DF}" name="Column14263" dataDxfId="2112"/>
    <tableColumn id="14284" xr3:uid="{EB61A937-4E8C-4EF7-BB34-F75B3540C875}" name="Column14264" dataDxfId="2111"/>
    <tableColumn id="14285" xr3:uid="{71F63ACA-686C-4CAC-B49C-544F0EAD14EA}" name="Column14265" dataDxfId="2110"/>
    <tableColumn id="14286" xr3:uid="{CF936EF4-559B-45FA-B439-4E5D22F5C012}" name="Column14266" dataDxfId="2109"/>
    <tableColumn id="14287" xr3:uid="{18A8E594-9F89-41FF-AE1F-F0509AFF46C9}" name="Column14267" dataDxfId="2108"/>
    <tableColumn id="14288" xr3:uid="{C0A54701-3DDB-452A-8724-ACD45C163B05}" name="Column14268" dataDxfId="2107"/>
    <tableColumn id="14289" xr3:uid="{CDC894CE-AEF8-4A7F-9331-4A9C61A5A765}" name="Column14269" dataDxfId="2106"/>
    <tableColumn id="14290" xr3:uid="{8B31DAFA-45BF-4A55-B155-54493FC169D0}" name="Column14270" dataDxfId="2105"/>
    <tableColumn id="14291" xr3:uid="{BA94D7CF-1C92-4118-B725-2DB7C12DB0C8}" name="Column14271" dataDxfId="2104"/>
    <tableColumn id="14292" xr3:uid="{0126E7AA-3205-42A1-AD7C-2247D368C88A}" name="Column14272" dataDxfId="2103"/>
    <tableColumn id="14293" xr3:uid="{A9FF1B9B-D7B4-4018-9EF5-1EDF80CA4CA2}" name="Column14273" dataDxfId="2102"/>
    <tableColumn id="14294" xr3:uid="{FACA6F08-39EF-4380-9CD1-CBD98EFDED9E}" name="Column14274" dataDxfId="2101"/>
    <tableColumn id="14295" xr3:uid="{FCA60B51-8F7E-4CE2-B42B-87B276C509C3}" name="Column14275" dataDxfId="2100"/>
    <tableColumn id="14296" xr3:uid="{22E360B4-A0B6-402C-93DB-8B490197AFC4}" name="Column14276" dataDxfId="2099"/>
    <tableColumn id="14297" xr3:uid="{CA76E951-8AA3-4C31-B047-0ED3D8F88EF0}" name="Column14277" dataDxfId="2098"/>
    <tableColumn id="14298" xr3:uid="{BBFBE631-9B90-455C-9596-EA49E77EBF9A}" name="Column14278" dataDxfId="2097"/>
    <tableColumn id="14299" xr3:uid="{65F10ED6-3CE0-454E-9BAF-5103C09D0D48}" name="Column14279" dataDxfId="2096"/>
    <tableColumn id="14300" xr3:uid="{A0C88160-FEC3-414A-B8E8-664BCC49CBC2}" name="Column14280" dataDxfId="2095"/>
    <tableColumn id="14301" xr3:uid="{EC5E8085-6C89-4E27-983C-3A9D8104E67E}" name="Column14281" dataDxfId="2094"/>
    <tableColumn id="14302" xr3:uid="{9F739F36-3CE4-40B1-A56E-B9A6CF0711CC}" name="Column14282" dataDxfId="2093"/>
    <tableColumn id="14303" xr3:uid="{06D4F7C7-6E69-49F8-9EC2-A777DD619754}" name="Column14283" dataDxfId="2092"/>
    <tableColumn id="14304" xr3:uid="{8E999E71-EA5D-417B-9403-2540FC94001A}" name="Column14284" dataDxfId="2091"/>
    <tableColumn id="14305" xr3:uid="{5A6CC893-10FF-441B-9885-432CF32B7613}" name="Column14285" dataDxfId="2090"/>
    <tableColumn id="14306" xr3:uid="{C02EC2D2-4A2D-4109-BDA3-4FF32ABEFE9E}" name="Column14286" dataDxfId="2089"/>
    <tableColumn id="14307" xr3:uid="{8C221AE6-A61B-4560-AFE6-9963A6AE3800}" name="Column14287" dataDxfId="2088"/>
    <tableColumn id="14308" xr3:uid="{88DCE8A7-5747-41D3-8FDF-8A4B511DC9AF}" name="Column14288" dataDxfId="2087"/>
    <tableColumn id="14309" xr3:uid="{248D1B5E-A865-437C-A092-3A139D075566}" name="Column14289" dataDxfId="2086"/>
    <tableColumn id="14310" xr3:uid="{045B7090-B467-4B90-A94A-4FDDFC180A59}" name="Column14290" dataDxfId="2085"/>
    <tableColumn id="14311" xr3:uid="{00578D7A-DD67-48B3-8A1D-D89873DCB238}" name="Column14291" dataDxfId="2084"/>
    <tableColumn id="14312" xr3:uid="{B2FCE227-4583-4B1D-850D-A7815F57923C}" name="Column14292" dataDxfId="2083"/>
    <tableColumn id="14313" xr3:uid="{4AB7CE44-AB99-49F0-89E0-9C4FA390706C}" name="Column14293" dataDxfId="2082"/>
    <tableColumn id="14314" xr3:uid="{0E349090-85DC-4914-9290-7436DF418767}" name="Column14294" dataDxfId="2081"/>
    <tableColumn id="14315" xr3:uid="{A190CF5B-20EB-4013-BFCB-81BB528C7D28}" name="Column14295" dataDxfId="2080"/>
    <tableColumn id="14316" xr3:uid="{DAFA4788-D615-484D-888D-8226EE4B581E}" name="Column14296" dataDxfId="2079"/>
    <tableColumn id="14317" xr3:uid="{099A7BA1-65A7-47AB-A7E0-76708B0DE2F5}" name="Column14297" dataDxfId="2078"/>
    <tableColumn id="14318" xr3:uid="{1B70E98A-4F86-4DB5-A016-DEDF6BA0E553}" name="Column14298" dataDxfId="2077"/>
    <tableColumn id="14319" xr3:uid="{9E999039-E483-4294-AC48-2D4ED9910D94}" name="Column14299" dataDxfId="2076"/>
    <tableColumn id="14320" xr3:uid="{89D6E518-3CE0-4769-B947-FBB1CEF0DE4D}" name="Column14300" dataDxfId="2075"/>
    <tableColumn id="14321" xr3:uid="{EF38A223-506D-42EC-BAC7-132C0B0673A2}" name="Column14301" dataDxfId="2074"/>
    <tableColumn id="14322" xr3:uid="{40F3FE11-AC56-4FA2-9A88-94C5A93BCB70}" name="Column14302" dataDxfId="2073"/>
    <tableColumn id="14323" xr3:uid="{A1F323C1-5601-4CB2-9BF0-DCEF6C5253C2}" name="Column14303" dataDxfId="2072"/>
    <tableColumn id="14324" xr3:uid="{C0818FF2-F31D-40F0-906A-F95E5BD2B016}" name="Column14304" dataDxfId="2071"/>
    <tableColumn id="14325" xr3:uid="{3EA9A65B-0396-4122-AACB-BC954D3A40D2}" name="Column14305" dataDxfId="2070"/>
    <tableColumn id="14326" xr3:uid="{0D3746FD-477E-43DE-B9CC-230F2153D4B7}" name="Column14306" dataDxfId="2069"/>
    <tableColumn id="14327" xr3:uid="{6B795903-478C-413A-A7A0-239AE7F65D34}" name="Column14307" dataDxfId="2068"/>
    <tableColumn id="14328" xr3:uid="{23CB5CE8-8119-420E-9B53-8D41FBB3A976}" name="Column14308" dataDxfId="2067"/>
    <tableColumn id="14329" xr3:uid="{E80A1BAB-81BB-4788-9F04-5758F2961084}" name="Column14309" dataDxfId="2066"/>
    <tableColumn id="14330" xr3:uid="{FB1FC633-DF33-4CA3-9683-2E898989285D}" name="Column14310" dataDxfId="2065"/>
    <tableColumn id="14331" xr3:uid="{0B4967A0-A425-46B4-BAAE-6BA2B7956CF1}" name="Column14311" dataDxfId="2064"/>
    <tableColumn id="14332" xr3:uid="{F596A96F-23E7-49CD-894C-537F3D4CEC90}" name="Column14312" dataDxfId="2063"/>
    <tableColumn id="14333" xr3:uid="{B932F904-BD20-444A-8B2E-F99867980DE0}" name="Column14313" dataDxfId="2062"/>
    <tableColumn id="14334" xr3:uid="{D1E824C9-378C-4535-A845-A1835C4FE751}" name="Column14314" dataDxfId="2061"/>
    <tableColumn id="14335" xr3:uid="{602FA043-F443-4FBF-889F-1ACC79E11AAE}" name="Column14315" dataDxfId="2060"/>
    <tableColumn id="14336" xr3:uid="{FAAC271F-B9B8-432F-A5C2-BDB029462587}" name="Column14316" dataDxfId="2059"/>
    <tableColumn id="14337" xr3:uid="{7F1A0703-B0B2-490C-952B-4E6918E5D7DC}" name="Column14317" dataDxfId="2058"/>
    <tableColumn id="14338" xr3:uid="{0A9B0E5F-3EEB-45AD-9F12-635FEDBC77B2}" name="Column14318" dataDxfId="2057"/>
    <tableColumn id="14339" xr3:uid="{6BC47CAB-FA6F-47B7-AF94-0FDD11DF8C73}" name="Column14319" dataDxfId="2056"/>
    <tableColumn id="14340" xr3:uid="{11CB78C0-2A3B-4FCA-A9E6-DC091CF6D208}" name="Column14320" dataDxfId="2055"/>
    <tableColumn id="14341" xr3:uid="{8248E78A-48DF-4F92-8B2E-B7F41190FFD4}" name="Column14321" dataDxfId="2054"/>
    <tableColumn id="14342" xr3:uid="{A9716BA5-AE9B-400A-802A-4AC2EE5A2388}" name="Column14322" dataDxfId="2053"/>
    <tableColumn id="14343" xr3:uid="{7046F2F7-9EE8-4A4F-B764-9EDA11FEAC30}" name="Column14323" dataDxfId="2052"/>
    <tableColumn id="14344" xr3:uid="{80952D08-89EF-4D6F-B431-6CADF6C3F4C9}" name="Column14324" dataDxfId="2051"/>
    <tableColumn id="14345" xr3:uid="{02C61DC0-A6F9-45E2-AF82-5012322C0439}" name="Column14325" dataDxfId="2050"/>
    <tableColumn id="14346" xr3:uid="{934F99AE-E0E9-4A66-92A2-6653FB65825A}" name="Column14326" dataDxfId="2049"/>
    <tableColumn id="14347" xr3:uid="{594FFF65-BB15-4C78-8FDE-AAA855699498}" name="Column14327" dataDxfId="2048"/>
    <tableColumn id="14348" xr3:uid="{D26D0F39-5E46-4A0B-8A9B-6DC72E1DC991}" name="Column14328" dataDxfId="2047"/>
    <tableColumn id="14349" xr3:uid="{97B693F7-4576-4773-B199-BCBC5DBDE626}" name="Column14329" dataDxfId="2046"/>
    <tableColumn id="14350" xr3:uid="{DCD980C8-25C3-43C4-B693-AF69EF2E3DEE}" name="Column14330" dataDxfId="2045"/>
    <tableColumn id="14351" xr3:uid="{3919E2E3-73FF-40DB-9191-2E5CFE754B22}" name="Column14331" dataDxfId="2044"/>
    <tableColumn id="14352" xr3:uid="{B0FB6409-7087-4A63-BDAA-B2ABA3089569}" name="Column14332" dataDxfId="2043"/>
    <tableColumn id="14353" xr3:uid="{4FFD3162-76ED-4775-9158-EA916A33E6DB}" name="Column14333" dataDxfId="2042"/>
    <tableColumn id="14354" xr3:uid="{BEA5F718-D46D-4B7B-89BE-3D37949DC878}" name="Column14334" dataDxfId="2041"/>
    <tableColumn id="14355" xr3:uid="{9CD8F5B1-7EEA-42DC-9677-F8D64E9F968F}" name="Column14335" dataDxfId="2040"/>
    <tableColumn id="14356" xr3:uid="{84AECC63-0BA8-482E-906D-37E2044B6FAA}" name="Column14336" dataDxfId="2039"/>
    <tableColumn id="14357" xr3:uid="{780FE93F-19A8-44A2-9468-2C87163C6C00}" name="Column14337" dataDxfId="2038"/>
    <tableColumn id="14358" xr3:uid="{566DB748-3402-4EC0-8D59-9E8F11BD5B09}" name="Column14338" dataDxfId="2037"/>
    <tableColumn id="14359" xr3:uid="{9324F249-7D15-4C2E-AD63-98E3E3E9518A}" name="Column14339" dataDxfId="2036"/>
    <tableColumn id="14360" xr3:uid="{6DF05455-B511-4BFD-B19A-4F83A3DA14B2}" name="Column14340" dataDxfId="2035"/>
    <tableColumn id="14361" xr3:uid="{CC1AA42D-8B0C-482E-91B8-6B2DE49BE48E}" name="Column14341" dataDxfId="2034"/>
    <tableColumn id="14362" xr3:uid="{2EDA0916-8648-4A64-AC74-0FD56D62793C}" name="Column14342" dataDxfId="2033"/>
    <tableColumn id="14363" xr3:uid="{56BC6476-C453-4305-B650-A4C2254C7CD0}" name="Column14343" dataDxfId="2032"/>
    <tableColumn id="14364" xr3:uid="{52F60DFB-258F-4B79-BCB5-006B5D258B6C}" name="Column14344" dataDxfId="2031"/>
    <tableColumn id="14365" xr3:uid="{8CADA505-7C7D-4D0F-B130-C758C87DFA0D}" name="Column14345" dataDxfId="2030"/>
    <tableColumn id="14366" xr3:uid="{674EC3FE-29DE-4B4F-A5A3-50E260BA2958}" name="Column14346" dataDxfId="2029"/>
    <tableColumn id="14367" xr3:uid="{9C0BB0AC-68AA-42F2-A175-A7CE3ACC9E9F}" name="Column14347" dataDxfId="2028"/>
    <tableColumn id="14368" xr3:uid="{77962BE4-5E4F-4EDF-985F-FE85627FDE81}" name="Column14348" dataDxfId="2027"/>
    <tableColumn id="14369" xr3:uid="{B2255CC1-5CE9-41DC-9AD7-1819C77C7DBF}" name="Column14349" dataDxfId="2026"/>
    <tableColumn id="14370" xr3:uid="{00C4DA9A-16D1-447E-87D9-A77AB05684D6}" name="Column14350" dataDxfId="2025"/>
    <tableColumn id="14371" xr3:uid="{DF1CD1CB-1B6F-4164-B2C5-43749834C4F9}" name="Column14351" dataDxfId="2024"/>
    <tableColumn id="14372" xr3:uid="{25A08923-4512-41FE-AAC2-D0CC522A75B1}" name="Column14352" dataDxfId="2023"/>
    <tableColumn id="14373" xr3:uid="{A25830BC-23B1-449C-9E06-AE54DAAB17BA}" name="Column14353" dataDxfId="2022"/>
    <tableColumn id="14374" xr3:uid="{F7E922B8-5688-40BE-8C6C-F648DA39B740}" name="Column14354" dataDxfId="2021"/>
    <tableColumn id="14375" xr3:uid="{5E4E6AF1-694F-4FAC-801D-BE587AFA19D7}" name="Column14355" dataDxfId="2020"/>
    <tableColumn id="14376" xr3:uid="{4DA6A974-954C-4C0E-B61E-883B1B28E0AA}" name="Column14356" dataDxfId="2019"/>
    <tableColumn id="14377" xr3:uid="{D6952321-9268-4491-87D4-9276BBEE400F}" name="Column14357" dataDxfId="2018"/>
    <tableColumn id="14378" xr3:uid="{8F6779AD-B1A8-4661-BD2A-48379EE71AD9}" name="Column14358" dataDxfId="2017"/>
    <tableColumn id="14379" xr3:uid="{79A24EAB-A22E-4913-9A4A-7456FA3BD19F}" name="Column14359" dataDxfId="2016"/>
    <tableColumn id="14380" xr3:uid="{A702E81D-BBC7-4CF4-A073-CD980F7EF664}" name="Column14360" dataDxfId="2015"/>
    <tableColumn id="14381" xr3:uid="{A306815C-BD1C-4E9F-9001-D2D0B475510A}" name="Column14361" dataDxfId="2014"/>
    <tableColumn id="14382" xr3:uid="{A99026B8-25FC-4CD9-A6F8-20133BB9D5A7}" name="Column14362" dataDxfId="2013"/>
    <tableColumn id="14383" xr3:uid="{42C8BC2F-91E0-44E1-A480-6E8F8544DD0A}" name="Column14363" dataDxfId="2012"/>
    <tableColumn id="14384" xr3:uid="{9FF28700-0794-4C22-83F2-38B0B6C2F6E3}" name="Column14364" dataDxfId="2011"/>
    <tableColumn id="14385" xr3:uid="{73BAA3FC-6282-47CA-B6C2-AEF786697603}" name="Column14365" dataDxfId="2010"/>
    <tableColumn id="14386" xr3:uid="{6A3AA2FD-28C9-499D-A045-85DF873409AA}" name="Column14366" dataDxfId="2009"/>
    <tableColumn id="14387" xr3:uid="{FE51BF94-9B98-43A0-8087-4C958C96F78B}" name="Column14367" dataDxfId="2008"/>
    <tableColumn id="14388" xr3:uid="{F7386CC8-E301-4923-8652-7C59140062BB}" name="Column14368" dataDxfId="2007"/>
    <tableColumn id="14389" xr3:uid="{5B880926-3364-4E50-8F77-88E41EF2BB79}" name="Column14369" dataDxfId="2006"/>
    <tableColumn id="14390" xr3:uid="{708398AB-35F7-4D67-8FBC-1E045F420BE1}" name="Column14370" dataDxfId="2005"/>
    <tableColumn id="14391" xr3:uid="{4A6E0134-A8FC-45AB-B576-A6B95101C562}" name="Column14371" dataDxfId="2004"/>
    <tableColumn id="14392" xr3:uid="{6D2AD75A-33E1-4DB7-B05B-0166280D82C5}" name="Column14372" dataDxfId="2003"/>
    <tableColumn id="14393" xr3:uid="{CE10B26F-F49B-4A25-AB83-0A1030AF1F6B}" name="Column14373" dataDxfId="2002"/>
    <tableColumn id="14394" xr3:uid="{BDFB8DA9-D324-4B69-89AD-7546AD16B8B1}" name="Column14374" dataDxfId="2001"/>
    <tableColumn id="14395" xr3:uid="{33F4C614-8291-4100-98CA-0976FCEAAED7}" name="Column14375" dataDxfId="2000"/>
    <tableColumn id="14396" xr3:uid="{A388758B-1FF1-4DE7-B2EC-724540B32148}" name="Column14376" dataDxfId="1999"/>
    <tableColumn id="14397" xr3:uid="{B168E99F-73BE-4C54-9E10-E83DFA4FB0C3}" name="Column14377" dataDxfId="1998"/>
    <tableColumn id="14398" xr3:uid="{C29B8EF1-204F-40FC-92A6-989648F2B001}" name="Column14378" dataDxfId="1997"/>
    <tableColumn id="14399" xr3:uid="{7B59BB2C-D020-46C3-8885-570AA63CB1F6}" name="Column14379" dataDxfId="1996"/>
    <tableColumn id="14400" xr3:uid="{097CC2FA-8725-41F4-815F-C091C2F6322F}" name="Column14380" dataDxfId="1995"/>
    <tableColumn id="14401" xr3:uid="{D12693C1-C684-465D-9623-D9CF1E961144}" name="Column14381" dataDxfId="1994"/>
    <tableColumn id="14402" xr3:uid="{445C0C1A-CD3C-442B-9095-040F425330D2}" name="Column14382" dataDxfId="1993"/>
    <tableColumn id="14403" xr3:uid="{CFE1D77A-F97C-48A0-BEB2-2D02F7F9B6F7}" name="Column14383" dataDxfId="1992"/>
    <tableColumn id="14404" xr3:uid="{71F5E04D-64B4-4DD5-AB36-97C89046638B}" name="Column14384" dataDxfId="1991"/>
    <tableColumn id="14405" xr3:uid="{E87715DF-C278-4F3E-A780-000F97D4C94F}" name="Column14385" dataDxfId="1990"/>
    <tableColumn id="14406" xr3:uid="{CC5615A7-BA83-4F72-B0E0-0ED6F76F70C9}" name="Column14386" dataDxfId="1989"/>
    <tableColumn id="14407" xr3:uid="{6BD96D0E-F32F-42C2-89D2-26FEEE6E5CDF}" name="Column14387" dataDxfId="1988"/>
    <tableColumn id="14408" xr3:uid="{2F69604C-6299-4D54-9B56-53D0C44F770D}" name="Column14388" dataDxfId="1987"/>
    <tableColumn id="14409" xr3:uid="{FB5AA206-FFB5-4ED7-922A-177EC5DD55D3}" name="Column14389" dataDxfId="1986"/>
    <tableColumn id="14410" xr3:uid="{86254716-9444-45F0-80C7-17CC7C2AA2B5}" name="Column14390" dataDxfId="1985"/>
    <tableColumn id="14411" xr3:uid="{9E66C295-43D0-4CD8-8D50-071166304AA6}" name="Column14391" dataDxfId="1984"/>
    <tableColumn id="14412" xr3:uid="{DD6D1E16-A25E-4526-83E3-CC9EBF588129}" name="Column14392" dataDxfId="1983"/>
    <tableColumn id="14413" xr3:uid="{8A2178A5-86FB-4877-B50C-0FFAA436E226}" name="Column14393" dataDxfId="1982"/>
    <tableColumn id="14414" xr3:uid="{9C5AC710-DAE6-4D84-ACD8-6E775707A18F}" name="Column14394" dataDxfId="1981"/>
    <tableColumn id="14415" xr3:uid="{91D6A09B-4ABA-40A8-A9E8-ABDA98190DD3}" name="Column14395" dataDxfId="1980"/>
    <tableColumn id="14416" xr3:uid="{031D42CA-B9DF-4E9B-B6C5-4C4151B0D9F9}" name="Column14396" dataDxfId="1979"/>
    <tableColumn id="14417" xr3:uid="{42757EA6-A91E-4DD8-A9F8-34CC4227E91A}" name="Column14397" dataDxfId="1978"/>
    <tableColumn id="14418" xr3:uid="{3B33CB55-86F6-402F-8867-BA6926955F2B}" name="Column14398" dataDxfId="1977"/>
    <tableColumn id="14419" xr3:uid="{78AA4BD6-223F-4993-9A87-565D36FA4FC1}" name="Column14399" dataDxfId="1976"/>
    <tableColumn id="14420" xr3:uid="{110A7A80-B65C-4163-909D-D39DCD53C3CD}" name="Column14400" dataDxfId="1975"/>
    <tableColumn id="14421" xr3:uid="{56129554-F49B-445E-940F-1F77D3C6F893}" name="Column14401" dataDxfId="1974"/>
    <tableColumn id="14422" xr3:uid="{328DB2B1-ABE2-4377-81DF-4D16E8D765AE}" name="Column14402" dataDxfId="1973"/>
    <tableColumn id="14423" xr3:uid="{8B773E3E-A548-403E-809D-E9C6C44181AE}" name="Column14403" dataDxfId="1972"/>
    <tableColumn id="14424" xr3:uid="{5C1A4FDE-77C9-43D7-B00D-07D4E2CBBBB7}" name="Column14404" dataDxfId="1971"/>
    <tableColumn id="14425" xr3:uid="{40717CCE-1952-45CF-A8EE-B322E1AA79F3}" name="Column14405" dataDxfId="1970"/>
    <tableColumn id="14426" xr3:uid="{6A7AE786-F68D-4C3A-A8D8-4C5E5A39A659}" name="Column14406" dataDxfId="1969"/>
    <tableColumn id="14427" xr3:uid="{2ABB464C-0ABE-47C4-8796-E6547D15623E}" name="Column14407" dataDxfId="1968"/>
    <tableColumn id="14428" xr3:uid="{F0B23E60-0CD6-4465-A898-3149BA271744}" name="Column14408" dataDxfId="1967"/>
    <tableColumn id="14429" xr3:uid="{428D32EC-7E13-466D-8CC8-746B7B311E27}" name="Column14409" dataDxfId="1966"/>
    <tableColumn id="14430" xr3:uid="{44F7831E-1101-4F6D-BBC6-B72680B9FEB7}" name="Column14410" dataDxfId="1965"/>
    <tableColumn id="14431" xr3:uid="{49887F12-99F6-4EEC-B9FF-C672EB1FE8FC}" name="Column14411" dataDxfId="1964"/>
    <tableColumn id="14432" xr3:uid="{B1EDBA92-D6CA-4F0F-A0F8-C1B2BFB3B102}" name="Column14412" dataDxfId="1963"/>
    <tableColumn id="14433" xr3:uid="{AF4091B3-B52E-4F0F-BF21-D735ADC9E1DB}" name="Column14413" dataDxfId="1962"/>
    <tableColumn id="14434" xr3:uid="{920FFC48-C613-4933-B2F5-6AA30E4F0CD4}" name="Column14414" dataDxfId="1961"/>
    <tableColumn id="14435" xr3:uid="{222EB056-1A63-4895-B9DF-7C5B3454A998}" name="Column14415" dataDxfId="1960"/>
    <tableColumn id="14436" xr3:uid="{BFF6A939-CBEA-4F0E-978D-61BD2365727C}" name="Column14416" dataDxfId="1959"/>
    <tableColumn id="14437" xr3:uid="{4B2D985B-49A9-43E5-9C53-409CA7F14524}" name="Column14417" dataDxfId="1958"/>
    <tableColumn id="14438" xr3:uid="{449B2D99-DF72-46F5-941B-166413877B49}" name="Column14418" dataDxfId="1957"/>
    <tableColumn id="14439" xr3:uid="{CA43F567-F93A-458D-9269-55DFDC4E188F}" name="Column14419" dataDxfId="1956"/>
    <tableColumn id="14440" xr3:uid="{014722B1-9717-4428-B147-B2C8B2D355A8}" name="Column14420" dataDxfId="1955"/>
    <tableColumn id="14441" xr3:uid="{86BCEF94-3CCB-40A2-8EED-6DA7C7C076CD}" name="Column14421" dataDxfId="1954"/>
    <tableColumn id="14442" xr3:uid="{BFCFA4CE-C8AE-4DA6-A11A-06D5F26BD959}" name="Column14422" dataDxfId="1953"/>
    <tableColumn id="14443" xr3:uid="{3F663294-EA52-425E-B55A-6D092A0FBC20}" name="Column14423" dataDxfId="1952"/>
    <tableColumn id="14444" xr3:uid="{2AA4AAB8-F88C-4F3E-A715-B06ACBE2A128}" name="Column14424" dataDxfId="1951"/>
    <tableColumn id="14445" xr3:uid="{A3A6CCF3-9524-4D76-9127-213FE2C0BDAB}" name="Column14425" dataDxfId="1950"/>
    <tableColumn id="14446" xr3:uid="{60C840BF-EE5D-4C05-BA30-AF5160E0B993}" name="Column14426" dataDxfId="1949"/>
    <tableColumn id="14447" xr3:uid="{F82F54E4-6CBA-4379-A086-048917285DDF}" name="Column14427" dataDxfId="1948"/>
    <tableColumn id="14448" xr3:uid="{0E171407-3624-4303-9DA6-6A3AF7FE8E71}" name="Column14428" dataDxfId="1947"/>
    <tableColumn id="14449" xr3:uid="{B4C1CBFD-6CD6-4C1A-BCA1-753BFA75E108}" name="Column14429" dataDxfId="1946"/>
    <tableColumn id="14450" xr3:uid="{E4829EAB-E451-40A7-992D-7389F06C4EF7}" name="Column14430" dataDxfId="1945"/>
    <tableColumn id="14451" xr3:uid="{41DB1B38-92FC-44C2-B530-C0FC8C549D4E}" name="Column14431" dataDxfId="1944"/>
    <tableColumn id="14452" xr3:uid="{4199B1FA-ED92-4602-84F6-F6D4CC95FFF7}" name="Column14432" dataDxfId="1943"/>
    <tableColumn id="14453" xr3:uid="{EF1B01FC-AD3C-4867-BBF2-BDC59C26DDF7}" name="Column14433" dataDxfId="1942"/>
    <tableColumn id="14454" xr3:uid="{A8283AEA-0CBF-42E6-A79C-4830919079AE}" name="Column14434" dataDxfId="1941"/>
    <tableColumn id="14455" xr3:uid="{E36771C7-809D-413A-B836-CA89FD60F364}" name="Column14435" dataDxfId="1940"/>
    <tableColumn id="14456" xr3:uid="{C1A1A744-F871-49AA-951B-74AA539F7C4F}" name="Column14436" dataDxfId="1939"/>
    <tableColumn id="14457" xr3:uid="{F0EBCF72-BF2B-46E4-BB55-174474AA44DF}" name="Column14437" dataDxfId="1938"/>
    <tableColumn id="14458" xr3:uid="{4F29D243-2F94-42F7-B7FA-5EF058C9BEDA}" name="Column14438" dataDxfId="1937"/>
    <tableColumn id="14459" xr3:uid="{C09C84A8-9FF6-4BF9-AF96-7C1DF9E8CC19}" name="Column14439" dataDxfId="1936"/>
    <tableColumn id="14460" xr3:uid="{2415B4B8-8D2D-40DF-9C79-D8B81D936B73}" name="Column14440" dataDxfId="1935"/>
    <tableColumn id="14461" xr3:uid="{9963DC78-AC94-430D-9BA2-30DB71AE0599}" name="Column14441" dataDxfId="1934"/>
    <tableColumn id="14462" xr3:uid="{F87EC7CE-019B-466B-A50B-06A557DFFF5B}" name="Column14442" dataDxfId="1933"/>
    <tableColumn id="14463" xr3:uid="{2B972EC6-9F21-4004-97A8-AF6261C81266}" name="Column14443" dataDxfId="1932"/>
    <tableColumn id="14464" xr3:uid="{53ACA073-6632-4943-B051-91CD9ED7944F}" name="Column14444" dataDxfId="1931"/>
    <tableColumn id="14465" xr3:uid="{B1408C3C-F693-4C50-8CC4-B51D44390FDE}" name="Column14445" dataDxfId="1930"/>
    <tableColumn id="14466" xr3:uid="{3566AC35-4660-4E9A-B0F2-1AAB3D49C8F8}" name="Column14446" dataDxfId="1929"/>
    <tableColumn id="14467" xr3:uid="{76B7782F-E382-471B-A169-DD453068A7AE}" name="Column14447" dataDxfId="1928"/>
    <tableColumn id="14468" xr3:uid="{18929D7F-E903-4D31-BB99-21273B06E92A}" name="Column14448" dataDxfId="1927"/>
    <tableColumn id="14469" xr3:uid="{A531C29C-91B2-4BD5-A56D-D23830F0693B}" name="Column14449" dataDxfId="1926"/>
    <tableColumn id="14470" xr3:uid="{097D2045-B7E5-4385-A908-6399A4D2C38D}" name="Column14450" dataDxfId="1925"/>
    <tableColumn id="14471" xr3:uid="{F0A820E4-878D-42D6-B17C-49096F63C375}" name="Column14451" dataDxfId="1924"/>
    <tableColumn id="14472" xr3:uid="{FB9921B6-115D-4858-9C09-6AD24332766D}" name="Column14452" dataDxfId="1923"/>
    <tableColumn id="14473" xr3:uid="{BC1492BD-6AFF-4B1D-895E-AA0C79E1BE99}" name="Column14453" dataDxfId="1922"/>
    <tableColumn id="14474" xr3:uid="{5A6ACF95-A20A-451F-BB24-7338A8706E34}" name="Column14454" dataDxfId="1921"/>
    <tableColumn id="14475" xr3:uid="{6554ECC8-F326-4A90-A1A2-B6B100B1100D}" name="Column14455" dataDxfId="1920"/>
    <tableColumn id="14476" xr3:uid="{033B6690-9A1E-47B3-97EE-67F0C5D77467}" name="Column14456" dataDxfId="1919"/>
    <tableColumn id="14477" xr3:uid="{249A0A38-DB38-447E-A67E-8DA51BF4253B}" name="Column14457" dataDxfId="1918"/>
    <tableColumn id="14478" xr3:uid="{F3BCC691-6C48-4C34-8AD3-0E89CDADF544}" name="Column14458" dataDxfId="1917"/>
    <tableColumn id="14479" xr3:uid="{3487D82E-AE53-4806-87B9-0136F17D28B6}" name="Column14459" dataDxfId="1916"/>
    <tableColumn id="14480" xr3:uid="{4D56BF95-EC02-4232-A2CF-2DBD7CFF9CEC}" name="Column14460" dataDxfId="1915"/>
    <tableColumn id="14481" xr3:uid="{A0E69CD2-8D2D-4FA8-B7EC-0435BE293161}" name="Column14461" dataDxfId="1914"/>
    <tableColumn id="14482" xr3:uid="{A391B250-2BB2-4C90-AF97-EECE1E6A5332}" name="Column14462" dataDxfId="1913"/>
    <tableColumn id="14483" xr3:uid="{48276125-EB47-4FEA-A97A-06DAE0E18A4B}" name="Column14463" dataDxfId="1912"/>
    <tableColumn id="14484" xr3:uid="{E3CF42EF-A5D9-4779-859C-E1902F11D9ED}" name="Column14464" dataDxfId="1911"/>
    <tableColumn id="14485" xr3:uid="{338B2832-3EE2-4085-86DF-D2EFEB231F44}" name="Column14465" dataDxfId="1910"/>
    <tableColumn id="14486" xr3:uid="{416D72F2-FF8D-42FC-9A42-1D85F6B78EF8}" name="Column14466" dataDxfId="1909"/>
    <tableColumn id="14487" xr3:uid="{3113B925-77CB-4825-BCEB-15763A485E40}" name="Column14467" dataDxfId="1908"/>
    <tableColumn id="14488" xr3:uid="{45539F6C-4C7B-4BCF-B88C-CE308B4E8429}" name="Column14468" dataDxfId="1907"/>
    <tableColumn id="14489" xr3:uid="{87B17A2A-47EC-4592-83E8-1DF86222B770}" name="Column14469" dataDxfId="1906"/>
    <tableColumn id="14490" xr3:uid="{4F20F49F-E4F1-4516-837C-76CA4988D993}" name="Column14470" dataDxfId="1905"/>
    <tableColumn id="14491" xr3:uid="{F092EBB0-A303-494A-9108-B311A335F472}" name="Column14471" dataDxfId="1904"/>
    <tableColumn id="14492" xr3:uid="{8C11C191-F31F-4DD4-8A74-47195C4170A2}" name="Column14472" dataDxfId="1903"/>
    <tableColumn id="14493" xr3:uid="{D7054E54-EF39-472B-86CE-82D92EF8BD4A}" name="Column14473" dataDxfId="1902"/>
    <tableColumn id="14494" xr3:uid="{6BB3D8D5-5D94-48E1-9DF3-BF94C4DCBE0A}" name="Column14474" dataDxfId="1901"/>
    <tableColumn id="14495" xr3:uid="{6DC002A2-937F-4566-8D92-1F4DADE130C5}" name="Column14475" dataDxfId="1900"/>
    <tableColumn id="14496" xr3:uid="{6A436DEB-0F16-45C4-BF76-2D2E61D39F2B}" name="Column14476" dataDxfId="1899"/>
    <tableColumn id="14497" xr3:uid="{69D114E9-E05B-45C6-8269-B9845812E520}" name="Column14477" dataDxfId="1898"/>
    <tableColumn id="14498" xr3:uid="{A057FC3A-AB18-4212-9975-16454FDF1CFA}" name="Column14478" dataDxfId="1897"/>
    <tableColumn id="14499" xr3:uid="{DEC1623B-C694-4949-A663-10A60EE95725}" name="Column14479" dataDxfId="1896"/>
    <tableColumn id="14500" xr3:uid="{53EBA2D5-BE50-4B21-B013-95E4B322753B}" name="Column14480" dataDxfId="1895"/>
    <tableColumn id="14501" xr3:uid="{F05BF677-D03E-4EB0-95C6-31DEC4C24379}" name="Column14481" dataDxfId="1894"/>
    <tableColumn id="14502" xr3:uid="{7BDBD8AB-DB9E-4E6F-BB1B-F9E6BD0DC4F8}" name="Column14482" dataDxfId="1893"/>
    <tableColumn id="14503" xr3:uid="{E4B83DF9-E268-4E83-A89B-343B960306BB}" name="Column14483" dataDxfId="1892"/>
    <tableColumn id="14504" xr3:uid="{492AC92D-14F6-4DA7-95E4-298ED664D71C}" name="Column14484" dataDxfId="1891"/>
    <tableColumn id="14505" xr3:uid="{D1101077-228F-4D9F-B924-25282548BD2F}" name="Column14485" dataDxfId="1890"/>
    <tableColumn id="14506" xr3:uid="{87B0BC9B-25C7-4463-B3B6-758E77AD17E7}" name="Column14486" dataDxfId="1889"/>
    <tableColumn id="14507" xr3:uid="{0C8C849B-B7E4-452B-91C2-9B2EB461203B}" name="Column14487" dataDxfId="1888"/>
    <tableColumn id="14508" xr3:uid="{3290C5B0-BFDF-425C-B5D4-F3FAF04E57A1}" name="Column14488" dataDxfId="1887"/>
    <tableColumn id="14509" xr3:uid="{BD0D4876-0754-4E6F-9390-F06C465C4B8C}" name="Column14489" dataDxfId="1886"/>
    <tableColumn id="14510" xr3:uid="{F6878DE2-7BEC-4924-AF86-8F64DDD7EC57}" name="Column14490" dataDxfId="1885"/>
    <tableColumn id="14511" xr3:uid="{3F900884-3315-42FE-BC7C-661E681F22B2}" name="Column14491" dataDxfId="1884"/>
    <tableColumn id="14512" xr3:uid="{8C24784B-DFDC-41C2-B648-43EADC36C95A}" name="Column14492" dataDxfId="1883"/>
    <tableColumn id="14513" xr3:uid="{6EA028A5-8F6E-4755-9BE2-24503A1C49F2}" name="Column14493" dataDxfId="1882"/>
    <tableColumn id="14514" xr3:uid="{8D4C8245-B875-4614-A61D-DA030716E0A3}" name="Column14494" dataDxfId="1881"/>
    <tableColumn id="14515" xr3:uid="{4F32DAF3-4D7E-49A2-9A77-704E3F1CD485}" name="Column14495" dataDxfId="1880"/>
    <tableColumn id="14516" xr3:uid="{D16A82DF-3581-4D81-B0A2-A04E31D2FA0A}" name="Column14496" dataDxfId="1879"/>
    <tableColumn id="14517" xr3:uid="{BE995972-2AE1-47D5-930C-573BD2EBCB38}" name="Column14497" dataDxfId="1878"/>
    <tableColumn id="14518" xr3:uid="{583107F5-3464-4C82-A359-BDAF7EBEED0D}" name="Column14498" dataDxfId="1877"/>
    <tableColumn id="14519" xr3:uid="{EC05D579-AB60-4859-B3E1-AC61829FA36F}" name="Column14499" dataDxfId="1876"/>
    <tableColumn id="14520" xr3:uid="{0F26A179-2B9B-4E56-ADCA-48815E485EA8}" name="Column14500" dataDxfId="1875"/>
    <tableColumn id="14521" xr3:uid="{058DADF0-6727-4A9A-8468-908A9C6BBDAF}" name="Column14501" dataDxfId="1874"/>
    <tableColumn id="14522" xr3:uid="{38CAF3EB-9112-4EED-ABBC-B7B33E4F2002}" name="Column14502" dataDxfId="1873"/>
    <tableColumn id="14523" xr3:uid="{AB7A6495-A619-4BE2-AEFC-DDED49406B9D}" name="Column14503" dataDxfId="1872"/>
    <tableColumn id="14524" xr3:uid="{879882F7-AD08-4701-9C17-EB9A34675898}" name="Column14504" dataDxfId="1871"/>
    <tableColumn id="14525" xr3:uid="{8146B59C-57A5-4D95-9D27-7B3A091A4D6A}" name="Column14505" dataDxfId="1870"/>
    <tableColumn id="14526" xr3:uid="{73CF1D63-B1A7-4D0A-AD18-3D25258D6958}" name="Column14506" dataDxfId="1869"/>
    <tableColumn id="14527" xr3:uid="{9C1F4E20-E30E-4A99-80ED-BAD683548EB0}" name="Column14507" dataDxfId="1868"/>
    <tableColumn id="14528" xr3:uid="{42DECF01-6E30-45EE-B313-688DC77A975A}" name="Column14508" dataDxfId="1867"/>
    <tableColumn id="14529" xr3:uid="{25DF5B0A-3248-4C80-BC50-CDCED1C8DF7F}" name="Column14509" dataDxfId="1866"/>
    <tableColumn id="14530" xr3:uid="{A4F0EF0B-7706-422E-8A7F-52C827708BDC}" name="Column14510" dataDxfId="1865"/>
    <tableColumn id="14531" xr3:uid="{3C329D48-6599-4AF0-8F75-E7D3CC41FD0C}" name="Column14511" dataDxfId="1864"/>
    <tableColumn id="14532" xr3:uid="{BB4ED931-0F73-41E3-BC1F-C757505C2F42}" name="Column14512" dataDxfId="1863"/>
    <tableColumn id="14533" xr3:uid="{CE366498-17D0-4587-8167-207D8A4E1242}" name="Column14513" dataDxfId="1862"/>
    <tableColumn id="14534" xr3:uid="{1AA7D971-BB02-4047-AF54-CA94F35B7BED}" name="Column14514" dataDxfId="1861"/>
    <tableColumn id="14535" xr3:uid="{A840ECAA-8A1F-4648-8BC4-35EB737567CA}" name="Column14515" dataDxfId="1860"/>
    <tableColumn id="14536" xr3:uid="{9F3A0F53-CCA3-4E60-833E-06DC2F113120}" name="Column14516" dataDxfId="1859"/>
    <tableColumn id="14537" xr3:uid="{B6946D35-A446-4050-95F5-1D51697E9345}" name="Column14517" dataDxfId="1858"/>
    <tableColumn id="14538" xr3:uid="{2D8CF6BF-11E9-4D25-98DC-1C1D86FBA688}" name="Column14518" dataDxfId="1857"/>
    <tableColumn id="14539" xr3:uid="{CD7E125F-68C3-47E8-BD23-0CD6FE1B8ABE}" name="Column14519" dataDxfId="1856"/>
    <tableColumn id="14540" xr3:uid="{6E214F37-610C-48FC-BF8C-A6B7D76B1146}" name="Column14520" dataDxfId="1855"/>
    <tableColumn id="14541" xr3:uid="{5AD8D080-C1D0-47BB-A4D9-CA4FDB4819A2}" name="Column14521" dataDxfId="1854"/>
    <tableColumn id="14542" xr3:uid="{A243FF85-7CFF-41B6-9A7A-298F130553EB}" name="Column14522" dataDxfId="1853"/>
    <tableColumn id="14543" xr3:uid="{51F7D776-34FD-474E-948C-82F2441A4A7A}" name="Column14523" dataDxfId="1852"/>
    <tableColumn id="14544" xr3:uid="{706FE03B-6985-4EAD-840D-6FDCFD6A9E68}" name="Column14524" dataDxfId="1851"/>
    <tableColumn id="14545" xr3:uid="{82E2E51C-A947-403F-8579-2C95AC1F3719}" name="Column14525" dataDxfId="1850"/>
    <tableColumn id="14546" xr3:uid="{7CA98EDA-883C-429D-96BD-A818D27BB531}" name="Column14526" dataDxfId="1849"/>
    <tableColumn id="14547" xr3:uid="{A805DDC7-3A5A-42DF-AEBB-03F21616B897}" name="Column14527" dataDxfId="1848"/>
    <tableColumn id="14548" xr3:uid="{CF76BB1A-7ADB-4D6F-B4CE-AA64AB24764F}" name="Column14528" dataDxfId="1847"/>
    <tableColumn id="14549" xr3:uid="{7A91DBA8-2054-4C57-82B9-4FEEA4EE7B72}" name="Column14529" dataDxfId="1846"/>
    <tableColumn id="14550" xr3:uid="{EE6F1B61-9ADB-4AED-9B42-CF0246C30AA0}" name="Column14530" dataDxfId="1845"/>
    <tableColumn id="14551" xr3:uid="{A9388DD4-889B-4FCD-997F-B7F31FCEA67F}" name="Column14531" dataDxfId="1844"/>
    <tableColumn id="14552" xr3:uid="{6535BD8C-845A-4AF9-8794-871F1EF62AD6}" name="Column14532" dataDxfId="1843"/>
    <tableColumn id="14553" xr3:uid="{3ED9103F-3D10-4018-A656-959B4987DCDD}" name="Column14533" dataDxfId="1842"/>
    <tableColumn id="14554" xr3:uid="{641AA09F-0213-4882-A9EE-3EB946CAD56A}" name="Column14534" dataDxfId="1841"/>
    <tableColumn id="14555" xr3:uid="{9BAD153E-281D-45D4-A44D-DAAEAF0A4B47}" name="Column14535" dataDxfId="1840"/>
    <tableColumn id="14556" xr3:uid="{29EE3BB0-DC31-47B0-8F7F-E6876483BE94}" name="Column14536" dataDxfId="1839"/>
    <tableColumn id="14557" xr3:uid="{70745C7E-30C6-4C87-95BD-6CEA0BA468C7}" name="Column14537" dataDxfId="1838"/>
    <tableColumn id="14558" xr3:uid="{E92E0868-16E6-4F6A-8ADF-F3312227BA31}" name="Column14538" dataDxfId="1837"/>
    <tableColumn id="14559" xr3:uid="{E30E64B9-AF16-4114-8B41-3E83369229BA}" name="Column14539" dataDxfId="1836"/>
    <tableColumn id="14560" xr3:uid="{848EB1A9-015A-4F21-AF9A-C0440E4E36B1}" name="Column14540" dataDxfId="1835"/>
    <tableColumn id="14561" xr3:uid="{AC761E99-ACC0-4192-B472-40B0F3EBAA87}" name="Column14541" dataDxfId="1834"/>
    <tableColumn id="14562" xr3:uid="{64520CFC-D072-4974-B490-B6D52796C305}" name="Column14542" dataDxfId="1833"/>
    <tableColumn id="14563" xr3:uid="{CADCE2B0-D9F8-4872-9B8B-B4A024E31151}" name="Column14543" dataDxfId="1832"/>
    <tableColumn id="14564" xr3:uid="{7A69D968-9D38-4D55-BABC-19C238D94A08}" name="Column14544" dataDxfId="1831"/>
    <tableColumn id="14565" xr3:uid="{8A79E381-7D59-4B55-891F-F6D94B13928A}" name="Column14545" dataDxfId="1830"/>
    <tableColumn id="14566" xr3:uid="{6D75D1CF-999E-4417-B93E-7925A5C68CA6}" name="Column14546" dataDxfId="1829"/>
    <tableColumn id="14567" xr3:uid="{0D0E1805-24E6-4EF2-A0F8-BABB3980D094}" name="Column14547" dataDxfId="1828"/>
    <tableColumn id="14568" xr3:uid="{2110C686-0987-4158-BE2C-F0F2DA983963}" name="Column14548" dataDxfId="1827"/>
    <tableColumn id="14569" xr3:uid="{DD2085FE-0F46-4EF3-83E7-7166A356FDEE}" name="Column14549" dataDxfId="1826"/>
    <tableColumn id="14570" xr3:uid="{341344F9-7AB8-436B-A2C8-E81E4C256B53}" name="Column14550" dataDxfId="1825"/>
    <tableColumn id="14571" xr3:uid="{B779B4B2-08F0-47B1-BAE9-C7874E731A28}" name="Column14551" dataDxfId="1824"/>
    <tableColumn id="14572" xr3:uid="{5D546D38-C56D-4FEA-B3FF-81EC0F4A9E00}" name="Column14552" dataDxfId="1823"/>
    <tableColumn id="14573" xr3:uid="{81C13058-5906-48A2-8ECB-5299FFE328B0}" name="Column14553" dataDxfId="1822"/>
    <tableColumn id="14574" xr3:uid="{B9200259-E9D2-4DBA-B356-06D0CF05D96F}" name="Column14554" dataDxfId="1821"/>
    <tableColumn id="14575" xr3:uid="{D7690195-357D-4650-8596-7E73151278F2}" name="Column14555" dataDxfId="1820"/>
    <tableColumn id="14576" xr3:uid="{2CF17F45-87CE-4A41-94E9-F82B0E717B9F}" name="Column14556" dataDxfId="1819"/>
    <tableColumn id="14577" xr3:uid="{F8D795B6-410F-43D7-B0B3-926D40D1A518}" name="Column14557" dataDxfId="1818"/>
    <tableColumn id="14578" xr3:uid="{73D10B61-EA3C-45B5-8F64-8CAF8E7FAA49}" name="Column14558" dataDxfId="1817"/>
    <tableColumn id="14579" xr3:uid="{BB1FB5D6-C983-4E99-862C-6DB4A2A5AA5C}" name="Column14559" dataDxfId="1816"/>
    <tableColumn id="14580" xr3:uid="{B95A3642-9453-44C7-ABDF-A87F2549A6E1}" name="Column14560" dataDxfId="1815"/>
    <tableColumn id="14581" xr3:uid="{F0B071D7-2D26-480F-BEE2-C5025DFE7988}" name="Column14561" dataDxfId="1814"/>
    <tableColumn id="14582" xr3:uid="{0232A05B-46E3-49FE-BA7C-17A668A9E9B9}" name="Column14562" dataDxfId="1813"/>
    <tableColumn id="14583" xr3:uid="{BD18CB4C-7FA4-40B8-9794-73F7ECBAFA21}" name="Column14563" dataDxfId="1812"/>
    <tableColumn id="14584" xr3:uid="{E9ABD05D-F8FD-4DE5-9560-AF41F6334A09}" name="Column14564" dataDxfId="1811"/>
    <tableColumn id="14585" xr3:uid="{2B81D368-89A7-4FB6-ABD1-FE6B1CC676C8}" name="Column14565" dataDxfId="1810"/>
    <tableColumn id="14586" xr3:uid="{4901A7E2-1794-40D8-BDDD-95E33688AEFF}" name="Column14566" dataDxfId="1809"/>
    <tableColumn id="14587" xr3:uid="{85730741-DF19-4BB0-B77A-C9356CA01157}" name="Column14567" dataDxfId="1808"/>
    <tableColumn id="14588" xr3:uid="{BA0719C8-668E-46CB-BCE7-8C15AE0EE246}" name="Column14568" dataDxfId="1807"/>
    <tableColumn id="14589" xr3:uid="{DDD44E92-2A5A-4E1B-A3F0-25A72FBEB014}" name="Column14569" dataDxfId="1806"/>
    <tableColumn id="14590" xr3:uid="{982F348F-94E6-4938-9EF4-C9C8B9131F7E}" name="Column14570" dataDxfId="1805"/>
    <tableColumn id="14591" xr3:uid="{864F1A1E-0A20-433E-BFBE-9BBB211E86AA}" name="Column14571" dataDxfId="1804"/>
    <tableColumn id="14592" xr3:uid="{E88CEBD2-D647-4F7B-B6F3-54F3855A2239}" name="Column14572" dataDxfId="1803"/>
    <tableColumn id="14593" xr3:uid="{2B4E151B-E4E8-4593-BD39-09BC00F841E2}" name="Column14573" dataDxfId="1802"/>
    <tableColumn id="14594" xr3:uid="{6B6F0AF3-B009-47B4-89A0-0C9C5F35BAE4}" name="Column14574" dataDxfId="1801"/>
    <tableColumn id="14595" xr3:uid="{A7649B66-78E1-4659-B3F5-3F05E2E0ED45}" name="Column14575" dataDxfId="1800"/>
    <tableColumn id="14596" xr3:uid="{4903EB7E-2A1E-4B4D-AC0F-A347381BA5EC}" name="Column14576" dataDxfId="1799"/>
    <tableColumn id="14597" xr3:uid="{E7C240AB-62BE-40FC-8962-986A1B55D5DD}" name="Column14577" dataDxfId="1798"/>
    <tableColumn id="14598" xr3:uid="{AD8712CE-246C-4E86-AE57-7279D49EBF32}" name="Column14578" dataDxfId="1797"/>
    <tableColumn id="14599" xr3:uid="{1C7FA552-5E0B-4DAA-BF5E-284E36D2D5E8}" name="Column14579" dataDxfId="1796"/>
    <tableColumn id="14600" xr3:uid="{CF4FAA06-DF0C-4A59-B950-7D7517E84EE9}" name="Column14580" dataDxfId="1795"/>
    <tableColumn id="14601" xr3:uid="{C23C4AAF-E027-4660-AB7D-8AD79DB6C195}" name="Column14581" dataDxfId="1794"/>
    <tableColumn id="14602" xr3:uid="{02A03930-948F-45B3-ACC2-20390C2CF6C4}" name="Column14582" dataDxfId="1793"/>
    <tableColumn id="14603" xr3:uid="{3E98B5D5-F546-4F5A-A45F-07B4FD80C574}" name="Column14583" dataDxfId="1792"/>
    <tableColumn id="14604" xr3:uid="{F97D2029-9654-497A-9130-23FC4E34D00D}" name="Column14584" dataDxfId="1791"/>
    <tableColumn id="14605" xr3:uid="{B866AEEC-DF70-43F0-BF28-4F6561DCE2ED}" name="Column14585" dataDxfId="1790"/>
    <tableColumn id="14606" xr3:uid="{E0380C85-DE25-4463-88AD-8344745EDB13}" name="Column14586" dataDxfId="1789"/>
    <tableColumn id="14607" xr3:uid="{DB4ACE13-FC58-4A5F-A14D-06AF6242088C}" name="Column14587" dataDxfId="1788"/>
    <tableColumn id="14608" xr3:uid="{BD5E7B85-C4BB-4F01-9A9A-DE14B7B48A08}" name="Column14588" dataDxfId="1787"/>
    <tableColumn id="14609" xr3:uid="{52952316-7E46-4823-B99B-EDBA66CDCB98}" name="Column14589" dataDxfId="1786"/>
    <tableColumn id="14610" xr3:uid="{EBCF8242-1FD4-45EE-9749-D8C020FC5E43}" name="Column14590" dataDxfId="1785"/>
    <tableColumn id="14611" xr3:uid="{EEAAA2CB-0588-4E75-A8A9-CA8B7A033AA6}" name="Column14591" dataDxfId="1784"/>
    <tableColumn id="14612" xr3:uid="{FC4024B9-F7D1-46B9-820C-0A1895EBDED5}" name="Column14592" dataDxfId="1783"/>
    <tableColumn id="14613" xr3:uid="{0AE06890-6E39-48E7-BCB4-A48CC3E3F678}" name="Column14593" dataDxfId="1782"/>
    <tableColumn id="14614" xr3:uid="{972D486A-96AD-436E-B1CB-5F6EB156EF16}" name="Column14594" dataDxfId="1781"/>
    <tableColumn id="14615" xr3:uid="{A692308D-76B8-4DAD-BF75-B114CE363A37}" name="Column14595" dataDxfId="1780"/>
    <tableColumn id="14616" xr3:uid="{C922FF60-FBA7-4BBD-A9FA-EB4ED91CE64A}" name="Column14596" dataDxfId="1779"/>
    <tableColumn id="14617" xr3:uid="{BD2990C3-6ACC-4D3E-92B0-8E021262A8CC}" name="Column14597" dataDxfId="1778"/>
    <tableColumn id="14618" xr3:uid="{8C8F325C-2F97-4338-A224-E79821611399}" name="Column14598" dataDxfId="1777"/>
    <tableColumn id="14619" xr3:uid="{E4D0181E-D7EE-47AD-95EB-0CCC67FD6339}" name="Column14599" dataDxfId="1776"/>
    <tableColumn id="14620" xr3:uid="{4CC14E54-77AD-499F-BDA2-748BCE89360F}" name="Column14600" dataDxfId="1775"/>
    <tableColumn id="14621" xr3:uid="{183B4AA5-D411-4345-AD99-4DE23A5C1E2B}" name="Column14601" dataDxfId="1774"/>
    <tableColumn id="14622" xr3:uid="{FDD882B0-6B80-4F5A-B8AB-073438646742}" name="Column14602" dataDxfId="1773"/>
    <tableColumn id="14623" xr3:uid="{8ABC8D45-B4AF-492F-A6B9-55E76F1FB01B}" name="Column14603" dataDxfId="1772"/>
    <tableColumn id="14624" xr3:uid="{17BF7876-D97A-4C21-A78F-784D9CE2F6A5}" name="Column14604" dataDxfId="1771"/>
    <tableColumn id="14625" xr3:uid="{07276F57-309C-4219-9E23-82AA1502F63A}" name="Column14605" dataDxfId="1770"/>
    <tableColumn id="14626" xr3:uid="{EB1FBC85-D614-4D9D-82F7-2F54C4AAC1D4}" name="Column14606" dataDxfId="1769"/>
    <tableColumn id="14627" xr3:uid="{80FDC75C-0746-4232-B06D-8B2761E06807}" name="Column14607" dataDxfId="1768"/>
    <tableColumn id="14628" xr3:uid="{C5AF4C9C-5BB4-4E81-B74D-2F3ADEA0429F}" name="Column14608" dataDxfId="1767"/>
    <tableColumn id="14629" xr3:uid="{42483D43-FF49-4555-BE26-7D2BD00E6DEE}" name="Column14609" dataDxfId="1766"/>
    <tableColumn id="14630" xr3:uid="{3F41601F-D723-47CA-8E17-E0B660F86987}" name="Column14610" dataDxfId="1765"/>
    <tableColumn id="14631" xr3:uid="{F987DCAC-8878-4291-AAA7-95D4E42246FD}" name="Column14611" dataDxfId="1764"/>
    <tableColumn id="14632" xr3:uid="{55C1BD8D-834E-45A6-92B4-3F2035E12F2D}" name="Column14612" dataDxfId="1763"/>
    <tableColumn id="14633" xr3:uid="{BA329264-1086-47E9-BEAD-BDECEB3E5549}" name="Column14613" dataDxfId="1762"/>
    <tableColumn id="14634" xr3:uid="{87C822A4-9BA4-45F6-BE15-BF8A33C9217B}" name="Column14614" dataDxfId="1761"/>
    <tableColumn id="14635" xr3:uid="{07D9DAE8-4FDA-4E0B-8463-ED3D92381BE8}" name="Column14615" dataDxfId="1760"/>
    <tableColumn id="14636" xr3:uid="{26A308FD-4E64-4C7A-B7B4-F9DAE2030632}" name="Column14616" dataDxfId="1759"/>
    <tableColumn id="14637" xr3:uid="{31D31B89-DAF5-46D2-A532-DCA3C8739A98}" name="Column14617" dataDxfId="1758"/>
    <tableColumn id="14638" xr3:uid="{5F5575A7-914E-4F01-AE99-EA6DFB48E3B0}" name="Column14618" dataDxfId="1757"/>
    <tableColumn id="14639" xr3:uid="{104ACDF1-C858-4CFA-AA90-23A946CD800E}" name="Column14619" dataDxfId="1756"/>
    <tableColumn id="14640" xr3:uid="{5CB4022D-BF14-473E-A499-8914CA3BCD0F}" name="Column14620" dataDxfId="1755"/>
    <tableColumn id="14641" xr3:uid="{7E888631-3FB8-42C7-9609-579AD05198B3}" name="Column14621" dataDxfId="1754"/>
    <tableColumn id="14642" xr3:uid="{F2A3AC02-C5D1-42FE-8C43-07E1F8C1D9ED}" name="Column14622" dataDxfId="1753"/>
    <tableColumn id="14643" xr3:uid="{22CAC9D3-DA46-4584-A677-6E6717075003}" name="Column14623" dataDxfId="1752"/>
    <tableColumn id="14644" xr3:uid="{D28E610C-1390-4275-8832-D61B99EFE0E0}" name="Column14624" dataDxfId="1751"/>
    <tableColumn id="14645" xr3:uid="{E1E6D44F-2FA5-42A9-B934-ABC68E7744C7}" name="Column14625" dataDxfId="1750"/>
    <tableColumn id="14646" xr3:uid="{3892DB6E-1D2F-459C-90C1-F9C3BF7FF7A8}" name="Column14626" dataDxfId="1749"/>
    <tableColumn id="14647" xr3:uid="{CEBE4FB8-714C-499C-8645-08D3C56FDAB5}" name="Column14627" dataDxfId="1748"/>
    <tableColumn id="14648" xr3:uid="{913CB8DF-8FFE-4418-891B-5D9592D6EE55}" name="Column14628" dataDxfId="1747"/>
    <tableColumn id="14649" xr3:uid="{02F9375C-3757-4E79-AFCA-61DAE26D265A}" name="Column14629" dataDxfId="1746"/>
    <tableColumn id="14650" xr3:uid="{6337E0ED-210C-4C13-BD3C-85E23B6742CB}" name="Column14630" dataDxfId="1745"/>
    <tableColumn id="14651" xr3:uid="{54D19469-D135-473B-B33D-137A455739D9}" name="Column14631" dataDxfId="1744"/>
    <tableColumn id="14652" xr3:uid="{F8F703F2-50FD-4779-B9E2-EB2FC51C20EE}" name="Column14632" dataDxfId="1743"/>
    <tableColumn id="14653" xr3:uid="{541298C1-FCD7-43FF-80AA-B459A5A22026}" name="Column14633" dataDxfId="1742"/>
    <tableColumn id="14654" xr3:uid="{064BA5A1-236E-4282-9BFD-99214E76C4F3}" name="Column14634" dataDxfId="1741"/>
    <tableColumn id="14655" xr3:uid="{AD8368AD-39EC-4AD2-90FD-91692437FBB1}" name="Column14635" dataDxfId="1740"/>
    <tableColumn id="14656" xr3:uid="{7FB55827-5CFD-4F74-B5F3-33139B378891}" name="Column14636" dataDxfId="1739"/>
    <tableColumn id="14657" xr3:uid="{87E3A2D6-1EE2-4F38-97DA-433D17D1267D}" name="Column14637" dataDxfId="1738"/>
    <tableColumn id="14658" xr3:uid="{0ABF7CFA-4DE4-4B0A-8A2A-DAFFD9777119}" name="Column14638" dataDxfId="1737"/>
    <tableColumn id="14659" xr3:uid="{58B96029-5D9A-4313-8B0C-824D495B4974}" name="Column14639" dataDxfId="1736"/>
    <tableColumn id="14660" xr3:uid="{622FB5BB-DCB2-4453-A55D-DA7A01E95DF5}" name="Column14640" dataDxfId="1735"/>
    <tableColumn id="14661" xr3:uid="{7F9B5DDD-5C67-491E-B404-D79B52FACE5D}" name="Column14641" dataDxfId="1734"/>
    <tableColumn id="14662" xr3:uid="{27859E8A-A9EC-4C94-9B46-D81BE1EBA9A9}" name="Column14642" dataDxfId="1733"/>
    <tableColumn id="14663" xr3:uid="{A266400E-79C8-40AB-AA2D-AA1A35C10AA1}" name="Column14643" dataDxfId="1732"/>
    <tableColumn id="14664" xr3:uid="{FC186902-5EB7-4C93-A151-6A2ABC3CFA3B}" name="Column14644" dataDxfId="1731"/>
    <tableColumn id="14665" xr3:uid="{EE9693EC-CD76-4ED1-8804-ADC4920722FC}" name="Column14645" dataDxfId="1730"/>
    <tableColumn id="14666" xr3:uid="{8E8A29A4-5A09-470F-B020-61FBB14BEF80}" name="Column14646" dataDxfId="1729"/>
    <tableColumn id="14667" xr3:uid="{927AFB38-0743-48E1-A894-4A960808E9C5}" name="Column14647" dataDxfId="1728"/>
    <tableColumn id="14668" xr3:uid="{3BB6951E-0DA2-4896-9A28-21E492B06AD1}" name="Column14648" dataDxfId="1727"/>
    <tableColumn id="14669" xr3:uid="{694EDD54-3238-4AC5-805A-98D1AF804D4E}" name="Column14649" dataDxfId="1726"/>
    <tableColumn id="14670" xr3:uid="{555B860C-FC37-4623-B885-A2BF85BFB4F6}" name="Column14650" dataDxfId="1725"/>
    <tableColumn id="14671" xr3:uid="{2DCA0EB8-D848-4594-9017-D5A6FE5B5D09}" name="Column14651" dataDxfId="1724"/>
    <tableColumn id="14672" xr3:uid="{EA6BF550-4DCE-4C23-A828-13F09F40D65B}" name="Column14652" dataDxfId="1723"/>
    <tableColumn id="14673" xr3:uid="{2109E7A7-90DB-446C-94DF-ADAEA0B6A87C}" name="Column14653" dataDxfId="1722"/>
    <tableColumn id="14674" xr3:uid="{8214DF0C-708A-42B6-A2FF-B73B5CE0A5C7}" name="Column14654" dataDxfId="1721"/>
    <tableColumn id="14675" xr3:uid="{D4B42E5F-7BF6-4B0E-9F61-478AA48DFFA9}" name="Column14655" dataDxfId="1720"/>
    <tableColumn id="14676" xr3:uid="{18DA4C3E-1DAB-4D47-8874-16EFDB02B8EA}" name="Column14656" dataDxfId="1719"/>
    <tableColumn id="14677" xr3:uid="{EA36E2B9-7D30-4257-B53A-EB6A5FDB9569}" name="Column14657" dataDxfId="1718"/>
    <tableColumn id="14678" xr3:uid="{D5E5F051-09FC-43D4-A383-5418A7CF0A27}" name="Column14658" dataDxfId="1717"/>
    <tableColumn id="14679" xr3:uid="{865DF99D-E46A-4AA2-A84B-3E2985B2F959}" name="Column14659" dataDxfId="1716"/>
    <tableColumn id="14680" xr3:uid="{DF2892F5-9741-46DB-B699-7919C1BD70A4}" name="Column14660" dataDxfId="1715"/>
    <tableColumn id="14681" xr3:uid="{0C73F48A-84D7-453A-9C3A-F1721611FED3}" name="Column14661" dataDxfId="1714"/>
    <tableColumn id="14682" xr3:uid="{39219370-FAC2-4999-9372-6D09157F79CA}" name="Column14662" dataDxfId="1713"/>
    <tableColumn id="14683" xr3:uid="{6503A172-7A12-4921-839C-FA69B21A3C67}" name="Column14663" dataDxfId="1712"/>
    <tableColumn id="14684" xr3:uid="{85028969-4476-4121-B0BD-830C8D2CF343}" name="Column14664" dataDxfId="1711"/>
    <tableColumn id="14685" xr3:uid="{B609CF7D-7F96-448F-9B5C-5D98D1D7361E}" name="Column14665" dataDxfId="1710"/>
    <tableColumn id="14686" xr3:uid="{2DB5BF3F-56A6-4BA1-8696-B5C156815985}" name="Column14666" dataDxfId="1709"/>
    <tableColumn id="14687" xr3:uid="{1544772F-ACE1-4E83-9D44-38B2FDEA605B}" name="Column14667" dataDxfId="1708"/>
    <tableColumn id="14688" xr3:uid="{EDB0071A-879E-4208-8BAB-F790BA4A9E15}" name="Column14668" dataDxfId="1707"/>
    <tableColumn id="14689" xr3:uid="{EF2AF004-2FFA-49C3-BF13-A2BD4C9E69D5}" name="Column14669" dataDxfId="1706"/>
    <tableColumn id="14690" xr3:uid="{E1E9D5FF-D2A2-44AA-BCDB-125AE349AD1E}" name="Column14670" dataDxfId="1705"/>
    <tableColumn id="14691" xr3:uid="{48E3710D-6376-4E6C-B52E-C037825D6B93}" name="Column14671" dataDxfId="1704"/>
    <tableColumn id="14692" xr3:uid="{EBC27E72-10B1-4D01-98ED-720219723EAD}" name="Column14672" dataDxfId="1703"/>
    <tableColumn id="14693" xr3:uid="{25D33340-DC90-4281-BDA1-3431DBBDB229}" name="Column14673" dataDxfId="1702"/>
    <tableColumn id="14694" xr3:uid="{E25C956C-E02B-49A8-898C-45C19AD30AF3}" name="Column14674" dataDxfId="1701"/>
    <tableColumn id="14695" xr3:uid="{27B8CD67-F096-4E62-A967-6E3438BC28B1}" name="Column14675" dataDxfId="1700"/>
    <tableColumn id="14696" xr3:uid="{E27A91DB-1106-4B4A-B424-2281A8F7D6B0}" name="Column14676" dataDxfId="1699"/>
    <tableColumn id="14697" xr3:uid="{5B9DE21F-E556-42D8-A6CF-4004BA0A7D2E}" name="Column14677" dataDxfId="1698"/>
    <tableColumn id="14698" xr3:uid="{11AA889F-5709-4B0C-89E5-E9BB95990919}" name="Column14678" dataDxfId="1697"/>
    <tableColumn id="14699" xr3:uid="{0E0DCE58-F078-4AE5-A28D-644444EF14C5}" name="Column14679" dataDxfId="1696"/>
    <tableColumn id="14700" xr3:uid="{DC8253B1-B5C2-4EA1-B2A3-2CB797EB00E9}" name="Column14680" dataDxfId="1695"/>
    <tableColumn id="14701" xr3:uid="{F2F3E5C1-D171-496D-9617-1D695E223963}" name="Column14681" dataDxfId="1694"/>
    <tableColumn id="14702" xr3:uid="{F7285848-7C97-44A2-B8A5-F09E887A000D}" name="Column14682" dataDxfId="1693"/>
    <tableColumn id="14703" xr3:uid="{62F7F213-F8D1-46D6-AAB8-9CC4C4FCF9EF}" name="Column14683" dataDxfId="1692"/>
    <tableColumn id="14704" xr3:uid="{2371DC5D-B796-4F55-AC9D-B10C276D3FAE}" name="Column14684" dataDxfId="1691"/>
    <tableColumn id="14705" xr3:uid="{7400A644-32C3-4EFC-8E0B-DC45AFCFE66B}" name="Column14685" dataDxfId="1690"/>
    <tableColumn id="14706" xr3:uid="{74768460-B100-4E79-A392-95C5A952325F}" name="Column14686" dataDxfId="1689"/>
    <tableColumn id="14707" xr3:uid="{49530D4A-770B-4CDF-9DA5-2815D04BA507}" name="Column14687" dataDxfId="1688"/>
    <tableColumn id="14708" xr3:uid="{6B34FCDA-0385-4967-9DC4-72E7D6BFDF75}" name="Column14688" dataDxfId="1687"/>
    <tableColumn id="14709" xr3:uid="{E123F2E3-FE68-4B78-B88C-93D26C7F6CC3}" name="Column14689" dataDxfId="1686"/>
    <tableColumn id="14710" xr3:uid="{EE66097D-48D7-4932-BA18-68D9D6B23CF9}" name="Column14690" dataDxfId="1685"/>
    <tableColumn id="14711" xr3:uid="{8EB06091-8B32-4FAB-A7CD-D901989F9135}" name="Column14691" dataDxfId="1684"/>
    <tableColumn id="14712" xr3:uid="{2770F562-4C93-4B92-AF70-EB66543D02B6}" name="Column14692" dataDxfId="1683"/>
    <tableColumn id="14713" xr3:uid="{1B9ACF54-DDE6-4788-B193-EF90447EF0C0}" name="Column14693" dataDxfId="1682"/>
    <tableColumn id="14714" xr3:uid="{E2DC9F10-041A-49DD-9C14-50C339D06753}" name="Column14694" dataDxfId="1681"/>
    <tableColumn id="14715" xr3:uid="{B0067895-EDF1-4B94-A9DF-13F8AE261818}" name="Column14695" dataDxfId="1680"/>
    <tableColumn id="14716" xr3:uid="{BA057DA8-B07D-47DB-B071-D0C0C8836BFA}" name="Column14696" dataDxfId="1679"/>
    <tableColumn id="14717" xr3:uid="{C177DCA0-A850-4431-8E4C-7156396BB38C}" name="Column14697" dataDxfId="1678"/>
    <tableColumn id="14718" xr3:uid="{002772D9-90AE-4DEA-AA33-C34D67819C83}" name="Column14698" dataDxfId="1677"/>
    <tableColumn id="14719" xr3:uid="{91344E92-9E36-4A51-99CB-15C3AAD8EAB0}" name="Column14699" dataDxfId="1676"/>
    <tableColumn id="14720" xr3:uid="{5578BEF6-B6E4-4930-AD08-102FB2720CBF}" name="Column14700" dataDxfId="1675"/>
    <tableColumn id="14721" xr3:uid="{C6624D5A-3A44-4D40-BECB-D81868253B62}" name="Column14701" dataDxfId="1674"/>
    <tableColumn id="14722" xr3:uid="{BC0A787D-73F5-4F8B-99B5-47A60FFC55FE}" name="Column14702" dataDxfId="1673"/>
    <tableColumn id="14723" xr3:uid="{07CB8C63-12A1-4FD1-A2F4-82689EBDA99A}" name="Column14703" dataDxfId="1672"/>
    <tableColumn id="14724" xr3:uid="{D3936C00-F4AE-41F5-92AF-66CFB6AEF625}" name="Column14704" dataDxfId="1671"/>
    <tableColumn id="14725" xr3:uid="{15AAB912-84FB-4247-9263-B97F13BB5FDF}" name="Column14705" dataDxfId="1670"/>
    <tableColumn id="14726" xr3:uid="{29BB376E-BF07-4A49-8272-9610E49ED78E}" name="Column14706" dataDxfId="1669"/>
    <tableColumn id="14727" xr3:uid="{8209CEDB-58BD-4D22-8FF4-E6C70EE2F70A}" name="Column14707" dataDxfId="1668"/>
    <tableColumn id="14728" xr3:uid="{32799378-73CA-49E6-A336-BDE8BCB8EF23}" name="Column14708" dataDxfId="1667"/>
    <tableColumn id="14729" xr3:uid="{9C31FC97-D3A7-4996-B28D-6C726E016C0A}" name="Column14709" dataDxfId="1666"/>
    <tableColumn id="14730" xr3:uid="{F4142A53-FBEE-4D27-8D88-4A87829DBC90}" name="Column14710" dataDxfId="1665"/>
    <tableColumn id="14731" xr3:uid="{0BFC345D-FA9E-48C9-94A6-6888978FAA62}" name="Column14711" dataDxfId="1664"/>
    <tableColumn id="14732" xr3:uid="{2A1FF113-9528-4AE4-B74B-B771C4A02E37}" name="Column14712" dataDxfId="1663"/>
    <tableColumn id="14733" xr3:uid="{5BB0AB70-AE5B-4C26-BBDC-4356863FFAE6}" name="Column14713" dataDxfId="1662"/>
    <tableColumn id="14734" xr3:uid="{CDE64646-1E1B-4793-A53F-241A0FBBCBA7}" name="Column14714" dataDxfId="1661"/>
    <tableColumn id="14735" xr3:uid="{4B24AF0F-50AD-4EBA-A86D-5D4D8D16D1F4}" name="Column14715" dataDxfId="1660"/>
    <tableColumn id="14736" xr3:uid="{ED0EBC05-15B6-439E-968E-5CCA5ECE88DF}" name="Column14716" dataDxfId="1659"/>
    <tableColumn id="14737" xr3:uid="{F5456D34-80EB-450F-8A87-67F194CD2A76}" name="Column14717" dataDxfId="1658"/>
    <tableColumn id="14738" xr3:uid="{DDA8DE3B-74E1-4A69-9628-45E028BFEA03}" name="Column14718" dataDxfId="1657"/>
    <tableColumn id="14739" xr3:uid="{D15DE7AC-DA65-4760-B828-744FD59926DF}" name="Column14719" dataDxfId="1656"/>
    <tableColumn id="14740" xr3:uid="{AFB528F2-932B-434E-B9C2-4CBD8C9A2CB0}" name="Column14720" dataDxfId="1655"/>
    <tableColumn id="14741" xr3:uid="{0DE41E13-152F-4481-938A-48E84D7F28CF}" name="Column14721" dataDxfId="1654"/>
    <tableColumn id="14742" xr3:uid="{A5B0721B-ACFF-49C3-A2BC-12C4B1D145E3}" name="Column14722" dataDxfId="1653"/>
    <tableColumn id="14743" xr3:uid="{D6D36C74-3A19-427B-869D-39444C0122F0}" name="Column14723" dataDxfId="1652"/>
    <tableColumn id="14744" xr3:uid="{FA263C4F-C326-45BE-9B6E-B3F292BFB528}" name="Column14724" dataDxfId="1651"/>
    <tableColumn id="14745" xr3:uid="{5A93476A-BEA5-42D5-8E71-8318F4709DA2}" name="Column14725" dataDxfId="1650"/>
    <tableColumn id="14746" xr3:uid="{8EEAB5B1-4460-4EAE-84EC-541C72182652}" name="Column14726" dataDxfId="1649"/>
    <tableColumn id="14747" xr3:uid="{B548ADEA-987F-4691-830D-AD18759E81BC}" name="Column14727" dataDxfId="1648"/>
    <tableColumn id="14748" xr3:uid="{5F59FF67-CF16-4728-901C-C58ECA53AE66}" name="Column14728" dataDxfId="1647"/>
    <tableColumn id="14749" xr3:uid="{166DC1C4-7696-4692-9799-52C6CDE03121}" name="Column14729" dataDxfId="1646"/>
    <tableColumn id="14750" xr3:uid="{CF912461-63AD-4A17-81DE-2813EC925B05}" name="Column14730" dataDxfId="1645"/>
    <tableColumn id="14751" xr3:uid="{442C97AE-877E-4719-A87D-EC355F4744F1}" name="Column14731" dataDxfId="1644"/>
    <tableColumn id="14752" xr3:uid="{45A827EA-E674-4FE6-978A-6811E7B389B9}" name="Column14732" dataDxfId="1643"/>
    <tableColumn id="14753" xr3:uid="{95486B75-ED17-48BF-96DE-C129A2A7D070}" name="Column14733" dataDxfId="1642"/>
    <tableColumn id="14754" xr3:uid="{44E8CE00-BBAB-4AD5-82F1-BCE7A1032EFF}" name="Column14734" dataDxfId="1641"/>
    <tableColumn id="14755" xr3:uid="{4315C28B-A16D-42C2-BC24-013A60A671C8}" name="Column14735" dataDxfId="1640"/>
    <tableColumn id="14756" xr3:uid="{D14415FD-B991-415E-9AD6-F317E67F34F7}" name="Column14736" dataDxfId="1639"/>
    <tableColumn id="14757" xr3:uid="{333F8691-A0BB-4F97-8316-49C7BBC516E7}" name="Column14737" dataDxfId="1638"/>
    <tableColumn id="14758" xr3:uid="{699E9F5E-CFF7-4414-A938-9182B27F89FF}" name="Column14738" dataDxfId="1637"/>
    <tableColumn id="14759" xr3:uid="{25A8022E-830B-460E-946F-3C3E3D639F7D}" name="Column14739" dataDxfId="1636"/>
    <tableColumn id="14760" xr3:uid="{697B1AEA-4D49-4583-A2BE-2E4B4FFD4F78}" name="Column14740" dataDxfId="1635"/>
    <tableColumn id="14761" xr3:uid="{B49F42B9-C37F-4E4C-8D68-C6B17803A455}" name="Column14741" dataDxfId="1634"/>
    <tableColumn id="14762" xr3:uid="{236EB2B2-2694-4B8B-A1DC-A0AC87EA0A9F}" name="Column14742" dataDxfId="1633"/>
    <tableColumn id="14763" xr3:uid="{2B781FE3-C475-4D3C-82C9-EB3F494D7D11}" name="Column14743" dataDxfId="1632"/>
    <tableColumn id="14764" xr3:uid="{3E3D12AF-72CA-415A-A3DE-3CADCE390C5D}" name="Column14744" dataDxfId="1631"/>
    <tableColumn id="14765" xr3:uid="{659F1FD4-BEB2-4925-90C2-CF6BCB7BF8F1}" name="Column14745" dataDxfId="1630"/>
    <tableColumn id="14766" xr3:uid="{7F88B61B-1271-456A-85CF-638A7916589A}" name="Column14746" dataDxfId="1629"/>
    <tableColumn id="14767" xr3:uid="{BF537E3F-32BD-4851-81B1-9C8D93EAD329}" name="Column14747" dataDxfId="1628"/>
    <tableColumn id="14768" xr3:uid="{8D9A78D6-1CDE-4F6F-8E44-ADC1CBA67E9B}" name="Column14748" dataDxfId="1627"/>
    <tableColumn id="14769" xr3:uid="{732DD8DA-9B1C-40B1-BDD7-8EC264517558}" name="Column14749" dataDxfId="1626"/>
    <tableColumn id="14770" xr3:uid="{C6053534-4A91-408E-8D29-F0F3EEC86066}" name="Column14750" dataDxfId="1625"/>
    <tableColumn id="14771" xr3:uid="{38DDF01C-D080-4825-950B-9487AFCA70E0}" name="Column14751" dataDxfId="1624"/>
    <tableColumn id="14772" xr3:uid="{2A29AE2E-6976-40B1-8901-AE19DC77E6B5}" name="Column14752" dataDxfId="1623"/>
    <tableColumn id="14773" xr3:uid="{6390361B-5987-4369-AAB8-183DAF79C00A}" name="Column14753" dataDxfId="1622"/>
    <tableColumn id="14774" xr3:uid="{21193DC6-8D81-48B6-83D5-C91F20E16C3D}" name="Column14754" dataDxfId="1621"/>
    <tableColumn id="14775" xr3:uid="{CAFA6B55-78A7-4D7E-8C0D-33271190EA67}" name="Column14755" dataDxfId="1620"/>
    <tableColumn id="14776" xr3:uid="{73CC40F8-6516-4B58-9FC1-742D11B2B43D}" name="Column14756" dataDxfId="1619"/>
    <tableColumn id="14777" xr3:uid="{B949DFBA-1F6F-46D3-86A5-7592ADD98924}" name="Column14757" dataDxfId="1618"/>
    <tableColumn id="14778" xr3:uid="{74CB4D49-27FA-488B-B3FE-89755D1ADE43}" name="Column14758" dataDxfId="1617"/>
    <tableColumn id="14779" xr3:uid="{36A57E6D-BD50-4E8C-9D99-796DAC94177E}" name="Column14759" dataDxfId="1616"/>
    <tableColumn id="14780" xr3:uid="{6A774795-3C9C-4E48-9543-0482D236C18C}" name="Column14760" dataDxfId="1615"/>
    <tableColumn id="14781" xr3:uid="{E9B23233-A772-4074-BC19-983DBA331239}" name="Column14761" dataDxfId="1614"/>
    <tableColumn id="14782" xr3:uid="{A27303A0-1DBC-47A1-AB29-C14EDAE39913}" name="Column14762" dataDxfId="1613"/>
    <tableColumn id="14783" xr3:uid="{FC4BFE47-B583-4E44-9796-A67B7D262171}" name="Column14763" dataDxfId="1612"/>
    <tableColumn id="14784" xr3:uid="{0D0082E6-0D67-4921-B16C-C9DD8041EB99}" name="Column14764" dataDxfId="1611"/>
    <tableColumn id="14785" xr3:uid="{8701826B-8524-4CAA-8A95-0A008813DBEB}" name="Column14765" dataDxfId="1610"/>
    <tableColumn id="14786" xr3:uid="{5341B131-097F-419C-ABD7-00A435DDE0F1}" name="Column14766" dataDxfId="1609"/>
    <tableColumn id="14787" xr3:uid="{37D0648D-546B-45F4-B38A-EFDCAEDA7A05}" name="Column14767" dataDxfId="1608"/>
    <tableColumn id="14788" xr3:uid="{9828D711-D920-4006-BB28-850E5CCD6AE0}" name="Column14768" dataDxfId="1607"/>
    <tableColumn id="14789" xr3:uid="{14F10629-4145-4166-B31D-42A09EFD3F2C}" name="Column14769" dataDxfId="1606"/>
    <tableColumn id="14790" xr3:uid="{40D008F2-922D-4593-AD26-6249F083C3F5}" name="Column14770" dataDxfId="1605"/>
    <tableColumn id="14791" xr3:uid="{89F83230-5BAA-4F1A-88E5-A5BCC291FD75}" name="Column14771" dataDxfId="1604"/>
    <tableColumn id="14792" xr3:uid="{7FAD57F7-5812-4D76-9770-11660FBFC0DF}" name="Column14772" dataDxfId="1603"/>
    <tableColumn id="14793" xr3:uid="{601A31D3-5BA4-4B5A-B9EB-677B38EFE07A}" name="Column14773" dataDxfId="1602"/>
    <tableColumn id="14794" xr3:uid="{15393DE0-79B4-4CD7-94B8-814DDBB64F47}" name="Column14774" dataDxfId="1601"/>
    <tableColumn id="14795" xr3:uid="{D2752D45-2363-43BB-9C9E-44F2F6857147}" name="Column14775" dataDxfId="1600"/>
    <tableColumn id="14796" xr3:uid="{F6453F9E-AE92-41A4-8AFF-F688F5412552}" name="Column14776" dataDxfId="1599"/>
    <tableColumn id="14797" xr3:uid="{28F64D4C-89AD-496D-AF92-5CA638F06583}" name="Column14777" dataDxfId="1598"/>
    <tableColumn id="14798" xr3:uid="{767D79F1-B860-45CE-B2D9-FB711890E5BB}" name="Column14778" dataDxfId="1597"/>
    <tableColumn id="14799" xr3:uid="{2247BB12-B13B-4B9B-B666-0C8F3F4BE121}" name="Column14779" dataDxfId="1596"/>
    <tableColumn id="14800" xr3:uid="{92921730-418F-4E1F-8F4A-5E33AD1995FD}" name="Column14780" dataDxfId="1595"/>
    <tableColumn id="14801" xr3:uid="{13DF7000-F3CE-4B46-8741-18F95657A40F}" name="Column14781" dataDxfId="1594"/>
    <tableColumn id="14802" xr3:uid="{CCC68574-3B9C-4670-92A7-884ACFD169C4}" name="Column14782" dataDxfId="1593"/>
    <tableColumn id="14803" xr3:uid="{EC3C9F14-59E6-4A15-8206-7E0A1BCEBE5B}" name="Column14783" dataDxfId="1592"/>
    <tableColumn id="14804" xr3:uid="{EC23D5DA-262B-4FFC-BFC1-C73EC8BC17CF}" name="Column14784" dataDxfId="1591"/>
    <tableColumn id="14805" xr3:uid="{521BAE40-B270-49BD-8CC7-37E4FEF631F3}" name="Column14785" dataDxfId="1590"/>
    <tableColumn id="14806" xr3:uid="{71E36237-92E3-4344-AD12-2F5569725B3D}" name="Column14786" dataDxfId="1589"/>
    <tableColumn id="14807" xr3:uid="{4C3F0BC5-6815-4B22-9943-E779CFBFD5B0}" name="Column14787" dataDxfId="1588"/>
    <tableColumn id="14808" xr3:uid="{714C5F8C-8CFA-4F25-AA57-32A06509C137}" name="Column14788" dataDxfId="1587"/>
    <tableColumn id="14809" xr3:uid="{E16DBF71-BD1B-4FCC-8BF6-1824AFCF02B0}" name="Column14789" dataDxfId="1586"/>
    <tableColumn id="14810" xr3:uid="{DF9E2EC0-D2EA-4336-B860-D186015FFA27}" name="Column14790" dataDxfId="1585"/>
    <tableColumn id="14811" xr3:uid="{00AB590E-A06D-423B-9C41-826EC1FE00E0}" name="Column14791" dataDxfId="1584"/>
    <tableColumn id="14812" xr3:uid="{2F7CB739-9349-4566-BD0C-BC99C2C4E3CF}" name="Column14792" dataDxfId="1583"/>
    <tableColumn id="14813" xr3:uid="{76BAFC91-563F-4814-B0D7-6B5B4758EF42}" name="Column14793" dataDxfId="1582"/>
    <tableColumn id="14814" xr3:uid="{EACE47E9-0F6F-477B-93DF-3ECE740AAC07}" name="Column14794" dataDxfId="1581"/>
    <tableColumn id="14815" xr3:uid="{FD5081D7-0AF7-4A9E-82F3-8B3560BF96E4}" name="Column14795" dataDxfId="1580"/>
    <tableColumn id="14816" xr3:uid="{E08AD2F8-0728-4640-8739-E20E9B57BBE5}" name="Column14796" dataDxfId="1579"/>
    <tableColumn id="14817" xr3:uid="{A2E1BF0F-9679-45E7-BB44-DC263D284B62}" name="Column14797" dataDxfId="1578"/>
    <tableColumn id="14818" xr3:uid="{C39CE453-C2A0-4EDB-86F4-1BD9A725ED8B}" name="Column14798" dataDxfId="1577"/>
    <tableColumn id="14819" xr3:uid="{60C06ACA-2A6B-406D-B54F-71E068198984}" name="Column14799" dataDxfId="1576"/>
    <tableColumn id="14820" xr3:uid="{178F7ADF-ED09-4005-9E36-65FD19B1F953}" name="Column14800" dataDxfId="1575"/>
    <tableColumn id="14821" xr3:uid="{72CC7973-F417-4025-B59F-D5F8A6E66081}" name="Column14801" dataDxfId="1574"/>
    <tableColumn id="14822" xr3:uid="{6D4806D8-60CA-4991-A405-3452E5446AF9}" name="Column14802" dataDxfId="1573"/>
    <tableColumn id="14823" xr3:uid="{3A302078-0F2A-4C58-A4D7-1E845517E5AB}" name="Column14803" dataDxfId="1572"/>
    <tableColumn id="14824" xr3:uid="{05F86700-767D-4315-9CBE-2D8D135F3D39}" name="Column14804" dataDxfId="1571"/>
    <tableColumn id="14825" xr3:uid="{5735DEEA-7B0D-4D97-8021-318B6AF949E7}" name="Column14805" dataDxfId="1570"/>
    <tableColumn id="14826" xr3:uid="{76767118-F196-4C60-98E4-8466F0A4BCB1}" name="Column14806" dataDxfId="1569"/>
    <tableColumn id="14827" xr3:uid="{40E15319-7769-4915-8063-A6F9F4E56575}" name="Column14807" dataDxfId="1568"/>
    <tableColumn id="14828" xr3:uid="{C5DC061B-6A73-4447-B596-C654514A9FF9}" name="Column14808" dataDxfId="1567"/>
    <tableColumn id="14829" xr3:uid="{DEDC79BD-C4F7-40A1-9BEC-9B66B64110F2}" name="Column14809" dataDxfId="1566"/>
    <tableColumn id="14830" xr3:uid="{30C0C4A2-1FAB-4E02-985F-F31E793C2B39}" name="Column14810" dataDxfId="1565"/>
    <tableColumn id="14831" xr3:uid="{1CD1BFB7-6BDB-497A-B3F0-6656954F738C}" name="Column14811" dataDxfId="1564"/>
    <tableColumn id="14832" xr3:uid="{87EDE197-A850-40E5-92A0-B346474C0A28}" name="Column14812" dataDxfId="1563"/>
    <tableColumn id="14833" xr3:uid="{C2BED29A-3BAD-4478-A020-25AA1A0D9176}" name="Column14813" dataDxfId="1562"/>
    <tableColumn id="14834" xr3:uid="{546E1AF8-CDA8-4E90-8534-F2BCB4B7C27D}" name="Column14814" dataDxfId="1561"/>
    <tableColumn id="14835" xr3:uid="{9F96E2FB-8029-4D7E-B3A3-06A588B29597}" name="Column14815" dataDxfId="1560"/>
    <tableColumn id="14836" xr3:uid="{DC47965B-FC81-443A-9D6A-296178CBF32A}" name="Column14816" dataDxfId="1559"/>
    <tableColumn id="14837" xr3:uid="{9CAB0715-6D9B-43F5-BDE6-D6FE57EF81C7}" name="Column14817" dataDxfId="1558"/>
    <tableColumn id="14838" xr3:uid="{2F31B02A-EC8C-4DC8-B20E-81752BF8A7C9}" name="Column14818" dataDxfId="1557"/>
    <tableColumn id="14839" xr3:uid="{D340AAEA-6FBE-4B52-AE5D-0F5A5BEE64A2}" name="Column14819" dataDxfId="1556"/>
    <tableColumn id="14840" xr3:uid="{437B56FE-8D58-4C25-9677-29194F351960}" name="Column14820" dataDxfId="1555"/>
    <tableColumn id="14841" xr3:uid="{C7A729C1-FBE7-4DF2-9B85-894B384DF88A}" name="Column14821" dataDxfId="1554"/>
    <tableColumn id="14842" xr3:uid="{F5352925-FB2E-4036-86C0-FAEC237613B6}" name="Column14822" dataDxfId="1553"/>
    <tableColumn id="14843" xr3:uid="{DE6B6BD9-2AEA-443F-A726-E1E7A4A79C58}" name="Column14823" dataDxfId="1552"/>
    <tableColumn id="14844" xr3:uid="{0B0238FC-26C5-4A38-92D5-F2DA5FEB7C40}" name="Column14824" dataDxfId="1551"/>
    <tableColumn id="14845" xr3:uid="{7104EF1A-2E62-4353-9442-B703FED8597D}" name="Column14825" dataDxfId="1550"/>
    <tableColumn id="14846" xr3:uid="{DC9F646C-0ED6-48D1-95D6-111967A4CEBC}" name="Column14826" dataDxfId="1549"/>
    <tableColumn id="14847" xr3:uid="{9B9956FB-34FB-4C41-9CB5-CB085EB98403}" name="Column14827" dataDxfId="1548"/>
    <tableColumn id="14848" xr3:uid="{29376466-BA19-46D2-8293-FB695C6BE0CF}" name="Column14828" dataDxfId="1547"/>
    <tableColumn id="14849" xr3:uid="{050760AC-5C42-4796-9990-EF3E56640444}" name="Column14829" dataDxfId="1546"/>
    <tableColumn id="14850" xr3:uid="{A2413371-C86F-457E-999E-6B0631859A00}" name="Column14830" dataDxfId="1545"/>
    <tableColumn id="14851" xr3:uid="{B6AD95DB-A16B-4E4F-87BB-96266D1E74B4}" name="Column14831" dataDxfId="1544"/>
    <tableColumn id="14852" xr3:uid="{0AC79E5A-838E-4F3C-A6FF-D09456F6A976}" name="Column14832" dataDxfId="1543"/>
    <tableColumn id="14853" xr3:uid="{17EB3F68-F099-4785-81F9-B97F6DDC6195}" name="Column14833" dataDxfId="1542"/>
    <tableColumn id="14854" xr3:uid="{068DCCD9-7CEC-42FB-AAFB-C0AAF94F2224}" name="Column14834" dataDxfId="1541"/>
    <tableColumn id="14855" xr3:uid="{069A40AF-7D03-4D6F-B447-21B926DB8D0F}" name="Column14835" dataDxfId="1540"/>
    <tableColumn id="14856" xr3:uid="{0F2CA0E3-EA5A-4FC7-A683-51EA9C276F29}" name="Column14836" dataDxfId="1539"/>
    <tableColumn id="14857" xr3:uid="{DAF2E753-74AC-4EB6-A465-1C3B114A58D4}" name="Column14837" dataDxfId="1538"/>
    <tableColumn id="14858" xr3:uid="{B21E7F79-136D-4C24-95D2-34CDB3C0EE74}" name="Column14838" dataDxfId="1537"/>
    <tableColumn id="14859" xr3:uid="{79CD4E40-C179-4546-8DFB-167BD8E3BE84}" name="Column14839" dataDxfId="1536"/>
    <tableColumn id="14860" xr3:uid="{A95DEE3C-41EF-4A81-BA05-9BCA6856D5B6}" name="Column14840" dataDxfId="1535"/>
    <tableColumn id="14861" xr3:uid="{29A05314-9A3A-4DB5-B823-123F07FB46F5}" name="Column14841" dataDxfId="1534"/>
    <tableColumn id="14862" xr3:uid="{006C42FA-E1EE-46E0-B535-0CE03C9FA113}" name="Column14842" dataDxfId="1533"/>
    <tableColumn id="14863" xr3:uid="{A1B87F97-1558-4DC8-9CD6-8D9775564284}" name="Column14843" dataDxfId="1532"/>
    <tableColumn id="14864" xr3:uid="{74878F8A-2DF2-4BC8-BACE-8C715301F05D}" name="Column14844" dataDxfId="1531"/>
    <tableColumn id="14865" xr3:uid="{5C8C6A7E-6953-46C9-ABF2-2A2D5F26AE0A}" name="Column14845" dataDxfId="1530"/>
    <tableColumn id="14866" xr3:uid="{59C5DE06-95AD-4C0B-B230-1B8D53D250BE}" name="Column14846" dataDxfId="1529"/>
    <tableColumn id="14867" xr3:uid="{A3574F05-F3D4-4FCF-B2A0-7CB5A4076B09}" name="Column14847" dataDxfId="1528"/>
    <tableColumn id="14868" xr3:uid="{2388F31C-5CA4-4940-9BB6-1711D626C6CB}" name="Column14848" dataDxfId="1527"/>
    <tableColumn id="14869" xr3:uid="{371B4A9A-842E-430E-97A6-EA36B48DC33E}" name="Column14849" dataDxfId="1526"/>
    <tableColumn id="14870" xr3:uid="{86CDDB31-CECD-47F6-8E60-DF4D0DDDB9AF}" name="Column14850" dataDxfId="1525"/>
    <tableColumn id="14871" xr3:uid="{44E646B6-49E5-4670-B19C-7C559F38DFBC}" name="Column14851" dataDxfId="1524"/>
    <tableColumn id="14872" xr3:uid="{CE33E530-76D4-4806-9F27-9A14F784C431}" name="Column14852" dataDxfId="1523"/>
    <tableColumn id="14873" xr3:uid="{2A5DCCAC-1F66-4F5E-AEDB-05381647ACD1}" name="Column14853" dataDxfId="1522"/>
    <tableColumn id="14874" xr3:uid="{6EFC4A6D-3B8E-4875-A57A-5D94C4A9C4BF}" name="Column14854" dataDxfId="1521"/>
    <tableColumn id="14875" xr3:uid="{3B035B39-1583-4833-9DE2-7446ADF6E3D8}" name="Column14855" dataDxfId="1520"/>
    <tableColumn id="14876" xr3:uid="{062D4CCD-09D4-4A37-8B31-43D5F44A97C6}" name="Column14856" dataDxfId="1519"/>
    <tableColumn id="14877" xr3:uid="{C5E192DB-A058-4F3D-BA53-13C7C0FC8AD0}" name="Column14857" dataDxfId="1518"/>
    <tableColumn id="14878" xr3:uid="{51F69E80-BAD4-40D7-881D-FEC343C76CBA}" name="Column14858" dataDxfId="1517"/>
    <tableColumn id="14879" xr3:uid="{7E459E7D-0A20-43E6-ABA8-7B56FD499CF0}" name="Column14859" dataDxfId="1516"/>
    <tableColumn id="14880" xr3:uid="{A2EF34D0-4E80-4955-A653-27E3B120BB8E}" name="Column14860" dataDxfId="1515"/>
    <tableColumn id="14881" xr3:uid="{A746FEDA-C4C3-40AF-ABC7-8CB1FD5E5796}" name="Column14861" dataDxfId="1514"/>
    <tableColumn id="14882" xr3:uid="{3D297D21-0B93-45AE-8710-3403569A0E29}" name="Column14862" dataDxfId="1513"/>
    <tableColumn id="14883" xr3:uid="{D752957A-5CE9-457E-939E-632C692609D9}" name="Column14863" dataDxfId="1512"/>
    <tableColumn id="14884" xr3:uid="{55247728-2E39-4972-AA75-B664CA3026E6}" name="Column14864" dataDxfId="1511"/>
    <tableColumn id="14885" xr3:uid="{758ABA52-864A-41D0-9A64-B7BEAA55B412}" name="Column14865" dataDxfId="1510"/>
    <tableColumn id="14886" xr3:uid="{1AC392D0-B1F2-4C25-81EC-4A8645F33DBD}" name="Column14866" dataDxfId="1509"/>
    <tableColumn id="14887" xr3:uid="{3C88CC05-989A-4A6F-B2B6-FE0D18892AC5}" name="Column14867" dataDxfId="1508"/>
    <tableColumn id="14888" xr3:uid="{53AC1156-C34A-42E1-819F-1DBAF32DA7A4}" name="Column14868" dataDxfId="1507"/>
    <tableColumn id="14889" xr3:uid="{4C3996E3-5EB6-4B8A-A8C1-ECD42B5A03CA}" name="Column14869" dataDxfId="1506"/>
    <tableColumn id="14890" xr3:uid="{0BF3D136-43B2-4908-8021-30E5E768BABE}" name="Column14870" dataDxfId="1505"/>
    <tableColumn id="14891" xr3:uid="{813CA229-6012-4889-8186-AC2B9646810C}" name="Column14871" dataDxfId="1504"/>
    <tableColumn id="14892" xr3:uid="{F01D2A88-285D-444C-833B-60986F0CF585}" name="Column14872" dataDxfId="1503"/>
    <tableColumn id="14893" xr3:uid="{07AD9DD5-CC85-4B40-A5EB-F92590A11D07}" name="Column14873" dataDxfId="1502"/>
    <tableColumn id="14894" xr3:uid="{8293356D-DCF2-42E2-83CA-631485B3B798}" name="Column14874" dataDxfId="1501"/>
    <tableColumn id="14895" xr3:uid="{618BA950-0069-4B59-BF30-C6A4CEDD31B8}" name="Column14875" dataDxfId="1500"/>
    <tableColumn id="14896" xr3:uid="{33CDE78F-10CE-4157-9806-33E12CC0CD67}" name="Column14876" dataDxfId="1499"/>
    <tableColumn id="14897" xr3:uid="{797FED33-2768-44A0-B43D-70EEF6D43AB9}" name="Column14877" dataDxfId="1498"/>
    <tableColumn id="14898" xr3:uid="{1DE52C3B-A6EC-44D0-A42B-1D04F2ABA2C6}" name="Column14878" dataDxfId="1497"/>
    <tableColumn id="14899" xr3:uid="{91D5A045-A4D9-4DEF-A790-96ED00809294}" name="Column14879" dataDxfId="1496"/>
    <tableColumn id="14900" xr3:uid="{42A3142A-68EF-4CE0-B853-E4280838B937}" name="Column14880" dataDxfId="1495"/>
    <tableColumn id="14901" xr3:uid="{48160887-72CE-43D2-8328-630C7804361B}" name="Column14881" dataDxfId="1494"/>
    <tableColumn id="14902" xr3:uid="{B1B92B0C-143C-4E97-AC03-FA324BBBB3A4}" name="Column14882" dataDxfId="1493"/>
    <tableColumn id="14903" xr3:uid="{77D5BDAB-079D-4058-9837-6CFD415C525C}" name="Column14883" dataDxfId="1492"/>
    <tableColumn id="14904" xr3:uid="{F7A38229-9EC6-4A75-9DD9-FC64C883B711}" name="Column14884" dataDxfId="1491"/>
    <tableColumn id="14905" xr3:uid="{95184139-5E68-4877-9D34-8DA63AD02688}" name="Column14885" dataDxfId="1490"/>
    <tableColumn id="14906" xr3:uid="{15E50BEC-A417-4868-9AC4-6A8CC24F8D9E}" name="Column14886" dataDxfId="1489"/>
    <tableColumn id="14907" xr3:uid="{CB4BBB05-AB85-4767-998A-41F36BEA325E}" name="Column14887" dataDxfId="1488"/>
    <tableColumn id="14908" xr3:uid="{94F27BFA-86B0-4AE1-B631-9966CA5BA990}" name="Column14888" dataDxfId="1487"/>
    <tableColumn id="14909" xr3:uid="{B2350406-3FEC-4C06-A465-9E84464D237B}" name="Column14889" dataDxfId="1486"/>
    <tableColumn id="14910" xr3:uid="{07D9FE46-77BE-42B1-A31D-13E5FF80CB87}" name="Column14890" dataDxfId="1485"/>
    <tableColumn id="14911" xr3:uid="{8A6A119A-8491-43D9-B014-EA6062206C49}" name="Column14891" dataDxfId="1484"/>
    <tableColumn id="14912" xr3:uid="{124A200C-4947-4E0E-A190-4EFE8185AE28}" name="Column14892" dataDxfId="1483"/>
    <tableColumn id="14913" xr3:uid="{7C4F3D73-0EE2-471B-9BBF-D2707ABCB3D6}" name="Column14893" dataDxfId="1482"/>
    <tableColumn id="14914" xr3:uid="{7F5DF29E-1718-4EB0-8062-02DE423A0BFF}" name="Column14894" dataDxfId="1481"/>
    <tableColumn id="14915" xr3:uid="{15412D97-B81E-4E97-AC9D-369D88A29A30}" name="Column14895" dataDxfId="1480"/>
    <tableColumn id="14916" xr3:uid="{3E1AAE93-FA71-4CC7-96CD-B1E05D23CECD}" name="Column14896" dataDxfId="1479"/>
    <tableColumn id="14917" xr3:uid="{74F79EEC-2216-462D-9037-295F86E80B18}" name="Column14897" dataDxfId="1478"/>
    <tableColumn id="14918" xr3:uid="{B5806EB8-EC6A-482C-BE74-4692CC7FD018}" name="Column14898" dataDxfId="1477"/>
    <tableColumn id="14919" xr3:uid="{6C0AE6F6-1E05-4CAC-A95D-3D9CB0C6F137}" name="Column14899" dataDxfId="1476"/>
    <tableColumn id="14920" xr3:uid="{E489FC2E-7754-4221-AC57-48562EC08678}" name="Column14900" dataDxfId="1475"/>
    <tableColumn id="14921" xr3:uid="{EE934D54-F670-417C-9185-2910B8D3DFFB}" name="Column14901" dataDxfId="1474"/>
    <tableColumn id="14922" xr3:uid="{6461E08C-E410-4718-A8C3-F552F1E98012}" name="Column14902" dataDxfId="1473"/>
    <tableColumn id="14923" xr3:uid="{50A668A2-4D0C-4F25-8EFA-264CD246C435}" name="Column14903" dataDxfId="1472"/>
    <tableColumn id="14924" xr3:uid="{F429667B-3064-4098-8868-4B4817F7434E}" name="Column14904" dataDxfId="1471"/>
    <tableColumn id="14925" xr3:uid="{B6EC8885-103B-4D0D-A134-EFB3396ED970}" name="Column14905" dataDxfId="1470"/>
    <tableColumn id="14926" xr3:uid="{52A9C66F-FB71-48DC-8656-E81945A9E50D}" name="Column14906" dataDxfId="1469"/>
    <tableColumn id="14927" xr3:uid="{3B11EFE3-534B-47C7-A96F-A0EF5D0605E0}" name="Column14907" dataDxfId="1468"/>
    <tableColumn id="14928" xr3:uid="{65BE8130-55D8-4DB1-9CDF-DE701852BBEE}" name="Column14908" dataDxfId="1467"/>
    <tableColumn id="14929" xr3:uid="{3A02175C-0F04-4E70-8ED9-ECED518979A6}" name="Column14909" dataDxfId="1466"/>
    <tableColumn id="14930" xr3:uid="{A9256D25-EA1B-47B6-91E2-32DB9D952C80}" name="Column14910" dataDxfId="1465"/>
    <tableColumn id="14931" xr3:uid="{581C4E0F-8215-435B-8749-7C884E84F903}" name="Column14911" dataDxfId="1464"/>
    <tableColumn id="14932" xr3:uid="{836956B9-1B4A-4C3E-9693-387269E0E32A}" name="Column14912" dataDxfId="1463"/>
    <tableColumn id="14933" xr3:uid="{5CC81586-21A2-4166-8635-A6E09F9F3CAC}" name="Column14913" dataDxfId="1462"/>
    <tableColumn id="14934" xr3:uid="{00280DA6-C8CB-4D7E-9235-821A5E212960}" name="Column14914" dataDxfId="1461"/>
    <tableColumn id="14935" xr3:uid="{180B3283-CF14-4473-B7D8-F36A3C25F903}" name="Column14915" dataDxfId="1460"/>
    <tableColumn id="14936" xr3:uid="{960A9E31-7DC3-43EB-8757-32187D92B5B6}" name="Column14916" dataDxfId="1459"/>
    <tableColumn id="14937" xr3:uid="{6545FE7E-A62D-48CE-AAEA-3ED4A7CF6739}" name="Column14917" dataDxfId="1458"/>
    <tableColumn id="14938" xr3:uid="{7C3B83A6-DD07-43CE-B66A-1D81CF15CE67}" name="Column14918" dataDxfId="1457"/>
    <tableColumn id="14939" xr3:uid="{4F47623D-0B6C-4497-A9E0-8A249AEEAE16}" name="Column14919" dataDxfId="1456"/>
    <tableColumn id="14940" xr3:uid="{7246D168-C731-48A7-BE3A-0E7EF6AE9F57}" name="Column14920" dataDxfId="1455"/>
    <tableColumn id="14941" xr3:uid="{D032CB0B-A414-4CDE-B69F-B990DFAFC43C}" name="Column14921" dataDxfId="1454"/>
    <tableColumn id="14942" xr3:uid="{3C76F538-00FF-49D3-AE0B-7C13EA4C1A5B}" name="Column14922" dataDxfId="1453"/>
    <tableColumn id="14943" xr3:uid="{8450908F-EBA3-42B9-BED3-A45DAA8963E6}" name="Column14923" dataDxfId="1452"/>
    <tableColumn id="14944" xr3:uid="{2FB45158-7B53-43BE-A613-17F6B09765D1}" name="Column14924" dataDxfId="1451"/>
    <tableColumn id="14945" xr3:uid="{7F482EEC-F39D-4169-A6B0-4FA07DD8F68F}" name="Column14925" dataDxfId="1450"/>
    <tableColumn id="14946" xr3:uid="{5AB336A8-EF73-46AB-98BA-137BA54A3165}" name="Column14926" dataDxfId="1449"/>
    <tableColumn id="14947" xr3:uid="{0CA43DC7-0FE1-416A-9B09-A0A54456D22B}" name="Column14927" dataDxfId="1448"/>
    <tableColumn id="14948" xr3:uid="{3B2CD644-869D-4BDD-9F09-8791C98498A6}" name="Column14928" dataDxfId="1447"/>
    <tableColumn id="14949" xr3:uid="{DDF1F799-7D80-4ACB-8205-D7595D4B99A4}" name="Column14929" dataDxfId="1446"/>
    <tableColumn id="14950" xr3:uid="{6489A8BE-D167-4420-903A-ACB7BA4340F8}" name="Column14930" dataDxfId="1445"/>
    <tableColumn id="14951" xr3:uid="{1D458D6F-639C-421A-AD53-FC71EC1E8AD0}" name="Column14931" dataDxfId="1444"/>
    <tableColumn id="14952" xr3:uid="{B65CB501-1418-4C65-8839-4E4D6AC3711C}" name="Column14932" dataDxfId="1443"/>
    <tableColumn id="14953" xr3:uid="{495D7FED-1FC9-49FE-943E-4D0DEB6C6EAC}" name="Column14933" dataDxfId="1442"/>
    <tableColumn id="14954" xr3:uid="{5C7C1E7F-EB13-47D7-B217-0CDFD6DA77F0}" name="Column14934" dataDxfId="1441"/>
    <tableColumn id="14955" xr3:uid="{C38BBF4E-E1ED-40D3-A4E6-06047718ADEF}" name="Column14935" dataDxfId="1440"/>
    <tableColumn id="14956" xr3:uid="{31C37464-B1E2-4DA4-9BDB-326DA32BF39E}" name="Column14936" dataDxfId="1439"/>
    <tableColumn id="14957" xr3:uid="{876B5BE3-9244-4FE2-B2E3-274A0C1BB2F3}" name="Column14937" dataDxfId="1438"/>
    <tableColumn id="14958" xr3:uid="{6E77CA18-4547-4910-9911-4433B15D47AA}" name="Column14938" dataDxfId="1437"/>
    <tableColumn id="14959" xr3:uid="{9E6FA660-21C3-42AD-B3E2-B64DD8CD929C}" name="Column14939" dataDxfId="1436"/>
    <tableColumn id="14960" xr3:uid="{0084A523-80C9-4649-8AE0-12DA9B893075}" name="Column14940" dataDxfId="1435"/>
    <tableColumn id="14961" xr3:uid="{A1D4258C-FF3B-4C29-9EDB-FA39D180385B}" name="Column14941" dataDxfId="1434"/>
    <tableColumn id="14962" xr3:uid="{3A18605E-3FCA-4438-89BB-CF5EEADB7620}" name="Column14942" dataDxfId="1433"/>
    <tableColumn id="14963" xr3:uid="{7A309F72-792B-411F-BB81-A1245DB156F9}" name="Column14943" dataDxfId="1432"/>
    <tableColumn id="14964" xr3:uid="{B5AE5AC1-A35E-45E3-BB6B-BBED8D5AED34}" name="Column14944" dataDxfId="1431"/>
    <tableColumn id="14965" xr3:uid="{33829837-2C0E-4E8D-B84C-6BD314041E0A}" name="Column14945" dataDxfId="1430"/>
    <tableColumn id="14966" xr3:uid="{8673CD9F-67BA-427C-A35A-FE388C7D64D7}" name="Column14946" dataDxfId="1429"/>
    <tableColumn id="14967" xr3:uid="{8F024F2F-DA9B-4241-93A5-E56C31DBDCF2}" name="Column14947" dataDxfId="1428"/>
    <tableColumn id="14968" xr3:uid="{1693CB57-D636-41F3-8F44-ED17C6160956}" name="Column14948" dataDxfId="1427"/>
    <tableColumn id="14969" xr3:uid="{5EFA2BAF-0DFC-4E46-A189-1A8351ADD8F3}" name="Column14949" dataDxfId="1426"/>
    <tableColumn id="14970" xr3:uid="{C09EF5D7-C3F9-41FC-B58A-98DB419A0EBE}" name="Column14950" dataDxfId="1425"/>
    <tableColumn id="14971" xr3:uid="{C3B2D449-1371-4D2D-A5E4-19E9CCA6FA60}" name="Column14951" dataDxfId="1424"/>
    <tableColumn id="14972" xr3:uid="{FBD572E4-EBDC-43EF-A743-7CEE04B4E276}" name="Column14952" dataDxfId="1423"/>
    <tableColumn id="14973" xr3:uid="{68A17F10-F8EF-4208-9512-5FBA0B8A3AF5}" name="Column14953" dataDxfId="1422"/>
    <tableColumn id="14974" xr3:uid="{27F71928-6236-4A0F-93D6-2C72E84EDE18}" name="Column14954" dataDxfId="1421"/>
    <tableColumn id="14975" xr3:uid="{8354B538-CF5C-4AAD-B04B-124926965C76}" name="Column14955" dataDxfId="1420"/>
    <tableColumn id="14976" xr3:uid="{FC567008-94FB-4007-87B6-3A74F72C60EC}" name="Column14956" dataDxfId="1419"/>
    <tableColumn id="14977" xr3:uid="{B155C9DB-4726-49A8-B246-DD6223D923D0}" name="Column14957" dataDxfId="1418"/>
    <tableColumn id="14978" xr3:uid="{1FABD634-0ADA-4F70-B2C3-C1CA053EA09B}" name="Column14958" dataDxfId="1417"/>
    <tableColumn id="14979" xr3:uid="{4E09BF3F-898A-4951-AFAE-D9C175DF460E}" name="Column14959" dataDxfId="1416"/>
    <tableColumn id="14980" xr3:uid="{8298D577-D7C2-4AEF-9DE5-742821E78E8D}" name="Column14960" dataDxfId="1415"/>
    <tableColumn id="14981" xr3:uid="{5C041ABD-DEFC-4425-B238-408A6EE1503F}" name="Column14961" dataDxfId="1414"/>
    <tableColumn id="14982" xr3:uid="{DCF55A50-8158-47D1-96BB-16DB3C0575A0}" name="Column14962" dataDxfId="1413"/>
    <tableColumn id="14983" xr3:uid="{6E1B6260-2750-4975-A07A-C987F148D89E}" name="Column14963" dataDxfId="1412"/>
    <tableColumn id="14984" xr3:uid="{8308B8A1-DD6B-4BD2-9F8D-D790A3699725}" name="Column14964" dataDxfId="1411"/>
    <tableColumn id="14985" xr3:uid="{49D42B00-0831-4070-8FA7-B53BCC88A0DB}" name="Column14965" dataDxfId="1410"/>
    <tableColumn id="14986" xr3:uid="{0E93F6CB-B6D0-4020-896F-5BA520D0EB8E}" name="Column14966" dataDxfId="1409"/>
    <tableColumn id="14987" xr3:uid="{74D2AA6E-6DCC-4109-AA55-423179AAD0C3}" name="Column14967" dataDxfId="1408"/>
    <tableColumn id="14988" xr3:uid="{F7E4C54E-32CF-4702-95DB-A102D350F026}" name="Column14968" dataDxfId="1407"/>
    <tableColumn id="14989" xr3:uid="{82390A84-C520-43D1-B956-7FD87990DDEA}" name="Column14969" dataDxfId="1406"/>
    <tableColumn id="14990" xr3:uid="{3B4C8DB0-9CDE-4E69-8826-1AB168D59AF7}" name="Column14970" dataDxfId="1405"/>
    <tableColumn id="14991" xr3:uid="{F4FDFA6D-DFFC-4007-944B-6CC063C31B0F}" name="Column14971" dataDxfId="1404"/>
    <tableColumn id="14992" xr3:uid="{8CF73720-49E8-4708-BA5B-7C46CFCE91BF}" name="Column14972" dataDxfId="1403"/>
    <tableColumn id="14993" xr3:uid="{EF88D1FE-DC92-483C-85F5-D57E189990D2}" name="Column14973" dataDxfId="1402"/>
    <tableColumn id="14994" xr3:uid="{E3CC5EAB-74A5-4013-B1FB-219F6376923A}" name="Column14974" dataDxfId="1401"/>
    <tableColumn id="14995" xr3:uid="{1B9EB14E-687B-4F01-9579-A877AD302812}" name="Column14975" dataDxfId="1400"/>
    <tableColumn id="14996" xr3:uid="{5A19D93D-854A-472D-AC57-6407DE059F78}" name="Column14976" dataDxfId="1399"/>
    <tableColumn id="14997" xr3:uid="{EA0D4D57-E0CA-43F0-B367-C7BC4D7BEBFD}" name="Column14977" dataDxfId="1398"/>
    <tableColumn id="14998" xr3:uid="{018DCF8F-8E75-4AC5-83A9-53C5F56326BA}" name="Column14978" dataDxfId="1397"/>
    <tableColumn id="14999" xr3:uid="{B77F7266-8D63-437B-954D-33CE3F0B9747}" name="Column14979" dataDxfId="1396"/>
    <tableColumn id="15000" xr3:uid="{77BA32E6-7CB0-4084-A98A-471AA32EB4FF}" name="Column14980" dataDxfId="1395"/>
    <tableColumn id="15001" xr3:uid="{8D6FF606-5499-4392-8CF3-5080B9032DB1}" name="Column14981" dataDxfId="1394"/>
    <tableColumn id="15002" xr3:uid="{192AD05B-802D-4C7C-9994-CB621A9B045C}" name="Column14982" dataDxfId="1393"/>
    <tableColumn id="15003" xr3:uid="{6D02CC62-62EF-4FAC-8FB9-38BC84B12500}" name="Column14983" dataDxfId="1392"/>
    <tableColumn id="15004" xr3:uid="{A17BD1D9-A62E-4EFA-9E9F-BD3DE47E5BC9}" name="Column14984" dataDxfId="1391"/>
    <tableColumn id="15005" xr3:uid="{39714A3A-8BA9-42E0-B728-347C77B17720}" name="Column14985" dataDxfId="1390"/>
    <tableColumn id="15006" xr3:uid="{598267D9-D409-4D97-A05A-7D59065B7C9E}" name="Column14986" dataDxfId="1389"/>
    <tableColumn id="15007" xr3:uid="{07EBE43B-5EA6-463A-9D45-B0911FF84E06}" name="Column14987" dataDxfId="1388"/>
    <tableColumn id="15008" xr3:uid="{B3B1D8DB-5EDF-4A2B-A079-A2E98641E50F}" name="Column14988" dataDxfId="1387"/>
    <tableColumn id="15009" xr3:uid="{C5261D8E-CDBB-4A51-B7B3-D734838AB604}" name="Column14989" dataDxfId="1386"/>
    <tableColumn id="15010" xr3:uid="{D5AF4AAF-6A05-400A-8156-A0D12FD3E8C8}" name="Column14990" dataDxfId="1385"/>
    <tableColumn id="15011" xr3:uid="{150BEBFF-6043-4859-B0DF-8A9028F3F92D}" name="Column14991" dataDxfId="1384"/>
    <tableColumn id="15012" xr3:uid="{00A132C4-0222-4F55-B7B7-C8945F02817C}" name="Column14992" dataDxfId="1383"/>
    <tableColumn id="15013" xr3:uid="{83A26F0E-98FE-4BE7-B0D8-A45F6F638CDA}" name="Column14993" dataDxfId="1382"/>
    <tableColumn id="15014" xr3:uid="{7FD50E7C-2800-4852-84A7-0ACB5EE77555}" name="Column14994" dataDxfId="1381"/>
    <tableColumn id="15015" xr3:uid="{BE8CD64C-EE0D-41A6-8B37-596B02D68034}" name="Column14995" dataDxfId="1380"/>
    <tableColumn id="15016" xr3:uid="{06D774F3-2345-46DF-993B-3E5918150A6C}" name="Column14996" dataDxfId="1379"/>
    <tableColumn id="15017" xr3:uid="{E86ED910-4CE1-4015-B9AA-918253EB52A0}" name="Column14997" dataDxfId="1378"/>
    <tableColumn id="15018" xr3:uid="{2C97C3B1-B108-4B0D-9F16-6EA59BDF718F}" name="Column14998" dataDxfId="1377"/>
    <tableColumn id="15019" xr3:uid="{3459E668-6972-4DA9-AE87-DE26818B3057}" name="Column14999" dataDxfId="1376"/>
    <tableColumn id="15020" xr3:uid="{5F41A89A-66F5-4EBF-B4F6-DADDA782DC87}" name="Column15000" dataDxfId="1375"/>
    <tableColumn id="15021" xr3:uid="{1C389243-A747-4F75-B9BE-A9ED931E6067}" name="Column15001" dataDxfId="1374"/>
    <tableColumn id="15022" xr3:uid="{CE2121A9-4DAC-4883-A21F-45E6BCECD258}" name="Column15002" dataDxfId="1373"/>
    <tableColumn id="15023" xr3:uid="{427B2E39-8CB6-4CDD-96A9-D62A202F7CB6}" name="Column15003" dataDxfId="1372"/>
    <tableColumn id="15024" xr3:uid="{4BABE9EF-769A-48B4-84F0-B46D9BFCB0E9}" name="Column15004" dataDxfId="1371"/>
    <tableColumn id="15025" xr3:uid="{6648495D-539F-4D88-ACDC-6C369B3A0D06}" name="Column15005" dataDxfId="1370"/>
    <tableColumn id="15026" xr3:uid="{EA483089-DF53-4B3F-801F-1C4A6B6089B7}" name="Column15006" dataDxfId="1369"/>
    <tableColumn id="15027" xr3:uid="{5B629032-94D4-497A-BEAB-C063EBDC45FF}" name="Column15007" dataDxfId="1368"/>
    <tableColumn id="15028" xr3:uid="{321E2011-F07F-48F6-922C-92B5BE9038BB}" name="Column15008" dataDxfId="1367"/>
    <tableColumn id="15029" xr3:uid="{96B4CA48-E13A-4662-9291-85A2C6578EB6}" name="Column15009" dataDxfId="1366"/>
    <tableColumn id="15030" xr3:uid="{554406F4-5245-42CA-82AC-DF2FCBFB495A}" name="Column15010" dataDxfId="1365"/>
    <tableColumn id="15031" xr3:uid="{1C525599-4959-472B-84BA-F14584C4D214}" name="Column15011" dataDxfId="1364"/>
    <tableColumn id="15032" xr3:uid="{C1BE6719-94B6-4D3B-AC68-39C260E98ACC}" name="Column15012" dataDxfId="1363"/>
    <tableColumn id="15033" xr3:uid="{C9CAF2D3-A528-4F64-93B0-A90E20EC51E1}" name="Column15013" dataDxfId="1362"/>
    <tableColumn id="15034" xr3:uid="{F09B29B5-1C1D-49B6-9FDA-D92D926247FF}" name="Column15014" dataDxfId="1361"/>
    <tableColumn id="15035" xr3:uid="{F7894DB8-58AE-45EB-AD9C-300933D5A432}" name="Column15015" dataDxfId="1360"/>
    <tableColumn id="15036" xr3:uid="{9D4FC0C4-B961-45F5-8D4D-F11CFD070BFE}" name="Column15016" dataDxfId="1359"/>
    <tableColumn id="15037" xr3:uid="{36903854-089E-45AA-872B-CBF2276E24D7}" name="Column15017" dataDxfId="1358"/>
    <tableColumn id="15038" xr3:uid="{9405D7EA-9547-4E7E-82DC-7FE9C627C7CD}" name="Column15018" dataDxfId="1357"/>
    <tableColumn id="15039" xr3:uid="{C3CC7F0B-C5FA-4448-9C3D-26A5982C2B39}" name="Column15019" dataDxfId="1356"/>
    <tableColumn id="15040" xr3:uid="{BC472A67-3586-42E8-991B-54A66D06546D}" name="Column15020" dataDxfId="1355"/>
    <tableColumn id="15041" xr3:uid="{996E07F5-A76C-4893-B5DD-8F9511E1751B}" name="Column15021" dataDxfId="1354"/>
    <tableColumn id="15042" xr3:uid="{F512A8D3-3D3A-4785-B1F4-6FAAE24AFC8E}" name="Column15022" dataDxfId="1353"/>
    <tableColumn id="15043" xr3:uid="{7FE71CD4-ED93-4328-9327-58F9088ACC3B}" name="Column15023" dataDxfId="1352"/>
    <tableColumn id="15044" xr3:uid="{996FDC3E-01CD-4726-A44C-F36C1AFB53DB}" name="Column15024" dataDxfId="1351"/>
    <tableColumn id="15045" xr3:uid="{8D421F50-11AB-4F14-93BC-471BDE5A49C6}" name="Column15025" dataDxfId="1350"/>
    <tableColumn id="15046" xr3:uid="{C16BE9D2-390F-468D-B70F-D3E1A477368F}" name="Column15026" dataDxfId="1349"/>
    <tableColumn id="15047" xr3:uid="{931E37CD-68CE-4E2B-806A-18D6561F84F2}" name="Column15027" dataDxfId="1348"/>
    <tableColumn id="15048" xr3:uid="{5BC083A6-9BBE-4EB8-ACC8-592D70139180}" name="Column15028" dataDxfId="1347"/>
    <tableColumn id="15049" xr3:uid="{4339CF17-1F31-4E97-AB01-80F8A1A34E01}" name="Column15029" dataDxfId="1346"/>
    <tableColumn id="15050" xr3:uid="{AE1F3F42-0AE4-4A58-A29E-1B481434D114}" name="Column15030" dataDxfId="1345"/>
    <tableColumn id="15051" xr3:uid="{1A9505B4-F0B2-4C11-86C3-E0B7515E96DE}" name="Column15031" dataDxfId="1344"/>
    <tableColumn id="15052" xr3:uid="{DCD5A86F-AD96-45E1-87DF-3AAFC3AE8AAB}" name="Column15032" dataDxfId="1343"/>
    <tableColumn id="15053" xr3:uid="{F5C4D7D5-F459-4463-A191-763D890489BC}" name="Column15033" dataDxfId="1342"/>
    <tableColumn id="15054" xr3:uid="{294BCE61-EDA2-482B-A6E8-AE91AA9694E8}" name="Column15034" dataDxfId="1341"/>
    <tableColumn id="15055" xr3:uid="{700282B8-9DA8-44C0-A30C-F21AD9BCA29C}" name="Column15035" dataDxfId="1340"/>
    <tableColumn id="15056" xr3:uid="{F5266C53-5A44-4D5A-8051-B28370F589A5}" name="Column15036" dataDxfId="1339"/>
    <tableColumn id="15057" xr3:uid="{37E34D8D-8891-43C4-A9FE-106630E1688B}" name="Column15037" dataDxfId="1338"/>
    <tableColumn id="15058" xr3:uid="{8B920CCD-0F37-48E1-891D-E156E1198900}" name="Column15038" dataDxfId="1337"/>
    <tableColumn id="15059" xr3:uid="{493F134C-DE60-48DB-B895-2627347B3A19}" name="Column15039" dataDxfId="1336"/>
    <tableColumn id="15060" xr3:uid="{3B81F7A1-5F79-4322-9893-BCD82775D2C8}" name="Column15040" dataDxfId="1335"/>
    <tableColumn id="15061" xr3:uid="{EAE95541-B8B1-4CCA-9D36-1E031B01D2C2}" name="Column15041" dataDxfId="1334"/>
    <tableColumn id="15062" xr3:uid="{2FA27960-4D41-464E-A7B7-328D6167AA3B}" name="Column15042" dataDxfId="1333"/>
    <tableColumn id="15063" xr3:uid="{6007A846-933D-49D7-ACB1-DC2E9B25A98B}" name="Column15043" dataDxfId="1332"/>
    <tableColumn id="15064" xr3:uid="{10BF91E3-3F34-4C10-9CD3-07999A9F9439}" name="Column15044" dataDxfId="1331"/>
    <tableColumn id="15065" xr3:uid="{F8076AD3-3FD9-4B90-AE79-8BAC24C834FD}" name="Column15045" dataDxfId="1330"/>
    <tableColumn id="15066" xr3:uid="{D7245948-4243-44FB-8427-7BE530DE1299}" name="Column15046" dataDxfId="1329"/>
    <tableColumn id="15067" xr3:uid="{6CCDB6EC-9492-4D63-AB8C-562F0DD4D256}" name="Column15047" dataDxfId="1328"/>
    <tableColumn id="15068" xr3:uid="{61905F5B-543E-400D-AEA5-60FBE3636FD0}" name="Column15048" dataDxfId="1327"/>
    <tableColumn id="15069" xr3:uid="{A9181472-05FB-4347-947E-295E9B129D2D}" name="Column15049" dataDxfId="1326"/>
    <tableColumn id="15070" xr3:uid="{36B4829C-14DA-4349-A90A-72E8EC4D7F3C}" name="Column15050" dataDxfId="1325"/>
    <tableColumn id="15071" xr3:uid="{60C92B48-067B-4424-A54A-2C78E79775C3}" name="Column15051" dataDxfId="1324"/>
    <tableColumn id="15072" xr3:uid="{07926530-BBAA-4AF9-B37F-4269CBFB1EF6}" name="Column15052" dataDxfId="1323"/>
    <tableColumn id="15073" xr3:uid="{CBC004C6-3171-4F67-82FC-F83CFE65A5AD}" name="Column15053" dataDxfId="1322"/>
    <tableColumn id="15074" xr3:uid="{4817AACF-01B2-455A-933F-996FCF46A576}" name="Column15054" dataDxfId="1321"/>
    <tableColumn id="15075" xr3:uid="{6C768429-BD69-495D-B61D-8D2FAE1A09BB}" name="Column15055" dataDxfId="1320"/>
    <tableColumn id="15076" xr3:uid="{3B61B230-4BBE-4A85-9398-EF2CC330B4BD}" name="Column15056" dataDxfId="1319"/>
    <tableColumn id="15077" xr3:uid="{F049C031-CDDC-4472-BEC0-76DE3BA61393}" name="Column15057" dataDxfId="1318"/>
    <tableColumn id="15078" xr3:uid="{D5A8FCE6-DFA4-41FB-B5F2-8EC181FADB8E}" name="Column15058" dataDxfId="1317"/>
    <tableColumn id="15079" xr3:uid="{C3FA0BAD-6280-495D-A581-F99EFFA3DA02}" name="Column15059" dataDxfId="1316"/>
    <tableColumn id="15080" xr3:uid="{D342AB2D-13EF-4CE1-B792-0AFD90916181}" name="Column15060" dataDxfId="1315"/>
    <tableColumn id="15081" xr3:uid="{B0931464-CE66-43F7-84A2-A5B0EAB133CD}" name="Column15061" dataDxfId="1314"/>
    <tableColumn id="15082" xr3:uid="{2C3C03A8-DC89-4FFC-9469-FF0202F5805A}" name="Column15062" dataDxfId="1313"/>
    <tableColumn id="15083" xr3:uid="{E03EC4B5-A83F-4C67-94C3-A4437A451926}" name="Column15063" dataDxfId="1312"/>
    <tableColumn id="15084" xr3:uid="{76F3A781-B2ED-4EDC-8AA8-BCB6D611A4D1}" name="Column15064" dataDxfId="1311"/>
    <tableColumn id="15085" xr3:uid="{0F1E2EB2-283D-4E69-B463-15FD15E76CCE}" name="Column15065" dataDxfId="1310"/>
    <tableColumn id="15086" xr3:uid="{82F029A3-77E6-4F8E-892A-D7D839B15695}" name="Column15066" dataDxfId="1309"/>
    <tableColumn id="15087" xr3:uid="{B225F48D-4238-4DE1-BB20-BACCAC0DBB9E}" name="Column15067" dataDxfId="1308"/>
    <tableColumn id="15088" xr3:uid="{38F404A7-F9C1-4EBB-A6CD-07E0CBDFAAA3}" name="Column15068" dataDxfId="1307"/>
    <tableColumn id="15089" xr3:uid="{184673D6-FFE5-47B5-AAD0-7292A97F0498}" name="Column15069" dataDxfId="1306"/>
    <tableColumn id="15090" xr3:uid="{EB70A0E2-5EE2-4980-BBFD-FB72500BBC8C}" name="Column15070" dataDxfId="1305"/>
    <tableColumn id="15091" xr3:uid="{031A6215-739A-4ADB-8377-799A56812A4F}" name="Column15071" dataDxfId="1304"/>
    <tableColumn id="15092" xr3:uid="{83DDF43C-8E58-4F64-8EBF-8A6207D82580}" name="Column15072" dataDxfId="1303"/>
    <tableColumn id="15093" xr3:uid="{902F8F65-80E9-47B9-B628-DB646AFB91EA}" name="Column15073" dataDxfId="1302"/>
    <tableColumn id="15094" xr3:uid="{CB8FC5D6-B13F-433C-8999-FDA93B17CE20}" name="Column15074" dataDxfId="1301"/>
    <tableColumn id="15095" xr3:uid="{7A26163E-69BA-4493-A425-44C19A686390}" name="Column15075" dataDxfId="1300"/>
    <tableColumn id="15096" xr3:uid="{2A9E1D6C-06A9-475A-AE80-21F8AF1AEA4C}" name="Column15076" dataDxfId="1299"/>
    <tableColumn id="15097" xr3:uid="{207E2DFB-B5EB-4687-9D5A-9B8ECEB4322E}" name="Column15077" dataDxfId="1298"/>
    <tableColumn id="15098" xr3:uid="{3173F76D-B650-466F-A306-7671B8EB7A14}" name="Column15078" dataDxfId="1297"/>
    <tableColumn id="15099" xr3:uid="{FFAD1F78-0FDD-4EF0-81E1-9D8C47E774D9}" name="Column15079" dataDxfId="1296"/>
    <tableColumn id="15100" xr3:uid="{6664C376-F901-4582-BDA4-91BA4AE9C86B}" name="Column15080" dataDxfId="1295"/>
    <tableColumn id="15101" xr3:uid="{58760568-D87B-4460-BCC7-32DF1E200EB9}" name="Column15081" dataDxfId="1294"/>
    <tableColumn id="15102" xr3:uid="{C181F8A2-09C0-487E-B21C-F54FE1355EF3}" name="Column15082" dataDxfId="1293"/>
    <tableColumn id="15103" xr3:uid="{D9054785-71D2-4A0B-83A8-E54C47BFFC1C}" name="Column15083" dataDxfId="1292"/>
    <tableColumn id="15104" xr3:uid="{BFF8F716-2AB1-4150-9F47-0A40A299766A}" name="Column15084" dataDxfId="1291"/>
    <tableColumn id="15105" xr3:uid="{92AAB3A7-04AB-4EC5-B002-31C90CCE1AB8}" name="Column15085" dataDxfId="1290"/>
    <tableColumn id="15106" xr3:uid="{8F7EA5C7-05AE-4893-9D35-A6A14FF9BD08}" name="Column15086" dataDxfId="1289"/>
    <tableColumn id="15107" xr3:uid="{A695FF26-17E5-48FE-82D0-F7D1CCA052F1}" name="Column15087" dataDxfId="1288"/>
    <tableColumn id="15108" xr3:uid="{FEF97F99-5D77-462A-8919-087DD4C93F6E}" name="Column15088" dataDxfId="1287"/>
    <tableColumn id="15109" xr3:uid="{8CCE2A7D-7D66-493C-B14E-030F39774598}" name="Column15089" dataDxfId="1286"/>
    <tableColumn id="15110" xr3:uid="{B7BDB9D6-7A78-456F-9FCA-8014E4D2BE38}" name="Column15090" dataDxfId="1285"/>
    <tableColumn id="15111" xr3:uid="{E0E06E3D-4C75-4229-9F6A-EFED879059C5}" name="Column15091" dataDxfId="1284"/>
    <tableColumn id="15112" xr3:uid="{8B79E622-F5AB-4690-877A-20F4B8EF5BAB}" name="Column15092" dataDxfId="1283"/>
    <tableColumn id="15113" xr3:uid="{CF8C1C5C-4793-42CD-A158-622D5F5D02A5}" name="Column15093" dataDxfId="1282"/>
    <tableColumn id="15114" xr3:uid="{22A8A3F0-4774-4008-93E5-F86580C76AE9}" name="Column15094" dataDxfId="1281"/>
    <tableColumn id="15115" xr3:uid="{870DFE7F-4BA3-4811-A4CF-9FCE113513EB}" name="Column15095" dataDxfId="1280"/>
    <tableColumn id="15116" xr3:uid="{1320218C-A334-4F9D-BE52-1B2F5725DA27}" name="Column15096" dataDxfId="1279"/>
    <tableColumn id="15117" xr3:uid="{A2001F89-D932-4BC3-9A00-B0FB172197FC}" name="Column15097" dataDxfId="1278"/>
    <tableColumn id="15118" xr3:uid="{39EE5E82-C223-482D-9DE9-B67F4BEB5089}" name="Column15098" dataDxfId="1277"/>
    <tableColumn id="15119" xr3:uid="{3256188D-37FD-44CD-8F22-664549E58C0D}" name="Column15099" dataDxfId="1276"/>
    <tableColumn id="15120" xr3:uid="{07E1CBFE-8017-4756-A14D-F5790FF7E1A9}" name="Column15100" dataDxfId="1275"/>
    <tableColumn id="15121" xr3:uid="{29FAC8E1-B67E-4170-8DC6-8203A8FA073C}" name="Column15101" dataDxfId="1274"/>
    <tableColumn id="15122" xr3:uid="{D7264B8A-FE9A-49FB-9446-95C80629CA0C}" name="Column15102" dataDxfId="1273"/>
    <tableColumn id="15123" xr3:uid="{9947510B-A7DF-4CEF-99EE-C4CDFFEE1468}" name="Column15103" dataDxfId="1272"/>
    <tableColumn id="15124" xr3:uid="{1B28CB50-7C4B-428C-9332-7B903983578D}" name="Column15104" dataDxfId="1271"/>
    <tableColumn id="15125" xr3:uid="{16BC71D4-225A-4685-A8E6-F4CFC5DDDF5A}" name="Column15105" dataDxfId="1270"/>
    <tableColumn id="15126" xr3:uid="{B4237E01-D24C-4F01-B0AF-5B573756907F}" name="Column15106" dataDxfId="1269"/>
    <tableColumn id="15127" xr3:uid="{3AB8AE4D-E51A-4F92-82FE-78DEB3E2E26F}" name="Column15107" dataDxfId="1268"/>
    <tableColumn id="15128" xr3:uid="{F5DCBA52-E7EF-4493-B8BE-76367776EA58}" name="Column15108" dataDxfId="1267"/>
    <tableColumn id="15129" xr3:uid="{050124CE-B45E-412D-B3CB-30647BD6A09A}" name="Column15109" dataDxfId="1266"/>
    <tableColumn id="15130" xr3:uid="{2031EC14-21F7-46E8-8E8D-D4DDC37AD37E}" name="Column15110" dataDxfId="1265"/>
    <tableColumn id="15131" xr3:uid="{D8969028-D2F0-45CF-8E73-5B9727798AFB}" name="Column15111" dataDxfId="1264"/>
    <tableColumn id="15132" xr3:uid="{D2240249-70D0-439D-9301-C31B57B828EA}" name="Column15112" dataDxfId="1263"/>
    <tableColumn id="15133" xr3:uid="{85EC8A4B-CD12-47BE-B982-E74799B319A1}" name="Column15113" dataDxfId="1262"/>
    <tableColumn id="15134" xr3:uid="{57A6F3CA-5ECE-4AF3-B599-14808CACA8CB}" name="Column15114" dataDxfId="1261"/>
    <tableColumn id="15135" xr3:uid="{A64CD821-0E94-4851-B0EF-4641168A76E9}" name="Column15115" dataDxfId="1260"/>
    <tableColumn id="15136" xr3:uid="{F033D37A-F90D-4A85-9869-7EF2B42C4E0E}" name="Column15116" dataDxfId="1259"/>
    <tableColumn id="15137" xr3:uid="{740D5257-397E-4E9A-94B8-0E1524DE66AD}" name="Column15117" dataDxfId="1258"/>
    <tableColumn id="15138" xr3:uid="{EA4702A6-C7AC-4A00-BB0D-3803A1CC1442}" name="Column15118" dataDxfId="1257"/>
    <tableColumn id="15139" xr3:uid="{3C276C12-117F-441A-B3DD-6FBF4D112414}" name="Column15119" dataDxfId="1256"/>
    <tableColumn id="15140" xr3:uid="{7787A676-EE5A-4EF5-A59F-C1D0C09657BE}" name="Column15120" dataDxfId="1255"/>
    <tableColumn id="15141" xr3:uid="{8C2B6529-3FE2-4966-B051-53A27B0A751C}" name="Column15121" dataDxfId="1254"/>
    <tableColumn id="15142" xr3:uid="{D6B0E0FD-6907-400D-B425-2BE5BD7463A7}" name="Column15122" dataDxfId="1253"/>
    <tableColumn id="15143" xr3:uid="{124F4C12-1D40-45D6-9C67-8DFC9F8C61F8}" name="Column15123" dataDxfId="1252"/>
    <tableColumn id="15144" xr3:uid="{0038AD25-EF1C-448A-948A-676E9250FAD5}" name="Column15124" dataDxfId="1251"/>
    <tableColumn id="15145" xr3:uid="{39BA77EE-1EE0-4D15-A6FA-2776F5A6F0E1}" name="Column15125" dataDxfId="1250"/>
    <tableColumn id="15146" xr3:uid="{12B6DA12-4853-4771-9DCD-DEA40EAB9FA0}" name="Column15126" dataDxfId="1249"/>
    <tableColumn id="15147" xr3:uid="{CA63514C-E564-4A77-89F0-248C3E1A3F22}" name="Column15127" dataDxfId="1248"/>
    <tableColumn id="15148" xr3:uid="{6EA987A0-8452-4CA2-9876-0D9A67FE8D1D}" name="Column15128" dataDxfId="1247"/>
    <tableColumn id="15149" xr3:uid="{1900995F-F60F-4F4A-A19A-62B38B7C041D}" name="Column15129" dataDxfId="1246"/>
    <tableColumn id="15150" xr3:uid="{04D73D08-D4D4-4520-AFE7-7E290A818938}" name="Column15130" dataDxfId="1245"/>
    <tableColumn id="15151" xr3:uid="{D2359032-A2C7-49C1-89C2-4E2AAADFA54D}" name="Column15131" dataDxfId="1244"/>
    <tableColumn id="15152" xr3:uid="{5DE6185F-1ABA-427D-AB33-75DA4188C7AD}" name="Column15132" dataDxfId="1243"/>
    <tableColumn id="15153" xr3:uid="{135691DC-9F24-4F49-A905-749225F31A00}" name="Column15133" dataDxfId="1242"/>
    <tableColumn id="15154" xr3:uid="{C9B3754B-BF1E-4122-97FB-36E4139D9DC8}" name="Column15134" dataDxfId="1241"/>
    <tableColumn id="15155" xr3:uid="{7523F4E7-E910-4753-80D1-2E89986EDCB2}" name="Column15135" dataDxfId="1240"/>
    <tableColumn id="15156" xr3:uid="{196EBD60-BE4E-4F4A-AF26-59A7554514F9}" name="Column15136" dataDxfId="1239"/>
    <tableColumn id="15157" xr3:uid="{2B4AC048-54AD-452D-9265-DA589A2C6A8D}" name="Column15137" dataDxfId="1238"/>
    <tableColumn id="15158" xr3:uid="{B3283F17-96BF-4790-8888-62DED7E92719}" name="Column15138" dataDxfId="1237"/>
    <tableColumn id="15159" xr3:uid="{0CC57180-462E-4500-8CD0-AEED9AD85EFA}" name="Column15139" dataDxfId="1236"/>
    <tableColumn id="15160" xr3:uid="{A2DB327D-C594-48CB-AA3B-5E474C1D372F}" name="Column15140" dataDxfId="1235"/>
    <tableColumn id="15161" xr3:uid="{40BE9365-70AF-45E1-B781-4B3FED1647F3}" name="Column15141" dataDxfId="1234"/>
    <tableColumn id="15162" xr3:uid="{00F4A489-27A1-452E-A299-FD7EC2483063}" name="Column15142" dataDxfId="1233"/>
    <tableColumn id="15163" xr3:uid="{76F08724-B985-4EFE-8E14-B6FA59283EF3}" name="Column15143" dataDxfId="1232"/>
    <tableColumn id="15164" xr3:uid="{B28BFA31-871D-4CD8-83F2-15900D9E3C35}" name="Column15144" dataDxfId="1231"/>
    <tableColumn id="15165" xr3:uid="{DC3F88B6-8C7D-4E12-A4F0-DC6239149C8C}" name="Column15145" dataDxfId="1230"/>
    <tableColumn id="15166" xr3:uid="{F59E0FAD-C981-4DEA-945C-96C53860C868}" name="Column15146" dataDxfId="1229"/>
    <tableColumn id="15167" xr3:uid="{2E3C95F6-B349-4E83-AFB8-5818C044AA1B}" name="Column15147" dataDxfId="1228"/>
    <tableColumn id="15168" xr3:uid="{A3881EFF-B955-4B25-84B4-006E4055B9CB}" name="Column15148" dataDxfId="1227"/>
    <tableColumn id="15169" xr3:uid="{A9277268-0CAD-4985-B878-0F97410D7A95}" name="Column15149" dataDxfId="1226"/>
    <tableColumn id="15170" xr3:uid="{CD0C5084-7B3E-433A-B903-A6BA5FFC520A}" name="Column15150" dataDxfId="1225"/>
    <tableColumn id="15171" xr3:uid="{E06081AE-EA58-4975-8C25-0DBAAF610DBD}" name="Column15151" dataDxfId="1224"/>
    <tableColumn id="15172" xr3:uid="{78DF4A0A-46AF-402A-88D4-B22CB46F29C0}" name="Column15152" dataDxfId="1223"/>
    <tableColumn id="15173" xr3:uid="{CF7F7D0C-9D9E-4602-BF99-BF83796D136B}" name="Column15153" dataDxfId="1222"/>
    <tableColumn id="15174" xr3:uid="{6E0B1797-D282-4698-A8D6-76DA3AD30750}" name="Column15154" dataDxfId="1221"/>
    <tableColumn id="15175" xr3:uid="{08235D7A-3F1C-437A-9BBE-980716986F16}" name="Column15155" dataDxfId="1220"/>
    <tableColumn id="15176" xr3:uid="{76A6A9B2-9860-4BD0-AC54-774B4176FCDC}" name="Column15156" dataDxfId="1219"/>
    <tableColumn id="15177" xr3:uid="{461FB743-3B36-4320-BFBE-863BBBEB901F}" name="Column15157" dataDxfId="1218"/>
    <tableColumn id="15178" xr3:uid="{8283BCCA-A3F4-4C24-B8B9-71B826DEC8DD}" name="Column15158" dataDxfId="1217"/>
    <tableColumn id="15179" xr3:uid="{D26C69E9-2972-42B5-95BF-3043F3F04CE9}" name="Column15159" dataDxfId="1216"/>
    <tableColumn id="15180" xr3:uid="{57991E18-543F-48A8-B3D6-1AF3AD0F88AD}" name="Column15160" dataDxfId="1215"/>
    <tableColumn id="15181" xr3:uid="{2D245FD5-AB5A-4D5C-BFF9-C8FF76103AE4}" name="Column15161" dataDxfId="1214"/>
    <tableColumn id="15182" xr3:uid="{CA5E867E-0D98-432A-AC83-0EB2F87C80D9}" name="Column15162" dataDxfId="1213"/>
    <tableColumn id="15183" xr3:uid="{9B72DDB7-6173-4010-944D-9CFE7AF0A8EB}" name="Column15163" dataDxfId="1212"/>
    <tableColumn id="15184" xr3:uid="{19B896B4-755B-48CD-A6DF-B1D0FF1829BE}" name="Column15164" dataDxfId="1211"/>
    <tableColumn id="15185" xr3:uid="{CC94DD58-FD82-4FA6-8C71-5D78BF20BEE3}" name="Column15165" dataDxfId="1210"/>
    <tableColumn id="15186" xr3:uid="{7927EAD8-CD71-44E7-80ED-54A7E3B9B879}" name="Column15166" dataDxfId="1209"/>
    <tableColumn id="15187" xr3:uid="{410CA291-6E2B-464C-899F-75CB5535191E}" name="Column15167" dataDxfId="1208"/>
    <tableColumn id="15188" xr3:uid="{A58F9620-B705-4022-83B3-EC1714836A10}" name="Column15168" dataDxfId="1207"/>
    <tableColumn id="15189" xr3:uid="{FE879E0E-7513-43B1-A623-F7FCCE842128}" name="Column15169" dataDxfId="1206"/>
    <tableColumn id="15190" xr3:uid="{62C555E0-E3AB-4F29-A789-1C55AFD15517}" name="Column15170" dataDxfId="1205"/>
    <tableColumn id="15191" xr3:uid="{4545843B-65F1-46FF-B661-056522C25F79}" name="Column15171" dataDxfId="1204"/>
    <tableColumn id="15192" xr3:uid="{2911456C-A8D9-4A6A-95CE-8DE892329924}" name="Column15172" dataDxfId="1203"/>
    <tableColumn id="15193" xr3:uid="{8ABCABA7-C636-4356-B708-2D0F54DA25F5}" name="Column15173" dataDxfId="1202"/>
    <tableColumn id="15194" xr3:uid="{000A4CB9-9421-4FF8-AFFC-283434FD2F54}" name="Column15174" dataDxfId="1201"/>
    <tableColumn id="15195" xr3:uid="{A9752B70-FB0E-40B6-B85A-1E4E0F5258C5}" name="Column15175" dataDxfId="1200"/>
    <tableColumn id="15196" xr3:uid="{0F29BA90-9931-409E-9E5A-2FBF4D6F23A3}" name="Column15176" dataDxfId="1199"/>
    <tableColumn id="15197" xr3:uid="{0100F8CC-0AF4-41ED-9F1B-C4937D742BEB}" name="Column15177" dataDxfId="1198"/>
    <tableColumn id="15198" xr3:uid="{2B4C5C00-2DA5-44AF-8C9F-E658744C7207}" name="Column15178" dataDxfId="1197"/>
    <tableColumn id="15199" xr3:uid="{D76A74A1-BA88-4D23-BE3C-997B959BB0B2}" name="Column15179" dataDxfId="1196"/>
    <tableColumn id="15200" xr3:uid="{76AE0620-2567-4032-A5DB-AD58F1E50567}" name="Column15180" dataDxfId="1195"/>
    <tableColumn id="15201" xr3:uid="{F9F68DA0-7040-49E5-AB79-C99857C03579}" name="Column15181" dataDxfId="1194"/>
    <tableColumn id="15202" xr3:uid="{71C959CC-543E-413E-A936-5D25BAF86770}" name="Column15182" dataDxfId="1193"/>
    <tableColumn id="15203" xr3:uid="{1CDC1B0E-A0A2-42B8-B791-1826D9D1AE85}" name="Column15183" dataDxfId="1192"/>
    <tableColumn id="15204" xr3:uid="{E035ED6D-5B86-4DDD-9F2E-FC780BAB42AD}" name="Column15184" dataDxfId="1191"/>
    <tableColumn id="15205" xr3:uid="{37D3543B-517A-495A-B8C6-BAB47987AD8A}" name="Column15185" dataDxfId="1190"/>
    <tableColumn id="15206" xr3:uid="{E4C7352D-4EC1-4A0A-BAB4-F470FC991C00}" name="Column15186" dataDxfId="1189"/>
    <tableColumn id="15207" xr3:uid="{DF80B6AC-4D85-45AA-B940-3423711CDD18}" name="Column15187" dataDxfId="1188"/>
    <tableColumn id="15208" xr3:uid="{E3E388A9-D4B3-49FD-8789-9B8467DC251A}" name="Column15188" dataDxfId="1187"/>
    <tableColumn id="15209" xr3:uid="{1B91E6ED-D0D1-42FF-8F18-BD23F0878757}" name="Column15189" dataDxfId="1186"/>
    <tableColumn id="15210" xr3:uid="{67CFEB10-5093-4BCB-AEF8-AD27861653CE}" name="Column15190" dataDxfId="1185"/>
    <tableColumn id="15211" xr3:uid="{4A007565-A914-4479-B90C-95C42FF817F5}" name="Column15191" dataDxfId="1184"/>
    <tableColumn id="15212" xr3:uid="{8F891629-2131-4331-912A-EEE68366959D}" name="Column15192" dataDxfId="1183"/>
    <tableColumn id="15213" xr3:uid="{B25B64C1-8F46-4CCC-BAC1-4FFB4445238C}" name="Column15193" dataDxfId="1182"/>
    <tableColumn id="15214" xr3:uid="{59CEDA5C-15E0-4F1C-B1D7-DC20FCA01861}" name="Column15194" dataDxfId="1181"/>
    <tableColumn id="15215" xr3:uid="{7211ED72-26EA-44B2-8FD1-55885BBF4728}" name="Column15195" dataDxfId="1180"/>
    <tableColumn id="15216" xr3:uid="{A64EF2A4-2AF6-420F-84EC-2F52EA3B35B3}" name="Column15196" dataDxfId="1179"/>
    <tableColumn id="15217" xr3:uid="{6A062EA7-1200-4EAF-BF7E-6EA721EE8E11}" name="Column15197" dataDxfId="1178"/>
    <tableColumn id="15218" xr3:uid="{34308248-6455-4840-8374-B2B3823E2E65}" name="Column15198" dataDxfId="1177"/>
    <tableColumn id="15219" xr3:uid="{E12E3744-1FD6-4FE7-BE8C-32197A2D6139}" name="Column15199" dataDxfId="1176"/>
    <tableColumn id="15220" xr3:uid="{12ED5F06-E0A2-43CD-B071-F78F5D7FC6EF}" name="Column15200" dataDxfId="1175"/>
    <tableColumn id="15221" xr3:uid="{F651E6B1-880D-4722-985A-B6D7A05D11AE}" name="Column15201" dataDxfId="1174"/>
    <tableColumn id="15222" xr3:uid="{DD1A1BA4-8728-42AA-B385-09DF8726E069}" name="Column15202" dataDxfId="1173"/>
    <tableColumn id="15223" xr3:uid="{E536D87E-42E2-4015-87E8-F6F6BC9D34E5}" name="Column15203" dataDxfId="1172"/>
    <tableColumn id="15224" xr3:uid="{2B715C1E-5EC6-4ADC-8D45-42C7DFBEDF69}" name="Column15204" dataDxfId="1171"/>
    <tableColumn id="15225" xr3:uid="{3CFD35C6-F3F1-4511-92F1-D685D91145F2}" name="Column15205" dataDxfId="1170"/>
    <tableColumn id="15226" xr3:uid="{C3E03767-A88B-4DEA-B2DD-0A69447FD611}" name="Column15206" dataDxfId="1169"/>
    <tableColumn id="15227" xr3:uid="{85757A2A-7940-4080-8799-28307C97C7E5}" name="Column15207" dataDxfId="1168"/>
    <tableColumn id="15228" xr3:uid="{7D145E02-5F12-4795-A92B-4AAC1BAB6B3D}" name="Column15208" dataDxfId="1167"/>
    <tableColumn id="15229" xr3:uid="{BF0A0E6C-3ADC-4C02-8FC0-37E0A93A652B}" name="Column15209" dataDxfId="1166"/>
    <tableColumn id="15230" xr3:uid="{E6FFBBC1-24A6-4AB0-AAD9-F379D271B1A9}" name="Column15210" dataDxfId="1165"/>
    <tableColumn id="15231" xr3:uid="{A4075C6C-C50A-43F9-BE09-21FCCB4AF9E7}" name="Column15211" dataDxfId="1164"/>
    <tableColumn id="15232" xr3:uid="{747BBB85-4252-4972-8E5C-4FA96BCD83A0}" name="Column15212" dataDxfId="1163"/>
    <tableColumn id="15233" xr3:uid="{F8E94A4C-F84B-4343-9244-7ACD5963A596}" name="Column15213" dataDxfId="1162"/>
    <tableColumn id="15234" xr3:uid="{43E43B8B-EAE5-4A6D-BBF0-561A65512CED}" name="Column15214" dataDxfId="1161"/>
    <tableColumn id="15235" xr3:uid="{766D1BCC-96F0-4422-91D0-8FCAB52E0CD2}" name="Column15215" dataDxfId="1160"/>
    <tableColumn id="15236" xr3:uid="{B05F3D1D-2606-4244-813D-54D7115DFA75}" name="Column15216" dataDxfId="1159"/>
    <tableColumn id="15237" xr3:uid="{5C58B32C-97CE-4E92-AD66-64A21E58AABA}" name="Column15217" dataDxfId="1158"/>
    <tableColumn id="15238" xr3:uid="{9D6432AD-553B-470B-AF62-473F3D3F0D37}" name="Column15218" dataDxfId="1157"/>
    <tableColumn id="15239" xr3:uid="{C50DFEAC-77DA-4CC7-9957-0D34699B2EF9}" name="Column15219" dataDxfId="1156"/>
    <tableColumn id="15240" xr3:uid="{62B6AD2A-18AA-455A-A09C-0B7417D9B57D}" name="Column15220" dataDxfId="1155"/>
    <tableColumn id="15241" xr3:uid="{6E4A7C39-D232-4739-BF44-3F0EF1A4026C}" name="Column15221" dataDxfId="1154"/>
    <tableColumn id="15242" xr3:uid="{93BCD049-A5C0-499C-A544-45803AF8312A}" name="Column15222" dataDxfId="1153"/>
    <tableColumn id="15243" xr3:uid="{2BA99C13-6460-4784-BDA9-C9D02874776D}" name="Column15223" dataDxfId="1152"/>
    <tableColumn id="15244" xr3:uid="{BE4E2988-DCC8-47C0-B886-EC480DA72F5F}" name="Column15224" dataDxfId="1151"/>
    <tableColumn id="15245" xr3:uid="{7309B328-49DE-4D0D-B617-7D6DAB55FB6F}" name="Column15225" dataDxfId="1150"/>
    <tableColumn id="15246" xr3:uid="{999A84F6-88F7-4446-A96C-06025DD6D0F3}" name="Column15226" dataDxfId="1149"/>
    <tableColumn id="15247" xr3:uid="{78577E81-66B3-46A2-BADC-52A725FD765E}" name="Column15227" dataDxfId="1148"/>
    <tableColumn id="15248" xr3:uid="{AECC873A-7982-4D0C-B994-98E388F31921}" name="Column15228" dataDxfId="1147"/>
    <tableColumn id="15249" xr3:uid="{BA63EB23-E868-45E6-8F07-CD1B1F5AEA09}" name="Column15229" dataDxfId="1146"/>
    <tableColumn id="15250" xr3:uid="{85ED41D7-AC4D-41F7-86C7-A0327D6D9CFC}" name="Column15230" dataDxfId="1145"/>
    <tableColumn id="15251" xr3:uid="{A5FC53EE-56FB-40F3-B327-033C6193747C}" name="Column15231" dataDxfId="1144"/>
    <tableColumn id="15252" xr3:uid="{E0956684-40B9-4530-AF13-A5DA8A4FC723}" name="Column15232" dataDxfId="1143"/>
    <tableColumn id="15253" xr3:uid="{1C262557-0E62-4484-9C5A-5B22E24B83EE}" name="Column15233" dataDxfId="1142"/>
    <tableColumn id="15254" xr3:uid="{B3076333-9805-439C-AFB0-5BE476E41AA2}" name="Column15234" dataDxfId="1141"/>
    <tableColumn id="15255" xr3:uid="{9784718B-515F-4134-B4C3-8E1D8A4FCC30}" name="Column15235" dataDxfId="1140"/>
    <tableColumn id="15256" xr3:uid="{2D19B98A-D503-4468-8B8F-F5B1A9FCEC8F}" name="Column15236" dataDxfId="1139"/>
    <tableColumn id="15257" xr3:uid="{3865273B-0807-46D4-9924-62D195ACDA39}" name="Column15237" dataDxfId="1138"/>
    <tableColumn id="15258" xr3:uid="{3E006241-47D2-4734-B38A-6CCDEA9875C3}" name="Column15238" dataDxfId="1137"/>
    <tableColumn id="15259" xr3:uid="{FEE171F8-3F45-4A99-B58E-CC9F6C3E5C58}" name="Column15239" dataDxfId="1136"/>
    <tableColumn id="15260" xr3:uid="{2BF24834-1E8B-4D45-B5AF-306E78FB5CEF}" name="Column15240" dataDxfId="1135"/>
    <tableColumn id="15261" xr3:uid="{2479D075-000B-4483-812A-78880DB9DE14}" name="Column15241" dataDxfId="1134"/>
    <tableColumn id="15262" xr3:uid="{A5AEEDFC-95DD-43EC-9AA0-A9610E000122}" name="Column15242" dataDxfId="1133"/>
    <tableColumn id="15263" xr3:uid="{BFA0A461-DAF9-40D6-8C08-A16481DA5C37}" name="Column15243" dataDxfId="1132"/>
    <tableColumn id="15264" xr3:uid="{52007674-01FC-4251-930D-DB5182AB8635}" name="Column15244" dataDxfId="1131"/>
    <tableColumn id="15265" xr3:uid="{B2F07A7E-E06D-4CA5-A4F7-0B6D772B8881}" name="Column15245" dataDxfId="1130"/>
    <tableColumn id="15266" xr3:uid="{4A099C0F-CBE4-4C36-BDF8-8CDA9262FF2F}" name="Column15246" dataDxfId="1129"/>
    <tableColumn id="15267" xr3:uid="{3A2E675A-C57F-4BBD-AAFE-ABC441614512}" name="Column15247" dataDxfId="1128"/>
    <tableColumn id="15268" xr3:uid="{7B2B9103-A355-4C11-9316-D8C378C189C1}" name="Column15248" dataDxfId="1127"/>
    <tableColumn id="15269" xr3:uid="{2BDB7DD0-E566-4A4E-92B3-A79E8A0F9AD8}" name="Column15249" dataDxfId="1126"/>
    <tableColumn id="15270" xr3:uid="{C053AA34-2E6E-49AA-BDA0-733293F624F5}" name="Column15250" dataDxfId="1125"/>
    <tableColumn id="15271" xr3:uid="{8BD25443-93B3-4ACC-9BFC-B92B2B52D6C7}" name="Column15251" dataDxfId="1124"/>
    <tableColumn id="15272" xr3:uid="{3CDDB203-F751-4536-8A7C-383412B8D72C}" name="Column15252" dataDxfId="1123"/>
    <tableColumn id="15273" xr3:uid="{EE248634-8B44-4E2E-9018-2250FFAE0A9E}" name="Column15253" dataDxfId="1122"/>
    <tableColumn id="15274" xr3:uid="{9BD59E94-BFA4-4798-AC1B-7FE4CBF83622}" name="Column15254" dataDxfId="1121"/>
    <tableColumn id="15275" xr3:uid="{9EFDB28C-9049-46EA-9934-0A06A9CE3A47}" name="Column15255" dataDxfId="1120"/>
    <tableColumn id="15276" xr3:uid="{92B03057-70E9-4353-B913-F6DCAE538EDE}" name="Column15256" dataDxfId="1119"/>
    <tableColumn id="15277" xr3:uid="{147BF140-0899-4769-A909-75C3924CB4B0}" name="Column15257" dataDxfId="1118"/>
    <tableColumn id="15278" xr3:uid="{50F0C242-BEDF-434C-A54B-F8DF478F0203}" name="Column15258" dataDxfId="1117"/>
    <tableColumn id="15279" xr3:uid="{458F63AA-F753-4592-90E9-B74E54C794FD}" name="Column15259" dataDxfId="1116"/>
    <tableColumn id="15280" xr3:uid="{9C526F00-381E-4010-AA4A-86DA8C94C796}" name="Column15260" dataDxfId="1115"/>
    <tableColumn id="15281" xr3:uid="{26BFA3F5-AF9C-4C01-9802-051464A6FC42}" name="Column15261" dataDxfId="1114"/>
    <tableColumn id="15282" xr3:uid="{FB104CD6-EC19-44F0-A1E9-5D23BB0E2AE6}" name="Column15262" dataDxfId="1113"/>
    <tableColumn id="15283" xr3:uid="{827B3EC6-3641-43CD-9064-77E2E4C6E87F}" name="Column15263" dataDxfId="1112"/>
    <tableColumn id="15284" xr3:uid="{07782E01-479F-486D-B59A-B2F2D7FF019B}" name="Column15264" dataDxfId="1111"/>
    <tableColumn id="15285" xr3:uid="{EB7D0D56-582A-4294-93A7-180B0DE9CBC9}" name="Column15265" dataDxfId="1110"/>
    <tableColumn id="15286" xr3:uid="{5AF94736-4F50-418D-BC57-63BFDC37F4A3}" name="Column15266" dataDxfId="1109"/>
    <tableColumn id="15287" xr3:uid="{4320600C-88D8-4AB1-BD9E-621CBE6A4EDC}" name="Column15267" dataDxfId="1108"/>
    <tableColumn id="15288" xr3:uid="{7C1C105C-92F4-4B6A-BD62-942F36DF9DBC}" name="Column15268" dataDxfId="1107"/>
    <tableColumn id="15289" xr3:uid="{8CCCC2A8-9A75-4533-9B1E-BF7977ECC79E}" name="Column15269" dataDxfId="1106"/>
    <tableColumn id="15290" xr3:uid="{F1786905-F70B-4D91-AFCA-CEE6B76DFDF4}" name="Column15270" dataDxfId="1105"/>
    <tableColumn id="15291" xr3:uid="{BE1EAA5C-DFD6-458A-99F4-9D6A71C4ED6D}" name="Column15271" dataDxfId="1104"/>
    <tableColumn id="15292" xr3:uid="{7D93499C-A953-41EA-9810-ECFADB637732}" name="Column15272" dataDxfId="1103"/>
    <tableColumn id="15293" xr3:uid="{629E39E2-5B58-4247-A0A3-F4E557BD661D}" name="Column15273" dataDxfId="1102"/>
    <tableColumn id="15294" xr3:uid="{3FE9F304-5362-4D49-AE42-7ECAC85ACCFE}" name="Column15274" dataDxfId="1101"/>
    <tableColumn id="15295" xr3:uid="{949C2088-9E53-45CF-BD71-27749AEDF585}" name="Column15275" dataDxfId="1100"/>
    <tableColumn id="15296" xr3:uid="{DD167C97-A1AF-421E-AA40-F39815C10C3F}" name="Column15276" dataDxfId="1099"/>
    <tableColumn id="15297" xr3:uid="{1B000AC0-38D5-4675-9001-C82E1C5F43BC}" name="Column15277" dataDxfId="1098"/>
    <tableColumn id="15298" xr3:uid="{0B1FE082-A391-4165-815D-B169AD7EC3B1}" name="Column15278" dataDxfId="1097"/>
    <tableColumn id="15299" xr3:uid="{A97AA54F-343E-4C5A-BAD7-0F83750772FC}" name="Column15279" dataDxfId="1096"/>
    <tableColumn id="15300" xr3:uid="{43661CE4-7137-44E9-883D-8F3B8DC09D30}" name="Column15280" dataDxfId="1095"/>
    <tableColumn id="15301" xr3:uid="{72B6C1FC-AFBE-4321-BEEA-EF84D773113B}" name="Column15281" dataDxfId="1094"/>
    <tableColumn id="15302" xr3:uid="{D0686EE5-A25A-43FE-83B0-96D58B196CCE}" name="Column15282" dataDxfId="1093"/>
    <tableColumn id="15303" xr3:uid="{5054C270-8487-4D38-B5B3-4816F2531622}" name="Column15283" dataDxfId="1092"/>
    <tableColumn id="15304" xr3:uid="{BAF23A1C-181D-49B8-B40B-2271437BB796}" name="Column15284" dataDxfId="1091"/>
    <tableColumn id="15305" xr3:uid="{276E2F13-9FCC-43D4-8BEF-471078785483}" name="Column15285" dataDxfId="1090"/>
    <tableColumn id="15306" xr3:uid="{EB025BA2-5A17-49DF-84D5-0557A4EB3572}" name="Column15286" dataDxfId="1089"/>
    <tableColumn id="15307" xr3:uid="{F054CC6F-C6FF-473A-B976-12531BBB18BB}" name="Column15287" dataDxfId="1088"/>
    <tableColumn id="15308" xr3:uid="{1C89FC49-0432-46E0-8235-541465DA2E2B}" name="Column15288" dataDxfId="1087"/>
    <tableColumn id="15309" xr3:uid="{A33D5837-7354-43D9-87B4-0CFE9B71B9D1}" name="Column15289" dataDxfId="1086"/>
    <tableColumn id="15310" xr3:uid="{29952045-5BAA-41CC-AC96-608CD078A15F}" name="Column15290" dataDxfId="1085"/>
    <tableColumn id="15311" xr3:uid="{655C4386-AA67-4AFE-83C9-58E811490DEF}" name="Column15291" dataDxfId="1084"/>
    <tableColumn id="15312" xr3:uid="{D8C0EE55-6B5A-4824-A671-3820E283CFC0}" name="Column15292" dataDxfId="1083"/>
    <tableColumn id="15313" xr3:uid="{370D6FF0-B88A-43FC-8D5D-AB021E0A1341}" name="Column15293" dataDxfId="1082"/>
    <tableColumn id="15314" xr3:uid="{5EE6612D-5F6A-4AF7-95BD-E3FF2079594C}" name="Column15294" dataDxfId="1081"/>
    <tableColumn id="15315" xr3:uid="{E802B793-0A7A-438F-BF8E-BC147983B0F3}" name="Column15295" dataDxfId="1080"/>
    <tableColumn id="15316" xr3:uid="{A2F7A892-87DB-4FA0-947A-8F67220A2B38}" name="Column15296" dataDxfId="1079"/>
    <tableColumn id="15317" xr3:uid="{A22A2262-2760-4F2B-B790-5222BCDB70C5}" name="Column15297" dataDxfId="1078"/>
    <tableColumn id="15318" xr3:uid="{A9F40259-3B90-4823-8987-0B78A1AB7853}" name="Column15298" dataDxfId="1077"/>
    <tableColumn id="15319" xr3:uid="{7CB99252-3269-4B73-AAB8-7FDEB28E2545}" name="Column15299" dataDxfId="1076"/>
    <tableColumn id="15320" xr3:uid="{578102E2-F4EA-47D1-861B-3894BDBC74EC}" name="Column15300" dataDxfId="1075"/>
    <tableColumn id="15321" xr3:uid="{0E7AF913-125E-47D2-A626-AE5304A1B547}" name="Column15301" dataDxfId="1074"/>
    <tableColumn id="15322" xr3:uid="{B59F9CEC-14BB-4EEF-A208-7AADB5FFC554}" name="Column15302" dataDxfId="1073"/>
    <tableColumn id="15323" xr3:uid="{548FA44F-9F2E-4989-B372-F8B427F61A20}" name="Column15303" dataDxfId="1072"/>
    <tableColumn id="15324" xr3:uid="{A7164DAE-F6AD-41C5-B1B3-87E2CB20EC21}" name="Column15304" dataDxfId="1071"/>
    <tableColumn id="15325" xr3:uid="{BED0ADD4-A600-4421-B413-797963C54837}" name="Column15305" dataDxfId="1070"/>
    <tableColumn id="15326" xr3:uid="{4A1C9FC4-CFF5-413B-95B3-4245CCE8D006}" name="Column15306" dataDxfId="1069"/>
    <tableColumn id="15327" xr3:uid="{13FC9FF0-4E71-4729-983E-A2FF0EF2BA2F}" name="Column15307" dataDxfId="1068"/>
    <tableColumn id="15328" xr3:uid="{4B30AA26-6A34-4204-B28F-F380DD89C659}" name="Column15308" dataDxfId="1067"/>
    <tableColumn id="15329" xr3:uid="{5BBC0177-E841-494D-B6C0-FA966B5ED546}" name="Column15309" dataDxfId="1066"/>
    <tableColumn id="15330" xr3:uid="{86CC163D-89E5-482C-B941-CE3774D647ED}" name="Column15310" dataDxfId="1065"/>
    <tableColumn id="15331" xr3:uid="{59464E3D-8D91-4683-ACAC-8C757D71ECBE}" name="Column15311" dataDxfId="1064"/>
    <tableColumn id="15332" xr3:uid="{B09889ED-4166-48A8-8F68-185861ECEE20}" name="Column15312" dataDxfId="1063"/>
    <tableColumn id="15333" xr3:uid="{2D942B2B-1BB2-45B3-835E-A0B1FBE58B5A}" name="Column15313" dataDxfId="1062"/>
    <tableColumn id="15334" xr3:uid="{3EE916DB-1D0B-4A6D-8E07-9EC3D63BE860}" name="Column15314" dataDxfId="1061"/>
    <tableColumn id="15335" xr3:uid="{C40EF213-625C-4ED4-99ED-494B3279008B}" name="Column15315" dataDxfId="1060"/>
    <tableColumn id="15336" xr3:uid="{4AC78A90-ED48-4648-B343-528E234EE247}" name="Column15316" dataDxfId="1059"/>
    <tableColumn id="15337" xr3:uid="{88567506-65F4-4412-ABDF-4D98340D2B22}" name="Column15317" dataDxfId="1058"/>
    <tableColumn id="15338" xr3:uid="{AA206973-2318-4193-BD3B-239AAB6B2D55}" name="Column15318" dataDxfId="1057"/>
    <tableColumn id="15339" xr3:uid="{FF079C3A-E3D1-4F5C-99D6-744764A9A415}" name="Column15319" dataDxfId="1056"/>
    <tableColumn id="15340" xr3:uid="{29CF6EE5-6591-4D33-B256-18E9CCF1E8F6}" name="Column15320" dataDxfId="1055"/>
    <tableColumn id="15341" xr3:uid="{08DB009E-FDDF-45E1-B06C-576D9292D52F}" name="Column15321" dataDxfId="1054"/>
    <tableColumn id="15342" xr3:uid="{E79ADBC0-C6D7-42D2-8C94-708D5B5A0CE7}" name="Column15322" dataDxfId="1053"/>
    <tableColumn id="15343" xr3:uid="{049A3848-38A0-40BC-9060-3C0303AF9C6E}" name="Column15323" dataDxfId="1052"/>
    <tableColumn id="15344" xr3:uid="{3A1AF37C-D0A4-46F2-A140-6F9A2D5CD20C}" name="Column15324" dataDxfId="1051"/>
    <tableColumn id="15345" xr3:uid="{23CFA48C-CEB2-49FC-A8B6-A25B07DA0721}" name="Column15325" dataDxfId="1050"/>
    <tableColumn id="15346" xr3:uid="{BC377E2D-85B6-40D1-B9A3-C951945BB57D}" name="Column15326" dataDxfId="1049"/>
    <tableColumn id="15347" xr3:uid="{2F95997D-6519-4E97-9667-5823B8A59E9A}" name="Column15327" dataDxfId="1048"/>
    <tableColumn id="15348" xr3:uid="{C4F229DC-2027-4453-A616-6C385A99C668}" name="Column15328" dataDxfId="1047"/>
    <tableColumn id="15349" xr3:uid="{BB625E71-9C35-488C-872A-9D04479381A7}" name="Column15329" dataDxfId="1046"/>
    <tableColumn id="15350" xr3:uid="{FAEB443D-09B1-4423-B529-4E35E2CFAE7A}" name="Column15330" dataDxfId="1045"/>
    <tableColumn id="15351" xr3:uid="{F16A3648-92C3-4BFD-A5AE-CCB9D7D0D270}" name="Column15331" dataDxfId="1044"/>
    <tableColumn id="15352" xr3:uid="{D0F672EF-EA40-41E7-BC0A-45AEAE78FDC8}" name="Column15332" dataDxfId="1043"/>
    <tableColumn id="15353" xr3:uid="{D83376BF-0B84-49F9-9B2A-B195AC6083F5}" name="Column15333" dataDxfId="1042"/>
    <tableColumn id="15354" xr3:uid="{EB2BD3F9-ABDA-439E-8964-E5CF15828AF6}" name="Column15334" dataDxfId="1041"/>
    <tableColumn id="15355" xr3:uid="{092134B9-2B70-41C2-A069-146D7E265590}" name="Column15335" dataDxfId="1040"/>
    <tableColumn id="15356" xr3:uid="{AD7D95D9-8D8E-460C-9F2E-D0CEE7DD7807}" name="Column15336" dataDxfId="1039"/>
    <tableColumn id="15357" xr3:uid="{989E4D85-C2BA-4652-951A-2EBCE5EAD80D}" name="Column15337" dataDxfId="1038"/>
    <tableColumn id="15358" xr3:uid="{6701BACD-3923-4D89-A8F6-B89260BA41C9}" name="Column15338" dataDxfId="1037"/>
    <tableColumn id="15359" xr3:uid="{68DA6E9A-EB19-493E-A348-FFF89207E292}" name="Column15339" dataDxfId="1036"/>
    <tableColumn id="15360" xr3:uid="{7812DE0F-9820-458E-A735-670E14D0CED8}" name="Column15340" dataDxfId="1035"/>
    <tableColumn id="15361" xr3:uid="{B17F6B26-36A4-4F9E-92CB-480086BA5056}" name="Column15341" dataDxfId="1034"/>
    <tableColumn id="15362" xr3:uid="{73C679D8-B1A7-4910-A255-20B67814FB76}" name="Column15342" dataDxfId="1033"/>
    <tableColumn id="15363" xr3:uid="{07363235-13CE-4E58-A910-109EB982B5ED}" name="Column15343" dataDxfId="1032"/>
    <tableColumn id="15364" xr3:uid="{2354AB6E-DA29-40A0-9A51-0561A6FC974D}" name="Column15344" dataDxfId="1031"/>
    <tableColumn id="15365" xr3:uid="{AA103370-C1C4-49B6-8680-3120670743FF}" name="Column15345" dataDxfId="1030"/>
    <tableColumn id="15366" xr3:uid="{D57C7E2D-B298-4E30-87F9-33885FF4150C}" name="Column15346" dataDxfId="1029"/>
    <tableColumn id="15367" xr3:uid="{4EF65AA5-9808-45F8-8F0C-93767B76DC4D}" name="Column15347" dataDxfId="1028"/>
    <tableColumn id="15368" xr3:uid="{C3EB4534-ED03-4238-A4DE-5AAF0374DBC1}" name="Column15348" dataDxfId="1027"/>
    <tableColumn id="15369" xr3:uid="{C25A7CBA-58AC-4B04-97BC-C3231BCDBC73}" name="Column15349" dataDxfId="1026"/>
    <tableColumn id="15370" xr3:uid="{BE48F120-6AF5-44DB-9D2D-5E0D2006F773}" name="Column15350" dataDxfId="1025"/>
    <tableColumn id="15371" xr3:uid="{0EF8C930-71D6-456E-86B9-B0BCE4504C84}" name="Column15351" dataDxfId="1024"/>
    <tableColumn id="15372" xr3:uid="{D6C418BF-62B9-4598-BBDC-31747051C0D7}" name="Column15352" dataDxfId="1023"/>
    <tableColumn id="15373" xr3:uid="{D9F14821-18DD-4D3D-ACB0-335D2DFF9B54}" name="Column15353" dataDxfId="1022"/>
    <tableColumn id="15374" xr3:uid="{8E47957D-D08F-4CC2-8944-524F934279F2}" name="Column15354" dataDxfId="1021"/>
    <tableColumn id="15375" xr3:uid="{D77FC819-AE78-4FF4-9328-616BB6EB80B9}" name="Column15355" dataDxfId="1020"/>
    <tableColumn id="15376" xr3:uid="{251CCF01-86BF-4CBD-8294-F8A6B4A98E71}" name="Column15356" dataDxfId="1019"/>
    <tableColumn id="15377" xr3:uid="{9FDA4BD1-0A32-41F3-B0DC-8CEA5BFF52FC}" name="Column15357" dataDxfId="1018"/>
    <tableColumn id="15378" xr3:uid="{8E39DE2D-A6CC-4F7C-A16B-3A7C9C10FA5D}" name="Column15358" dataDxfId="1017"/>
    <tableColumn id="15379" xr3:uid="{5D6A2B14-2F76-4A9F-9B4D-486C93B4C960}" name="Column15359" dataDxfId="1016"/>
    <tableColumn id="15380" xr3:uid="{BCE2FAAA-9F9D-4282-BA2B-5D5419DA10B9}" name="Column15360" dataDxfId="1015"/>
    <tableColumn id="15381" xr3:uid="{3D3C1224-4CCB-47B0-B55D-CF3F97327806}" name="Column15361" dataDxfId="1014"/>
    <tableColumn id="15382" xr3:uid="{F6060425-2FA6-49DC-9DBE-DF0A151FD132}" name="Column15362" dataDxfId="1013"/>
    <tableColumn id="15383" xr3:uid="{B8231AC3-D5E6-4FB8-B25E-A5184C57971E}" name="Column15363" dataDxfId="1012"/>
    <tableColumn id="15384" xr3:uid="{B53893C7-1631-4741-AEF5-5A0944E152DF}" name="Column15364" dataDxfId="1011"/>
    <tableColumn id="15385" xr3:uid="{8590DB01-C33A-4964-82E0-509F19EC92AC}" name="Column15365" dataDxfId="1010"/>
    <tableColumn id="15386" xr3:uid="{021954F8-5858-4D77-8809-92132B752836}" name="Column15366" dataDxfId="1009"/>
    <tableColumn id="15387" xr3:uid="{5ECCF17A-E9AA-4C1D-A15D-A25D0306176C}" name="Column15367" dataDxfId="1008"/>
    <tableColumn id="15388" xr3:uid="{E303F8BD-DD93-4055-B3CC-5EF51A18541E}" name="Column15368" dataDxfId="1007"/>
    <tableColumn id="15389" xr3:uid="{489504CC-EEC2-42F1-9B81-FD630213C36C}" name="Column15369" dataDxfId="1006"/>
    <tableColumn id="15390" xr3:uid="{6A948174-D6C5-459B-8388-19F42856A8EE}" name="Column15370" dataDxfId="1005"/>
    <tableColumn id="15391" xr3:uid="{33B7221E-A189-4DD7-9D51-99E997CB2733}" name="Column15371" dataDxfId="1004"/>
    <tableColumn id="15392" xr3:uid="{9F2118D8-A734-406A-9595-2166F330930A}" name="Column15372" dataDxfId="1003"/>
    <tableColumn id="15393" xr3:uid="{FD1558EB-3E03-4F6E-9FD7-F4B391746625}" name="Column15373" dataDxfId="1002"/>
    <tableColumn id="15394" xr3:uid="{398BADF5-E8D2-475E-98AC-6098790F975F}" name="Column15374" dataDxfId="1001"/>
    <tableColumn id="15395" xr3:uid="{A2E49BFD-B724-4731-AC3F-675E29CC3666}" name="Column15375" dataDxfId="1000"/>
    <tableColumn id="15396" xr3:uid="{2D60FBBE-66DF-4D7F-92B8-E8F4452B862D}" name="Column15376" dataDxfId="999"/>
    <tableColumn id="15397" xr3:uid="{BB2B32CA-3771-4897-90A6-531C80771EAF}" name="Column15377" dataDxfId="998"/>
    <tableColumn id="15398" xr3:uid="{27E09877-484B-4D53-8C66-9FC471D69935}" name="Column15378" dataDxfId="997"/>
    <tableColumn id="15399" xr3:uid="{A8C84E57-CAD1-439A-BE44-290D3AD4DBE4}" name="Column15379" dataDxfId="996"/>
    <tableColumn id="15400" xr3:uid="{A086D1B9-4D20-4A4C-AFC0-6116F72A4198}" name="Column15380" dataDxfId="995"/>
    <tableColumn id="15401" xr3:uid="{0F65817A-001B-4358-815D-9A5DC7F6437C}" name="Column15381" dataDxfId="994"/>
    <tableColumn id="15402" xr3:uid="{865F31FA-26AE-4398-96D2-3EBA0941BA7E}" name="Column15382" dataDxfId="993"/>
    <tableColumn id="15403" xr3:uid="{C4238A6F-B0B0-4F94-83A3-32EA8AED5699}" name="Column15383" dataDxfId="992"/>
    <tableColumn id="15404" xr3:uid="{80609008-153C-43D0-83D1-53A5F606FB80}" name="Column15384" dataDxfId="991"/>
    <tableColumn id="15405" xr3:uid="{DEAA3866-7B50-4BF0-9726-1CAFF8F0A14C}" name="Column15385" dataDxfId="990"/>
    <tableColumn id="15406" xr3:uid="{6BD912E2-D98A-46EB-975B-2CD56604DFB2}" name="Column15386" dataDxfId="989"/>
    <tableColumn id="15407" xr3:uid="{2D88EE22-7DA8-4634-BCF7-960773D545F0}" name="Column15387" dataDxfId="988"/>
    <tableColumn id="15408" xr3:uid="{6AA4A17E-08FE-44DD-95E9-AAB331540EDD}" name="Column15388" dataDxfId="987"/>
    <tableColumn id="15409" xr3:uid="{AB441B89-7D95-4D59-8984-EA85FF2944ED}" name="Column15389" dataDxfId="986"/>
    <tableColumn id="15410" xr3:uid="{29467C6D-BB95-4EC9-887A-51E94EE577C2}" name="Column15390" dataDxfId="985"/>
    <tableColumn id="15411" xr3:uid="{9ED9E328-7E26-459E-8CED-6C622E24FB3D}" name="Column15391" dataDxfId="984"/>
    <tableColumn id="15412" xr3:uid="{3E859FBA-5E1C-4113-824D-05D0A4B220AF}" name="Column15392" dataDxfId="983"/>
    <tableColumn id="15413" xr3:uid="{BE1A58F0-330F-4789-B9AE-FD44E07D610B}" name="Column15393" dataDxfId="982"/>
    <tableColumn id="15414" xr3:uid="{3667D26F-3AA8-45AE-A2A6-4B2C539CCDD0}" name="Column15394" dataDxfId="981"/>
    <tableColumn id="15415" xr3:uid="{1D090137-7EBA-4495-B44F-5CDE9103B05E}" name="Column15395" dataDxfId="980"/>
    <tableColumn id="15416" xr3:uid="{4B9D6D2C-9E04-43A4-8126-3A0A1155081A}" name="Column15396" dataDxfId="979"/>
    <tableColumn id="15417" xr3:uid="{AFB35238-C192-4381-A87F-FC0C7A8C6A97}" name="Column15397" dataDxfId="978"/>
    <tableColumn id="15418" xr3:uid="{9C6143FC-E032-43F9-8D7F-9D4B972D7D74}" name="Column15398" dataDxfId="977"/>
    <tableColumn id="15419" xr3:uid="{5B400D69-B4FE-4756-9EAE-9B24A594E064}" name="Column15399" dataDxfId="976"/>
    <tableColumn id="15420" xr3:uid="{7952DAA2-0C9B-464F-8E4F-73B90CDF6C3F}" name="Column15400" dataDxfId="975"/>
    <tableColumn id="15421" xr3:uid="{BD9A0BAA-D257-4602-A7B7-D562C6DE1901}" name="Column15401" dataDxfId="974"/>
    <tableColumn id="15422" xr3:uid="{81185140-B4B1-4255-B2A4-F34F2E72E5FB}" name="Column15402" dataDxfId="973"/>
    <tableColumn id="15423" xr3:uid="{90FC2951-66D8-4879-9A45-CEA665FB785C}" name="Column15403" dataDxfId="972"/>
    <tableColumn id="15424" xr3:uid="{940639B3-FDB8-4A77-9AC1-0841518080BF}" name="Column15404" dataDxfId="971"/>
    <tableColumn id="15425" xr3:uid="{D7505D77-FBE4-4A81-A95F-E271D34EB1A8}" name="Column15405" dataDxfId="970"/>
    <tableColumn id="15426" xr3:uid="{5A8FEFBE-3129-4C51-A774-003F714975EB}" name="Column15406" dataDxfId="969"/>
    <tableColumn id="15427" xr3:uid="{AA1FE059-916F-4C45-879F-D882CAA70326}" name="Column15407" dataDxfId="968"/>
    <tableColumn id="15428" xr3:uid="{216CB600-D22F-48C0-8D26-615E705A44AF}" name="Column15408" dataDxfId="967"/>
    <tableColumn id="15429" xr3:uid="{BAF6A6B5-1F9A-4EB7-9B1F-27D1C0ED5CBB}" name="Column15409" dataDxfId="966"/>
    <tableColumn id="15430" xr3:uid="{6ECD08B8-1F29-45DB-9072-E949E0AB2094}" name="Column15410" dataDxfId="965"/>
    <tableColumn id="15431" xr3:uid="{A843B9CC-AE01-4DD5-993D-D1EA670B1175}" name="Column15411" dataDxfId="964"/>
    <tableColumn id="15432" xr3:uid="{AD0B76C5-BD13-4DFC-BB44-286F77F9E053}" name="Column15412" dataDxfId="963"/>
    <tableColumn id="15433" xr3:uid="{57C6E90F-F53D-4085-A6EB-7F2C76050525}" name="Column15413" dataDxfId="962"/>
    <tableColumn id="15434" xr3:uid="{F43F49E4-AD72-4646-AE07-3731B0D1189E}" name="Column15414" dataDxfId="961"/>
    <tableColumn id="15435" xr3:uid="{54F837F0-C55E-40EA-8F72-D658A2E520B1}" name="Column15415" dataDxfId="960"/>
    <tableColumn id="15436" xr3:uid="{53665268-4E1F-4582-BF29-E889B5C74D4B}" name="Column15416" dataDxfId="959"/>
    <tableColumn id="15437" xr3:uid="{756FBD0F-25AF-4E2B-9D52-9B15156B7773}" name="Column15417" dataDxfId="958"/>
    <tableColumn id="15438" xr3:uid="{DA98BDBD-734E-4AF0-B657-4510C9D645D2}" name="Column15418" dataDxfId="957"/>
    <tableColumn id="15439" xr3:uid="{86DA228B-7311-4085-A502-B3AC6B0C16E4}" name="Column15419" dataDxfId="956"/>
    <tableColumn id="15440" xr3:uid="{0F63FFC1-3689-4ACE-A347-E25A1E9D62B2}" name="Column15420" dataDxfId="955"/>
    <tableColumn id="15441" xr3:uid="{81285FA6-1267-4758-B1E5-8868338A85DB}" name="Column15421" dataDxfId="954"/>
    <tableColumn id="15442" xr3:uid="{531A2AF2-7585-452D-BBBB-CCC748C610FF}" name="Column15422" dataDxfId="953"/>
    <tableColumn id="15443" xr3:uid="{266254DA-D66B-4007-A88C-F3625BB96F44}" name="Column15423" dataDxfId="952"/>
    <tableColumn id="15444" xr3:uid="{F5FFEEA8-1096-4EFD-ABBC-9C3A10398D4A}" name="Column15424" dataDxfId="951"/>
    <tableColumn id="15445" xr3:uid="{7FF615CF-EB38-44E4-BA6C-9ABFA7A35DE9}" name="Column15425" dataDxfId="950"/>
    <tableColumn id="15446" xr3:uid="{6E1EE3E3-BFDB-46A9-B50E-3949068ABD13}" name="Column15426" dataDxfId="949"/>
    <tableColumn id="15447" xr3:uid="{F0AA3F08-54AE-4E77-B20A-A966CD3AB730}" name="Column15427" dataDxfId="948"/>
    <tableColumn id="15448" xr3:uid="{0768E14C-E5E7-4326-9F99-A81C6BCA943A}" name="Column15428" dataDxfId="947"/>
    <tableColumn id="15449" xr3:uid="{D634B0AD-4E84-4E8B-B7FF-59ACD4EA197E}" name="Column15429" dataDxfId="946"/>
    <tableColumn id="15450" xr3:uid="{9FD9300E-D213-4155-9C87-595CFB79879F}" name="Column15430" dataDxfId="945"/>
    <tableColumn id="15451" xr3:uid="{4DF182BF-8DF5-4FC7-B62F-B9CC5A4DC137}" name="Column15431" dataDxfId="944"/>
    <tableColumn id="15452" xr3:uid="{38C5719C-40BC-4AEA-88D3-39C99A5E8F7F}" name="Column15432" dataDxfId="943"/>
    <tableColumn id="15453" xr3:uid="{27ADA243-70CC-46B7-963E-A24BB0443ED8}" name="Column15433" dataDxfId="942"/>
    <tableColumn id="15454" xr3:uid="{E8885005-7045-4B36-8A85-2DA989B1DCD1}" name="Column15434" dataDxfId="941"/>
    <tableColumn id="15455" xr3:uid="{EA13A92D-D47D-4C6F-86B7-1363D1FDF080}" name="Column15435" dataDxfId="940"/>
    <tableColumn id="15456" xr3:uid="{3A602FE4-F282-4193-8A03-3674CE69F2AD}" name="Column15436" dataDxfId="939"/>
    <tableColumn id="15457" xr3:uid="{BAC24A2A-D1F3-44BB-9471-6004CF630381}" name="Column15437" dataDxfId="938"/>
    <tableColumn id="15458" xr3:uid="{8D5887CA-9B32-4372-9D3A-4AB18E550B8E}" name="Column15438" dataDxfId="937"/>
    <tableColumn id="15459" xr3:uid="{6100C6B5-C5CF-4A9C-9B45-196FEBD32D7E}" name="Column15439" dataDxfId="936"/>
    <tableColumn id="15460" xr3:uid="{4BBEB8C5-9FD0-42CA-BED3-5CDE6E48ECBC}" name="Column15440" dataDxfId="935"/>
    <tableColumn id="15461" xr3:uid="{D2DCD047-F07D-4576-A1BD-D1272C4BFC5E}" name="Column15441" dataDxfId="934"/>
    <tableColumn id="15462" xr3:uid="{E5C51ACC-68CB-44A5-9DCA-658A384B43A0}" name="Column15442" dataDxfId="933"/>
    <tableColumn id="15463" xr3:uid="{C85FEA07-FB31-41E8-8C64-1E91AC7CFAD5}" name="Column15443" dataDxfId="932"/>
    <tableColumn id="15464" xr3:uid="{407A3DDD-1E2E-4086-9E19-C67805FA005B}" name="Column15444" dataDxfId="931"/>
    <tableColumn id="15465" xr3:uid="{8203AB54-2174-40CF-88EF-C332CD28F367}" name="Column15445" dataDxfId="930"/>
    <tableColumn id="15466" xr3:uid="{3E8F3001-2591-472B-862E-07371AFAD857}" name="Column15446" dataDxfId="929"/>
    <tableColumn id="15467" xr3:uid="{42284A0A-F046-42AC-94D1-FCC809284B06}" name="Column15447" dataDxfId="928"/>
    <tableColumn id="15468" xr3:uid="{3C579B83-07BB-4B1D-A3CF-B8607F71345E}" name="Column15448" dataDxfId="927"/>
    <tableColumn id="15469" xr3:uid="{9E901652-A51F-46BC-A595-CC0E78D0B04C}" name="Column15449" dataDxfId="926"/>
    <tableColumn id="15470" xr3:uid="{3FBFEF2E-57AC-4813-9992-C7B0CDD6DF8A}" name="Column15450" dataDxfId="925"/>
    <tableColumn id="15471" xr3:uid="{AF7E3383-66CC-4C0D-AD1B-943FC7C06644}" name="Column15451" dataDxfId="924"/>
    <tableColumn id="15472" xr3:uid="{1036118A-27C4-40A4-AD4F-B0D3B66CFFB2}" name="Column15452" dataDxfId="923"/>
    <tableColumn id="15473" xr3:uid="{2FA7BE44-D11E-4DE8-9021-315A6CABC6B4}" name="Column15453" dataDxfId="922"/>
    <tableColumn id="15474" xr3:uid="{DB411043-ECCA-4C6A-A8A8-DDBF94EE2407}" name="Column15454" dataDxfId="921"/>
    <tableColumn id="15475" xr3:uid="{8F29EC0A-3E2D-467D-A13A-038A06654CBB}" name="Column15455" dataDxfId="920"/>
    <tableColumn id="15476" xr3:uid="{6461CD76-83EF-4788-921F-D53B37032801}" name="Column15456" dataDxfId="919"/>
    <tableColumn id="15477" xr3:uid="{7133BD0D-FA47-4957-8078-4F0863D0C863}" name="Column15457" dataDxfId="918"/>
    <tableColumn id="15478" xr3:uid="{3C8B4025-496E-432E-A38E-1A09959ECA45}" name="Column15458" dataDxfId="917"/>
    <tableColumn id="15479" xr3:uid="{E702B245-D923-450F-B384-9389768F4540}" name="Column15459" dataDxfId="916"/>
    <tableColumn id="15480" xr3:uid="{35EEC17C-C549-418C-A7B4-603EE482AF6B}" name="Column15460" dataDxfId="915"/>
    <tableColumn id="15481" xr3:uid="{4F25FBC7-FF97-447F-9889-0735EF3B73AE}" name="Column15461" dataDxfId="914"/>
    <tableColumn id="15482" xr3:uid="{AE28ECD2-36D9-490C-A663-D69370C65BB2}" name="Column15462" dataDxfId="913"/>
    <tableColumn id="15483" xr3:uid="{AF66AECD-BCE3-4DB2-A3B1-0DE6165B2C3B}" name="Column15463" dataDxfId="912"/>
    <tableColumn id="15484" xr3:uid="{8969877D-1FC3-4343-9479-2B1D61EBC25A}" name="Column15464" dataDxfId="911"/>
    <tableColumn id="15485" xr3:uid="{0E20354F-910E-4C67-BB14-E4ADC4EA9228}" name="Column15465" dataDxfId="910"/>
    <tableColumn id="15486" xr3:uid="{6823E005-4801-4492-A8E8-0DFA897DC7C5}" name="Column15466" dataDxfId="909"/>
    <tableColumn id="15487" xr3:uid="{C3A02FF6-16D3-46BB-BEF9-E8CD5EC579B3}" name="Column15467" dataDxfId="908"/>
    <tableColumn id="15488" xr3:uid="{B9002716-D063-44A4-BB34-BE900D9B53DA}" name="Column15468" dataDxfId="907"/>
    <tableColumn id="15489" xr3:uid="{EDAA7995-1C6C-4658-B73A-17527C7B22A0}" name="Column15469" dataDxfId="906"/>
    <tableColumn id="15490" xr3:uid="{6B2A208A-9AB9-4265-9403-CC1532D1684B}" name="Column15470" dataDxfId="905"/>
    <tableColumn id="15491" xr3:uid="{8082025F-BDB4-4094-9C90-71F071D68E5A}" name="Column15471" dataDxfId="904"/>
    <tableColumn id="15492" xr3:uid="{871BB59C-6E08-4035-9604-9BC99B946095}" name="Column15472" dataDxfId="903"/>
    <tableColumn id="15493" xr3:uid="{8B1AAD5B-7EB5-47D7-8344-8930DE73650E}" name="Column15473" dataDxfId="902"/>
    <tableColumn id="15494" xr3:uid="{22430998-1DCE-44F3-9E6C-F366BF85ADEF}" name="Column15474" dataDxfId="901"/>
    <tableColumn id="15495" xr3:uid="{897684F9-3CF5-4341-B174-0F2889E4529D}" name="Column15475" dataDxfId="900"/>
    <tableColumn id="15496" xr3:uid="{8CCDAE9D-6F39-4C4D-8D19-12902E02426A}" name="Column15476" dataDxfId="899"/>
    <tableColumn id="15497" xr3:uid="{E23456C5-56D3-4590-8A0F-36A7EF85438C}" name="Column15477" dataDxfId="898"/>
    <tableColumn id="15498" xr3:uid="{A13D4C8A-E6DD-4CD9-B85B-269ECD3AD5BB}" name="Column15478" dataDxfId="897"/>
    <tableColumn id="15499" xr3:uid="{CD4B7302-A5C1-46D2-BD24-BA8F523D1A60}" name="Column15479" dataDxfId="896"/>
    <tableColumn id="15500" xr3:uid="{A8F4D7A3-42CB-4D7F-9DA7-A00596255F63}" name="Column15480" dataDxfId="895"/>
    <tableColumn id="15501" xr3:uid="{25D631B0-EF48-48F4-9F90-C35C5A1C516C}" name="Column15481" dataDxfId="894"/>
    <tableColumn id="15502" xr3:uid="{0E329C42-146D-4398-94B3-D9A1CC691A5A}" name="Column15482" dataDxfId="893"/>
    <tableColumn id="15503" xr3:uid="{160FEE62-D5B2-4DDD-9741-089CBC9EFEEE}" name="Column15483" dataDxfId="892"/>
    <tableColumn id="15504" xr3:uid="{8B37F7A2-BE36-45E8-ABB9-3B30AD91D69A}" name="Column15484" dataDxfId="891"/>
    <tableColumn id="15505" xr3:uid="{2E22409E-2D76-43EE-8B42-5F0C28B8C0FE}" name="Column15485" dataDxfId="890"/>
    <tableColumn id="15506" xr3:uid="{FA1E2D4E-8339-46C1-8E7A-351F4EE9D489}" name="Column15486" dataDxfId="889"/>
    <tableColumn id="15507" xr3:uid="{C51BFE07-341A-4DC1-A213-3C895B18414C}" name="Column15487" dataDxfId="888"/>
    <tableColumn id="15508" xr3:uid="{6856FB66-68AF-4FBB-9372-2DAE9ACB331F}" name="Column15488" dataDxfId="887"/>
    <tableColumn id="15509" xr3:uid="{066B3F0C-6C63-4DF7-91C0-2082E1496559}" name="Column15489" dataDxfId="886"/>
    <tableColumn id="15510" xr3:uid="{034E83C4-2ADF-4A9D-B2EA-D2A7360C970F}" name="Column15490" dataDxfId="885"/>
    <tableColumn id="15511" xr3:uid="{5F704FB1-FA88-431A-ADFB-7CA763C091B0}" name="Column15491" dataDxfId="884"/>
    <tableColumn id="15512" xr3:uid="{5EB67E27-71D8-45CA-BEA4-96B628FF8B49}" name="Column15492" dataDxfId="883"/>
    <tableColumn id="15513" xr3:uid="{84378881-8EFC-4CEA-AF7D-30521E918585}" name="Column15493" dataDxfId="882"/>
    <tableColumn id="15514" xr3:uid="{9CF80F07-8C00-48EE-B739-0E4760CE01A4}" name="Column15494" dataDxfId="881"/>
    <tableColumn id="15515" xr3:uid="{6BDEA6E6-6464-488A-A82D-49869526A0B9}" name="Column15495" dataDxfId="880"/>
    <tableColumn id="15516" xr3:uid="{7C928292-C7CB-4DD2-9879-D81A7A510756}" name="Column15496" dataDxfId="879"/>
    <tableColumn id="15517" xr3:uid="{2CB5A1D7-60F7-49DB-AAC2-1AFF63B22C7D}" name="Column15497" dataDxfId="878"/>
    <tableColumn id="15518" xr3:uid="{2A697863-0E0C-45C3-A5F0-1A8460A97A8C}" name="Column15498" dataDxfId="877"/>
    <tableColumn id="15519" xr3:uid="{B4A373DF-3D90-435B-9E3B-F1369634B0A5}" name="Column15499" dataDxfId="876"/>
    <tableColumn id="15520" xr3:uid="{2B7E8258-7CA6-43E0-B326-7C63653CA762}" name="Column15500" dataDxfId="875"/>
    <tableColumn id="15521" xr3:uid="{4B4CD72F-B1C7-490E-A746-10D98DDFE510}" name="Column15501" dataDxfId="874"/>
    <tableColumn id="15522" xr3:uid="{FA1F2E8B-D200-4757-8730-047F704B4FB8}" name="Column15502" dataDxfId="873"/>
    <tableColumn id="15523" xr3:uid="{6C5A2A22-D4A9-4B90-A259-E547093297C7}" name="Column15503" dataDxfId="872"/>
    <tableColumn id="15524" xr3:uid="{38017D3A-9BEE-44C8-A6E9-80485929C0B9}" name="Column15504" dataDxfId="871"/>
    <tableColumn id="15525" xr3:uid="{181C1F38-27F1-4133-A854-A5C490F2BB09}" name="Column15505" dataDxfId="870"/>
    <tableColumn id="15526" xr3:uid="{63EFD4FF-877A-4E2A-B910-BBD9AB8B5702}" name="Column15506" dataDxfId="869"/>
    <tableColumn id="15527" xr3:uid="{E0E66610-FB1B-4FA8-ACC0-0521415A1577}" name="Column15507" dataDxfId="868"/>
    <tableColumn id="15528" xr3:uid="{BEDA8CEE-3782-40D5-BFC7-6282B963F475}" name="Column15508" dataDxfId="867"/>
    <tableColumn id="15529" xr3:uid="{575BF968-D576-4922-A6C2-805C2D676185}" name="Column15509" dataDxfId="866"/>
    <tableColumn id="15530" xr3:uid="{219E7626-0207-4489-90E3-0E86959BAB98}" name="Column15510" dataDxfId="865"/>
    <tableColumn id="15531" xr3:uid="{DBB9842E-3BF9-4F62-ADCC-2505ED386D08}" name="Column15511" dataDxfId="864"/>
    <tableColumn id="15532" xr3:uid="{01A36833-3D0E-4CE1-9564-28C6CE36F60C}" name="Column15512" dataDxfId="863"/>
    <tableColumn id="15533" xr3:uid="{C22ADC0F-3458-4FB4-A279-2F12FB87A38B}" name="Column15513" dataDxfId="862"/>
    <tableColumn id="15534" xr3:uid="{F2B68733-E9A9-4118-A63D-A4AE3BC796FC}" name="Column15514" dataDxfId="861"/>
    <tableColumn id="15535" xr3:uid="{E30B26EE-3314-427D-8666-408B9BA28EA4}" name="Column15515" dataDxfId="860"/>
    <tableColumn id="15536" xr3:uid="{8D6A5119-1FAC-427A-8513-E7C7D27B03C6}" name="Column15516" dataDxfId="859"/>
    <tableColumn id="15537" xr3:uid="{6E34F079-239A-4AF1-8440-4CDE7EC180AD}" name="Column15517" dataDxfId="858"/>
    <tableColumn id="15538" xr3:uid="{F6D60C7A-594F-4009-806B-B543127D5FD2}" name="Column15518" dataDxfId="857"/>
    <tableColumn id="15539" xr3:uid="{72ABBC76-786B-4AE4-92A3-FB39BDB78B76}" name="Column15519" dataDxfId="856"/>
    <tableColumn id="15540" xr3:uid="{16F25516-ACED-4F4A-A282-00BE582642A0}" name="Column15520" dataDxfId="855"/>
    <tableColumn id="15541" xr3:uid="{4561ED2E-44E7-484C-8629-D5F2BC96EBFB}" name="Column15521" dataDxfId="854"/>
    <tableColumn id="15542" xr3:uid="{FF71020E-9405-4FFC-A14E-A2939C3F7CA9}" name="Column15522" dataDxfId="853"/>
    <tableColumn id="15543" xr3:uid="{DAB91ECB-E26B-445B-8496-915A65982C3B}" name="Column15523" dataDxfId="852"/>
    <tableColumn id="15544" xr3:uid="{4F306F2D-DAE0-4645-9A06-DF0D6595225F}" name="Column15524" dataDxfId="851"/>
    <tableColumn id="15545" xr3:uid="{11E672B9-04B9-45D4-BA72-210802986455}" name="Column15525" dataDxfId="850"/>
    <tableColumn id="15546" xr3:uid="{EAB7EDBC-48D4-42E5-9EB6-AC6F6E30CAD8}" name="Column15526" dataDxfId="849"/>
    <tableColumn id="15547" xr3:uid="{F746B56A-1E64-468C-9A35-51E0478AE71D}" name="Column15527" dataDxfId="848"/>
    <tableColumn id="15548" xr3:uid="{61E77EFA-4BD4-4275-B6F9-617E82D34080}" name="Column15528" dataDxfId="847"/>
    <tableColumn id="15549" xr3:uid="{16933991-23DB-4F49-A3F8-1FEC4E44A12C}" name="Column15529" dataDxfId="846"/>
    <tableColumn id="15550" xr3:uid="{13FC5750-7C77-45DA-93D9-F6132FEBB95E}" name="Column15530" dataDxfId="845"/>
    <tableColumn id="15551" xr3:uid="{30A1A28A-E420-4159-8A5B-7C23C57BBFF5}" name="Column15531" dataDxfId="844"/>
    <tableColumn id="15552" xr3:uid="{2C0000FD-566F-45C0-B14A-298F96D291C3}" name="Column15532" dataDxfId="843"/>
    <tableColumn id="15553" xr3:uid="{C5972184-00C0-4702-963C-C3931240C182}" name="Column15533" dataDxfId="842"/>
    <tableColumn id="15554" xr3:uid="{76E82442-EA9A-41E1-B54A-67C9C41B19B2}" name="Column15534" dataDxfId="841"/>
    <tableColumn id="15555" xr3:uid="{BC4396F5-84DE-4A5A-B2A8-2B8E0C234C89}" name="Column15535" dataDxfId="840"/>
    <tableColumn id="15556" xr3:uid="{13ADEBB5-98F0-41C6-9B8F-006221BCD4CE}" name="Column15536" dataDxfId="839"/>
    <tableColumn id="15557" xr3:uid="{FFC2FD1E-CFC7-4BAF-81B1-94C132AD3D2B}" name="Column15537" dataDxfId="838"/>
    <tableColumn id="15558" xr3:uid="{B5368FE6-4DA5-4F52-B941-FCD524DA86A6}" name="Column15538" dataDxfId="837"/>
    <tableColumn id="15559" xr3:uid="{F29BFECD-D026-4E3C-96D7-BCDA8A6A7879}" name="Column15539" dataDxfId="836"/>
    <tableColumn id="15560" xr3:uid="{91BD6910-7C58-4C56-8432-69DDB2F42670}" name="Column15540" dataDxfId="835"/>
    <tableColumn id="15561" xr3:uid="{E7FD067C-B6D0-4EBE-9FAF-D0CA6FD5C4A5}" name="Column15541" dataDxfId="834"/>
    <tableColumn id="15562" xr3:uid="{BE4B3423-1194-4EB2-B826-4C969E252757}" name="Column15542" dataDxfId="833"/>
    <tableColumn id="15563" xr3:uid="{90E736F0-7599-40D5-9754-0AD0E80EEFC5}" name="Column15543" dataDxfId="832"/>
    <tableColumn id="15564" xr3:uid="{9875674E-2021-4FDB-BE07-11C984966BB8}" name="Column15544" dataDxfId="831"/>
    <tableColumn id="15565" xr3:uid="{CF761D68-264A-426D-95A5-1A0F25FEDDA9}" name="Column15545" dataDxfId="830"/>
    <tableColumn id="15566" xr3:uid="{21FD68F8-9DCB-44DA-919A-C4F22E92439E}" name="Column15546" dataDxfId="829"/>
    <tableColumn id="15567" xr3:uid="{6E78BA67-BA1D-417E-90E4-A1A0F58668ED}" name="Column15547" dataDxfId="828"/>
    <tableColumn id="15568" xr3:uid="{318E09A7-1248-4A59-A065-B919B5E46C60}" name="Column15548" dataDxfId="827"/>
    <tableColumn id="15569" xr3:uid="{9C2AD53B-4553-42D7-B0A1-FFB5ABF4A821}" name="Column15549" dataDxfId="826"/>
    <tableColumn id="15570" xr3:uid="{FFCDE6D5-3F4A-4126-8376-0E826D4DDF0B}" name="Column15550" dataDxfId="825"/>
    <tableColumn id="15571" xr3:uid="{8CBA0097-52E8-4FFC-B904-540FD6193ADF}" name="Column15551" dataDxfId="824"/>
    <tableColumn id="15572" xr3:uid="{641D8897-C811-440E-9508-C4ADE4B9F7FA}" name="Column15552" dataDxfId="823"/>
    <tableColumn id="15573" xr3:uid="{B69868B4-5121-422F-883A-CA1C465CF42C}" name="Column15553" dataDxfId="822"/>
    <tableColumn id="15574" xr3:uid="{2B0D1FF3-D476-40D3-B23C-F0BBB1D8053C}" name="Column15554" dataDxfId="821"/>
    <tableColumn id="15575" xr3:uid="{D30153A3-A970-4800-BB7A-5AA7F9C81F20}" name="Column15555" dataDxfId="820"/>
    <tableColumn id="15576" xr3:uid="{2E048CA2-D710-4DF2-9D84-8F3B19A3460A}" name="Column15556" dataDxfId="819"/>
    <tableColumn id="15577" xr3:uid="{CC01F426-D7D6-46AC-8A5A-3FF0D42C9790}" name="Column15557" dataDxfId="818"/>
    <tableColumn id="15578" xr3:uid="{4D6859B0-23E4-4948-85B6-1E7128F4C7FB}" name="Column15558" dataDxfId="817"/>
    <tableColumn id="15579" xr3:uid="{15656778-9698-4B2D-A9D3-3CC0076DFC71}" name="Column15559" dataDxfId="816"/>
    <tableColumn id="15580" xr3:uid="{DD948A1F-581B-4897-BDBC-0451E6348340}" name="Column15560" dataDxfId="815"/>
    <tableColumn id="15581" xr3:uid="{A55CF0D6-F972-4465-A982-D5D50471DDA1}" name="Column15561" dataDxfId="814"/>
    <tableColumn id="15582" xr3:uid="{9BE5C1A1-BA22-4791-8E9C-1C27FA5326E3}" name="Column15562" dataDxfId="813"/>
    <tableColumn id="15583" xr3:uid="{218118F9-DB48-415F-BFD8-3FAB1DBDE81A}" name="Column15563" dataDxfId="812"/>
    <tableColumn id="15584" xr3:uid="{C8BE1353-C2F0-49AF-9B64-DE5896A5F9EF}" name="Column15564" dataDxfId="811"/>
    <tableColumn id="15585" xr3:uid="{3D9AE3B7-EDD7-487C-B978-CC4662677DE2}" name="Column15565" dataDxfId="810"/>
    <tableColumn id="15586" xr3:uid="{231D70DC-ED56-47FC-8E7F-E47882D3D5E8}" name="Column15566" dataDxfId="809"/>
    <tableColumn id="15587" xr3:uid="{42C754E4-3B84-4307-869F-3BFD5E41907D}" name="Column15567" dataDxfId="808"/>
    <tableColumn id="15588" xr3:uid="{2C7A73FA-A08D-44E0-9F28-2DAF75E45336}" name="Column15568" dataDxfId="807"/>
    <tableColumn id="15589" xr3:uid="{DE529CB9-0068-4F36-84DD-3749221DEA93}" name="Column15569" dataDxfId="806"/>
    <tableColumn id="15590" xr3:uid="{173AB6D1-E975-4486-89F1-0D36617C38D0}" name="Column15570" dataDxfId="805"/>
    <tableColumn id="15591" xr3:uid="{3C111A6C-823D-4DE2-8A1B-09FC99080F85}" name="Column15571" dataDxfId="804"/>
    <tableColumn id="15592" xr3:uid="{A102BF6C-FAC6-4ECD-BE31-163D8F766A54}" name="Column15572" dataDxfId="803"/>
    <tableColumn id="15593" xr3:uid="{84B5A648-8E6A-4832-8FEF-8D0FA1497314}" name="Column15573" dataDxfId="802"/>
    <tableColumn id="15594" xr3:uid="{F772D0B5-C422-427A-8DDC-AFC55DC0D87F}" name="Column15574" dataDxfId="801"/>
    <tableColumn id="15595" xr3:uid="{9F52C37B-1918-4B6A-A621-223807C0E154}" name="Column15575" dataDxfId="800"/>
    <tableColumn id="15596" xr3:uid="{E184F576-D6EE-4040-A5F4-AB57D754EDEE}" name="Column15576" dataDxfId="799"/>
    <tableColumn id="15597" xr3:uid="{78A51E42-CDBD-4FE4-B1E8-4AB055C0FDA7}" name="Column15577" dataDxfId="798"/>
    <tableColumn id="15598" xr3:uid="{8826C82B-3341-408A-83AD-96607A1C695C}" name="Column15578" dataDxfId="797"/>
    <tableColumn id="15599" xr3:uid="{282B4D6B-A500-4996-9735-2E442177C144}" name="Column15579" dataDxfId="796"/>
    <tableColumn id="15600" xr3:uid="{2DD9FA07-1232-43FE-B895-3270A2FE2199}" name="Column15580" dataDxfId="795"/>
    <tableColumn id="15601" xr3:uid="{E657A6AC-0F41-43A1-B699-88580FA7725E}" name="Column15581" dataDxfId="794"/>
    <tableColumn id="15602" xr3:uid="{9919A0E4-A38B-450A-BFF8-4BD67BF06C93}" name="Column15582" dataDxfId="793"/>
    <tableColumn id="15603" xr3:uid="{BE809E84-1FE4-4A01-8D7C-B31E80E3E914}" name="Column15583" dataDxfId="792"/>
    <tableColumn id="15604" xr3:uid="{77BD6B6E-450C-4446-A816-EABFC9736C06}" name="Column15584" dataDxfId="791"/>
    <tableColumn id="15605" xr3:uid="{4FD030FE-0B5C-42CC-8B6B-4758ABBED2F4}" name="Column15585" dataDxfId="790"/>
    <tableColumn id="15606" xr3:uid="{8E54CB36-6EB3-49A6-9AD4-4FB936E46D1C}" name="Column15586" dataDxfId="789"/>
    <tableColumn id="15607" xr3:uid="{392F6A68-E7A3-4D60-BD59-50EA1B261854}" name="Column15587" dataDxfId="788"/>
    <tableColumn id="15608" xr3:uid="{F3088503-8675-47DD-AC4E-5A311DC84857}" name="Column15588" dataDxfId="787"/>
    <tableColumn id="15609" xr3:uid="{ED8E0135-E7EB-4A5F-8BCF-D8A6D891D36A}" name="Column15589" dataDxfId="786"/>
    <tableColumn id="15610" xr3:uid="{55DCE8E8-F48F-46C4-AB4A-148D3201957B}" name="Column15590" dataDxfId="785"/>
    <tableColumn id="15611" xr3:uid="{FC57141E-371F-4EB8-AD2C-0F48AC64196C}" name="Column15591" dataDxfId="784"/>
    <tableColumn id="15612" xr3:uid="{12E272C0-F24A-4B6C-96F9-65B1ED886146}" name="Column15592" dataDxfId="783"/>
    <tableColumn id="15613" xr3:uid="{1687FD30-342F-40DC-851C-D2CB65F838B6}" name="Column15593" dataDxfId="782"/>
    <tableColumn id="15614" xr3:uid="{77E1A2AC-EB81-4E13-AC49-FFF6CFBC67F6}" name="Column15594" dataDxfId="781"/>
    <tableColumn id="15615" xr3:uid="{1E597E10-6864-436B-B836-13B96B4AF8A1}" name="Column15595" dataDxfId="780"/>
    <tableColumn id="15616" xr3:uid="{AA81A49B-9FA2-496C-BBAA-AE9B4B678BE6}" name="Column15596" dataDxfId="779"/>
    <tableColumn id="15617" xr3:uid="{30739E6D-BC02-4B72-8B00-6C699E8E5C8E}" name="Column15597" dataDxfId="778"/>
    <tableColumn id="15618" xr3:uid="{276FDBEE-F1E7-415B-B3CD-2C5AE5FA9C7F}" name="Column15598" dataDxfId="777"/>
    <tableColumn id="15619" xr3:uid="{6FEC6EF2-E52F-4728-8C66-A39C8559050E}" name="Column15599" dataDxfId="776"/>
    <tableColumn id="15620" xr3:uid="{CA74A84B-8EDC-4985-9171-E675FEA0B381}" name="Column15600" dataDxfId="775"/>
    <tableColumn id="15621" xr3:uid="{358C6E2E-FA5B-44A5-B929-FFFE6C2D8FDC}" name="Column15601" dataDxfId="774"/>
    <tableColumn id="15622" xr3:uid="{41E58F16-4861-4623-BDF1-6547A949E407}" name="Column15602" dataDxfId="773"/>
    <tableColumn id="15623" xr3:uid="{655D43E7-6BA8-4DFA-ACCA-9D0D600D8EE7}" name="Column15603" dataDxfId="772"/>
    <tableColumn id="15624" xr3:uid="{64146C24-CEE2-46F4-93C2-C7028BB941FD}" name="Column15604" dataDxfId="771"/>
    <tableColumn id="15625" xr3:uid="{13A79A20-733C-4DC2-9AA0-19B3530FEE64}" name="Column15605" dataDxfId="770"/>
    <tableColumn id="15626" xr3:uid="{86570A13-652E-4499-9F31-DE23CA6E1857}" name="Column15606" dataDxfId="769"/>
    <tableColumn id="15627" xr3:uid="{307302F0-ECA7-4F9B-BA39-F6013B54B4EE}" name="Column15607" dataDxfId="768"/>
    <tableColumn id="15628" xr3:uid="{7E8B91B1-163A-45C8-94BD-3D5E6E291BC9}" name="Column15608" dataDxfId="767"/>
    <tableColumn id="15629" xr3:uid="{93BCFD0E-F240-473A-A980-88AF052E5DD5}" name="Column15609" dataDxfId="766"/>
    <tableColumn id="15630" xr3:uid="{17195232-ABC1-498E-8126-DB8194382C13}" name="Column15610" dataDxfId="765"/>
    <tableColumn id="15631" xr3:uid="{1AF4E96C-D820-4629-9F61-51367F30DD0B}" name="Column15611" dataDxfId="764"/>
    <tableColumn id="15632" xr3:uid="{DDC093DE-C625-4154-9E6B-C13C8D67F9C5}" name="Column15612" dataDxfId="763"/>
    <tableColumn id="15633" xr3:uid="{75C4AF74-87CE-48E4-AB35-A88569B90F1B}" name="Column15613" dataDxfId="762"/>
    <tableColumn id="15634" xr3:uid="{A375EAD3-8B9B-4E1D-B201-6F5971F30374}" name="Column15614" dataDxfId="761"/>
    <tableColumn id="15635" xr3:uid="{FF063433-0195-4AC7-A248-A2C554E7C013}" name="Column15615" dataDxfId="760"/>
    <tableColumn id="15636" xr3:uid="{4416BEAF-7D32-4F4F-AFCA-8D275DF97E38}" name="Column15616" dataDxfId="759"/>
    <tableColumn id="15637" xr3:uid="{CE1346A9-F5F2-4877-9756-05456928746B}" name="Column15617" dataDxfId="758"/>
    <tableColumn id="15638" xr3:uid="{D4CD8639-84F3-49AC-9793-74010F72FAF3}" name="Column15618" dataDxfId="757"/>
    <tableColumn id="15639" xr3:uid="{2CCE4116-F009-42F5-9B19-C48ADE9F1326}" name="Column15619" dataDxfId="756"/>
    <tableColumn id="15640" xr3:uid="{ED9A4C68-BD53-4A3F-8702-FCDC76BD82E2}" name="Column15620" dataDxfId="755"/>
    <tableColumn id="15641" xr3:uid="{23574CAD-656B-4C30-A2A6-D36DD22FF492}" name="Column15621" dataDxfId="754"/>
    <tableColumn id="15642" xr3:uid="{AF96E47E-58B7-46F9-93A6-8F452AAAA0A1}" name="Column15622" dataDxfId="753"/>
    <tableColumn id="15643" xr3:uid="{D536D9DA-5BF7-415A-9A2C-D6B2A97F1CF0}" name="Column15623" dataDxfId="752"/>
    <tableColumn id="15644" xr3:uid="{81418D25-755D-49E0-8491-F38F14534972}" name="Column15624" dataDxfId="751"/>
    <tableColumn id="15645" xr3:uid="{F9982728-F8E9-4AE3-B357-4A9AF16054CA}" name="Column15625" dataDxfId="750"/>
    <tableColumn id="15646" xr3:uid="{313D9C00-D7FF-4617-857F-DE063A651D11}" name="Column15626" dataDxfId="749"/>
    <tableColumn id="15647" xr3:uid="{D9BFEF1B-3E95-4C61-B710-1A720AA11AC5}" name="Column15627" dataDxfId="748"/>
    <tableColumn id="15648" xr3:uid="{A98576E8-6302-4805-AADB-2D7D38701693}" name="Column15628" dataDxfId="747"/>
    <tableColumn id="15649" xr3:uid="{2F3100C6-5B38-41B6-887B-65EAD1B365BC}" name="Column15629" dataDxfId="746"/>
    <tableColumn id="15650" xr3:uid="{898AEDCF-A743-4E68-9536-FE4B35618046}" name="Column15630" dataDxfId="745"/>
    <tableColumn id="15651" xr3:uid="{671CA37B-531A-4F28-A16C-E6112773576D}" name="Column15631" dataDxfId="744"/>
    <tableColumn id="15652" xr3:uid="{500E62A3-427A-4EB8-A3E8-B2A69FCA2147}" name="Column15632" dataDxfId="743"/>
    <tableColumn id="15653" xr3:uid="{FBCD118E-AE75-40EB-AAEC-91696EA258DC}" name="Column15633" dataDxfId="742"/>
    <tableColumn id="15654" xr3:uid="{5AA2B553-722D-4D13-96EE-F9AE45758CC7}" name="Column15634" dataDxfId="741"/>
    <tableColumn id="15655" xr3:uid="{F4A275F2-6617-4989-AFF3-E179196AEF6F}" name="Column15635" dataDxfId="740"/>
    <tableColumn id="15656" xr3:uid="{516C9225-3831-4FCE-A541-AF24AAA919E9}" name="Column15636" dataDxfId="739"/>
    <tableColumn id="15657" xr3:uid="{758EE92E-C89C-4A19-8B38-BF60E48D109A}" name="Column15637" dataDxfId="738"/>
    <tableColumn id="15658" xr3:uid="{C36BEC35-86F9-4B21-AFD3-C2A41AC46D04}" name="Column15638" dataDxfId="737"/>
    <tableColumn id="15659" xr3:uid="{43AEC777-B962-4DD8-9C55-D0E5F29AE15E}" name="Column15639" dataDxfId="736"/>
    <tableColumn id="15660" xr3:uid="{EFEB2F07-7B57-4985-AA7A-1DCB213EF516}" name="Column15640" dataDxfId="735"/>
    <tableColumn id="15661" xr3:uid="{28F6ED6E-933C-4D67-A62A-E35638C3E175}" name="Column15641" dataDxfId="734"/>
    <tableColumn id="15662" xr3:uid="{A169153A-DE45-4E4B-874C-2614B734BA09}" name="Column15642" dataDxfId="733"/>
    <tableColumn id="15663" xr3:uid="{9C04A863-1D75-48B8-B052-31BF8A6354BB}" name="Column15643" dataDxfId="732"/>
    <tableColumn id="15664" xr3:uid="{4BD256DD-CBDC-4553-B7F8-A2FE5FCF990F}" name="Column15644" dataDxfId="731"/>
    <tableColumn id="15665" xr3:uid="{3EEF25D6-AAB5-429C-99EF-F4054146D0E7}" name="Column15645" dataDxfId="730"/>
    <tableColumn id="15666" xr3:uid="{58A80F59-BCDA-47BC-A453-7161C1D76288}" name="Column15646" dataDxfId="729"/>
    <tableColumn id="15667" xr3:uid="{3591CCAB-8BCB-490D-8C29-F353B98200B2}" name="Column15647" dataDxfId="728"/>
    <tableColumn id="15668" xr3:uid="{7F732A6B-CD33-49DD-BC89-C339141E364D}" name="Column15648" dataDxfId="727"/>
    <tableColumn id="15669" xr3:uid="{266D53DA-299D-4F9F-A705-7FF8D22E3EE3}" name="Column15649" dataDxfId="726"/>
    <tableColumn id="15670" xr3:uid="{7D64951F-1E86-4FF9-8E50-A430DE5E999C}" name="Column15650" dataDxfId="725"/>
    <tableColumn id="15671" xr3:uid="{80191712-0CF8-47DF-AD0D-004033B6F1C5}" name="Column15651" dataDxfId="724"/>
    <tableColumn id="15672" xr3:uid="{B7B3E93D-18A8-42DA-90A0-469B4FC4C70B}" name="Column15652" dataDxfId="723"/>
    <tableColumn id="15673" xr3:uid="{88EA1493-F94E-40D4-B1FB-560D4D912558}" name="Column15653" dataDxfId="722"/>
    <tableColumn id="15674" xr3:uid="{55D897AA-ADFD-40A7-8419-0517BD9ABCFC}" name="Column15654" dataDxfId="721"/>
    <tableColumn id="15675" xr3:uid="{66009236-762B-49F4-B80E-7BC3B9461B63}" name="Column15655" dataDxfId="720"/>
    <tableColumn id="15676" xr3:uid="{565ADCDC-F28F-4B47-9BF4-112F009A7120}" name="Column15656" dataDxfId="719"/>
    <tableColumn id="15677" xr3:uid="{63654041-3231-4A51-BB30-2CBFF59822D3}" name="Column15657" dataDxfId="718"/>
    <tableColumn id="15678" xr3:uid="{9DFC5ABE-9EDF-4C7C-BC0D-211335841FD7}" name="Column15658" dataDxfId="717"/>
    <tableColumn id="15679" xr3:uid="{0D586FBA-E1AB-48F5-8432-DBA5BB4F512C}" name="Column15659" dataDxfId="716"/>
    <tableColumn id="15680" xr3:uid="{F7538BBB-EB81-4168-AD58-F62CA14DD105}" name="Column15660" dataDxfId="715"/>
    <tableColumn id="15681" xr3:uid="{6264A686-B9E7-4398-A64E-31E8180D9FA7}" name="Column15661" dataDxfId="714"/>
    <tableColumn id="15682" xr3:uid="{B2B1D256-41C5-4ED9-8AAB-5784A7A07E24}" name="Column15662" dataDxfId="713"/>
    <tableColumn id="15683" xr3:uid="{B982FDCF-F7EB-4CCB-B042-56361314D9C4}" name="Column15663" dataDxfId="712"/>
    <tableColumn id="15684" xr3:uid="{62E77434-7EE8-4DFE-BB4D-64E5C1840FAD}" name="Column15664" dataDxfId="711"/>
    <tableColumn id="15685" xr3:uid="{13EE9828-0F82-47A3-B219-69552859BC3D}" name="Column15665" dataDxfId="710"/>
    <tableColumn id="15686" xr3:uid="{8B6242CE-7FB1-4222-9EB5-B01E760389CA}" name="Column15666" dataDxfId="709"/>
    <tableColumn id="15687" xr3:uid="{3D97DF13-6D00-4CF3-94FC-FA58685F0E5E}" name="Column15667" dataDxfId="708"/>
    <tableColumn id="15688" xr3:uid="{A79F6FCD-72AC-41CA-AB99-1D6DFF0002AF}" name="Column15668" dataDxfId="707"/>
    <tableColumn id="15689" xr3:uid="{9350AA49-C128-4BD3-867F-9593A43A3C77}" name="Column15669" dataDxfId="706"/>
    <tableColumn id="15690" xr3:uid="{61E7D9D6-FA59-45F8-AFA7-794E92EAC008}" name="Column15670" dataDxfId="705"/>
    <tableColumn id="15691" xr3:uid="{4B5E383E-35A2-446D-9FA9-9BE3A238FA40}" name="Column15671" dataDxfId="704"/>
    <tableColumn id="15692" xr3:uid="{AFBABD33-4E5A-47CB-A622-65BEF3F7EA6A}" name="Column15672" dataDxfId="703"/>
    <tableColumn id="15693" xr3:uid="{E91D27D2-C690-46FB-9C4B-DEF013CC1F23}" name="Column15673" dataDxfId="702"/>
    <tableColumn id="15694" xr3:uid="{4A35C5DA-DACA-4BE2-8799-AB7985E21F94}" name="Column15674" dataDxfId="701"/>
    <tableColumn id="15695" xr3:uid="{6710F2FF-E176-4F07-970B-252414C63801}" name="Column15675" dataDxfId="700"/>
    <tableColumn id="15696" xr3:uid="{B0D24286-E0E4-4C74-9AEA-41447A26B813}" name="Column15676" dataDxfId="699"/>
    <tableColumn id="15697" xr3:uid="{4E092B56-B6C7-465E-BF12-358D24F1989E}" name="Column15677" dataDxfId="698"/>
    <tableColumn id="15698" xr3:uid="{DB8A69B4-D051-4084-8F27-081334BF4C35}" name="Column15678" dataDxfId="697"/>
    <tableColumn id="15699" xr3:uid="{76E073EA-27B7-41B7-8431-8BF570F75BAF}" name="Column15679" dataDxfId="696"/>
    <tableColumn id="15700" xr3:uid="{FF462BB7-C613-4948-A383-65F92DA620A0}" name="Column15680" dataDxfId="695"/>
    <tableColumn id="15701" xr3:uid="{8E77EC04-969C-4E5E-B9C1-481191DBD0BC}" name="Column15681" dataDxfId="694"/>
    <tableColumn id="15702" xr3:uid="{8241353F-C38D-43D5-8AA6-B4334EC28703}" name="Column15682" dataDxfId="693"/>
    <tableColumn id="15703" xr3:uid="{1CC8E2CC-D3ED-4FCD-890F-81413DDCA99B}" name="Column15683" dataDxfId="692"/>
    <tableColumn id="15704" xr3:uid="{BBF35823-5256-4C5E-BAB6-09EF01CE9658}" name="Column15684" dataDxfId="691"/>
    <tableColumn id="15705" xr3:uid="{86F6CC14-D590-47C3-AFD5-9FD8349BADFE}" name="Column15685" dataDxfId="690"/>
    <tableColumn id="15706" xr3:uid="{C6B1477B-6CE2-4EF8-AF8C-5C889DB9D40B}" name="Column15686" dataDxfId="689"/>
    <tableColumn id="15707" xr3:uid="{F262459E-09F2-404B-AC3C-E82F830FB9BC}" name="Column15687" dataDxfId="688"/>
    <tableColumn id="15708" xr3:uid="{413D30B9-710C-499E-8112-3155085FE4DC}" name="Column15688" dataDxfId="687"/>
    <tableColumn id="15709" xr3:uid="{10E14302-9FD8-4605-93D9-18C145C40755}" name="Column15689" dataDxfId="686"/>
    <tableColumn id="15710" xr3:uid="{228FC9A6-BB30-4D04-8343-8D8F029691AF}" name="Column15690" dataDxfId="685"/>
    <tableColumn id="15711" xr3:uid="{CA23323D-F86D-473E-8FE8-B642F4C8EF1E}" name="Column15691" dataDxfId="684"/>
    <tableColumn id="15712" xr3:uid="{BB4A201B-843A-4E01-A548-6EF2022A3DEF}" name="Column15692" dataDxfId="683"/>
    <tableColumn id="15713" xr3:uid="{ECFB5A51-783F-4555-BB14-7BDEEFDFB907}" name="Column15693" dataDxfId="682"/>
    <tableColumn id="15714" xr3:uid="{117BDFA4-EBD2-4AC9-85DE-70A2E83843B3}" name="Column15694" dataDxfId="681"/>
    <tableColumn id="15715" xr3:uid="{9538F965-4AE8-402B-B5FF-5A90454B23AE}" name="Column15695" dataDxfId="680"/>
    <tableColumn id="15716" xr3:uid="{7861BCD6-3D4C-49B3-97BC-1476F191A8F6}" name="Column15696" dataDxfId="679"/>
    <tableColumn id="15717" xr3:uid="{C7734838-CBD3-4EF2-8640-7753F10D34ED}" name="Column15697" dataDxfId="678"/>
    <tableColumn id="15718" xr3:uid="{1DEED63A-A63A-42E5-AA65-5AAB82F56D8E}" name="Column15698" dataDxfId="677"/>
    <tableColumn id="15719" xr3:uid="{A9745D6F-EECB-4487-9729-68A926AADBFC}" name="Column15699" dataDxfId="676"/>
    <tableColumn id="15720" xr3:uid="{5944DFDB-2898-4898-9B3D-5F0101A70F6B}" name="Column15700" dataDxfId="675"/>
    <tableColumn id="15721" xr3:uid="{5AC08631-D495-4D81-92D3-1FA9D2C1FF76}" name="Column15701" dataDxfId="674"/>
    <tableColumn id="15722" xr3:uid="{9262829D-2067-485B-99B2-C4730878FBCD}" name="Column15702" dataDxfId="673"/>
    <tableColumn id="15723" xr3:uid="{58B00CC9-9C9A-499A-BAF5-D00E4FFA1E94}" name="Column15703" dataDxfId="672"/>
    <tableColumn id="15724" xr3:uid="{B0825343-6BB1-450C-A855-5911AF361DA4}" name="Column15704" dataDxfId="671"/>
    <tableColumn id="15725" xr3:uid="{CB8E4736-07B5-4D85-865A-CDDD402AB4ED}" name="Column15705" dataDxfId="670"/>
    <tableColumn id="15726" xr3:uid="{0E2AB186-03B8-4168-9B1E-14E1DA3A8153}" name="Column15706" dataDxfId="669"/>
    <tableColumn id="15727" xr3:uid="{D3913543-2DF7-4D37-9699-90E55C6355E0}" name="Column15707" dataDxfId="668"/>
    <tableColumn id="15728" xr3:uid="{CF33B1C3-4806-4757-B9C7-38384984759D}" name="Column15708" dataDxfId="667"/>
    <tableColumn id="15729" xr3:uid="{AD2A6A9A-BC16-4477-825A-5E0570BE566F}" name="Column15709" dataDxfId="666"/>
    <tableColumn id="15730" xr3:uid="{CEDBC31C-9124-49CF-8D54-2D653FDB58F3}" name="Column15710" dataDxfId="665"/>
    <tableColumn id="15731" xr3:uid="{BC4D1BC3-3DF5-4F4A-BE6D-4D347A8EED1F}" name="Column15711" dataDxfId="664"/>
    <tableColumn id="15732" xr3:uid="{068758D1-63DD-4C48-9431-080982065BF9}" name="Column15712" dataDxfId="663"/>
    <tableColumn id="15733" xr3:uid="{D916E772-2360-4126-8BA0-309362D66B0F}" name="Column15713" dataDxfId="662"/>
    <tableColumn id="15734" xr3:uid="{C1B5D6FD-A0AA-43BC-AD00-BCE9868CE2BE}" name="Column15714" dataDxfId="661"/>
    <tableColumn id="15735" xr3:uid="{ED4B25A3-13AD-4010-A773-41F00F87BA87}" name="Column15715" dataDxfId="660"/>
    <tableColumn id="15736" xr3:uid="{6544666B-A66C-4153-9E4C-99FA07490571}" name="Column15716" dataDxfId="659"/>
    <tableColumn id="15737" xr3:uid="{205078F8-E56B-4858-AF7F-A85C1B611899}" name="Column15717" dataDxfId="658"/>
    <tableColumn id="15738" xr3:uid="{B20D2B77-2BE8-4065-99BB-793F998441AF}" name="Column15718" dataDxfId="657"/>
    <tableColumn id="15739" xr3:uid="{68729839-D237-42AE-B4A8-0C0F8628C98C}" name="Column15719" dataDxfId="656"/>
    <tableColumn id="15740" xr3:uid="{C3ABAA1C-EBC0-4DE2-95C1-68B84115D469}" name="Column15720" dataDxfId="655"/>
    <tableColumn id="15741" xr3:uid="{5596CF2C-888F-4813-BBAC-9EA5BD052233}" name="Column15721" dataDxfId="654"/>
    <tableColumn id="15742" xr3:uid="{5C598A43-27B3-4DA2-AACF-A3E46FCA4720}" name="Column15722" dataDxfId="653"/>
    <tableColumn id="15743" xr3:uid="{156DCDF9-97B0-4DB9-B764-BA1DF67CB74B}" name="Column15723" dataDxfId="652"/>
    <tableColumn id="15744" xr3:uid="{E9C9A9E3-F2B7-480A-BC97-92459202C085}" name="Column15724" dataDxfId="651"/>
    <tableColumn id="15745" xr3:uid="{AC9561D2-704F-403D-88DF-B9D8ADC66626}" name="Column15725" dataDxfId="650"/>
    <tableColumn id="15746" xr3:uid="{69CDF2C7-D4DD-4D48-9E80-B1D1593FDD16}" name="Column15726" dataDxfId="649"/>
    <tableColumn id="15747" xr3:uid="{005C24F1-2C03-469B-ACD2-124BE015E2DE}" name="Column15727" dataDxfId="648"/>
    <tableColumn id="15748" xr3:uid="{655E013B-5CC8-4AF1-82F8-ADFE57D8CB7C}" name="Column15728" dataDxfId="647"/>
    <tableColumn id="15749" xr3:uid="{62282CE4-8D11-4328-9C0B-9571F029A457}" name="Column15729" dataDxfId="646"/>
    <tableColumn id="15750" xr3:uid="{93A55FBA-CC83-4AA3-8323-87A73CE855BA}" name="Column15730" dataDxfId="645"/>
    <tableColumn id="15751" xr3:uid="{709C685E-9188-4467-83DA-F5847C578EE9}" name="Column15731" dataDxfId="644"/>
    <tableColumn id="15752" xr3:uid="{65ADBD4E-D1EC-4155-AC79-EAE61E9FC57A}" name="Column15732" dataDxfId="643"/>
    <tableColumn id="15753" xr3:uid="{4DF8CD43-8F69-478B-BE72-5B043528B235}" name="Column15733" dataDxfId="642"/>
    <tableColumn id="15754" xr3:uid="{0B5B42A3-977A-41C3-BC6F-E9BAC0B7CB8D}" name="Column15734" dataDxfId="641"/>
    <tableColumn id="15755" xr3:uid="{EAC58F04-9D6F-4411-B1E8-5D80FA31CD9D}" name="Column15735" dataDxfId="640"/>
    <tableColumn id="15756" xr3:uid="{764A68B4-61BD-45A3-9A83-F09DEAEBE69C}" name="Column15736" dataDxfId="639"/>
    <tableColumn id="15757" xr3:uid="{1C3699AF-B839-48B3-9B53-381706C0CE6A}" name="Column15737" dataDxfId="638"/>
    <tableColumn id="15758" xr3:uid="{3D9F631D-3B6F-4728-B944-BBB0B760CF7F}" name="Column15738" dataDxfId="637"/>
    <tableColumn id="15759" xr3:uid="{121D2590-036B-48F8-A46E-1CBE675ABA94}" name="Column15739" dataDxfId="636"/>
    <tableColumn id="15760" xr3:uid="{D4C0E89E-FF10-4E16-BD48-CB21A4577A52}" name="Column15740" dataDxfId="635"/>
    <tableColumn id="15761" xr3:uid="{974E85FE-774E-443D-93AB-765F54B685B6}" name="Column15741" dataDxfId="634"/>
    <tableColumn id="15762" xr3:uid="{4673CAB2-6AC1-4550-B2CD-919FE0299EC5}" name="Column15742" dataDxfId="633"/>
    <tableColumn id="15763" xr3:uid="{EDC514AA-5653-4154-B6C6-AAAC60411589}" name="Column15743" dataDxfId="632"/>
    <tableColumn id="15764" xr3:uid="{A3D31CFA-F6F3-47B0-9C00-3297D4469556}" name="Column15744" dataDxfId="631"/>
    <tableColumn id="15765" xr3:uid="{476F1B7E-9634-4E19-99D9-A32B18F83258}" name="Column15745" dataDxfId="630"/>
    <tableColumn id="15766" xr3:uid="{7B3D4DE4-6753-41D2-ADBC-F13E72E19558}" name="Column15746" dataDxfId="629"/>
    <tableColumn id="15767" xr3:uid="{653BFC40-24AC-472A-A852-A03A12132965}" name="Column15747" dataDxfId="628"/>
    <tableColumn id="15768" xr3:uid="{D33F57A9-0C36-4FF4-80BA-FD275070E0D9}" name="Column15748" dataDxfId="627"/>
    <tableColumn id="15769" xr3:uid="{8504AB99-B9FE-495F-8B25-2D1F7303CBCB}" name="Column15749" dataDxfId="626"/>
    <tableColumn id="15770" xr3:uid="{5950C13D-C93E-402C-88B4-B23F0C96F040}" name="Column15750" dataDxfId="625"/>
    <tableColumn id="15771" xr3:uid="{0F995E81-611B-4DBE-889B-EB82B216A755}" name="Column15751" dataDxfId="624"/>
    <tableColumn id="15772" xr3:uid="{EAD96BDD-50EA-4EA8-905A-EBD37D4956E6}" name="Column15752" dataDxfId="623"/>
    <tableColumn id="15773" xr3:uid="{6E396A1F-3E94-4AC8-8E4D-EFED3128ABB0}" name="Column15753" dataDxfId="622"/>
    <tableColumn id="15774" xr3:uid="{E7B4B013-ED73-42BA-A41C-5E140300D17E}" name="Column15754" dataDxfId="621"/>
    <tableColumn id="15775" xr3:uid="{D20D38A9-945B-4A92-8FFB-1A6F8CA27D07}" name="Column15755" dataDxfId="620"/>
    <tableColumn id="15776" xr3:uid="{07F7D2F5-CCFB-44A8-8634-020CE3730C9A}" name="Column15756" dataDxfId="619"/>
    <tableColumn id="15777" xr3:uid="{EE1B4963-BCCB-4377-A6FB-3EDDEF39646E}" name="Column15757" dataDxfId="618"/>
    <tableColumn id="15778" xr3:uid="{E893A336-8EC1-49D1-B28A-08AA0458D00B}" name="Column15758" dataDxfId="617"/>
    <tableColumn id="15779" xr3:uid="{A9AE4F03-37C5-429A-B740-9F29D233F815}" name="Column15759" dataDxfId="616"/>
    <tableColumn id="15780" xr3:uid="{7FDC2E7F-924D-4861-A257-B1329BE05A35}" name="Column15760" dataDxfId="615"/>
    <tableColumn id="15781" xr3:uid="{C47E2022-DEC0-411F-9CB3-96A9F099F149}" name="Column15761" dataDxfId="614"/>
    <tableColumn id="15782" xr3:uid="{7BD7046C-0447-4E76-8F69-6CC2B222F63D}" name="Column15762" dataDxfId="613"/>
    <tableColumn id="15783" xr3:uid="{E75E2E63-EBB6-4304-AECE-38D6FDF8DA6C}" name="Column15763" dataDxfId="612"/>
    <tableColumn id="15784" xr3:uid="{EA2BDA90-963C-4F6D-B8A3-1836D03D5918}" name="Column15764" dataDxfId="611"/>
    <tableColumn id="15785" xr3:uid="{8E22B61D-BDCA-4ABA-B1BA-A392C86A7E8C}" name="Column15765" dataDxfId="610"/>
    <tableColumn id="15786" xr3:uid="{548E4954-9345-47CC-B6C9-92A54EB0D780}" name="Column15766" dataDxfId="609"/>
    <tableColumn id="15787" xr3:uid="{51A9BC8D-36A1-428C-9846-AB25BDAFC48C}" name="Column15767" dataDxfId="608"/>
    <tableColumn id="15788" xr3:uid="{9CF2A65E-88A9-4333-9947-9243367E209A}" name="Column15768" dataDxfId="607"/>
    <tableColumn id="15789" xr3:uid="{0BB56E58-1CB7-479A-95A3-3992BC432C90}" name="Column15769" dataDxfId="606"/>
    <tableColumn id="15790" xr3:uid="{75E6897B-5904-4BBB-8269-C1D466391EE4}" name="Column15770" dataDxfId="605"/>
    <tableColumn id="15791" xr3:uid="{FC0F2CF5-2F07-4999-A7D7-650EA1C8BA1B}" name="Column15771" dataDxfId="604"/>
    <tableColumn id="15792" xr3:uid="{D4148515-1A81-4827-9CD9-84D883544654}" name="Column15772" dataDxfId="603"/>
    <tableColumn id="15793" xr3:uid="{BC3E2AF1-BF4F-42CB-BF48-0CC7E9A71DB7}" name="Column15773" dataDxfId="602"/>
    <tableColumn id="15794" xr3:uid="{DBE43E31-E0D8-4897-B2EB-7522A470B80B}" name="Column15774" dataDxfId="601"/>
    <tableColumn id="15795" xr3:uid="{80AED30B-FDC6-462D-AC5A-CFF0E381CDB3}" name="Column15775" dataDxfId="600"/>
    <tableColumn id="15796" xr3:uid="{ED011009-5022-4454-B300-E52EE815C781}" name="Column15776" dataDxfId="599"/>
    <tableColumn id="15797" xr3:uid="{F425C232-9725-409B-B61D-9B181C63746C}" name="Column15777" dataDxfId="598"/>
    <tableColumn id="15798" xr3:uid="{AC77B003-8FB3-4CD3-8DF1-E4EC52FF68F7}" name="Column15778" dataDxfId="597"/>
    <tableColumn id="15799" xr3:uid="{98CAAD24-227C-4489-8977-6380D6C68AE5}" name="Column15779" dataDxfId="596"/>
    <tableColumn id="15800" xr3:uid="{82D3BEE9-61DB-430C-8324-74B6557D1960}" name="Column15780" dataDxfId="595"/>
    <tableColumn id="15801" xr3:uid="{B73E39DE-9BE0-40E8-9159-E166779D5D50}" name="Column15781" dataDxfId="594"/>
    <tableColumn id="15802" xr3:uid="{5E361693-3A50-47B3-82EA-CB8AA0952DFA}" name="Column15782" dataDxfId="593"/>
    <tableColumn id="15803" xr3:uid="{64160EF5-43A7-4B33-8F32-F8738BA26C2A}" name="Column15783" dataDxfId="592"/>
    <tableColumn id="15804" xr3:uid="{865729D8-501F-4738-AF96-C8CBC1DC9F4A}" name="Column15784" dataDxfId="591"/>
    <tableColumn id="15805" xr3:uid="{29D639F1-7166-4D39-BB6B-534855AB2F62}" name="Column15785" dataDxfId="590"/>
    <tableColumn id="15806" xr3:uid="{070CDC3A-E72C-4112-A756-FE04E85C7271}" name="Column15786" dataDxfId="589"/>
    <tableColumn id="15807" xr3:uid="{F11E7AD5-9D19-477B-A3A9-55B71B6E77B0}" name="Column15787" dataDxfId="588"/>
    <tableColumn id="15808" xr3:uid="{1010DD9C-9AC7-4292-A64C-E0216B5A3F9A}" name="Column15788" dataDxfId="587"/>
    <tableColumn id="15809" xr3:uid="{99AC98B5-9F01-46D3-B217-33DA907437A3}" name="Column15789" dataDxfId="586"/>
    <tableColumn id="15810" xr3:uid="{B3620A23-E21B-4744-9281-E34E7199CB4B}" name="Column15790" dataDxfId="585"/>
    <tableColumn id="15811" xr3:uid="{1DC012C3-9209-47ED-B781-F91D35C6D47B}" name="Column15791" dataDxfId="584"/>
    <tableColumn id="15812" xr3:uid="{65DE64E4-82AA-4668-B881-60226C8EA579}" name="Column15792" dataDxfId="583"/>
    <tableColumn id="15813" xr3:uid="{D9EF5C8A-0A10-440E-99AC-464C6E80F508}" name="Column15793" dataDxfId="582"/>
    <tableColumn id="15814" xr3:uid="{42D004BF-394F-4583-8317-A50E592C936A}" name="Column15794" dataDxfId="581"/>
    <tableColumn id="15815" xr3:uid="{77FDF73F-2073-4FEF-9A82-B1ED6BDACA02}" name="Column15795" dataDxfId="580"/>
    <tableColumn id="15816" xr3:uid="{AC217E10-E709-4902-851B-141A41287B29}" name="Column15796" dataDxfId="579"/>
    <tableColumn id="15817" xr3:uid="{A4F19915-965A-4FC5-9B86-498B05269CD0}" name="Column15797" dataDxfId="578"/>
    <tableColumn id="15818" xr3:uid="{0B12737C-E919-4C1D-A21F-679B796ADFAD}" name="Column15798" dataDxfId="577"/>
    <tableColumn id="15819" xr3:uid="{25BA5ED9-F78B-4DFD-8EC5-502E3BBB1578}" name="Column15799" dataDxfId="576"/>
    <tableColumn id="15820" xr3:uid="{A1776C76-68CB-4B78-849B-76C0126935C3}" name="Column15800" dataDxfId="575"/>
    <tableColumn id="15821" xr3:uid="{FB6E116C-BF0F-4E06-910F-B94789E649E8}" name="Column15801" dataDxfId="574"/>
    <tableColumn id="15822" xr3:uid="{C9BB6C5D-C4D2-4A35-B459-3F32057FAB1A}" name="Column15802" dataDxfId="573"/>
    <tableColumn id="15823" xr3:uid="{D41D46FF-C4BD-414A-9489-3F4803E38E07}" name="Column15803" dataDxfId="572"/>
    <tableColumn id="15824" xr3:uid="{AF386DA3-0263-450B-8012-11DC5EA7C09F}" name="Column15804" dataDxfId="571"/>
    <tableColumn id="15825" xr3:uid="{F79980F2-037C-43BC-9942-218FD114BB73}" name="Column15805" dataDxfId="570"/>
    <tableColumn id="15826" xr3:uid="{CFC3BABF-CB03-4DAD-A4F1-AB94ED8F7C49}" name="Column15806" dataDxfId="569"/>
    <tableColumn id="15827" xr3:uid="{8903ACB0-BF24-4E57-A420-D236B4435640}" name="Column15807" dataDxfId="568"/>
    <tableColumn id="15828" xr3:uid="{55B4CD04-6F9F-4531-9B8D-790EC3D59503}" name="Column15808" dataDxfId="567"/>
    <tableColumn id="15829" xr3:uid="{38099808-D977-4F37-B002-9B5ACF93083A}" name="Column15809" dataDxfId="566"/>
    <tableColumn id="15830" xr3:uid="{C7031660-9031-41CE-B2F3-F661EE243732}" name="Column15810" dataDxfId="565"/>
    <tableColumn id="15831" xr3:uid="{717FF0E0-F8B1-41FD-AB6D-F2D22CD49975}" name="Column15811" dataDxfId="564"/>
    <tableColumn id="15832" xr3:uid="{9F1F1BB0-B2C8-4B0C-B953-EFAC59B979A1}" name="Column15812" dataDxfId="563"/>
    <tableColumn id="15833" xr3:uid="{C2646B48-4E06-4170-989C-2DA03FF393C3}" name="Column15813" dataDxfId="562"/>
    <tableColumn id="15834" xr3:uid="{21F3FEFE-C8D6-4905-A3B7-BADCE2A3C6B4}" name="Column15814" dataDxfId="561"/>
    <tableColumn id="15835" xr3:uid="{7DE897D7-BCF1-47E2-B5C7-BB58C2A1E5C4}" name="Column15815" dataDxfId="560"/>
    <tableColumn id="15836" xr3:uid="{3B986450-B84C-479E-8B13-6C7B746A5C56}" name="Column15816" dataDxfId="559"/>
    <tableColumn id="15837" xr3:uid="{6DFE08FF-46D7-4A93-A9B4-E31A30FEC0A1}" name="Column15817" dataDxfId="558"/>
    <tableColumn id="15838" xr3:uid="{39A271CD-109A-4AA9-812B-0E599D366452}" name="Column15818" dataDxfId="557"/>
    <tableColumn id="15839" xr3:uid="{0D18ED7D-AE6E-4B9D-AAC7-25F5297860C7}" name="Column15819" dataDxfId="556"/>
    <tableColumn id="15840" xr3:uid="{DB48B45D-B275-4523-A6BA-E0295B37746F}" name="Column15820" dataDxfId="555"/>
    <tableColumn id="15841" xr3:uid="{2594FBFB-2ED6-49E1-972C-3A615EB12666}" name="Column15821" dataDxfId="554"/>
    <tableColumn id="15842" xr3:uid="{40E2FD8E-89E2-4360-AB5F-DFB95A7BE625}" name="Column15822" dataDxfId="553"/>
    <tableColumn id="15843" xr3:uid="{F3360903-5E27-4056-88E2-C21D06417174}" name="Column15823" dataDxfId="552"/>
    <tableColumn id="15844" xr3:uid="{696891DD-F57F-4A4E-A904-48CF9AD4D70B}" name="Column15824" dataDxfId="551"/>
    <tableColumn id="15845" xr3:uid="{BFB929ED-FC15-4849-915E-C8210E88E73A}" name="Column15825" dataDxfId="550"/>
    <tableColumn id="15846" xr3:uid="{D96F4B7C-A901-4C58-AAE9-212DD8F5B543}" name="Column15826" dataDxfId="549"/>
    <tableColumn id="15847" xr3:uid="{7A40D8B6-BECD-414C-A11E-152E5FBD42E5}" name="Column15827" dataDxfId="548"/>
    <tableColumn id="15848" xr3:uid="{BE4C579A-1E92-45A3-961D-73AF660FFA81}" name="Column15828" dataDxfId="547"/>
    <tableColumn id="15849" xr3:uid="{40A3372F-03D3-4605-859E-E89DDEBA4C6F}" name="Column15829" dataDxfId="546"/>
    <tableColumn id="15850" xr3:uid="{51D270EC-08A3-4E26-8BB9-339E18D97223}" name="Column15830" dataDxfId="545"/>
    <tableColumn id="15851" xr3:uid="{B8CDCD91-6DC5-4993-8E24-2D72A6032412}" name="Column15831" dataDxfId="544"/>
    <tableColumn id="15852" xr3:uid="{D7BD643B-F152-4624-9CEA-1EAC1FD47301}" name="Column15832" dataDxfId="543"/>
    <tableColumn id="15853" xr3:uid="{01305F23-63A6-4377-9DA2-591F2242CE42}" name="Column15833" dataDxfId="542"/>
    <tableColumn id="15854" xr3:uid="{09ED9B50-2653-4EE1-B53E-F31A2967D214}" name="Column15834" dataDxfId="541"/>
    <tableColumn id="15855" xr3:uid="{30935C16-F8B8-460E-973F-53E34883037F}" name="Column15835" dataDxfId="540"/>
    <tableColumn id="15856" xr3:uid="{4A79CD49-CD7E-45C5-9A68-983F435CBE07}" name="Column15836" dataDxfId="539"/>
    <tableColumn id="15857" xr3:uid="{B2A5A253-14ED-4573-9E08-2936EE4C0A42}" name="Column15837" dataDxfId="538"/>
    <tableColumn id="15858" xr3:uid="{FB7179ED-06D8-40AF-B19B-5E4C89A9A395}" name="Column15838" dataDxfId="537"/>
    <tableColumn id="15859" xr3:uid="{8A821E6C-40E7-4963-A5F7-0449A565002C}" name="Column15839" dataDxfId="536"/>
    <tableColumn id="15860" xr3:uid="{7AF85A48-DC7B-414F-BD88-0BA768849053}" name="Column15840" dataDxfId="535"/>
    <tableColumn id="15861" xr3:uid="{583CD001-BD91-4187-AD08-D349A4AA0FE0}" name="Column15841" dataDxfId="534"/>
    <tableColumn id="15862" xr3:uid="{4D36C24A-E87C-458C-B828-5BD5DBDE7FED}" name="Column15842" dataDxfId="533"/>
    <tableColumn id="15863" xr3:uid="{BFD5E1FE-1586-49DC-96BC-2D6845D72559}" name="Column15843" dataDxfId="532"/>
    <tableColumn id="15864" xr3:uid="{3084E5C8-7672-4C85-95B5-7EA2A339AFBF}" name="Column15844" dataDxfId="531"/>
    <tableColumn id="15865" xr3:uid="{A8E1AE7D-E781-4D8F-9045-B304AC45FB51}" name="Column15845" dataDxfId="530"/>
    <tableColumn id="15866" xr3:uid="{5BB2A612-AC8C-4BA5-B046-E224D8D79D17}" name="Column15846" dataDxfId="529"/>
    <tableColumn id="15867" xr3:uid="{13AC7693-F9E1-4438-A550-396CBCFD99E9}" name="Column15847" dataDxfId="528"/>
    <tableColumn id="15868" xr3:uid="{477218B0-58AE-4204-9BE9-CF98D576932E}" name="Column15848" dataDxfId="527"/>
    <tableColumn id="15869" xr3:uid="{6E56C333-8594-4C3C-9603-3F0114E9F1DE}" name="Column15849" dataDxfId="526"/>
    <tableColumn id="15870" xr3:uid="{E9938713-CAEE-46B5-867D-7BF449D348B6}" name="Column15850" dataDxfId="525"/>
    <tableColumn id="15871" xr3:uid="{A11BDA4D-B1BB-4A0F-A4B6-5FFBBDF302C1}" name="Column15851" dataDxfId="524"/>
    <tableColumn id="15872" xr3:uid="{D3FD8FF3-CE25-412D-A4E3-BCD530836160}" name="Column15852" dataDxfId="523"/>
    <tableColumn id="15873" xr3:uid="{9FA91FAE-3C72-4136-B861-C0C689E55084}" name="Column15853" dataDxfId="522"/>
    <tableColumn id="15874" xr3:uid="{09D1612B-287B-44A5-8769-A508E742AC42}" name="Column15854" dataDxfId="521"/>
    <tableColumn id="15875" xr3:uid="{6982F04D-461D-473A-BFE2-38A780A93390}" name="Column15855" dataDxfId="520"/>
    <tableColumn id="15876" xr3:uid="{E5CC5517-5EAE-4194-8897-CE90C6993BB3}" name="Column15856" dataDxfId="519"/>
    <tableColumn id="15877" xr3:uid="{4AC7EABB-EECB-497E-A58E-61E8BA990BE6}" name="Column15857" dataDxfId="518"/>
    <tableColumn id="15878" xr3:uid="{9CD38910-826B-49C1-9786-100ABB83E964}" name="Column15858" dataDxfId="517"/>
    <tableColumn id="15879" xr3:uid="{5C594311-DAC6-43D4-B0D8-6D3E169BCA01}" name="Column15859" dataDxfId="516"/>
    <tableColumn id="15880" xr3:uid="{888146C8-102B-49B1-8449-560CC4B1BC53}" name="Column15860" dataDxfId="515"/>
    <tableColumn id="15881" xr3:uid="{4B4A8CAB-FB4A-4D58-B183-793990847BE7}" name="Column15861" dataDxfId="514"/>
    <tableColumn id="15882" xr3:uid="{3AB151BE-3D09-4191-BAFF-9D5483D28315}" name="Column15862" dataDxfId="513"/>
    <tableColumn id="15883" xr3:uid="{587F1E9E-F0B1-4210-924D-9233D104BC64}" name="Column15863" dataDxfId="512"/>
    <tableColumn id="15884" xr3:uid="{8DC9C578-A3DD-416B-9893-546A69D2BF91}" name="Column15864" dataDxfId="511"/>
    <tableColumn id="15885" xr3:uid="{6D24E435-CB19-42C3-A997-9C248A2CC254}" name="Column15865" dataDxfId="510"/>
    <tableColumn id="15886" xr3:uid="{87234C21-AD60-445D-BF83-391E82B5EB90}" name="Column15866" dataDxfId="509"/>
    <tableColumn id="15887" xr3:uid="{0A848556-A04A-4A0A-91FF-9006E97D84A5}" name="Column15867" dataDxfId="508"/>
    <tableColumn id="15888" xr3:uid="{F1F72B37-22FF-4659-9F92-FAEDAAE28957}" name="Column15868" dataDxfId="507"/>
    <tableColumn id="15889" xr3:uid="{CBA6050F-AF38-4334-8E62-2D70C7AF4B00}" name="Column15869" dataDxfId="506"/>
    <tableColumn id="15890" xr3:uid="{AF472C13-368C-493E-AAE1-CF56A4C37468}" name="Column15870" dataDxfId="505"/>
    <tableColumn id="15891" xr3:uid="{4E5E71AC-C410-441C-9511-7EE96847E20E}" name="Column15871" dataDxfId="504"/>
    <tableColumn id="15892" xr3:uid="{01588F09-3E43-499E-BC05-9D51059D64E3}" name="Column15872" dataDxfId="503"/>
    <tableColumn id="15893" xr3:uid="{9F3268B7-87FD-496A-83B6-DA097577D6A0}" name="Column15873" dataDxfId="502"/>
    <tableColumn id="15894" xr3:uid="{799CA7C5-EB28-41BB-A9BD-A83B604699FA}" name="Column15874" dataDxfId="501"/>
    <tableColumn id="15895" xr3:uid="{1DA107D4-3FC8-4427-9AD4-C002B57F8DB0}" name="Column15875" dataDxfId="500"/>
    <tableColumn id="15896" xr3:uid="{DFBE0FAA-087A-4CBF-8D3E-91AFEDB7CA3A}" name="Column15876" dataDxfId="499"/>
    <tableColumn id="15897" xr3:uid="{ED20D3C9-5684-41E4-966B-1AC004B2507B}" name="Column15877" dataDxfId="498"/>
    <tableColumn id="15898" xr3:uid="{8CE6933C-515A-451B-81A1-54B58920C128}" name="Column15878" dataDxfId="497"/>
    <tableColumn id="15899" xr3:uid="{2BBFB595-33CF-48B1-9F1C-D84B88BA9C7E}" name="Column15879" dataDxfId="496"/>
    <tableColumn id="15900" xr3:uid="{A4717280-516F-4FA0-9274-AB656395FCDB}" name="Column15880" dataDxfId="495"/>
    <tableColumn id="15901" xr3:uid="{7BC47789-A8F6-420F-9434-8BBD98BF9034}" name="Column15881" dataDxfId="494"/>
    <tableColumn id="15902" xr3:uid="{2D38E1D0-2760-4C39-830A-FE6AFBF0BFAA}" name="Column15882" dataDxfId="493"/>
    <tableColumn id="15903" xr3:uid="{BC22A4AF-8E82-4753-A973-DBB7C154C78F}" name="Column15883" dataDxfId="492"/>
    <tableColumn id="15904" xr3:uid="{CC88E5B1-B783-47FD-848B-37FFC594FF7E}" name="Column15884" dataDxfId="491"/>
    <tableColumn id="15905" xr3:uid="{AEB0A0D3-0874-4EBC-B1D0-B045EC238E4E}" name="Column15885" dataDxfId="490"/>
    <tableColumn id="15906" xr3:uid="{1E4017CF-9D70-464A-8D55-10AE6FB42E91}" name="Column15886" dataDxfId="489"/>
    <tableColumn id="15907" xr3:uid="{01D33EC3-407F-4B96-9EC7-2945EAE2F991}" name="Column15887" dataDxfId="488"/>
    <tableColumn id="15908" xr3:uid="{EC64857D-7889-4345-8D5B-BA3695B3B4AB}" name="Column15888" dataDxfId="487"/>
    <tableColumn id="15909" xr3:uid="{CCE97FE4-741C-413B-9B38-26C018E09052}" name="Column15889" dataDxfId="486"/>
    <tableColumn id="15910" xr3:uid="{52E6B7B7-C43C-4DC2-A9D3-811BA9BC9D39}" name="Column15890" dataDxfId="485"/>
    <tableColumn id="15911" xr3:uid="{493C159E-0213-4AB8-9748-8C26D1AC1288}" name="Column15891" dataDxfId="484"/>
    <tableColumn id="15912" xr3:uid="{C222C679-B513-4F2B-8564-8B8250B158BA}" name="Column15892" dataDxfId="483"/>
    <tableColumn id="15913" xr3:uid="{B1492A4E-51B8-4E34-8C64-AF0C7D1B5139}" name="Column15893" dataDxfId="482"/>
    <tableColumn id="15914" xr3:uid="{F3891AC0-37D9-4D5C-993E-0B64294F6337}" name="Column15894" dataDxfId="481"/>
    <tableColumn id="15915" xr3:uid="{DD8F6E3B-A6A9-45ED-B2D4-BA390130958A}" name="Column15895" dataDxfId="480"/>
    <tableColumn id="15916" xr3:uid="{88B74690-861B-447E-9FF6-CDEF87A46968}" name="Column15896" dataDxfId="479"/>
    <tableColumn id="15917" xr3:uid="{900E0E47-341E-431E-A529-0806453E3F2F}" name="Column15897" dataDxfId="478"/>
    <tableColumn id="15918" xr3:uid="{8A936404-0C1A-4046-AF9C-788B32C2980C}" name="Column15898" dataDxfId="477"/>
    <tableColumn id="15919" xr3:uid="{DEF1AD81-5472-4F98-B68F-7C71117BE113}" name="Column15899" dataDxfId="476"/>
    <tableColumn id="15920" xr3:uid="{BFC666FB-CE62-41C7-AC4E-F252871223F0}" name="Column15900" dataDxfId="475"/>
    <tableColumn id="15921" xr3:uid="{6F6DD98B-38B3-4FF9-A043-21E4205C6471}" name="Column15901" dataDxfId="474"/>
    <tableColumn id="15922" xr3:uid="{54066318-836B-473F-8022-8DC3E8E81042}" name="Column15902" dataDxfId="473"/>
    <tableColumn id="15923" xr3:uid="{84ED0666-E05B-492F-B351-A363321A6DBA}" name="Column15903" dataDxfId="472"/>
    <tableColumn id="15924" xr3:uid="{40EAB24D-09BD-47E4-8D14-83FC9409653F}" name="Column15904" dataDxfId="471"/>
    <tableColumn id="15925" xr3:uid="{14B5B9A9-944D-42F9-B1BF-13AE0A368D01}" name="Column15905" dataDxfId="470"/>
    <tableColumn id="15926" xr3:uid="{F93E8860-E67B-430C-8E7F-828D87C10CCF}" name="Column15906" dataDxfId="469"/>
    <tableColumn id="15927" xr3:uid="{56194548-49FD-4A39-BDB6-6C87C1E093CC}" name="Column15907" dataDxfId="468"/>
    <tableColumn id="15928" xr3:uid="{DC7246B0-2A51-40CF-923B-E6E98C4785E5}" name="Column15908" dataDxfId="467"/>
    <tableColumn id="15929" xr3:uid="{EACBE9CF-6F80-4A6C-A62D-11BC8EE8BBA0}" name="Column15909" dataDxfId="466"/>
    <tableColumn id="15930" xr3:uid="{FAB56ED4-9747-413B-88DC-E4DC493F7869}" name="Column15910" dataDxfId="465"/>
    <tableColumn id="15931" xr3:uid="{4D35EB92-97CE-4F2E-A46C-50A4C715968B}" name="Column15911" dataDxfId="464"/>
    <tableColumn id="15932" xr3:uid="{929009FA-1FEF-463D-B242-B61C2F2B502F}" name="Column15912" dataDxfId="463"/>
    <tableColumn id="15933" xr3:uid="{9A49B102-9EC8-403E-A193-E735306556A4}" name="Column15913" dataDxfId="462"/>
    <tableColumn id="15934" xr3:uid="{D0D54459-E5CD-42B7-9A88-C4C269CA76F1}" name="Column15914" dataDxfId="461"/>
    <tableColumn id="15935" xr3:uid="{EA869989-1940-40D4-9DE7-FC5E57182FAD}" name="Column15915" dataDxfId="460"/>
    <tableColumn id="15936" xr3:uid="{BD5A2F6A-1BF7-4AA5-A171-B5C18ED1B369}" name="Column15916" dataDxfId="459"/>
    <tableColumn id="15937" xr3:uid="{9EE13D22-A958-4039-AABC-90BC0601BC2B}" name="Column15917" dataDxfId="458"/>
    <tableColumn id="15938" xr3:uid="{D00B2ADA-F177-4688-AD70-FBB35CF241B0}" name="Column15918" dataDxfId="457"/>
    <tableColumn id="15939" xr3:uid="{DE4EA356-DB46-4AC7-99BC-0218E1A12310}" name="Column15919" dataDxfId="456"/>
    <tableColumn id="15940" xr3:uid="{5D2028D3-3F9E-4B45-B8F6-56C64ED5E46F}" name="Column15920" dataDxfId="455"/>
    <tableColumn id="15941" xr3:uid="{B65D49CA-F352-4DF2-8DB3-8FD7EB375DA7}" name="Column15921" dataDxfId="454"/>
    <tableColumn id="15942" xr3:uid="{008370AF-EA19-4517-857D-3ACF9158B127}" name="Column15922" dataDxfId="453"/>
    <tableColumn id="15943" xr3:uid="{0B47BE04-3469-4205-97CB-B6A247A62430}" name="Column15923" dataDxfId="452"/>
    <tableColumn id="15944" xr3:uid="{CC84330F-06FF-4B72-B81F-08EB79322C9E}" name="Column15924" dataDxfId="451"/>
    <tableColumn id="15945" xr3:uid="{36979C6B-4C0E-4341-9EAC-0F6F754C2A17}" name="Column15925" dataDxfId="450"/>
    <tableColumn id="15946" xr3:uid="{5105B8C5-5AB7-4FFD-A518-FF6A1E6078DC}" name="Column15926" dataDxfId="449"/>
    <tableColumn id="15947" xr3:uid="{4B83EEB0-55E2-49BB-A301-C78180E44B25}" name="Column15927" dataDxfId="448"/>
    <tableColumn id="15948" xr3:uid="{DAD6D9C0-6498-4AB8-B720-E23658BACC57}" name="Column15928" dataDxfId="447"/>
    <tableColumn id="15949" xr3:uid="{B7A73D94-13AA-4B88-9283-CEB4A3E21FEE}" name="Column15929" dataDxfId="446"/>
    <tableColumn id="15950" xr3:uid="{1B19343E-E637-479D-B051-E32FDFC46085}" name="Column15930" dataDxfId="445"/>
    <tableColumn id="15951" xr3:uid="{CCFA7A76-1E7A-4DB1-8BB7-3CAF2107D5D3}" name="Column15931" dataDxfId="444"/>
    <tableColumn id="15952" xr3:uid="{36AAB35E-4AA9-44CB-BE68-D10AE17C191E}" name="Column15932" dataDxfId="443"/>
    <tableColumn id="15953" xr3:uid="{6BD03835-306B-4CB6-A124-EF31E00C36E0}" name="Column15933" dataDxfId="442"/>
    <tableColumn id="15954" xr3:uid="{2204F79E-83D9-4C70-8FB0-935312B10DDA}" name="Column15934" dataDxfId="441"/>
    <tableColumn id="15955" xr3:uid="{5644981E-AE66-4C78-981B-444CD8F1F953}" name="Column15935" dataDxfId="440"/>
    <tableColumn id="15956" xr3:uid="{6F17744F-943E-48F5-8505-6FD9F9ED0F42}" name="Column15936" dataDxfId="439"/>
    <tableColumn id="15957" xr3:uid="{C078493F-AB72-4DF0-AF39-F938CF24B3C4}" name="Column15937" dataDxfId="438"/>
    <tableColumn id="15958" xr3:uid="{3A4F20EF-68C3-4881-A5DD-BFA9CE1D4DBE}" name="Column15938" dataDxfId="437"/>
    <tableColumn id="15959" xr3:uid="{FDF475B4-16F8-481E-BE74-BAE93B058D89}" name="Column15939" dataDxfId="436"/>
    <tableColumn id="15960" xr3:uid="{AD91AD46-111F-4E2A-B7DF-FC8D0D5B7650}" name="Column15940" dataDxfId="435"/>
    <tableColumn id="15961" xr3:uid="{5774626F-E82F-4BB1-82F0-D7FD5CA569CA}" name="Column15941" dataDxfId="434"/>
    <tableColumn id="15962" xr3:uid="{C1BB5886-D0D6-44A4-B4D6-E13062CC96B3}" name="Column15942" dataDxfId="433"/>
    <tableColumn id="15963" xr3:uid="{334C2539-6BB8-45F7-AE00-C0CCE675A25C}" name="Column15943" dataDxfId="432"/>
    <tableColumn id="15964" xr3:uid="{84BF8F4C-7760-4634-9612-BD17AFF352AB}" name="Column15944" dataDxfId="431"/>
    <tableColumn id="15965" xr3:uid="{0271D8DD-D07E-436A-8D04-4F7A54DE8D1A}" name="Column15945" dataDxfId="430"/>
    <tableColumn id="15966" xr3:uid="{D1CFC06B-EE3C-4F13-9052-4DCD39DC6B49}" name="Column15946" dataDxfId="429"/>
    <tableColumn id="15967" xr3:uid="{264DBFC8-B6C8-47A4-B071-1D76C8FF6284}" name="Column15947" dataDxfId="428"/>
    <tableColumn id="15968" xr3:uid="{16394FC9-B0A8-43E9-AD88-3902EFF25DBD}" name="Column15948" dataDxfId="427"/>
    <tableColumn id="15969" xr3:uid="{BA610C9B-656A-4A34-8B48-58EA9EFD0489}" name="Column15949" dataDxfId="426"/>
    <tableColumn id="15970" xr3:uid="{ADD51F02-1B6C-4966-93DC-86439E408A0D}" name="Column15950" dataDxfId="425"/>
    <tableColumn id="15971" xr3:uid="{36B71799-1C73-45BB-A16C-2E5B30A9104D}" name="Column15951" dataDxfId="424"/>
    <tableColumn id="15972" xr3:uid="{701056FF-2C1D-43D7-A993-48B423010F86}" name="Column15952" dataDxfId="423"/>
    <tableColumn id="15973" xr3:uid="{E6D5D2F1-908F-4D57-B523-0DB60BFC261F}" name="Column15953" dataDxfId="422"/>
    <tableColumn id="15974" xr3:uid="{41FE780A-73AE-4673-AB32-9ADAEF644956}" name="Column15954" dataDxfId="421"/>
    <tableColumn id="15975" xr3:uid="{C42C6320-A2DD-455D-8703-DA1727A0876E}" name="Column15955" dataDxfId="420"/>
    <tableColumn id="15976" xr3:uid="{D0E6F23A-C17C-47F9-B2B1-376409C03A5F}" name="Column15956" dataDxfId="419"/>
    <tableColumn id="15977" xr3:uid="{6F03E0A5-23B1-4E2F-A7A9-4E71B145466E}" name="Column15957" dataDxfId="418"/>
    <tableColumn id="15978" xr3:uid="{D692C763-606E-46F3-924A-D5983E362D62}" name="Column15958" dataDxfId="417"/>
    <tableColumn id="15979" xr3:uid="{8260934B-D11F-4357-B042-CA9688141553}" name="Column15959" dataDxfId="416"/>
    <tableColumn id="15980" xr3:uid="{B036349A-D083-4DF9-9BD4-9C6F4AA645D5}" name="Column15960" dataDxfId="415"/>
    <tableColumn id="15981" xr3:uid="{11BE193C-CB6F-4617-9C49-4469FE7D9A8F}" name="Column15961" dataDxfId="414"/>
    <tableColumn id="15982" xr3:uid="{1FB559FA-5BB7-4CD8-9078-D2294A429150}" name="Column15962" dataDxfId="413"/>
    <tableColumn id="15983" xr3:uid="{261A8C8E-FD64-417A-BDE4-AF26776B9B38}" name="Column15963" dataDxfId="412"/>
    <tableColumn id="15984" xr3:uid="{D02B2998-6914-42EA-91AB-1E909FFBF7F9}" name="Column15964" dataDxfId="411"/>
    <tableColumn id="15985" xr3:uid="{7F1D8020-4DCD-4BB5-B5A4-51B8F5D9CCFF}" name="Column15965" dataDxfId="410"/>
    <tableColumn id="15986" xr3:uid="{A71BD566-B50D-45A9-89CE-E882BB0DBEAB}" name="Column15966" dataDxfId="409"/>
    <tableColumn id="15987" xr3:uid="{654C790F-C300-42C5-8E51-C12E573D2F22}" name="Column15967" dataDxfId="408"/>
    <tableColumn id="15988" xr3:uid="{79DB34E3-6F22-4A90-B38F-5FA5B481DD26}" name="Column15968" dataDxfId="407"/>
    <tableColumn id="15989" xr3:uid="{079EE1CB-654D-4BE1-9F09-E085393104EE}" name="Column15969" dataDxfId="406"/>
    <tableColumn id="15990" xr3:uid="{5B93AB44-065B-4BCA-BD95-89ED898140C7}" name="Column15970" dataDxfId="405"/>
    <tableColumn id="15991" xr3:uid="{5A1D5059-F723-4EEA-BDC2-241FB8716D89}" name="Column15971" dataDxfId="404"/>
    <tableColumn id="15992" xr3:uid="{291C578E-B13B-4B8D-91A7-EBE1C1DC6C45}" name="Column15972" dataDxfId="403"/>
    <tableColumn id="15993" xr3:uid="{32692405-31FB-4F16-BCFC-789BF08503A3}" name="Column15973" dataDxfId="402"/>
    <tableColumn id="15994" xr3:uid="{98A34F35-9842-48A8-B9B7-8776A17AA8A9}" name="Column15974" dataDxfId="401"/>
    <tableColumn id="15995" xr3:uid="{366D1153-54D0-4F72-B904-4597D35432A3}" name="Column15975" dataDxfId="400"/>
    <tableColumn id="15996" xr3:uid="{6B0C3F1A-5CCA-4418-AB0A-C05D58FC5A1D}" name="Column15976" dataDxfId="399"/>
    <tableColumn id="15997" xr3:uid="{939FDFC2-81AB-4DEE-ACEF-9EFB263590EC}" name="Column15977" dataDxfId="398"/>
    <tableColumn id="15998" xr3:uid="{780FDA41-7FE1-4187-A1AF-33E9B46E4EE9}" name="Column15978" dataDxfId="397"/>
    <tableColumn id="15999" xr3:uid="{5634F2EE-6D67-4B90-A54A-5DB166B6C842}" name="Column15979" dataDxfId="396"/>
    <tableColumn id="16000" xr3:uid="{ADC9C0F6-0D01-47E8-905D-FEE83F480311}" name="Column15980" dataDxfId="395"/>
    <tableColumn id="16001" xr3:uid="{098FC8D3-09DF-481B-A5EC-6102FC59118C}" name="Column15981" dataDxfId="394"/>
    <tableColumn id="16002" xr3:uid="{89DA0D5B-97A3-4AB7-AAF7-6368E917CDD4}" name="Column15982" dataDxfId="393"/>
    <tableColumn id="16003" xr3:uid="{5FD35589-92FA-47DD-AA2B-84B16674829C}" name="Column15983" dataDxfId="392"/>
    <tableColumn id="16004" xr3:uid="{5BFC04D0-C954-4948-A5D9-83EC12D6B708}" name="Column15984" dataDxfId="391"/>
    <tableColumn id="16005" xr3:uid="{9A667A63-191A-4E7A-AAB6-2FD7EF90BC54}" name="Column15985" dataDxfId="390"/>
    <tableColumn id="16006" xr3:uid="{F2C2B2EA-A962-4EFE-B116-A7FC821C653A}" name="Column15986" dataDxfId="389"/>
    <tableColumn id="16007" xr3:uid="{7A063DC6-DC6C-45C0-9BA6-CC306C11814F}" name="Column15987" dataDxfId="388"/>
    <tableColumn id="16008" xr3:uid="{A2522F29-10AA-4E2C-A284-6F9273A930CB}" name="Column15988" dataDxfId="387"/>
    <tableColumn id="16009" xr3:uid="{98324E0C-A7BE-4F9B-A0B8-B20157A675D8}" name="Column15989" dataDxfId="386"/>
    <tableColumn id="16010" xr3:uid="{641BCEA9-0478-4DAE-B8A3-263C9625BDCE}" name="Column15990" dataDxfId="385"/>
    <tableColumn id="16011" xr3:uid="{B23AEEF5-955C-489D-8EB2-9EB74CB00732}" name="Column15991" dataDxfId="384"/>
    <tableColumn id="16012" xr3:uid="{3EFDD9FF-6F18-44D4-BFAD-B9969FD6E5FE}" name="Column15992" dataDxfId="383"/>
    <tableColumn id="16013" xr3:uid="{E9E36C54-D067-4DEA-BE0A-6EDDAC6A86F1}" name="Column15993" dataDxfId="382"/>
    <tableColumn id="16014" xr3:uid="{8896863A-4E34-4534-90A5-56BA2A506005}" name="Column15994" dataDxfId="381"/>
    <tableColumn id="16015" xr3:uid="{3971A5B7-6E80-420F-AD00-4BDC22E179B2}" name="Column15995" dataDxfId="380"/>
    <tableColumn id="16016" xr3:uid="{B336E371-1F55-4D62-8503-38C623A81EDA}" name="Column15996" dataDxfId="379"/>
    <tableColumn id="16017" xr3:uid="{C624B92C-1381-4419-8597-70C640023FCC}" name="Column15997" dataDxfId="378"/>
    <tableColumn id="16018" xr3:uid="{2A71EAD8-1E38-4C63-A965-4928A6B30185}" name="Column15998" dataDxfId="377"/>
    <tableColumn id="16019" xr3:uid="{9ECD80A6-55F5-4697-8B2A-E9A64572A925}" name="Column15999" dataDxfId="376"/>
    <tableColumn id="16020" xr3:uid="{F046B7F4-46B4-41C5-8500-F100BC126B2D}" name="Column16000" dataDxfId="375"/>
    <tableColumn id="16021" xr3:uid="{32B703AC-49FE-4A9E-85E7-66846B16CB0E}" name="Column16001" dataDxfId="374"/>
    <tableColumn id="16022" xr3:uid="{C6E6ACDA-508C-4031-9AC3-C97E4274D785}" name="Column16002" dataDxfId="373"/>
    <tableColumn id="16023" xr3:uid="{675938EC-15D3-4827-8F9C-5BCA80AF5F82}" name="Column16003" dataDxfId="372"/>
    <tableColumn id="16024" xr3:uid="{49AF7C8B-211E-4E58-A140-05214FAC3D90}" name="Column16004" dataDxfId="371"/>
    <tableColumn id="16025" xr3:uid="{A6C1DB41-94B1-4F2A-A5AA-5E462999FE2D}" name="Column16005" dataDxfId="370"/>
    <tableColumn id="16026" xr3:uid="{7B592969-85A9-4FB3-82EC-130EC5135336}" name="Column16006" dataDxfId="369"/>
    <tableColumn id="16027" xr3:uid="{1452AB97-8A5E-4015-B009-A0FE99164C36}" name="Column16007" dataDxfId="368"/>
    <tableColumn id="16028" xr3:uid="{53DADD6A-0C96-4F7C-B467-E049A8D380CE}" name="Column16008" dataDxfId="367"/>
    <tableColumn id="16029" xr3:uid="{63F37ABE-69AB-4DA4-B0DE-C2A2AAE4C62C}" name="Column16009" dataDxfId="366"/>
    <tableColumn id="16030" xr3:uid="{471AB7E6-BD5D-4843-8433-19352556A776}" name="Column16010" dataDxfId="365"/>
    <tableColumn id="16031" xr3:uid="{5AC4ACBD-AB0C-4A99-A85D-352B5EC6F328}" name="Column16011" dataDxfId="364"/>
    <tableColumn id="16032" xr3:uid="{E8B7D078-C743-47F4-82C2-573FEB1A08D5}" name="Column16012" dataDxfId="363"/>
    <tableColumn id="16033" xr3:uid="{712BE027-1600-4F00-B188-F1BBD26B3B37}" name="Column16013" dataDxfId="362"/>
    <tableColumn id="16034" xr3:uid="{9093D30A-CC14-4D34-BBC9-2D1466A89996}" name="Column16014" dataDxfId="361"/>
    <tableColumn id="16035" xr3:uid="{684BCC6C-C7F5-4E09-8C05-2DFFA842546F}" name="Column16015" dataDxfId="360"/>
    <tableColumn id="16036" xr3:uid="{096F2BA8-BF69-4DBF-A4D0-51DE1466426E}" name="Column16016" dataDxfId="359"/>
    <tableColumn id="16037" xr3:uid="{5972EB4B-ABEB-4B0E-BE04-1F1B67C88540}" name="Column16017" dataDxfId="358"/>
    <tableColumn id="16038" xr3:uid="{3493EFAB-9EB8-4942-81AA-2EF493256956}" name="Column16018" dataDxfId="357"/>
    <tableColumn id="16039" xr3:uid="{8A51F8BA-26BA-43EC-9991-8132B2A1940A}" name="Column16019" dataDxfId="356"/>
    <tableColumn id="16040" xr3:uid="{6254AFAD-DB4B-45AC-96B8-925DF58FA584}" name="Column16020" dataDxfId="355"/>
    <tableColumn id="16041" xr3:uid="{C0C6D9DB-84A9-464E-95CB-48289340DF37}" name="Column16021" dataDxfId="354"/>
    <tableColumn id="16042" xr3:uid="{D75D0D01-8B6C-46B1-9E77-2305CF943385}" name="Column16022" dataDxfId="353"/>
    <tableColumn id="16043" xr3:uid="{74364108-326B-426E-8DE1-2CBF0AA5B317}" name="Column16023" dataDxfId="352"/>
    <tableColumn id="16044" xr3:uid="{6BDDCF45-2C87-445D-BAC3-F0D55ECEE9B6}" name="Column16024" dataDxfId="351"/>
    <tableColumn id="16045" xr3:uid="{3FB97322-A233-4511-AF97-79958F6C5991}" name="Column16025" dataDxfId="350"/>
    <tableColumn id="16046" xr3:uid="{AD65BE06-8A9F-4F74-9636-7C2F2AFF0390}" name="Column16026" dataDxfId="349"/>
    <tableColumn id="16047" xr3:uid="{88FBB19F-472F-466F-A799-38624F3E59EC}" name="Column16027" dataDxfId="348"/>
    <tableColumn id="16048" xr3:uid="{7B85AEA6-26D4-4D78-A885-5F6279FBACEB}" name="Column16028" dataDxfId="347"/>
    <tableColumn id="16049" xr3:uid="{D69CA44B-C404-445D-8DA7-209EB6F49050}" name="Column16029" dataDxfId="346"/>
    <tableColumn id="16050" xr3:uid="{9C3BB16E-E4FF-4F8F-8ACC-53BE84304CFB}" name="Column16030" dataDxfId="345"/>
    <tableColumn id="16051" xr3:uid="{3040DAD7-ADCF-496B-98FE-8228B6893BDB}" name="Column16031" dataDxfId="344"/>
    <tableColumn id="16052" xr3:uid="{D504AD72-6A9C-4054-9F20-ADC6B7F74D4F}" name="Column16032" dataDxfId="343"/>
    <tableColumn id="16053" xr3:uid="{2A36E42D-69A3-46DA-941D-01118E0C4BEC}" name="Column16033" dataDxfId="342"/>
    <tableColumn id="16054" xr3:uid="{33553421-F0D6-49B4-B9C8-F4729D21C903}" name="Column16034" dataDxfId="341"/>
    <tableColumn id="16055" xr3:uid="{347AF722-E3B6-461E-9DC1-A914B15FB719}" name="Column16035" dataDxfId="340"/>
    <tableColumn id="16056" xr3:uid="{D9EEC96B-3090-43A0-AB8A-5035E49B0CFD}" name="Column16036" dataDxfId="339"/>
    <tableColumn id="16057" xr3:uid="{3535A53D-028F-4D3A-A8E7-39905DFF1DEF}" name="Column16037" dataDxfId="338"/>
    <tableColumn id="16058" xr3:uid="{B36F9870-30FE-4A9A-82A2-D9A269A01B91}" name="Column16038" dataDxfId="337"/>
    <tableColumn id="16059" xr3:uid="{4CEA06A6-9BAC-4A8A-A758-9253CD440E60}" name="Column16039" dataDxfId="336"/>
    <tableColumn id="16060" xr3:uid="{B902D441-EAE6-45F2-9AF1-1E026B5E040F}" name="Column16040" dataDxfId="335"/>
    <tableColumn id="16061" xr3:uid="{5188BF24-1B2B-411D-9734-18D2DE64FFF8}" name="Column16041" dataDxfId="334"/>
    <tableColumn id="16062" xr3:uid="{4A5FDC99-2085-4DA2-BF32-BF3E48FB5A00}" name="Column16042" dataDxfId="333"/>
    <tableColumn id="16063" xr3:uid="{F8D3700A-DBF7-4A12-BB1E-F1EA5D6C8474}" name="Column16043" dataDxfId="332"/>
    <tableColumn id="16064" xr3:uid="{AF15ACB2-FFDD-457B-B19C-0F939696F2D2}" name="Column16044" dataDxfId="331"/>
    <tableColumn id="16065" xr3:uid="{9A08771D-CBED-4E22-AC82-C7AEC26DDC96}" name="Column16045" dataDxfId="330"/>
    <tableColumn id="16066" xr3:uid="{AED681B9-0123-4FCB-8B9D-05AE13AEAEF9}" name="Column16046" dataDxfId="329"/>
    <tableColumn id="16067" xr3:uid="{2A78702D-D030-455D-AA7A-33E7F1CB1771}" name="Column16047" dataDxfId="328"/>
    <tableColumn id="16068" xr3:uid="{34A300A6-01F7-4125-ACBD-FCB326D19B56}" name="Column16048" dataDxfId="327"/>
    <tableColumn id="16069" xr3:uid="{F2DAFB56-B077-4156-AEA6-23F88C2D8F3E}" name="Column16049" dataDxfId="326"/>
    <tableColumn id="16070" xr3:uid="{947EAF7E-E5D7-409A-828A-8D7BF744C768}" name="Column16050" dataDxfId="325"/>
    <tableColumn id="16071" xr3:uid="{68867F98-7A62-4B41-A1A7-32FFEDBA7325}" name="Column16051" dataDxfId="324"/>
    <tableColumn id="16072" xr3:uid="{D057788D-971F-4252-9FEC-593267C10F76}" name="Column16052" dataDxfId="323"/>
    <tableColumn id="16073" xr3:uid="{6A2792CD-6C5E-49D5-8213-957514BD14A5}" name="Column16053" dataDxfId="322"/>
    <tableColumn id="16074" xr3:uid="{A4B29FAD-E310-49D9-A805-E84FDA88415D}" name="Column16054" dataDxfId="321"/>
    <tableColumn id="16075" xr3:uid="{57F278ED-B2F2-4B3C-B080-97B23030DB57}" name="Column16055" dataDxfId="320"/>
    <tableColumn id="16076" xr3:uid="{A9140061-4FE4-4EF0-A107-3C75926B764D}" name="Column16056" dataDxfId="319"/>
    <tableColumn id="16077" xr3:uid="{87912D33-4C7E-4C7E-976F-1E744344AC4E}" name="Column16057" dataDxfId="318"/>
    <tableColumn id="16078" xr3:uid="{31587AF0-6A28-4E50-8A05-1CCFE7D15C1B}" name="Column16058" dataDxfId="317"/>
    <tableColumn id="16079" xr3:uid="{61589336-067C-4641-9CED-958B7DD9F0E1}" name="Column16059" dataDxfId="316"/>
    <tableColumn id="16080" xr3:uid="{A3A9DA98-ADAC-4DB7-9ABA-856736F402F7}" name="Column16060" dataDxfId="315"/>
    <tableColumn id="16081" xr3:uid="{E17C6413-7092-48C8-9F12-8F0284143D94}" name="Column16061" dataDxfId="314"/>
    <tableColumn id="16082" xr3:uid="{EC89FDC6-A135-41C5-89DB-0F8CA184BD95}" name="Column16062" dataDxfId="313"/>
    <tableColumn id="16083" xr3:uid="{91E1624A-933D-4212-B2EC-94F0C7346FED}" name="Column16063" dataDxfId="312"/>
    <tableColumn id="16084" xr3:uid="{C73A8C49-C999-428B-A271-CE0A7132721E}" name="Column16064" dataDxfId="311"/>
    <tableColumn id="16085" xr3:uid="{E9F9F65E-5726-40B2-AAF1-8E617FF7490E}" name="Column16065" dataDxfId="310"/>
    <tableColumn id="16086" xr3:uid="{3B136872-9C62-4693-8A0B-9124275B3F74}" name="Column16066" dataDxfId="309"/>
    <tableColumn id="16087" xr3:uid="{561EA77A-629A-42B7-87D1-1B3C09F4612F}" name="Column16067" dataDxfId="308"/>
    <tableColumn id="16088" xr3:uid="{807B0EBD-62C8-46BA-A1C1-4F75BC5FFC95}" name="Column16068" dataDxfId="307"/>
    <tableColumn id="16089" xr3:uid="{8B95D44A-251E-40F4-8EFD-566908DD2746}" name="Column16069" dataDxfId="306"/>
    <tableColumn id="16090" xr3:uid="{609E10C4-332A-4C68-9695-72F075AF921D}" name="Column16070" dataDxfId="305"/>
    <tableColumn id="16091" xr3:uid="{353F11BC-FE15-42A4-A8D1-0D574C31AF77}" name="Column16071" dataDxfId="304"/>
    <tableColumn id="16092" xr3:uid="{EF731A74-8318-4BC7-BA28-46708F44B4F0}" name="Column16072" dataDxfId="303"/>
    <tableColumn id="16093" xr3:uid="{4F4DE1E8-C693-4AA7-B643-9274C80461D4}" name="Column16073" dataDxfId="302"/>
    <tableColumn id="16094" xr3:uid="{787E42B3-253E-46EE-86AC-8E9D321C6A62}" name="Column16074" dataDxfId="301"/>
    <tableColumn id="16095" xr3:uid="{861E3BBE-61AF-4227-AF6E-5D6A4714B6F7}" name="Column16075" dataDxfId="300"/>
    <tableColumn id="16096" xr3:uid="{7F8C449D-48C2-411E-88B6-D98B65867D39}" name="Column16076" dataDxfId="299"/>
    <tableColumn id="16097" xr3:uid="{0A2B36CC-9F6D-4DFE-8580-CBF37C291309}" name="Column16077" dataDxfId="298"/>
    <tableColumn id="16098" xr3:uid="{E822FA00-6DD7-498D-BCB8-7548A0E2A6F5}" name="Column16078" dataDxfId="297"/>
    <tableColumn id="16099" xr3:uid="{B9397226-D7FB-473A-9EF9-69F517ACC0B1}" name="Column16079" dataDxfId="296"/>
    <tableColumn id="16100" xr3:uid="{E9E0A2AC-B53E-435D-B3F9-9B37EFBB8322}" name="Column16080" dataDxfId="295"/>
    <tableColumn id="16101" xr3:uid="{2AB476C5-EF01-499D-B291-30B0C768EB00}" name="Column16081" dataDxfId="294"/>
    <tableColumn id="16102" xr3:uid="{5EB6E0D6-3FEC-4326-92CA-C86FB1A7DE88}" name="Column16082" dataDxfId="293"/>
    <tableColumn id="16103" xr3:uid="{09F82CB7-056D-4032-BDDE-DEB6650D8015}" name="Column16083" dataDxfId="292"/>
    <tableColumn id="16104" xr3:uid="{347BB145-65A1-40D7-A0C4-226DE6E93AA0}" name="Column16084" dataDxfId="291"/>
    <tableColumn id="16105" xr3:uid="{1499763E-F34D-4F83-B987-BE683345A9C2}" name="Column16085" dataDxfId="290"/>
    <tableColumn id="16106" xr3:uid="{8036B96C-31AF-49DD-83FF-3FA0CD784DAB}" name="Column16086" dataDxfId="289"/>
    <tableColumn id="16107" xr3:uid="{2A4A9AE6-014A-4B60-A1F7-2BBC965D118B}" name="Column16087" dataDxfId="288"/>
    <tableColumn id="16108" xr3:uid="{A4436728-A468-4900-8199-75007591B060}" name="Column16088" dataDxfId="287"/>
    <tableColumn id="16109" xr3:uid="{A8080798-A147-43E5-9261-5CD2F1587B88}" name="Column16089" dataDxfId="286"/>
    <tableColumn id="16110" xr3:uid="{22C6EEB6-5368-453B-9D4B-C4F8F5E53D6B}" name="Column16090" dataDxfId="285"/>
    <tableColumn id="16111" xr3:uid="{DEC9A688-5DB5-48C1-AFC6-9DBFE2F80238}" name="Column16091" dataDxfId="284"/>
    <tableColumn id="16112" xr3:uid="{B7093119-E662-4F20-9B99-82969EC8D37C}" name="Column16092" dataDxfId="283"/>
    <tableColumn id="16113" xr3:uid="{A88D80AB-8FEF-4AA4-9CF2-1FD341BF77C1}" name="Column16093" dataDxfId="282"/>
    <tableColumn id="16114" xr3:uid="{818F8CB5-BC5E-4A62-851B-9EB763CAF38F}" name="Column16094" dataDxfId="281"/>
    <tableColumn id="16115" xr3:uid="{A75AEB24-1A73-4342-8B4C-9304FDE8E396}" name="Column16095" dataDxfId="280"/>
    <tableColumn id="16116" xr3:uid="{141EA86D-8DFD-4017-8966-E15D32044D17}" name="Column16096" dataDxfId="279"/>
    <tableColumn id="16117" xr3:uid="{CAE6D02C-05EA-4B0E-9656-74EF77486291}" name="Column16097" dataDxfId="278"/>
    <tableColumn id="16118" xr3:uid="{F6333DF9-CF78-4900-8E54-0F2DBE122772}" name="Column16098" dataDxfId="277"/>
    <tableColumn id="16119" xr3:uid="{6F55A90B-4D9E-427F-AD69-CBA42D5E2324}" name="Column16099" dataDxfId="276"/>
    <tableColumn id="16120" xr3:uid="{26F86A4A-1E51-4206-B8FF-F48F9CA06667}" name="Column16100" dataDxfId="275"/>
    <tableColumn id="16121" xr3:uid="{CC03C75F-5397-4266-8754-F21085E4835F}" name="Column16101" dataDxfId="274"/>
    <tableColumn id="16122" xr3:uid="{E2A23740-B848-4C58-A8B6-58FFB4705142}" name="Column16102" dataDxfId="273"/>
    <tableColumn id="16123" xr3:uid="{EC9F5B02-A008-4B91-A900-6BC70A1637F9}" name="Column16103" dataDxfId="272"/>
    <tableColumn id="16124" xr3:uid="{597CC67F-CA35-466A-8EE8-2659A0AC74D8}" name="Column16104" dataDxfId="271"/>
    <tableColumn id="16125" xr3:uid="{37F3D11D-F50A-40FD-976B-7BEE02CF3D80}" name="Column16105" dataDxfId="270"/>
    <tableColumn id="16126" xr3:uid="{123D38E9-A4DA-4FEE-86D8-BCC6A574EDF2}" name="Column16106" dataDxfId="269"/>
    <tableColumn id="16127" xr3:uid="{85EA96F4-F0BA-4192-B182-20228DED5A46}" name="Column16107" dataDxfId="268"/>
    <tableColumn id="16128" xr3:uid="{A42A0E10-FE6E-41DE-B0D9-CD21301F0205}" name="Column16108" dataDxfId="267"/>
    <tableColumn id="16129" xr3:uid="{1712773C-6D7B-4F94-9512-9E5A6D69F500}" name="Column16109" dataDxfId="266"/>
    <tableColumn id="16130" xr3:uid="{88F6386B-C970-4C3A-903A-22C4F4608993}" name="Column16110" dataDxfId="265"/>
    <tableColumn id="16131" xr3:uid="{CA6118C7-EF4C-431B-A189-8946F22A0E22}" name="Column16111" dataDxfId="264"/>
    <tableColumn id="16132" xr3:uid="{7619D728-E6DA-46F9-997D-F73F4F298760}" name="Column16112" dataDxfId="263"/>
    <tableColumn id="16133" xr3:uid="{42BBFE21-2F3C-4841-B1B1-1F44F54BB86E}" name="Column16113" dataDxfId="262"/>
    <tableColumn id="16134" xr3:uid="{1CAEB215-A8F7-45B9-A37A-E87691C0D657}" name="Column16114" dataDxfId="261"/>
    <tableColumn id="16135" xr3:uid="{4F44B2A5-FB1D-4E96-9CD6-834D99468C60}" name="Column16115" dataDxfId="260"/>
    <tableColumn id="16136" xr3:uid="{8529D6DB-8BC3-463F-B97E-1C6892CAD07C}" name="Column16116" dataDxfId="259"/>
    <tableColumn id="16137" xr3:uid="{C3923CA9-5EE0-43AC-B49D-F9B0B4D3652D}" name="Column16117" dataDxfId="258"/>
    <tableColumn id="16138" xr3:uid="{DE7AB31E-16EF-4A2F-9E9E-B38312F84552}" name="Column16118" dataDxfId="257"/>
    <tableColumn id="16139" xr3:uid="{BD626BE7-DF18-44C6-A559-24202129EC6F}" name="Column16119" dataDxfId="256"/>
    <tableColumn id="16140" xr3:uid="{E2FD642B-3319-4858-8735-5D555D601D92}" name="Column16120" dataDxfId="255"/>
    <tableColumn id="16141" xr3:uid="{ACE68D9A-97D5-4258-8382-61BA4FCE92E5}" name="Column16121" dataDxfId="254"/>
    <tableColumn id="16142" xr3:uid="{3BBFC7EF-A3DB-472E-AA62-80A13D20786E}" name="Column16122" dataDxfId="253"/>
    <tableColumn id="16143" xr3:uid="{3C158229-544D-41D5-BEA9-A56CE99360CA}" name="Column16123" dataDxfId="252"/>
    <tableColumn id="16144" xr3:uid="{E30945F2-6371-4DB8-9DD9-058B7F7BCC20}" name="Column16124" dataDxfId="251"/>
    <tableColumn id="16145" xr3:uid="{C57F8953-153A-4DA8-B727-CFB0FC111750}" name="Column16125" dataDxfId="250"/>
    <tableColumn id="16146" xr3:uid="{21220F10-29CE-47A1-902C-340940097C7F}" name="Column16126" dataDxfId="249"/>
    <tableColumn id="16147" xr3:uid="{FC2DED83-8EA9-479C-8489-EF50FA129885}" name="Column16127" dataDxfId="248"/>
    <tableColumn id="16148" xr3:uid="{1A2BA63C-ED40-42F1-A82C-E030BD8BBB9E}" name="Column16128" dataDxfId="247"/>
    <tableColumn id="16149" xr3:uid="{0C351884-F502-476F-B8E7-F8AEC4EE1040}" name="Column16129" dataDxfId="246"/>
    <tableColumn id="16150" xr3:uid="{650B2CD0-EDCB-41FC-BF7D-5682E80949AB}" name="Column16130" dataDxfId="245"/>
    <tableColumn id="16151" xr3:uid="{C4CA9774-A139-427A-8864-03C3A985C855}" name="Column16131" dataDxfId="244"/>
    <tableColumn id="16152" xr3:uid="{8838E0C6-AD65-4542-8B5C-1A7FB153D394}" name="Column16132" dataDxfId="243"/>
    <tableColumn id="16153" xr3:uid="{5C83187D-B5D9-497F-BE90-D9B1092A6C06}" name="Column16133" dataDxfId="242"/>
    <tableColumn id="16154" xr3:uid="{1B2D9D55-374D-40BB-93A0-D521ADB276C0}" name="Column16134" dataDxfId="241"/>
    <tableColumn id="16155" xr3:uid="{873C0D3B-D877-410E-BC0A-7E4D7AC93489}" name="Column16135" dataDxfId="240"/>
    <tableColumn id="16156" xr3:uid="{8257D147-B16E-43E0-A0D1-C0F7FAE4D2A1}" name="Column16136" dataDxfId="239"/>
    <tableColumn id="16157" xr3:uid="{BBD37EB9-6D20-46AA-80D5-2F689FADB778}" name="Column16137" dataDxfId="238"/>
    <tableColumn id="16158" xr3:uid="{8AA65B3B-0FDB-47E6-8662-8AAAFEE9912E}" name="Column16138" dataDxfId="237"/>
    <tableColumn id="16159" xr3:uid="{6AACBA86-CCB4-4171-8D63-3C94BD2194A9}" name="Column16139" dataDxfId="236"/>
    <tableColumn id="16160" xr3:uid="{02823866-CB80-416D-8E09-592817409903}" name="Column16140" dataDxfId="235"/>
    <tableColumn id="16161" xr3:uid="{9EF169FF-6C28-442C-AF4C-D3B0241930AF}" name="Column16141" dataDxfId="234"/>
    <tableColumn id="16162" xr3:uid="{C6FBBE98-3FFF-4139-8957-249B1A3F1C43}" name="Column16142" dataDxfId="233"/>
    <tableColumn id="16163" xr3:uid="{E1977CA7-5F9B-4873-B826-2B6C5A0513E3}" name="Column16143" dataDxfId="232"/>
    <tableColumn id="16164" xr3:uid="{5383E270-E8CF-430E-812F-2117A30CE278}" name="Column16144" dataDxfId="231"/>
    <tableColumn id="16165" xr3:uid="{79955574-3FCE-4581-95AB-DA096087BBEB}" name="Column16145" dataDxfId="230"/>
    <tableColumn id="16166" xr3:uid="{7EA3EDF6-2716-4B62-A3DC-D5F3A79CA79F}" name="Column16146" dataDxfId="229"/>
    <tableColumn id="16167" xr3:uid="{B2056307-40C7-4D44-978C-4D6ABB3063BF}" name="Column16147" dataDxfId="228"/>
    <tableColumn id="16168" xr3:uid="{DF8BD3B9-8644-4E9D-9610-5A021A8C2CD3}" name="Column16148" dataDxfId="227"/>
    <tableColumn id="16169" xr3:uid="{01A82517-B380-4881-8A59-616F5105C55A}" name="Column16149" dataDxfId="226"/>
    <tableColumn id="16170" xr3:uid="{4BF0E6FD-5EB9-4D48-9283-BCDD096490AB}" name="Column16150" dataDxfId="225"/>
    <tableColumn id="16171" xr3:uid="{34454772-510F-41F0-8CEE-A9ABE208C966}" name="Column16151" dataDxfId="224"/>
    <tableColumn id="16172" xr3:uid="{43D12D7F-C08C-461B-9A6E-EEF170877F40}" name="Column16152" dataDxfId="223"/>
    <tableColumn id="16173" xr3:uid="{86E0CFF9-97FF-4537-8488-17CDAA4EAAE4}" name="Column16153" dataDxfId="222"/>
    <tableColumn id="16174" xr3:uid="{B5E96F53-891A-4C0F-AA71-22EB0E5EE4D5}" name="Column16154" dataDxfId="221"/>
    <tableColumn id="16175" xr3:uid="{6C3EB216-F4AC-44C0-807F-727407A72BAC}" name="Column16155" dataDxfId="220"/>
    <tableColumn id="16176" xr3:uid="{435F58D1-65CB-45C2-9058-6DDE0AC092CD}" name="Column16156" dataDxfId="219"/>
    <tableColumn id="16177" xr3:uid="{D917C199-97B5-4698-A26C-CFAB099B05C2}" name="Column16157" dataDxfId="218"/>
    <tableColumn id="16178" xr3:uid="{296656DA-E6BD-4994-8CB4-E3FFA642C56B}" name="Column16158" dataDxfId="217"/>
    <tableColumn id="16179" xr3:uid="{3F5A01DD-6FCB-4005-8325-3514F0565C76}" name="Column16159" dataDxfId="216"/>
    <tableColumn id="16180" xr3:uid="{C5C31453-4DA2-4305-8412-23E73CC26111}" name="Column16160" dataDxfId="215"/>
    <tableColumn id="16181" xr3:uid="{E9F61801-E3FE-495C-9D44-973C70959030}" name="Column16161" dataDxfId="214"/>
    <tableColumn id="16182" xr3:uid="{6899F963-AF0E-459A-9FF9-0181A5ED3991}" name="Column16162" dataDxfId="213"/>
    <tableColumn id="16183" xr3:uid="{4FB09B33-1344-426B-9B30-AF6B427D216E}" name="Column16163" dataDxfId="212"/>
    <tableColumn id="16184" xr3:uid="{315E9E9B-BECE-4832-BBB2-7F6A2B94E8E9}" name="Column16164" dataDxfId="211"/>
    <tableColumn id="16185" xr3:uid="{9159443B-6541-4DDD-9399-E436A27CE9FE}" name="Column16165" dataDxfId="210"/>
    <tableColumn id="16186" xr3:uid="{842A2825-034D-470D-89D5-92CCE100DE8F}" name="Column16166" dataDxfId="209"/>
    <tableColumn id="16187" xr3:uid="{121092C9-A096-46C5-8A8A-449F90232FB4}" name="Column16167" dataDxfId="208"/>
    <tableColumn id="16188" xr3:uid="{DD41AE4A-0CB2-4C9F-9A5F-11C72B072CD7}" name="Column16168" dataDxfId="207"/>
    <tableColumn id="16189" xr3:uid="{A53A6F6A-6F26-46ED-AA18-1C8CFE46FFD5}" name="Column16169" dataDxfId="206"/>
    <tableColumn id="16190" xr3:uid="{30CE135E-C02E-46B8-931C-7A061689002E}" name="Column16170" dataDxfId="205"/>
    <tableColumn id="16191" xr3:uid="{2642F873-4E93-4D33-9102-07E3BEEF7F35}" name="Column16171" dataDxfId="204"/>
    <tableColumn id="16192" xr3:uid="{E8074607-DBEC-48A4-91D9-71CE07C6437B}" name="Column16172" dataDxfId="203"/>
    <tableColumn id="16193" xr3:uid="{FADAF4D1-E835-467A-A6D0-59895047B8FA}" name="Column16173" dataDxfId="202"/>
    <tableColumn id="16194" xr3:uid="{4CCB8514-A437-4276-861B-2C294B138197}" name="Column16174" dataDxfId="201"/>
    <tableColumn id="16195" xr3:uid="{2A6AB225-BFF5-48BF-87C3-23301648FF0E}" name="Column16175" dataDxfId="200"/>
    <tableColumn id="16196" xr3:uid="{452C2A32-9821-440B-8380-C0DF6F4E6332}" name="Column16176" dataDxfId="199"/>
    <tableColumn id="16197" xr3:uid="{71EE1348-EA46-40E6-B8F1-EC45D06ECE4F}" name="Column16177" dataDxfId="198"/>
    <tableColumn id="16198" xr3:uid="{8F113946-3C8E-4E15-BCF2-D2D609044873}" name="Column16178" dataDxfId="197"/>
    <tableColumn id="16199" xr3:uid="{4590A62D-CD83-4AFA-B16C-EDE7B1AD6857}" name="Column16179" dataDxfId="196"/>
    <tableColumn id="16200" xr3:uid="{050933E4-1AA4-45F7-9888-1C583F0239F8}" name="Column16180" dataDxfId="195"/>
    <tableColumn id="16201" xr3:uid="{2ED4D8DB-A8A2-4AD4-823E-D4DD4BF578DD}" name="Column16181" dataDxfId="194"/>
    <tableColumn id="16202" xr3:uid="{9BC82E8D-9225-45BB-AC24-6F0F8146427A}" name="Column16182" dataDxfId="193"/>
    <tableColumn id="16203" xr3:uid="{F645169B-3311-45B0-ADD5-5BBCB9176E9E}" name="Column16183" dataDxfId="192"/>
    <tableColumn id="16204" xr3:uid="{7223E3BA-B117-4788-9A9C-26C77148481E}" name="Column16184" dataDxfId="191"/>
    <tableColumn id="16205" xr3:uid="{22FC5D03-2935-4A09-9C9B-3B8204659D80}" name="Column16185" dataDxfId="190"/>
    <tableColumn id="16206" xr3:uid="{631166F2-D8B6-44F1-AE22-636B61C7D925}" name="Column16186" dataDxfId="189"/>
    <tableColumn id="16207" xr3:uid="{675ADA4C-8424-43C9-A380-274B7CF59F75}" name="Column16187" dataDxfId="188"/>
    <tableColumn id="16208" xr3:uid="{D1620251-9878-4AF9-995B-D727EEBAE5BA}" name="Column16188" dataDxfId="187"/>
    <tableColumn id="16209" xr3:uid="{B11FEE4C-5DDE-4655-BE53-0BC087CF48EC}" name="Column16189" dataDxfId="186"/>
    <tableColumn id="16210" xr3:uid="{B101C167-1558-4481-840C-363AEFC20FA7}" name="Column16190" dataDxfId="185"/>
    <tableColumn id="16211" xr3:uid="{EF9D36FF-42D6-4536-9799-8F5ECFF8324C}" name="Column16191" dataDxfId="184"/>
    <tableColumn id="16212" xr3:uid="{C2155A5C-251D-475E-89C5-F2DB484AADE3}" name="Column16192" dataDxfId="183"/>
    <tableColumn id="16213" xr3:uid="{C6A6CB05-77AC-41A3-ABA9-5D1078507CB8}" name="Column16193" dataDxfId="182"/>
    <tableColumn id="16214" xr3:uid="{EA931803-4146-441E-BD59-3B9822A898A5}" name="Column16194" dataDxfId="181"/>
    <tableColumn id="16215" xr3:uid="{2796EE8A-F8B2-4320-90E5-D9529AB44708}" name="Column16195" dataDxfId="180"/>
    <tableColumn id="16216" xr3:uid="{10B28C0C-48D5-4B68-9F2B-D7A4B7E6F868}" name="Column16196" dataDxfId="179"/>
    <tableColumn id="16217" xr3:uid="{C4EE0D1A-4050-403A-8B20-0E7EAF3D8B5B}" name="Column16197" dataDxfId="178"/>
    <tableColumn id="16218" xr3:uid="{796DD11D-C87F-4E01-BC99-C76158499A10}" name="Column16198" dataDxfId="177"/>
    <tableColumn id="16219" xr3:uid="{F97BC69E-ABE5-4DBF-8F45-4169504C2C4A}" name="Column16199" dataDxfId="176"/>
    <tableColumn id="16220" xr3:uid="{FFD0ECBB-0A8D-47E5-A487-AB78AA5BBFC0}" name="Column16200" dataDxfId="175"/>
    <tableColumn id="16221" xr3:uid="{126F2789-43E4-4D04-BD9B-637B314A51D4}" name="Column16201" dataDxfId="174"/>
    <tableColumn id="16222" xr3:uid="{838AC79B-5EB9-46A7-BAB9-241A3442E6D8}" name="Column16202" dataDxfId="173"/>
    <tableColumn id="16223" xr3:uid="{A0B54F5C-5074-4FCE-8A51-7938E978D492}" name="Column16203" dataDxfId="172"/>
    <tableColumn id="16224" xr3:uid="{BC9C7CC4-0F55-4567-8749-D31777B826CE}" name="Column16204" dataDxfId="171"/>
    <tableColumn id="16225" xr3:uid="{9DA3B1CB-DFEF-4968-920C-C0C309F72461}" name="Column16205" dataDxfId="170"/>
    <tableColumn id="16226" xr3:uid="{00EB190F-13D7-4108-8B79-9A412B9FEE3D}" name="Column16206" dataDxfId="169"/>
    <tableColumn id="16227" xr3:uid="{1671F2C9-B98E-4555-BE24-2326601C5644}" name="Column16207" dataDxfId="168"/>
    <tableColumn id="16228" xr3:uid="{D9EC9888-C8E3-4620-AE2F-AED32C4BF5FE}" name="Column16208" dataDxfId="167"/>
    <tableColumn id="16229" xr3:uid="{A382565A-279F-4EF5-9FD2-04B878081FF9}" name="Column16209" dataDxfId="166"/>
    <tableColumn id="16230" xr3:uid="{16518045-174E-4F53-9E4D-C53E62972994}" name="Column16210" dataDxfId="165"/>
    <tableColumn id="16231" xr3:uid="{2E972648-9761-4775-9C32-CDE7D538A479}" name="Column16211" dataDxfId="164"/>
    <tableColumn id="16232" xr3:uid="{C8558229-C74D-4127-B2E9-B4576C4B6563}" name="Column16212" dataDxfId="163"/>
    <tableColumn id="16233" xr3:uid="{50F119E7-6218-4DC9-9CEF-846F88A19C6A}" name="Column16213" dataDxfId="162"/>
    <tableColumn id="16234" xr3:uid="{71510CC5-1615-4ECF-B7AF-800E8E54ECBC}" name="Column16214" dataDxfId="161"/>
    <tableColumn id="16235" xr3:uid="{3593C3D0-341A-437E-9AD8-0DBE36FFCFE4}" name="Column16215" dataDxfId="160"/>
    <tableColumn id="16236" xr3:uid="{1C3AE101-B569-48DF-B5C1-9CD077FA5972}" name="Column16216" dataDxfId="159"/>
    <tableColumn id="16237" xr3:uid="{A8225869-AC50-4EAD-82E3-CD6B039C1126}" name="Column16217" dataDxfId="158"/>
    <tableColumn id="16238" xr3:uid="{A7FF7CD4-B507-48BB-B563-9FB651211EE3}" name="Column16218" dataDxfId="157"/>
    <tableColumn id="16239" xr3:uid="{6F45A9D5-85A4-41D6-B255-2B6F8AFC1AAA}" name="Column16219" dataDxfId="156"/>
    <tableColumn id="16240" xr3:uid="{D3EF55E4-35F4-4696-AB39-8D45CA3F2883}" name="Column16220" dataDxfId="155"/>
    <tableColumn id="16241" xr3:uid="{1B10975E-EF44-425C-A80F-A676DB28E34F}" name="Column16221" dataDxfId="154"/>
    <tableColumn id="16242" xr3:uid="{FCBAF4FC-CF09-40AA-9884-82416EC822D9}" name="Column16222" dataDxfId="153"/>
    <tableColumn id="16243" xr3:uid="{CBFF11F1-569D-430D-852E-2C63F701DA17}" name="Column16223" dataDxfId="152"/>
    <tableColumn id="16244" xr3:uid="{F1893A39-B707-4283-848E-84DC77847E73}" name="Column16224" dataDxfId="151"/>
    <tableColumn id="16245" xr3:uid="{BA87FFD3-3CF8-49CE-B755-0A8285925986}" name="Column16225" dataDxfId="150"/>
    <tableColumn id="16246" xr3:uid="{8E01230F-6650-4BCA-B7F8-D030364DCD06}" name="Column16226" dataDxfId="149"/>
    <tableColumn id="16247" xr3:uid="{247184E4-D8F2-4313-8E56-6FE3D996A7E4}" name="Column16227" dataDxfId="148"/>
    <tableColumn id="16248" xr3:uid="{AEC0E589-8D0A-4B12-B29F-D84C84EA1181}" name="Column16228" dataDxfId="147"/>
    <tableColumn id="16249" xr3:uid="{9552E00B-8B35-498F-9C2D-2B180EC03382}" name="Column16229" dataDxfId="146"/>
    <tableColumn id="16250" xr3:uid="{8AC511BC-379C-461F-8EA2-A740AFC1DE5D}" name="Column16230" dataDxfId="145"/>
    <tableColumn id="16251" xr3:uid="{F1D5BF42-A70A-4190-BDA7-164B33BE1ADA}" name="Column16231" dataDxfId="144"/>
    <tableColumn id="16252" xr3:uid="{5F4CAE52-D7FD-4147-A7A6-966E8FA2294F}" name="Column16232" dataDxfId="143"/>
    <tableColumn id="16253" xr3:uid="{984A6EB7-32F5-4B17-AB4B-CD931A6F5BE3}" name="Column16233" dataDxfId="142"/>
    <tableColumn id="16254" xr3:uid="{9E8CAFF1-E883-4C35-AEA0-991064988F66}" name="Column16234" dataDxfId="141"/>
    <tableColumn id="16255" xr3:uid="{F9C36FE4-CC73-4D46-A209-F24F4CFE186F}" name="Column16235" dataDxfId="140"/>
    <tableColumn id="16256" xr3:uid="{11AC750C-181B-44EC-83A9-E4DF44BD885F}" name="Column16236" dataDxfId="139"/>
    <tableColumn id="16257" xr3:uid="{D3906A52-90A5-4F59-8C9B-B225A9D51D7A}" name="Column16237" dataDxfId="138"/>
    <tableColumn id="16258" xr3:uid="{DD0AF26B-BD4C-4461-88BD-577ED59B119A}" name="Column16238" dataDxfId="137"/>
    <tableColumn id="16259" xr3:uid="{9A2EDA30-9C0F-4C80-9984-9F6B7F6F2462}" name="Column16239" dataDxfId="136"/>
    <tableColumn id="16260" xr3:uid="{25E12FB6-614B-411F-BBC4-755F09B2F776}" name="Column16240" dataDxfId="135"/>
    <tableColumn id="16261" xr3:uid="{3A84F0C8-E902-4516-AF10-D56CB7D6ECEC}" name="Column16241" dataDxfId="134"/>
    <tableColumn id="16262" xr3:uid="{EE9A58A1-1774-461E-B228-56E106B50F48}" name="Column16242" dataDxfId="133"/>
    <tableColumn id="16263" xr3:uid="{1A83C914-4440-4DAB-BF6B-52F95687315C}" name="Column16243" dataDxfId="132"/>
    <tableColumn id="16264" xr3:uid="{67235D91-E412-4A0A-B156-E5B53F126C14}" name="Column16244" dataDxfId="131"/>
    <tableColumn id="16265" xr3:uid="{FBE4F615-582B-452E-AD74-181EE196761A}" name="Column16245" dataDxfId="130"/>
    <tableColumn id="16266" xr3:uid="{49925206-A078-4939-BCAB-A38DC4EA112E}" name="Column16246" dataDxfId="129"/>
    <tableColumn id="16267" xr3:uid="{079C2D4E-ED8E-479B-8721-46BA37495992}" name="Column16247" dataDxfId="128"/>
    <tableColumn id="16268" xr3:uid="{04FDBBFD-9959-4444-8ED6-ED04EB801122}" name="Column16248" dataDxfId="127"/>
    <tableColumn id="16269" xr3:uid="{EF5FCA26-5088-4FB1-B4F4-29DC1C20102A}" name="Column16249" dataDxfId="126"/>
    <tableColumn id="16270" xr3:uid="{76E2078B-00F8-46CC-98C2-A368AA5A6C5A}" name="Column16250" dataDxfId="125"/>
    <tableColumn id="16271" xr3:uid="{AA983116-74DB-4BA2-BE90-700579FEABD7}" name="Column16251" dataDxfId="124"/>
    <tableColumn id="16272" xr3:uid="{D393FA69-AECC-4F55-9667-CDF91679CF71}" name="Column16252" dataDxfId="123"/>
    <tableColumn id="16273" xr3:uid="{6D6B31B2-3884-4C1E-8479-AA2AA7651FA3}" name="Column16253" dataDxfId="122"/>
    <tableColumn id="16274" xr3:uid="{E1F5CA86-BF16-4B8A-939A-CB8052F4F0C0}" name="Column16254" dataDxfId="121"/>
    <tableColumn id="16275" xr3:uid="{DECFC91B-3A2F-4ED9-BF21-697C6A5DB303}" name="Column16255" dataDxfId="120"/>
    <tableColumn id="16276" xr3:uid="{436F0197-90A0-434B-9FB1-9AE7511CDC41}" name="Column16256" dataDxfId="119"/>
    <tableColumn id="16277" xr3:uid="{1BBD2CFE-05F1-4019-B3C3-2C3CFCB0C0C9}" name="Column16257" dataDxfId="118"/>
    <tableColumn id="16278" xr3:uid="{A0735216-98B9-4E71-A1EA-B871A83104BA}" name="Column16258" dataDxfId="117"/>
    <tableColumn id="16279" xr3:uid="{39F12157-7E84-40A8-B248-123238156962}" name="Column16259" dataDxfId="116"/>
    <tableColumn id="16280" xr3:uid="{E669D1EB-4EFC-4F04-B71B-7D3A0D792801}" name="Column16260" dataDxfId="115"/>
    <tableColumn id="16281" xr3:uid="{5DAD0CD9-C9E1-446A-800F-488942D76C74}" name="Column16261" dataDxfId="114"/>
    <tableColumn id="16282" xr3:uid="{2323AFA6-3FE9-46AF-8736-911FF10F2EE2}" name="Column16262" dataDxfId="113"/>
    <tableColumn id="16283" xr3:uid="{7C76075A-E4E4-471F-A1DD-47EB721BA883}" name="Column16263" dataDxfId="112"/>
    <tableColumn id="16284" xr3:uid="{2221FA32-2098-4864-8E5D-0E85401443F4}" name="Column16264" dataDxfId="111"/>
    <tableColumn id="16285" xr3:uid="{B1E2413C-BAFF-42F0-8FA0-8A7A0D9CE54A}" name="Column16265" dataDxfId="110"/>
    <tableColumn id="16286" xr3:uid="{DE1BB3CA-35A7-4205-813B-A333AFBCD1BF}" name="Column16266" dataDxfId="109"/>
    <tableColumn id="16287" xr3:uid="{7373757F-18C0-4E10-9661-9C7CAEA94D09}" name="Column16267" dataDxfId="108"/>
    <tableColumn id="16288" xr3:uid="{763A59E7-0966-48B9-9F2A-ED4D294B497E}" name="Column16268" dataDxfId="107"/>
    <tableColumn id="16289" xr3:uid="{CB74EDBE-93CB-4E55-A009-97BCDBEB6314}" name="Column16269" dataDxfId="106"/>
    <tableColumn id="16290" xr3:uid="{53136B81-9B6B-434F-B114-4101D2FC77FB}" name="Column16270" dataDxfId="105"/>
    <tableColumn id="16291" xr3:uid="{A4EE28A8-3B68-4D19-9B3C-1A16A8C18009}" name="Column16271" dataDxfId="104"/>
    <tableColumn id="16292" xr3:uid="{308D2C9F-8099-47D6-8B0B-C36864D94DD9}" name="Column16272" dataDxfId="103"/>
    <tableColumn id="16293" xr3:uid="{A67BECAB-1FAD-4E84-B6E0-5488B07367BF}" name="Column16273" dataDxfId="102"/>
    <tableColumn id="16294" xr3:uid="{072ED2F4-C8FC-4CAA-B1C3-7D92737D0D56}" name="Column16274" dataDxfId="101"/>
    <tableColumn id="16295" xr3:uid="{5943FE20-0A65-45BC-8509-F61B044EDDF7}" name="Column16275" dataDxfId="100"/>
    <tableColumn id="16296" xr3:uid="{5EA29AE8-16EC-4E4A-95B9-5D34AA5BD529}" name="Column16276" dataDxfId="99"/>
    <tableColumn id="16297" xr3:uid="{0B8AA030-F47C-4226-B9DD-76B3DC541C2D}" name="Column16277" dataDxfId="98"/>
    <tableColumn id="16298" xr3:uid="{4E7E66AF-8423-4349-BDC7-A1B0EEED1CC0}" name="Column16278" dataDxfId="97"/>
    <tableColumn id="16299" xr3:uid="{3B2B36CA-9EC4-45D1-9203-A231094C9B47}" name="Column16279" dataDxfId="96"/>
    <tableColumn id="16300" xr3:uid="{DF6CA99B-C723-47B8-8290-6A429FCFD561}" name="Column16280" dataDxfId="95"/>
    <tableColumn id="16301" xr3:uid="{89B6545F-C8BA-445F-8E5D-C37E6A20C608}" name="Column16281" dataDxfId="94"/>
    <tableColumn id="16302" xr3:uid="{0176D9EA-BEF8-485F-9134-2015739AA82A}" name="Column16282" dataDxfId="93"/>
    <tableColumn id="16303" xr3:uid="{FE4E1CF5-E2DF-4861-8340-3817750B4126}" name="Column16283" dataDxfId="92"/>
    <tableColumn id="16304" xr3:uid="{CEDF4576-EC2B-4E66-84A2-6853B5C9620B}" name="Column16284" dataDxfId="91"/>
    <tableColumn id="16305" xr3:uid="{88DE7249-4CFA-4F57-82E5-D27CC4C65A83}" name="Column16285" dataDxfId="90"/>
    <tableColumn id="16306" xr3:uid="{F752AEA3-4C08-4A96-9981-BE77A9BF489C}" name="Column16286" dataDxfId="89"/>
    <tableColumn id="16307" xr3:uid="{B0FBB294-C87C-40A2-ABA2-B7D2F810550C}" name="Column16287" dataDxfId="88"/>
    <tableColumn id="16308" xr3:uid="{72547C17-A7BD-40C8-955E-40E4495D30B2}" name="Column16288" dataDxfId="87"/>
    <tableColumn id="16309" xr3:uid="{94978B14-3411-43AC-8E02-BB1CFED84FFC}" name="Column16289" dataDxfId="86"/>
    <tableColumn id="16310" xr3:uid="{3CB2C03D-A115-4AAE-BE03-FB3FF324F695}" name="Column16290" dataDxfId="85"/>
    <tableColumn id="16311" xr3:uid="{6E8F8FD3-7C05-4C59-AF8A-B86B02CA0506}" name="Column16291" dataDxfId="84"/>
    <tableColumn id="16312" xr3:uid="{054109FB-3191-46CD-B285-AD33ED3BD8FD}" name="Column16292" dataDxfId="83"/>
    <tableColumn id="16313" xr3:uid="{A50DA97E-AD79-4082-A51B-ADEA21D1152F}" name="Column16293" dataDxfId="82"/>
    <tableColumn id="16314" xr3:uid="{65D8A8FD-E8FF-4702-ACF0-C47FA514EE4D}" name="Column16294" dataDxfId="81"/>
    <tableColumn id="16315" xr3:uid="{6ED035D3-CB8A-48A6-AF59-60339252E6C1}" name="Column16295" dataDxfId="80"/>
    <tableColumn id="16316" xr3:uid="{30CB429B-C732-484C-97BC-9C2713025CC6}" name="Column16296" dataDxfId="79"/>
    <tableColumn id="16317" xr3:uid="{B8367D73-4C67-43E4-BA8D-EBC501CB4AC3}" name="Column16297" dataDxfId="78"/>
    <tableColumn id="16318" xr3:uid="{B70D902C-8415-4FA1-8CA6-3016ABFF0E65}" name="Column16298" dataDxfId="77"/>
    <tableColumn id="16319" xr3:uid="{232D6565-E678-4E41-8908-2B1021D219A3}" name="Column16299" dataDxfId="76"/>
    <tableColumn id="16320" xr3:uid="{98BE2F43-B4B2-42E2-BF44-E78A7C7A0DB9}" name="Column16300" dataDxfId="75"/>
    <tableColumn id="16321" xr3:uid="{00109F9C-D95D-4530-959C-8A0292A01831}" name="Column16301" dataDxfId="74"/>
    <tableColumn id="16322" xr3:uid="{0E48E3DD-6583-4B93-A87E-CE74D83DACF3}" name="Column16302" dataDxfId="73"/>
    <tableColumn id="16323" xr3:uid="{E6257090-B9F9-4AA3-A72F-BBD30178BEA8}" name="Column16303" dataDxfId="72"/>
    <tableColumn id="16324" xr3:uid="{63633687-57B3-4068-B6D5-7CF5DE6AD966}" name="Column16304" dataDxfId="71"/>
    <tableColumn id="16325" xr3:uid="{92BA50C4-99A7-472D-B4B3-CDC3E8B8B9B1}" name="Column16305" dataDxfId="70"/>
    <tableColumn id="16326" xr3:uid="{3558FDC5-582E-4209-857D-BA222CE3FA5B}" name="Column16306" dataDxfId="69"/>
    <tableColumn id="16327" xr3:uid="{5CB24705-7BD4-4347-92AD-7F7E01B08C91}" name="Column16307" dataDxfId="68"/>
    <tableColumn id="16328" xr3:uid="{571E04EA-7047-4DC7-980C-52300858A1A9}" name="Column16308" dataDxfId="67"/>
    <tableColumn id="16329" xr3:uid="{72DE9B67-2899-42C8-8751-0A9D07E6C0DF}" name="Column16309" dataDxfId="66"/>
    <tableColumn id="16330" xr3:uid="{424A9A35-B8B7-4653-8C6D-34FE08F40461}" name="Column16310" dataDxfId="65"/>
    <tableColumn id="16331" xr3:uid="{85CE4BB0-9C5C-44B1-AE14-4A88E429C804}" name="Column16311" dataDxfId="64"/>
    <tableColumn id="16332" xr3:uid="{A68015E9-16F8-48F3-83F5-98146B921954}" name="Column16312" dataDxfId="63"/>
    <tableColumn id="16333" xr3:uid="{BA542134-1B36-441F-8C8E-5D210A51088E}" name="Column16313" dataDxfId="62"/>
    <tableColumn id="16334" xr3:uid="{FC389EBB-747B-46D2-82CB-7DBAA2920A80}" name="Column16314" dataDxfId="61"/>
    <tableColumn id="16335" xr3:uid="{71640702-1CC6-4C4A-8659-F629478CE82F}" name="Column16315" dataDxfId="60"/>
    <tableColumn id="16336" xr3:uid="{3B34DF19-8767-418D-A7A8-C8AA2D1CE5EB}" name="Column16316" dataDxfId="59"/>
    <tableColumn id="16337" xr3:uid="{A56BB350-1923-4A17-B818-02DBE956B8DD}" name="Column16317" dataDxfId="58"/>
    <tableColumn id="16338" xr3:uid="{36BF935E-C2B1-4724-AD9D-E6F6EDA7B988}" name="Column16318" dataDxfId="57"/>
    <tableColumn id="16339" xr3:uid="{79C55A15-D85A-4BF9-9563-961F5DA1C45C}" name="Column16319" dataDxfId="56"/>
    <tableColumn id="16340" xr3:uid="{491DCA37-4C1B-46C2-9EA8-AB9FB429AA9D}" name="Column16320" dataDxfId="55"/>
    <tableColumn id="16341" xr3:uid="{A7DF4300-A6D4-428D-B44D-4E3D9FEF6398}" name="Column16321" dataDxfId="54"/>
    <tableColumn id="16342" xr3:uid="{6E49FE98-4F94-4DFD-88A6-BBD777616820}" name="Column16322" dataDxfId="53"/>
    <tableColumn id="16343" xr3:uid="{84F80D2E-D7E5-4B6D-95C5-30770C8CD7DE}" name="Column16323" dataDxfId="52"/>
    <tableColumn id="16344" xr3:uid="{B4042810-A58A-4D9F-A27F-73581928E988}" name="Column16324" dataDxfId="51"/>
    <tableColumn id="16345" xr3:uid="{B2AFBEE5-9391-4641-A4FA-9ECEA40AE3FD}" name="Column16325" dataDxfId="50"/>
    <tableColumn id="16346" xr3:uid="{81695475-C8F8-4DB6-96FE-D998D08896CE}" name="Column16326" dataDxfId="49"/>
    <tableColumn id="16347" xr3:uid="{44CF1987-21E0-4FBB-8C62-A461CDA347D6}" name="Column16327" dataDxfId="48"/>
    <tableColumn id="16348" xr3:uid="{1B39C2DD-63DB-4DC4-9D7E-3F28B6637D6E}" name="Column16328" dataDxfId="47"/>
    <tableColumn id="16349" xr3:uid="{65CB33DD-9066-4ADB-A9AA-1097CB2222F3}" name="Column16329" dataDxfId="46"/>
    <tableColumn id="16350" xr3:uid="{8542A7E7-4353-455E-88F7-470AB61BA0D0}" name="Column16330" dataDxfId="45"/>
    <tableColumn id="16351" xr3:uid="{7AC49635-2269-492C-B1E0-C5E18F44D1D6}" name="Column16331" dataDxfId="44"/>
    <tableColumn id="16352" xr3:uid="{54FD9CA7-0DB5-4D77-84C8-DF7DB1A08682}" name="Column16332" dataDxfId="43"/>
    <tableColumn id="16353" xr3:uid="{3367B9FF-DBF3-40B3-A2FB-4F5D4DE6DA2E}" name="Column16333" dataDxfId="42"/>
    <tableColumn id="16354" xr3:uid="{053F2366-08B8-4FCA-9F75-FB78535BDB80}" name="Column16334" dataDxfId="41"/>
    <tableColumn id="16355" xr3:uid="{482C8E98-514F-4751-86B2-0032487A0F17}" name="Column16335" dataDxfId="40"/>
    <tableColumn id="16356" xr3:uid="{D49EBDCD-E2AB-4A76-B5FA-35E945E2E21E}" name="Column16336" dataDxfId="39"/>
    <tableColumn id="16357" xr3:uid="{EEA554A0-4B76-4022-AC48-4E45A72E73AA}" name="Column16337" dataDxfId="38"/>
    <tableColumn id="16358" xr3:uid="{B0AE540A-DDF2-4B79-97E9-3045BDAEB946}" name="Column16338" dataDxfId="37"/>
    <tableColumn id="16359" xr3:uid="{C617D958-D9D9-4189-ADE1-3789A1FB1628}" name="Column16339" dataDxfId="36"/>
    <tableColumn id="16360" xr3:uid="{08E27426-72B2-4990-A287-3C7DBECA6C01}" name="Column16340" dataDxfId="35"/>
    <tableColumn id="16361" xr3:uid="{43358F9C-5091-44C9-B415-BBB7EC8E5903}" name="Column16341" dataDxfId="34"/>
    <tableColumn id="16362" xr3:uid="{96B8C013-EE54-4FE0-B4CE-96E0E3BB26AD}" name="Column16342" dataDxfId="33"/>
    <tableColumn id="16363" xr3:uid="{BDD650B4-7E56-4C56-8A61-A71CB79F56DB}" name="Column16343" dataDxfId="32"/>
    <tableColumn id="16364" xr3:uid="{D8376A2E-7131-42DE-8DDE-974C44152037}" name="Column16344" dataDxfId="31"/>
    <tableColumn id="16365" xr3:uid="{39E0DDD3-6713-4D24-A925-9E77B958A24A}" name="Column16345" dataDxfId="30"/>
    <tableColumn id="16366" xr3:uid="{B4D7BB64-CAE6-4BB7-8028-D0358171DBBF}" name="Column16346" dataDxfId="29"/>
    <tableColumn id="16367" xr3:uid="{2BA56DF0-EDEB-42CC-B86F-7AF69616D91B}" name="Column16347" dataDxfId="28"/>
    <tableColumn id="16368" xr3:uid="{EDE86862-10BD-4A5D-A7D7-F78A3C061028}" name="Column16348" dataDxfId="27"/>
    <tableColumn id="16369" xr3:uid="{F9E48462-083B-4A81-9901-0C9F84F7E460}" name="Column16349" dataDxfId="26"/>
    <tableColumn id="16370" xr3:uid="{5AF4EF7D-A79D-4F8D-AA1B-DFD90E5D2AFA}" name="Column16350" dataDxfId="25"/>
    <tableColumn id="16371" xr3:uid="{659AA47A-0684-4707-A941-98B0440D0CA4}" name="Column16351" dataDxfId="24"/>
    <tableColumn id="16372" xr3:uid="{C290957D-FC75-4ABC-BB90-F696D4F78E78}" name="Column16352" dataDxfId="23"/>
    <tableColumn id="16373" xr3:uid="{9EDE493F-9533-45C7-9A4A-FABEDC88642E}" name="Column16353" dataDxfId="22"/>
    <tableColumn id="16374" xr3:uid="{76C5BF8A-D705-4872-B330-6E935C6DC2C2}" name="Column16354" dataDxfId="21"/>
    <tableColumn id="16375" xr3:uid="{C7ED678C-7C58-42F9-8CAB-C5DA6160B47A}" name="Column16355" dataDxfId="20"/>
    <tableColumn id="16376" xr3:uid="{4E20B0C3-816E-4068-9F53-4156C8927458}" name="Column16356" dataDxfId="19"/>
    <tableColumn id="16377" xr3:uid="{E43BA9B7-4E14-4626-B58E-B658639DA586}" name="Column16357" dataDxfId="18"/>
    <tableColumn id="16378" xr3:uid="{ED2FA1CC-1E01-45DC-B3F8-D8F869A85136}" name="Column16358" dataDxfId="17"/>
    <tableColumn id="16379" xr3:uid="{0CD1FAEE-AE0A-4030-A450-E98176408393}" name="Column16359" dataDxfId="16"/>
    <tableColumn id="16380" xr3:uid="{AA6DD169-41BD-41B3-937F-FCCF62FC6B91}" name="Column16360" dataDxfId="15"/>
    <tableColumn id="16381" xr3:uid="{7B24DFFF-90DE-4241-AED0-D2CFFDF7A6D0}" name="Column16361" dataDxfId="14"/>
    <tableColumn id="16382" xr3:uid="{5D6386D7-6215-44C3-A06E-60C81A1C7842}" name="Column16362" dataDxfId="13"/>
    <tableColumn id="16383" xr3:uid="{71DF0E1F-A069-44BF-B08C-91293A35A44E}" name="Column16363" dataDxfId="12"/>
    <tableColumn id="16384" xr3:uid="{838F92C2-AD76-40FE-95CB-8C592C0BA60C}" name="Column16364" dataDxfId="1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1D6B31-53B8-4A30-AD9F-97450806761B}" name="Table1" displayName="Table1" ref="A1:H13" totalsRowShown="0">
  <autoFilter ref="A1:H13" xr:uid="{7C1D6B31-53B8-4A30-AD9F-97450806761B}"/>
  <tableColumns count="8">
    <tableColumn id="1" xr3:uid="{FEF5B764-269F-4AC4-B5F8-650EA33062CB}" name="Goal"/>
    <tableColumn id="2" xr3:uid="{BBEA9B35-C783-4046-A512-F65D0FE73A38}" name="Num Successful"/>
    <tableColumn id="3" xr3:uid="{D537FF36-0EE3-466E-B9AD-067CA0EF97EE}" name="Num Failed"/>
    <tableColumn id="4" xr3:uid="{530072EC-5AAC-49F0-A932-D2B37504A022}" name="Number canceled"/>
    <tableColumn id="5" xr3:uid="{8EDD5E4C-F2B3-4312-9610-346B498281EB}" name="Total Projects">
      <calculatedColumnFormula>SUM(B2:D2)</calculatedColumnFormula>
    </tableColumn>
    <tableColumn id="6" xr3:uid="{5696265A-DEF7-4E80-821C-9496F42D2D15}" name="Percentage Successful" dataDxfId="10">
      <calculatedColumnFormula>(B2/E2)</calculatedColumnFormula>
    </tableColumn>
    <tableColumn id="7" xr3:uid="{5F33A5D2-6D6C-4FE7-A778-FC0C1EAC921B}" name="Percentage Failed" dataDxfId="9">
      <calculatedColumnFormula>C2/E2</calculatedColumnFormula>
    </tableColumn>
    <tableColumn id="8" xr3:uid="{F08B2274-452D-4D2E-9BA0-88C3934DE95B}" name="Percentage canceled" dataDxfId="8">
      <calculatedColumnFormula>D2/E2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C9DE61-4229-4FE9-A5A5-DBD04F4ABF60}" name="Table9" displayName="Table9" ref="A1:B1048576" totalsRowShown="0">
  <autoFilter ref="A1:B1048576" xr:uid="{97C9DE61-4229-4FE9-A5A5-DBD04F4ABF60}">
    <filterColumn colId="0">
      <filters>
        <filter val="failed"/>
      </filters>
    </filterColumn>
  </autoFilter>
  <tableColumns count="2">
    <tableColumn id="1" xr3:uid="{D56FA6A6-BF46-49FC-907A-D7BB8745798C}" name="Outcome"/>
    <tableColumn id="2" xr3:uid="{B7A286C5-6FDE-48FD-9412-C2CF70D53257}" name="Bakers_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D1003"/>
  <sheetViews>
    <sheetView topLeftCell="C1" workbookViewId="0">
      <selection activeCell="M2" sqref="M2"/>
    </sheetView>
  </sheetViews>
  <sheetFormatPr defaultColWidth="14.09765625" defaultRowHeight="15.6" x14ac:dyDescent="0.3"/>
  <cols>
    <col min="1" max="1" width="5" style="3" customWidth="1"/>
    <col min="2" max="2" width="21.5" style="3" customWidth="1"/>
    <col min="3" max="3" width="25.69921875" style="3" customWidth="1"/>
    <col min="4" max="4" width="10.19921875" style="3" customWidth="1"/>
    <col min="5" max="5" width="9.296875" style="3" customWidth="1"/>
    <col min="6" max="6" width="15.5" style="14" customWidth="1"/>
    <col min="7" max="7" width="14.09765625" style="3"/>
    <col min="8" max="8" width="14.796875" style="3" customWidth="1"/>
    <col min="9" max="9" width="17.69921875" style="5" customWidth="1"/>
    <col min="10" max="10" width="9" style="3" customWidth="1"/>
    <col min="11" max="11" width="9.69921875" style="3" customWidth="1"/>
    <col min="12" max="13" width="14.09765625" style="3"/>
    <col min="14" max="14" width="23.59765625" style="3" customWidth="1"/>
    <col min="15" max="15" width="22.296875" style="3" customWidth="1"/>
    <col min="16" max="16" width="10.69921875" style="3" customWidth="1"/>
    <col min="17" max="17" width="10" style="3" customWidth="1"/>
    <col min="18" max="18" width="23.3984375" style="3" customWidth="1"/>
    <col min="19" max="19" width="16.09765625" style="3" customWidth="1"/>
    <col min="20" max="16384" width="14.09765625" style="3"/>
  </cols>
  <sheetData>
    <row r="1" spans="1:16384" s="2" customFormat="1" x14ac:dyDescent="0.3">
      <c r="A1" s="2" t="s">
        <v>2027</v>
      </c>
      <c r="B1" s="2" t="s">
        <v>0</v>
      </c>
      <c r="C1" s="2" t="s">
        <v>1</v>
      </c>
      <c r="D1" s="2" t="s">
        <v>2</v>
      </c>
      <c r="E1" s="2" t="s">
        <v>3</v>
      </c>
      <c r="F1" s="13" t="s">
        <v>18393</v>
      </c>
      <c r="G1" s="2" t="s">
        <v>4</v>
      </c>
      <c r="H1" s="2" t="s">
        <v>5</v>
      </c>
      <c r="I1" s="4" t="s">
        <v>18394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18435</v>
      </c>
      <c r="O1" s="2" t="s">
        <v>18436</v>
      </c>
      <c r="P1" s="2" t="s">
        <v>10</v>
      </c>
      <c r="Q1" s="2" t="s">
        <v>11</v>
      </c>
      <c r="R1" s="2" t="s">
        <v>2028</v>
      </c>
      <c r="S1" s="6" t="s">
        <v>18429</v>
      </c>
      <c r="T1" s="2" t="s">
        <v>18395</v>
      </c>
      <c r="U1" s="2" t="s">
        <v>2029</v>
      </c>
      <c r="V1" s="2" t="s">
        <v>2030</v>
      </c>
      <c r="W1" s="2" t="s">
        <v>2031</v>
      </c>
      <c r="X1" s="2" t="s">
        <v>2032</v>
      </c>
      <c r="Y1" s="2" t="s">
        <v>2033</v>
      </c>
      <c r="Z1" s="2" t="s">
        <v>2034</v>
      </c>
      <c r="AA1" s="2" t="s">
        <v>2035</v>
      </c>
      <c r="AB1" s="2" t="s">
        <v>2036</v>
      </c>
      <c r="AC1" s="2" t="s">
        <v>2037</v>
      </c>
      <c r="AD1" s="2" t="s">
        <v>2038</v>
      </c>
      <c r="AE1" s="2" t="s">
        <v>2039</v>
      </c>
      <c r="AF1" s="2" t="s">
        <v>2040</v>
      </c>
      <c r="AG1" s="2" t="s">
        <v>2041</v>
      </c>
      <c r="AH1" s="2" t="s">
        <v>2042</v>
      </c>
      <c r="AI1" s="2" t="s">
        <v>2043</v>
      </c>
      <c r="AJ1" s="2" t="s">
        <v>2044</v>
      </c>
      <c r="AK1" s="2" t="s">
        <v>2045</v>
      </c>
      <c r="AL1" s="2" t="s">
        <v>2046</v>
      </c>
      <c r="AM1" s="2" t="s">
        <v>2047</v>
      </c>
      <c r="AN1" s="2" t="s">
        <v>2048</v>
      </c>
      <c r="AO1" s="2" t="s">
        <v>2049</v>
      </c>
      <c r="AP1" s="2" t="s">
        <v>2050</v>
      </c>
      <c r="AQ1" s="2" t="s">
        <v>2051</v>
      </c>
      <c r="AR1" s="2" t="s">
        <v>2052</v>
      </c>
      <c r="AS1" s="2" t="s">
        <v>2053</v>
      </c>
      <c r="AT1" s="2" t="s">
        <v>2054</v>
      </c>
      <c r="AU1" s="2" t="s">
        <v>2055</v>
      </c>
      <c r="AV1" s="2" t="s">
        <v>2056</v>
      </c>
      <c r="AW1" s="2" t="s">
        <v>2057</v>
      </c>
      <c r="AX1" s="2" t="s">
        <v>2058</v>
      </c>
      <c r="AY1" s="2" t="s">
        <v>2059</v>
      </c>
      <c r="AZ1" s="2" t="s">
        <v>2060</v>
      </c>
      <c r="BA1" s="2" t="s">
        <v>2061</v>
      </c>
      <c r="BB1" s="2" t="s">
        <v>2062</v>
      </c>
      <c r="BC1" s="2" t="s">
        <v>2063</v>
      </c>
      <c r="BD1" s="2" t="s">
        <v>2064</v>
      </c>
      <c r="BE1" s="2" t="s">
        <v>2065</v>
      </c>
      <c r="BF1" s="2" t="s">
        <v>2066</v>
      </c>
      <c r="BG1" s="2" t="s">
        <v>2067</v>
      </c>
      <c r="BH1" s="2" t="s">
        <v>2068</v>
      </c>
      <c r="BI1" s="2" t="s">
        <v>2069</v>
      </c>
      <c r="BJ1" s="2" t="s">
        <v>2070</v>
      </c>
      <c r="BK1" s="2" t="s">
        <v>2071</v>
      </c>
      <c r="BL1" s="2" t="s">
        <v>2072</v>
      </c>
      <c r="BM1" s="2" t="s">
        <v>2073</v>
      </c>
      <c r="BN1" s="2" t="s">
        <v>2074</v>
      </c>
      <c r="BO1" s="2" t="s">
        <v>2075</v>
      </c>
      <c r="BP1" s="2" t="s">
        <v>2076</v>
      </c>
      <c r="BQ1" s="2" t="s">
        <v>2077</v>
      </c>
      <c r="BR1" s="2" t="s">
        <v>2078</v>
      </c>
      <c r="BS1" s="2" t="s">
        <v>2079</v>
      </c>
      <c r="BT1" s="2" t="s">
        <v>2080</v>
      </c>
      <c r="BU1" s="2" t="s">
        <v>2081</v>
      </c>
      <c r="BV1" s="2" t="s">
        <v>2082</v>
      </c>
      <c r="BW1" s="2" t="s">
        <v>2083</v>
      </c>
      <c r="BX1" s="2" t="s">
        <v>2084</v>
      </c>
      <c r="BY1" s="2" t="s">
        <v>2085</v>
      </c>
      <c r="BZ1" s="2" t="s">
        <v>2086</v>
      </c>
      <c r="CA1" s="2" t="s">
        <v>2087</v>
      </c>
      <c r="CB1" s="2" t="s">
        <v>2088</v>
      </c>
      <c r="CC1" s="2" t="s">
        <v>2089</v>
      </c>
      <c r="CD1" s="2" t="s">
        <v>2090</v>
      </c>
      <c r="CE1" s="2" t="s">
        <v>2091</v>
      </c>
      <c r="CF1" s="2" t="s">
        <v>2092</v>
      </c>
      <c r="CG1" s="2" t="s">
        <v>2093</v>
      </c>
      <c r="CH1" s="2" t="s">
        <v>2094</v>
      </c>
      <c r="CI1" s="2" t="s">
        <v>2095</v>
      </c>
      <c r="CJ1" s="2" t="s">
        <v>2096</v>
      </c>
      <c r="CK1" s="2" t="s">
        <v>2097</v>
      </c>
      <c r="CL1" s="2" t="s">
        <v>2098</v>
      </c>
      <c r="CM1" s="2" t="s">
        <v>2099</v>
      </c>
      <c r="CN1" s="2" t="s">
        <v>2100</v>
      </c>
      <c r="CO1" s="2" t="s">
        <v>2101</v>
      </c>
      <c r="CP1" s="2" t="s">
        <v>2102</v>
      </c>
      <c r="CQ1" s="2" t="s">
        <v>2103</v>
      </c>
      <c r="CR1" s="2" t="s">
        <v>2104</v>
      </c>
      <c r="CS1" s="2" t="s">
        <v>2105</v>
      </c>
      <c r="CT1" s="2" t="s">
        <v>2106</v>
      </c>
      <c r="CU1" s="2" t="s">
        <v>2107</v>
      </c>
      <c r="CV1" s="2" t="s">
        <v>2108</v>
      </c>
      <c r="CW1" s="2" t="s">
        <v>2109</v>
      </c>
      <c r="CX1" s="2" t="s">
        <v>2110</v>
      </c>
      <c r="CY1" s="2" t="s">
        <v>2111</v>
      </c>
      <c r="CZ1" s="2" t="s">
        <v>2112</v>
      </c>
      <c r="DA1" s="2" t="s">
        <v>2113</v>
      </c>
      <c r="DB1" s="2" t="s">
        <v>2114</v>
      </c>
      <c r="DC1" s="2" t="s">
        <v>2115</v>
      </c>
      <c r="DD1" s="2" t="s">
        <v>2116</v>
      </c>
      <c r="DE1" s="2" t="s">
        <v>2117</v>
      </c>
      <c r="DF1" s="2" t="s">
        <v>2118</v>
      </c>
      <c r="DG1" s="2" t="s">
        <v>2119</v>
      </c>
      <c r="DH1" s="2" t="s">
        <v>2120</v>
      </c>
      <c r="DI1" s="2" t="s">
        <v>2121</v>
      </c>
      <c r="DJ1" s="2" t="s">
        <v>2122</v>
      </c>
      <c r="DK1" s="2" t="s">
        <v>2123</v>
      </c>
      <c r="DL1" s="2" t="s">
        <v>2124</v>
      </c>
      <c r="DM1" s="2" t="s">
        <v>2125</v>
      </c>
      <c r="DN1" s="2" t="s">
        <v>2126</v>
      </c>
      <c r="DO1" s="2" t="s">
        <v>2127</v>
      </c>
      <c r="DP1" s="2" t="s">
        <v>2128</v>
      </c>
      <c r="DQ1" s="2" t="s">
        <v>2129</v>
      </c>
      <c r="DR1" s="2" t="s">
        <v>2130</v>
      </c>
      <c r="DS1" s="2" t="s">
        <v>2131</v>
      </c>
      <c r="DT1" s="2" t="s">
        <v>2132</v>
      </c>
      <c r="DU1" s="2" t="s">
        <v>2133</v>
      </c>
      <c r="DV1" s="2" t="s">
        <v>2134</v>
      </c>
      <c r="DW1" s="2" t="s">
        <v>2135</v>
      </c>
      <c r="DX1" s="2" t="s">
        <v>2136</v>
      </c>
      <c r="DY1" s="2" t="s">
        <v>2137</v>
      </c>
      <c r="DZ1" s="2" t="s">
        <v>2138</v>
      </c>
      <c r="EA1" s="2" t="s">
        <v>2139</v>
      </c>
      <c r="EB1" s="2" t="s">
        <v>2140</v>
      </c>
      <c r="EC1" s="2" t="s">
        <v>2141</v>
      </c>
      <c r="ED1" s="2" t="s">
        <v>2142</v>
      </c>
      <c r="EE1" s="2" t="s">
        <v>2143</v>
      </c>
      <c r="EF1" s="2" t="s">
        <v>2144</v>
      </c>
      <c r="EG1" s="2" t="s">
        <v>2145</v>
      </c>
      <c r="EH1" s="2" t="s">
        <v>2146</v>
      </c>
      <c r="EI1" s="2" t="s">
        <v>2147</v>
      </c>
      <c r="EJ1" s="2" t="s">
        <v>2148</v>
      </c>
      <c r="EK1" s="2" t="s">
        <v>2149</v>
      </c>
      <c r="EL1" s="2" t="s">
        <v>2150</v>
      </c>
      <c r="EM1" s="2" t="s">
        <v>2151</v>
      </c>
      <c r="EN1" s="2" t="s">
        <v>2152</v>
      </c>
      <c r="EO1" s="2" t="s">
        <v>2153</v>
      </c>
      <c r="EP1" s="2" t="s">
        <v>2154</v>
      </c>
      <c r="EQ1" s="2" t="s">
        <v>2155</v>
      </c>
      <c r="ER1" s="2" t="s">
        <v>2156</v>
      </c>
      <c r="ES1" s="2" t="s">
        <v>2157</v>
      </c>
      <c r="ET1" s="2" t="s">
        <v>2158</v>
      </c>
      <c r="EU1" s="2" t="s">
        <v>2159</v>
      </c>
      <c r="EV1" s="2" t="s">
        <v>2160</v>
      </c>
      <c r="EW1" s="2" t="s">
        <v>2161</v>
      </c>
      <c r="EX1" s="2" t="s">
        <v>2162</v>
      </c>
      <c r="EY1" s="2" t="s">
        <v>2163</v>
      </c>
      <c r="EZ1" s="2" t="s">
        <v>2164</v>
      </c>
      <c r="FA1" s="2" t="s">
        <v>2165</v>
      </c>
      <c r="FB1" s="2" t="s">
        <v>2166</v>
      </c>
      <c r="FC1" s="2" t="s">
        <v>2167</v>
      </c>
      <c r="FD1" s="2" t="s">
        <v>2168</v>
      </c>
      <c r="FE1" s="2" t="s">
        <v>2169</v>
      </c>
      <c r="FF1" s="2" t="s">
        <v>2170</v>
      </c>
      <c r="FG1" s="2" t="s">
        <v>2171</v>
      </c>
      <c r="FH1" s="2" t="s">
        <v>2172</v>
      </c>
      <c r="FI1" s="2" t="s">
        <v>2173</v>
      </c>
      <c r="FJ1" s="2" t="s">
        <v>2174</v>
      </c>
      <c r="FK1" s="2" t="s">
        <v>2175</v>
      </c>
      <c r="FL1" s="2" t="s">
        <v>2176</v>
      </c>
      <c r="FM1" s="2" t="s">
        <v>2177</v>
      </c>
      <c r="FN1" s="2" t="s">
        <v>2178</v>
      </c>
      <c r="FO1" s="2" t="s">
        <v>2179</v>
      </c>
      <c r="FP1" s="2" t="s">
        <v>2180</v>
      </c>
      <c r="FQ1" s="2" t="s">
        <v>2181</v>
      </c>
      <c r="FR1" s="2" t="s">
        <v>2182</v>
      </c>
      <c r="FS1" s="2" t="s">
        <v>2183</v>
      </c>
      <c r="FT1" s="2" t="s">
        <v>2184</v>
      </c>
      <c r="FU1" s="2" t="s">
        <v>2185</v>
      </c>
      <c r="FV1" s="2" t="s">
        <v>2186</v>
      </c>
      <c r="FW1" s="2" t="s">
        <v>2187</v>
      </c>
      <c r="FX1" s="2" t="s">
        <v>2188</v>
      </c>
      <c r="FY1" s="2" t="s">
        <v>2189</v>
      </c>
      <c r="FZ1" s="2" t="s">
        <v>2190</v>
      </c>
      <c r="GA1" s="2" t="s">
        <v>2191</v>
      </c>
      <c r="GB1" s="2" t="s">
        <v>2192</v>
      </c>
      <c r="GC1" s="2" t="s">
        <v>2193</v>
      </c>
      <c r="GD1" s="2" t="s">
        <v>2194</v>
      </c>
      <c r="GE1" s="2" t="s">
        <v>2195</v>
      </c>
      <c r="GF1" s="2" t="s">
        <v>2196</v>
      </c>
      <c r="GG1" s="2" t="s">
        <v>2197</v>
      </c>
      <c r="GH1" s="2" t="s">
        <v>2198</v>
      </c>
      <c r="GI1" s="2" t="s">
        <v>2199</v>
      </c>
      <c r="GJ1" s="2" t="s">
        <v>2200</v>
      </c>
      <c r="GK1" s="2" t="s">
        <v>2201</v>
      </c>
      <c r="GL1" s="2" t="s">
        <v>2202</v>
      </c>
      <c r="GM1" s="2" t="s">
        <v>2203</v>
      </c>
      <c r="GN1" s="2" t="s">
        <v>2204</v>
      </c>
      <c r="GO1" s="2" t="s">
        <v>2205</v>
      </c>
      <c r="GP1" s="2" t="s">
        <v>2206</v>
      </c>
      <c r="GQ1" s="2" t="s">
        <v>2207</v>
      </c>
      <c r="GR1" s="2" t="s">
        <v>2208</v>
      </c>
      <c r="GS1" s="2" t="s">
        <v>2209</v>
      </c>
      <c r="GT1" s="2" t="s">
        <v>2210</v>
      </c>
      <c r="GU1" s="2" t="s">
        <v>2211</v>
      </c>
      <c r="GV1" s="2" t="s">
        <v>2212</v>
      </c>
      <c r="GW1" s="2" t="s">
        <v>2213</v>
      </c>
      <c r="GX1" s="2" t="s">
        <v>2214</v>
      </c>
      <c r="GY1" s="2" t="s">
        <v>2215</v>
      </c>
      <c r="GZ1" s="2" t="s">
        <v>2216</v>
      </c>
      <c r="HA1" s="2" t="s">
        <v>2217</v>
      </c>
      <c r="HB1" s="2" t="s">
        <v>2218</v>
      </c>
      <c r="HC1" s="2" t="s">
        <v>2219</v>
      </c>
      <c r="HD1" s="2" t="s">
        <v>2220</v>
      </c>
      <c r="HE1" s="2" t="s">
        <v>2221</v>
      </c>
      <c r="HF1" s="2" t="s">
        <v>2222</v>
      </c>
      <c r="HG1" s="2" t="s">
        <v>2223</v>
      </c>
      <c r="HH1" s="2" t="s">
        <v>2224</v>
      </c>
      <c r="HI1" s="2" t="s">
        <v>2225</v>
      </c>
      <c r="HJ1" s="2" t="s">
        <v>2226</v>
      </c>
      <c r="HK1" s="2" t="s">
        <v>2227</v>
      </c>
      <c r="HL1" s="2" t="s">
        <v>2228</v>
      </c>
      <c r="HM1" s="2" t="s">
        <v>2229</v>
      </c>
      <c r="HN1" s="2" t="s">
        <v>2230</v>
      </c>
      <c r="HO1" s="2" t="s">
        <v>2231</v>
      </c>
      <c r="HP1" s="2" t="s">
        <v>2232</v>
      </c>
      <c r="HQ1" s="2" t="s">
        <v>2233</v>
      </c>
      <c r="HR1" s="2" t="s">
        <v>2234</v>
      </c>
      <c r="HS1" s="2" t="s">
        <v>2235</v>
      </c>
      <c r="HT1" s="2" t="s">
        <v>2236</v>
      </c>
      <c r="HU1" s="2" t="s">
        <v>2237</v>
      </c>
      <c r="HV1" s="2" t="s">
        <v>2238</v>
      </c>
      <c r="HW1" s="2" t="s">
        <v>2239</v>
      </c>
      <c r="HX1" s="2" t="s">
        <v>2240</v>
      </c>
      <c r="HY1" s="2" t="s">
        <v>2241</v>
      </c>
      <c r="HZ1" s="2" t="s">
        <v>2242</v>
      </c>
      <c r="IA1" s="2" t="s">
        <v>2243</v>
      </c>
      <c r="IB1" s="2" t="s">
        <v>2244</v>
      </c>
      <c r="IC1" s="2" t="s">
        <v>2245</v>
      </c>
      <c r="ID1" s="2" t="s">
        <v>2246</v>
      </c>
      <c r="IE1" s="2" t="s">
        <v>2247</v>
      </c>
      <c r="IF1" s="2" t="s">
        <v>2248</v>
      </c>
      <c r="IG1" s="2" t="s">
        <v>2249</v>
      </c>
      <c r="IH1" s="2" t="s">
        <v>2250</v>
      </c>
      <c r="II1" s="2" t="s">
        <v>2251</v>
      </c>
      <c r="IJ1" s="2" t="s">
        <v>2252</v>
      </c>
      <c r="IK1" s="2" t="s">
        <v>2253</v>
      </c>
      <c r="IL1" s="2" t="s">
        <v>2254</v>
      </c>
      <c r="IM1" s="2" t="s">
        <v>2255</v>
      </c>
      <c r="IN1" s="2" t="s">
        <v>2256</v>
      </c>
      <c r="IO1" s="2" t="s">
        <v>2257</v>
      </c>
      <c r="IP1" s="2" t="s">
        <v>2258</v>
      </c>
      <c r="IQ1" s="2" t="s">
        <v>2259</v>
      </c>
      <c r="IR1" s="2" t="s">
        <v>2260</v>
      </c>
      <c r="IS1" s="2" t="s">
        <v>2261</v>
      </c>
      <c r="IT1" s="2" t="s">
        <v>2262</v>
      </c>
      <c r="IU1" s="2" t="s">
        <v>2263</v>
      </c>
      <c r="IV1" s="2" t="s">
        <v>2264</v>
      </c>
      <c r="IW1" s="2" t="s">
        <v>2265</v>
      </c>
      <c r="IX1" s="2" t="s">
        <v>2266</v>
      </c>
      <c r="IY1" s="2" t="s">
        <v>2267</v>
      </c>
      <c r="IZ1" s="2" t="s">
        <v>2268</v>
      </c>
      <c r="JA1" s="2" t="s">
        <v>2269</v>
      </c>
      <c r="JB1" s="2" t="s">
        <v>2270</v>
      </c>
      <c r="JC1" s="2" t="s">
        <v>2271</v>
      </c>
      <c r="JD1" s="2" t="s">
        <v>2272</v>
      </c>
      <c r="JE1" s="2" t="s">
        <v>2273</v>
      </c>
      <c r="JF1" s="2" t="s">
        <v>2274</v>
      </c>
      <c r="JG1" s="2" t="s">
        <v>2275</v>
      </c>
      <c r="JH1" s="2" t="s">
        <v>2276</v>
      </c>
      <c r="JI1" s="2" t="s">
        <v>2277</v>
      </c>
      <c r="JJ1" s="2" t="s">
        <v>2278</v>
      </c>
      <c r="JK1" s="2" t="s">
        <v>2279</v>
      </c>
      <c r="JL1" s="2" t="s">
        <v>2280</v>
      </c>
      <c r="JM1" s="2" t="s">
        <v>2281</v>
      </c>
      <c r="JN1" s="2" t="s">
        <v>2282</v>
      </c>
      <c r="JO1" s="2" t="s">
        <v>2283</v>
      </c>
      <c r="JP1" s="2" t="s">
        <v>2284</v>
      </c>
      <c r="JQ1" s="2" t="s">
        <v>2285</v>
      </c>
      <c r="JR1" s="2" t="s">
        <v>2286</v>
      </c>
      <c r="JS1" s="2" t="s">
        <v>2287</v>
      </c>
      <c r="JT1" s="2" t="s">
        <v>2288</v>
      </c>
      <c r="JU1" s="2" t="s">
        <v>2289</v>
      </c>
      <c r="JV1" s="2" t="s">
        <v>2290</v>
      </c>
      <c r="JW1" s="2" t="s">
        <v>2291</v>
      </c>
      <c r="JX1" s="2" t="s">
        <v>2292</v>
      </c>
      <c r="JY1" s="2" t="s">
        <v>2293</v>
      </c>
      <c r="JZ1" s="2" t="s">
        <v>2294</v>
      </c>
      <c r="KA1" s="2" t="s">
        <v>2295</v>
      </c>
      <c r="KB1" s="2" t="s">
        <v>2296</v>
      </c>
      <c r="KC1" s="2" t="s">
        <v>2297</v>
      </c>
      <c r="KD1" s="2" t="s">
        <v>2298</v>
      </c>
      <c r="KE1" s="2" t="s">
        <v>2299</v>
      </c>
      <c r="KF1" s="2" t="s">
        <v>2300</v>
      </c>
      <c r="KG1" s="2" t="s">
        <v>2301</v>
      </c>
      <c r="KH1" s="2" t="s">
        <v>2302</v>
      </c>
      <c r="KI1" s="2" t="s">
        <v>2303</v>
      </c>
      <c r="KJ1" s="2" t="s">
        <v>2304</v>
      </c>
      <c r="KK1" s="2" t="s">
        <v>2305</v>
      </c>
      <c r="KL1" s="2" t="s">
        <v>2306</v>
      </c>
      <c r="KM1" s="2" t="s">
        <v>2307</v>
      </c>
      <c r="KN1" s="2" t="s">
        <v>2308</v>
      </c>
      <c r="KO1" s="2" t="s">
        <v>2309</v>
      </c>
      <c r="KP1" s="2" t="s">
        <v>2310</v>
      </c>
      <c r="KQ1" s="2" t="s">
        <v>2311</v>
      </c>
      <c r="KR1" s="2" t="s">
        <v>2312</v>
      </c>
      <c r="KS1" s="2" t="s">
        <v>2313</v>
      </c>
      <c r="KT1" s="2" t="s">
        <v>2314</v>
      </c>
      <c r="KU1" s="2" t="s">
        <v>2315</v>
      </c>
      <c r="KV1" s="2" t="s">
        <v>2316</v>
      </c>
      <c r="KW1" s="2" t="s">
        <v>2317</v>
      </c>
      <c r="KX1" s="2" t="s">
        <v>2318</v>
      </c>
      <c r="KY1" s="2" t="s">
        <v>2319</v>
      </c>
      <c r="KZ1" s="2" t="s">
        <v>2320</v>
      </c>
      <c r="LA1" s="2" t="s">
        <v>2321</v>
      </c>
      <c r="LB1" s="2" t="s">
        <v>2322</v>
      </c>
      <c r="LC1" s="2" t="s">
        <v>2323</v>
      </c>
      <c r="LD1" s="2" t="s">
        <v>2324</v>
      </c>
      <c r="LE1" s="2" t="s">
        <v>2325</v>
      </c>
      <c r="LF1" s="2" t="s">
        <v>2326</v>
      </c>
      <c r="LG1" s="2" t="s">
        <v>2327</v>
      </c>
      <c r="LH1" s="2" t="s">
        <v>2328</v>
      </c>
      <c r="LI1" s="2" t="s">
        <v>2329</v>
      </c>
      <c r="LJ1" s="2" t="s">
        <v>2330</v>
      </c>
      <c r="LK1" s="2" t="s">
        <v>2331</v>
      </c>
      <c r="LL1" s="2" t="s">
        <v>2332</v>
      </c>
      <c r="LM1" s="2" t="s">
        <v>2333</v>
      </c>
      <c r="LN1" s="2" t="s">
        <v>2334</v>
      </c>
      <c r="LO1" s="2" t="s">
        <v>2335</v>
      </c>
      <c r="LP1" s="2" t="s">
        <v>2336</v>
      </c>
      <c r="LQ1" s="2" t="s">
        <v>2337</v>
      </c>
      <c r="LR1" s="2" t="s">
        <v>2338</v>
      </c>
      <c r="LS1" s="2" t="s">
        <v>2339</v>
      </c>
      <c r="LT1" s="2" t="s">
        <v>2340</v>
      </c>
      <c r="LU1" s="2" t="s">
        <v>2341</v>
      </c>
      <c r="LV1" s="2" t="s">
        <v>2342</v>
      </c>
      <c r="LW1" s="2" t="s">
        <v>2343</v>
      </c>
      <c r="LX1" s="2" t="s">
        <v>2344</v>
      </c>
      <c r="LY1" s="2" t="s">
        <v>2345</v>
      </c>
      <c r="LZ1" s="2" t="s">
        <v>2346</v>
      </c>
      <c r="MA1" s="2" t="s">
        <v>2347</v>
      </c>
      <c r="MB1" s="2" t="s">
        <v>2348</v>
      </c>
      <c r="MC1" s="2" t="s">
        <v>2349</v>
      </c>
      <c r="MD1" s="2" t="s">
        <v>2350</v>
      </c>
      <c r="ME1" s="2" t="s">
        <v>2351</v>
      </c>
      <c r="MF1" s="2" t="s">
        <v>2352</v>
      </c>
      <c r="MG1" s="2" t="s">
        <v>2353</v>
      </c>
      <c r="MH1" s="2" t="s">
        <v>2354</v>
      </c>
      <c r="MI1" s="2" t="s">
        <v>2355</v>
      </c>
      <c r="MJ1" s="2" t="s">
        <v>2356</v>
      </c>
      <c r="MK1" s="2" t="s">
        <v>2357</v>
      </c>
      <c r="ML1" s="2" t="s">
        <v>2358</v>
      </c>
      <c r="MM1" s="2" t="s">
        <v>2359</v>
      </c>
      <c r="MN1" s="2" t="s">
        <v>2360</v>
      </c>
      <c r="MO1" s="2" t="s">
        <v>2361</v>
      </c>
      <c r="MP1" s="2" t="s">
        <v>2362</v>
      </c>
      <c r="MQ1" s="2" t="s">
        <v>2363</v>
      </c>
      <c r="MR1" s="2" t="s">
        <v>2364</v>
      </c>
      <c r="MS1" s="2" t="s">
        <v>2365</v>
      </c>
      <c r="MT1" s="2" t="s">
        <v>2366</v>
      </c>
      <c r="MU1" s="2" t="s">
        <v>2367</v>
      </c>
      <c r="MV1" s="2" t="s">
        <v>2368</v>
      </c>
      <c r="MW1" s="2" t="s">
        <v>2369</v>
      </c>
      <c r="MX1" s="2" t="s">
        <v>2370</v>
      </c>
      <c r="MY1" s="2" t="s">
        <v>2371</v>
      </c>
      <c r="MZ1" s="2" t="s">
        <v>2372</v>
      </c>
      <c r="NA1" s="2" t="s">
        <v>2373</v>
      </c>
      <c r="NB1" s="2" t="s">
        <v>2374</v>
      </c>
      <c r="NC1" s="2" t="s">
        <v>2375</v>
      </c>
      <c r="ND1" s="2" t="s">
        <v>2376</v>
      </c>
      <c r="NE1" s="2" t="s">
        <v>2377</v>
      </c>
      <c r="NF1" s="2" t="s">
        <v>2378</v>
      </c>
      <c r="NG1" s="2" t="s">
        <v>2379</v>
      </c>
      <c r="NH1" s="2" t="s">
        <v>2380</v>
      </c>
      <c r="NI1" s="2" t="s">
        <v>2381</v>
      </c>
      <c r="NJ1" s="2" t="s">
        <v>2382</v>
      </c>
      <c r="NK1" s="2" t="s">
        <v>2383</v>
      </c>
      <c r="NL1" s="2" t="s">
        <v>2384</v>
      </c>
      <c r="NM1" s="2" t="s">
        <v>2385</v>
      </c>
      <c r="NN1" s="2" t="s">
        <v>2386</v>
      </c>
      <c r="NO1" s="2" t="s">
        <v>2387</v>
      </c>
      <c r="NP1" s="2" t="s">
        <v>2388</v>
      </c>
      <c r="NQ1" s="2" t="s">
        <v>2389</v>
      </c>
      <c r="NR1" s="2" t="s">
        <v>2390</v>
      </c>
      <c r="NS1" s="2" t="s">
        <v>2391</v>
      </c>
      <c r="NT1" s="2" t="s">
        <v>2392</v>
      </c>
      <c r="NU1" s="2" t="s">
        <v>2393</v>
      </c>
      <c r="NV1" s="2" t="s">
        <v>2394</v>
      </c>
      <c r="NW1" s="2" t="s">
        <v>2395</v>
      </c>
      <c r="NX1" s="2" t="s">
        <v>2396</v>
      </c>
      <c r="NY1" s="2" t="s">
        <v>2397</v>
      </c>
      <c r="NZ1" s="2" t="s">
        <v>2398</v>
      </c>
      <c r="OA1" s="2" t="s">
        <v>2399</v>
      </c>
      <c r="OB1" s="2" t="s">
        <v>2400</v>
      </c>
      <c r="OC1" s="2" t="s">
        <v>2401</v>
      </c>
      <c r="OD1" s="2" t="s">
        <v>2402</v>
      </c>
      <c r="OE1" s="2" t="s">
        <v>2403</v>
      </c>
      <c r="OF1" s="2" t="s">
        <v>2404</v>
      </c>
      <c r="OG1" s="2" t="s">
        <v>2405</v>
      </c>
      <c r="OH1" s="2" t="s">
        <v>2406</v>
      </c>
      <c r="OI1" s="2" t="s">
        <v>2407</v>
      </c>
      <c r="OJ1" s="2" t="s">
        <v>2408</v>
      </c>
      <c r="OK1" s="2" t="s">
        <v>2409</v>
      </c>
      <c r="OL1" s="2" t="s">
        <v>2410</v>
      </c>
      <c r="OM1" s="2" t="s">
        <v>2411</v>
      </c>
      <c r="ON1" s="2" t="s">
        <v>2412</v>
      </c>
      <c r="OO1" s="2" t="s">
        <v>2413</v>
      </c>
      <c r="OP1" s="2" t="s">
        <v>2414</v>
      </c>
      <c r="OQ1" s="2" t="s">
        <v>2415</v>
      </c>
      <c r="OR1" s="2" t="s">
        <v>2416</v>
      </c>
      <c r="OS1" s="2" t="s">
        <v>2417</v>
      </c>
      <c r="OT1" s="2" t="s">
        <v>2418</v>
      </c>
      <c r="OU1" s="2" t="s">
        <v>2419</v>
      </c>
      <c r="OV1" s="2" t="s">
        <v>2420</v>
      </c>
      <c r="OW1" s="2" t="s">
        <v>2421</v>
      </c>
      <c r="OX1" s="2" t="s">
        <v>2422</v>
      </c>
      <c r="OY1" s="2" t="s">
        <v>2423</v>
      </c>
      <c r="OZ1" s="2" t="s">
        <v>2424</v>
      </c>
      <c r="PA1" s="2" t="s">
        <v>2425</v>
      </c>
      <c r="PB1" s="2" t="s">
        <v>2426</v>
      </c>
      <c r="PC1" s="2" t="s">
        <v>2427</v>
      </c>
      <c r="PD1" s="2" t="s">
        <v>2428</v>
      </c>
      <c r="PE1" s="2" t="s">
        <v>2429</v>
      </c>
      <c r="PF1" s="2" t="s">
        <v>2430</v>
      </c>
      <c r="PG1" s="2" t="s">
        <v>2431</v>
      </c>
      <c r="PH1" s="2" t="s">
        <v>2432</v>
      </c>
      <c r="PI1" s="2" t="s">
        <v>2433</v>
      </c>
      <c r="PJ1" s="2" t="s">
        <v>2434</v>
      </c>
      <c r="PK1" s="2" t="s">
        <v>2435</v>
      </c>
      <c r="PL1" s="2" t="s">
        <v>2436</v>
      </c>
      <c r="PM1" s="2" t="s">
        <v>2437</v>
      </c>
      <c r="PN1" s="2" t="s">
        <v>2438</v>
      </c>
      <c r="PO1" s="2" t="s">
        <v>2439</v>
      </c>
      <c r="PP1" s="2" t="s">
        <v>2440</v>
      </c>
      <c r="PQ1" s="2" t="s">
        <v>2441</v>
      </c>
      <c r="PR1" s="2" t="s">
        <v>2442</v>
      </c>
      <c r="PS1" s="2" t="s">
        <v>2443</v>
      </c>
      <c r="PT1" s="2" t="s">
        <v>2444</v>
      </c>
      <c r="PU1" s="2" t="s">
        <v>2445</v>
      </c>
      <c r="PV1" s="2" t="s">
        <v>2446</v>
      </c>
      <c r="PW1" s="2" t="s">
        <v>2447</v>
      </c>
      <c r="PX1" s="2" t="s">
        <v>2448</v>
      </c>
      <c r="PY1" s="2" t="s">
        <v>2449</v>
      </c>
      <c r="PZ1" s="2" t="s">
        <v>2450</v>
      </c>
      <c r="QA1" s="2" t="s">
        <v>2451</v>
      </c>
      <c r="QB1" s="2" t="s">
        <v>2452</v>
      </c>
      <c r="QC1" s="2" t="s">
        <v>2453</v>
      </c>
      <c r="QD1" s="2" t="s">
        <v>2454</v>
      </c>
      <c r="QE1" s="2" t="s">
        <v>2455</v>
      </c>
      <c r="QF1" s="2" t="s">
        <v>2456</v>
      </c>
      <c r="QG1" s="2" t="s">
        <v>2457</v>
      </c>
      <c r="QH1" s="2" t="s">
        <v>2458</v>
      </c>
      <c r="QI1" s="2" t="s">
        <v>2459</v>
      </c>
      <c r="QJ1" s="2" t="s">
        <v>2460</v>
      </c>
      <c r="QK1" s="2" t="s">
        <v>2461</v>
      </c>
      <c r="QL1" s="2" t="s">
        <v>2462</v>
      </c>
      <c r="QM1" s="2" t="s">
        <v>2463</v>
      </c>
      <c r="QN1" s="2" t="s">
        <v>2464</v>
      </c>
      <c r="QO1" s="2" t="s">
        <v>2465</v>
      </c>
      <c r="QP1" s="2" t="s">
        <v>2466</v>
      </c>
      <c r="QQ1" s="2" t="s">
        <v>2467</v>
      </c>
      <c r="QR1" s="2" t="s">
        <v>2468</v>
      </c>
      <c r="QS1" s="2" t="s">
        <v>2469</v>
      </c>
      <c r="QT1" s="2" t="s">
        <v>2470</v>
      </c>
      <c r="QU1" s="2" t="s">
        <v>2471</v>
      </c>
      <c r="QV1" s="2" t="s">
        <v>2472</v>
      </c>
      <c r="QW1" s="2" t="s">
        <v>2473</v>
      </c>
      <c r="QX1" s="2" t="s">
        <v>2474</v>
      </c>
      <c r="QY1" s="2" t="s">
        <v>2475</v>
      </c>
      <c r="QZ1" s="2" t="s">
        <v>2476</v>
      </c>
      <c r="RA1" s="2" t="s">
        <v>2477</v>
      </c>
      <c r="RB1" s="2" t="s">
        <v>2478</v>
      </c>
      <c r="RC1" s="2" t="s">
        <v>2479</v>
      </c>
      <c r="RD1" s="2" t="s">
        <v>2480</v>
      </c>
      <c r="RE1" s="2" t="s">
        <v>2481</v>
      </c>
      <c r="RF1" s="2" t="s">
        <v>2482</v>
      </c>
      <c r="RG1" s="2" t="s">
        <v>2483</v>
      </c>
      <c r="RH1" s="2" t="s">
        <v>2484</v>
      </c>
      <c r="RI1" s="2" t="s">
        <v>2485</v>
      </c>
      <c r="RJ1" s="2" t="s">
        <v>2486</v>
      </c>
      <c r="RK1" s="2" t="s">
        <v>2487</v>
      </c>
      <c r="RL1" s="2" t="s">
        <v>2488</v>
      </c>
      <c r="RM1" s="2" t="s">
        <v>2489</v>
      </c>
      <c r="RN1" s="2" t="s">
        <v>2490</v>
      </c>
      <c r="RO1" s="2" t="s">
        <v>2491</v>
      </c>
      <c r="RP1" s="2" t="s">
        <v>2492</v>
      </c>
      <c r="RQ1" s="2" t="s">
        <v>2493</v>
      </c>
      <c r="RR1" s="2" t="s">
        <v>2494</v>
      </c>
      <c r="RS1" s="2" t="s">
        <v>2495</v>
      </c>
      <c r="RT1" s="2" t="s">
        <v>2496</v>
      </c>
      <c r="RU1" s="2" t="s">
        <v>2497</v>
      </c>
      <c r="RV1" s="2" t="s">
        <v>2498</v>
      </c>
      <c r="RW1" s="2" t="s">
        <v>2499</v>
      </c>
      <c r="RX1" s="2" t="s">
        <v>2500</v>
      </c>
      <c r="RY1" s="2" t="s">
        <v>2501</v>
      </c>
      <c r="RZ1" s="2" t="s">
        <v>2502</v>
      </c>
      <c r="SA1" s="2" t="s">
        <v>2503</v>
      </c>
      <c r="SB1" s="2" t="s">
        <v>2504</v>
      </c>
      <c r="SC1" s="2" t="s">
        <v>2505</v>
      </c>
      <c r="SD1" s="2" t="s">
        <v>2506</v>
      </c>
      <c r="SE1" s="2" t="s">
        <v>2507</v>
      </c>
      <c r="SF1" s="2" t="s">
        <v>2508</v>
      </c>
      <c r="SG1" s="2" t="s">
        <v>2509</v>
      </c>
      <c r="SH1" s="2" t="s">
        <v>2510</v>
      </c>
      <c r="SI1" s="2" t="s">
        <v>2511</v>
      </c>
      <c r="SJ1" s="2" t="s">
        <v>2512</v>
      </c>
      <c r="SK1" s="2" t="s">
        <v>2513</v>
      </c>
      <c r="SL1" s="2" t="s">
        <v>2514</v>
      </c>
      <c r="SM1" s="2" t="s">
        <v>2515</v>
      </c>
      <c r="SN1" s="2" t="s">
        <v>2516</v>
      </c>
      <c r="SO1" s="2" t="s">
        <v>2517</v>
      </c>
      <c r="SP1" s="2" t="s">
        <v>2518</v>
      </c>
      <c r="SQ1" s="2" t="s">
        <v>2519</v>
      </c>
      <c r="SR1" s="2" t="s">
        <v>2520</v>
      </c>
      <c r="SS1" s="2" t="s">
        <v>2521</v>
      </c>
      <c r="ST1" s="2" t="s">
        <v>2522</v>
      </c>
      <c r="SU1" s="2" t="s">
        <v>2523</v>
      </c>
      <c r="SV1" s="2" t="s">
        <v>2524</v>
      </c>
      <c r="SW1" s="2" t="s">
        <v>2525</v>
      </c>
      <c r="SX1" s="2" t="s">
        <v>2526</v>
      </c>
      <c r="SY1" s="2" t="s">
        <v>2527</v>
      </c>
      <c r="SZ1" s="2" t="s">
        <v>2528</v>
      </c>
      <c r="TA1" s="2" t="s">
        <v>2529</v>
      </c>
      <c r="TB1" s="2" t="s">
        <v>2530</v>
      </c>
      <c r="TC1" s="2" t="s">
        <v>2531</v>
      </c>
      <c r="TD1" s="2" t="s">
        <v>2532</v>
      </c>
      <c r="TE1" s="2" t="s">
        <v>2533</v>
      </c>
      <c r="TF1" s="2" t="s">
        <v>2534</v>
      </c>
      <c r="TG1" s="2" t="s">
        <v>2535</v>
      </c>
      <c r="TH1" s="2" t="s">
        <v>2536</v>
      </c>
      <c r="TI1" s="2" t="s">
        <v>2537</v>
      </c>
      <c r="TJ1" s="2" t="s">
        <v>2538</v>
      </c>
      <c r="TK1" s="2" t="s">
        <v>2539</v>
      </c>
      <c r="TL1" s="2" t="s">
        <v>2540</v>
      </c>
      <c r="TM1" s="2" t="s">
        <v>2541</v>
      </c>
      <c r="TN1" s="2" t="s">
        <v>2542</v>
      </c>
      <c r="TO1" s="2" t="s">
        <v>2543</v>
      </c>
      <c r="TP1" s="2" t="s">
        <v>2544</v>
      </c>
      <c r="TQ1" s="2" t="s">
        <v>2545</v>
      </c>
      <c r="TR1" s="2" t="s">
        <v>2546</v>
      </c>
      <c r="TS1" s="2" t="s">
        <v>2547</v>
      </c>
      <c r="TT1" s="2" t="s">
        <v>2548</v>
      </c>
      <c r="TU1" s="2" t="s">
        <v>2549</v>
      </c>
      <c r="TV1" s="2" t="s">
        <v>2550</v>
      </c>
      <c r="TW1" s="2" t="s">
        <v>2551</v>
      </c>
      <c r="TX1" s="2" t="s">
        <v>2552</v>
      </c>
      <c r="TY1" s="2" t="s">
        <v>2553</v>
      </c>
      <c r="TZ1" s="2" t="s">
        <v>2554</v>
      </c>
      <c r="UA1" s="2" t="s">
        <v>2555</v>
      </c>
      <c r="UB1" s="2" t="s">
        <v>2556</v>
      </c>
      <c r="UC1" s="2" t="s">
        <v>2557</v>
      </c>
      <c r="UD1" s="2" t="s">
        <v>2558</v>
      </c>
      <c r="UE1" s="2" t="s">
        <v>2559</v>
      </c>
      <c r="UF1" s="2" t="s">
        <v>2560</v>
      </c>
      <c r="UG1" s="2" t="s">
        <v>2561</v>
      </c>
      <c r="UH1" s="2" t="s">
        <v>2562</v>
      </c>
      <c r="UI1" s="2" t="s">
        <v>2563</v>
      </c>
      <c r="UJ1" s="2" t="s">
        <v>2564</v>
      </c>
      <c r="UK1" s="2" t="s">
        <v>2565</v>
      </c>
      <c r="UL1" s="2" t="s">
        <v>2566</v>
      </c>
      <c r="UM1" s="2" t="s">
        <v>2567</v>
      </c>
      <c r="UN1" s="2" t="s">
        <v>2568</v>
      </c>
      <c r="UO1" s="2" t="s">
        <v>2569</v>
      </c>
      <c r="UP1" s="2" t="s">
        <v>2570</v>
      </c>
      <c r="UQ1" s="2" t="s">
        <v>2571</v>
      </c>
      <c r="UR1" s="2" t="s">
        <v>2572</v>
      </c>
      <c r="US1" s="2" t="s">
        <v>2573</v>
      </c>
      <c r="UT1" s="2" t="s">
        <v>2574</v>
      </c>
      <c r="UU1" s="2" t="s">
        <v>2575</v>
      </c>
      <c r="UV1" s="2" t="s">
        <v>2576</v>
      </c>
      <c r="UW1" s="2" t="s">
        <v>2577</v>
      </c>
      <c r="UX1" s="2" t="s">
        <v>2578</v>
      </c>
      <c r="UY1" s="2" t="s">
        <v>2579</v>
      </c>
      <c r="UZ1" s="2" t="s">
        <v>2580</v>
      </c>
      <c r="VA1" s="2" t="s">
        <v>2581</v>
      </c>
      <c r="VB1" s="2" t="s">
        <v>2582</v>
      </c>
      <c r="VC1" s="2" t="s">
        <v>2583</v>
      </c>
      <c r="VD1" s="2" t="s">
        <v>2584</v>
      </c>
      <c r="VE1" s="2" t="s">
        <v>2585</v>
      </c>
      <c r="VF1" s="2" t="s">
        <v>2586</v>
      </c>
      <c r="VG1" s="2" t="s">
        <v>2587</v>
      </c>
      <c r="VH1" s="2" t="s">
        <v>2588</v>
      </c>
      <c r="VI1" s="2" t="s">
        <v>2589</v>
      </c>
      <c r="VJ1" s="2" t="s">
        <v>2590</v>
      </c>
      <c r="VK1" s="2" t="s">
        <v>2591</v>
      </c>
      <c r="VL1" s="2" t="s">
        <v>2592</v>
      </c>
      <c r="VM1" s="2" t="s">
        <v>2593</v>
      </c>
      <c r="VN1" s="2" t="s">
        <v>2594</v>
      </c>
      <c r="VO1" s="2" t="s">
        <v>2595</v>
      </c>
      <c r="VP1" s="2" t="s">
        <v>2596</v>
      </c>
      <c r="VQ1" s="2" t="s">
        <v>2597</v>
      </c>
      <c r="VR1" s="2" t="s">
        <v>2598</v>
      </c>
      <c r="VS1" s="2" t="s">
        <v>2599</v>
      </c>
      <c r="VT1" s="2" t="s">
        <v>2600</v>
      </c>
      <c r="VU1" s="2" t="s">
        <v>2601</v>
      </c>
      <c r="VV1" s="2" t="s">
        <v>2602</v>
      </c>
      <c r="VW1" s="2" t="s">
        <v>2603</v>
      </c>
      <c r="VX1" s="2" t="s">
        <v>2604</v>
      </c>
      <c r="VY1" s="2" t="s">
        <v>2605</v>
      </c>
      <c r="VZ1" s="2" t="s">
        <v>2606</v>
      </c>
      <c r="WA1" s="2" t="s">
        <v>2607</v>
      </c>
      <c r="WB1" s="2" t="s">
        <v>2608</v>
      </c>
      <c r="WC1" s="2" t="s">
        <v>2609</v>
      </c>
      <c r="WD1" s="2" t="s">
        <v>2610</v>
      </c>
      <c r="WE1" s="2" t="s">
        <v>2611</v>
      </c>
      <c r="WF1" s="2" t="s">
        <v>2612</v>
      </c>
      <c r="WG1" s="2" t="s">
        <v>2613</v>
      </c>
      <c r="WH1" s="2" t="s">
        <v>2614</v>
      </c>
      <c r="WI1" s="2" t="s">
        <v>2615</v>
      </c>
      <c r="WJ1" s="2" t="s">
        <v>2616</v>
      </c>
      <c r="WK1" s="2" t="s">
        <v>2617</v>
      </c>
      <c r="WL1" s="2" t="s">
        <v>2618</v>
      </c>
      <c r="WM1" s="2" t="s">
        <v>2619</v>
      </c>
      <c r="WN1" s="2" t="s">
        <v>2620</v>
      </c>
      <c r="WO1" s="2" t="s">
        <v>2621</v>
      </c>
      <c r="WP1" s="2" t="s">
        <v>2622</v>
      </c>
      <c r="WQ1" s="2" t="s">
        <v>2623</v>
      </c>
      <c r="WR1" s="2" t="s">
        <v>2624</v>
      </c>
      <c r="WS1" s="2" t="s">
        <v>2625</v>
      </c>
      <c r="WT1" s="2" t="s">
        <v>2626</v>
      </c>
      <c r="WU1" s="2" t="s">
        <v>2627</v>
      </c>
      <c r="WV1" s="2" t="s">
        <v>2628</v>
      </c>
      <c r="WW1" s="2" t="s">
        <v>2629</v>
      </c>
      <c r="WX1" s="2" t="s">
        <v>2630</v>
      </c>
      <c r="WY1" s="2" t="s">
        <v>2631</v>
      </c>
      <c r="WZ1" s="2" t="s">
        <v>2632</v>
      </c>
      <c r="XA1" s="2" t="s">
        <v>2633</v>
      </c>
      <c r="XB1" s="2" t="s">
        <v>2634</v>
      </c>
      <c r="XC1" s="2" t="s">
        <v>2635</v>
      </c>
      <c r="XD1" s="2" t="s">
        <v>2636</v>
      </c>
      <c r="XE1" s="2" t="s">
        <v>2637</v>
      </c>
      <c r="XF1" s="2" t="s">
        <v>2638</v>
      </c>
      <c r="XG1" s="2" t="s">
        <v>2639</v>
      </c>
      <c r="XH1" s="2" t="s">
        <v>2640</v>
      </c>
      <c r="XI1" s="2" t="s">
        <v>2641</v>
      </c>
      <c r="XJ1" s="2" t="s">
        <v>2642</v>
      </c>
      <c r="XK1" s="2" t="s">
        <v>2643</v>
      </c>
      <c r="XL1" s="2" t="s">
        <v>2644</v>
      </c>
      <c r="XM1" s="2" t="s">
        <v>2645</v>
      </c>
      <c r="XN1" s="2" t="s">
        <v>2646</v>
      </c>
      <c r="XO1" s="2" t="s">
        <v>2647</v>
      </c>
      <c r="XP1" s="2" t="s">
        <v>2648</v>
      </c>
      <c r="XQ1" s="2" t="s">
        <v>2649</v>
      </c>
      <c r="XR1" s="2" t="s">
        <v>2650</v>
      </c>
      <c r="XS1" s="2" t="s">
        <v>2651</v>
      </c>
      <c r="XT1" s="2" t="s">
        <v>2652</v>
      </c>
      <c r="XU1" s="2" t="s">
        <v>2653</v>
      </c>
      <c r="XV1" s="2" t="s">
        <v>2654</v>
      </c>
      <c r="XW1" s="2" t="s">
        <v>2655</v>
      </c>
      <c r="XX1" s="2" t="s">
        <v>2656</v>
      </c>
      <c r="XY1" s="2" t="s">
        <v>2657</v>
      </c>
      <c r="XZ1" s="2" t="s">
        <v>2658</v>
      </c>
      <c r="YA1" s="2" t="s">
        <v>2659</v>
      </c>
      <c r="YB1" s="2" t="s">
        <v>2660</v>
      </c>
      <c r="YC1" s="2" t="s">
        <v>2661</v>
      </c>
      <c r="YD1" s="2" t="s">
        <v>2662</v>
      </c>
      <c r="YE1" s="2" t="s">
        <v>2663</v>
      </c>
      <c r="YF1" s="2" t="s">
        <v>2664</v>
      </c>
      <c r="YG1" s="2" t="s">
        <v>2665</v>
      </c>
      <c r="YH1" s="2" t="s">
        <v>2666</v>
      </c>
      <c r="YI1" s="2" t="s">
        <v>2667</v>
      </c>
      <c r="YJ1" s="2" t="s">
        <v>2668</v>
      </c>
      <c r="YK1" s="2" t="s">
        <v>2669</v>
      </c>
      <c r="YL1" s="2" t="s">
        <v>2670</v>
      </c>
      <c r="YM1" s="2" t="s">
        <v>2671</v>
      </c>
      <c r="YN1" s="2" t="s">
        <v>2672</v>
      </c>
      <c r="YO1" s="2" t="s">
        <v>2673</v>
      </c>
      <c r="YP1" s="2" t="s">
        <v>2674</v>
      </c>
      <c r="YQ1" s="2" t="s">
        <v>2675</v>
      </c>
      <c r="YR1" s="2" t="s">
        <v>2676</v>
      </c>
      <c r="YS1" s="2" t="s">
        <v>2677</v>
      </c>
      <c r="YT1" s="2" t="s">
        <v>2678</v>
      </c>
      <c r="YU1" s="2" t="s">
        <v>2679</v>
      </c>
      <c r="YV1" s="2" t="s">
        <v>2680</v>
      </c>
      <c r="YW1" s="2" t="s">
        <v>2681</v>
      </c>
      <c r="YX1" s="2" t="s">
        <v>2682</v>
      </c>
      <c r="YY1" s="2" t="s">
        <v>2683</v>
      </c>
      <c r="YZ1" s="2" t="s">
        <v>2684</v>
      </c>
      <c r="ZA1" s="2" t="s">
        <v>2685</v>
      </c>
      <c r="ZB1" s="2" t="s">
        <v>2686</v>
      </c>
      <c r="ZC1" s="2" t="s">
        <v>2687</v>
      </c>
      <c r="ZD1" s="2" t="s">
        <v>2688</v>
      </c>
      <c r="ZE1" s="2" t="s">
        <v>2689</v>
      </c>
      <c r="ZF1" s="2" t="s">
        <v>2690</v>
      </c>
      <c r="ZG1" s="2" t="s">
        <v>2691</v>
      </c>
      <c r="ZH1" s="2" t="s">
        <v>2692</v>
      </c>
      <c r="ZI1" s="2" t="s">
        <v>2693</v>
      </c>
      <c r="ZJ1" s="2" t="s">
        <v>2694</v>
      </c>
      <c r="ZK1" s="2" t="s">
        <v>2695</v>
      </c>
      <c r="ZL1" s="2" t="s">
        <v>2696</v>
      </c>
      <c r="ZM1" s="2" t="s">
        <v>2697</v>
      </c>
      <c r="ZN1" s="2" t="s">
        <v>2698</v>
      </c>
      <c r="ZO1" s="2" t="s">
        <v>2699</v>
      </c>
      <c r="ZP1" s="2" t="s">
        <v>2700</v>
      </c>
      <c r="ZQ1" s="2" t="s">
        <v>2701</v>
      </c>
      <c r="ZR1" s="2" t="s">
        <v>2702</v>
      </c>
      <c r="ZS1" s="2" t="s">
        <v>2703</v>
      </c>
      <c r="ZT1" s="2" t="s">
        <v>2704</v>
      </c>
      <c r="ZU1" s="2" t="s">
        <v>2705</v>
      </c>
      <c r="ZV1" s="2" t="s">
        <v>2706</v>
      </c>
      <c r="ZW1" s="2" t="s">
        <v>2707</v>
      </c>
      <c r="ZX1" s="2" t="s">
        <v>2708</v>
      </c>
      <c r="ZY1" s="2" t="s">
        <v>2709</v>
      </c>
      <c r="ZZ1" s="2" t="s">
        <v>2710</v>
      </c>
      <c r="AAA1" s="2" t="s">
        <v>2711</v>
      </c>
      <c r="AAB1" s="2" t="s">
        <v>2712</v>
      </c>
      <c r="AAC1" s="2" t="s">
        <v>2713</v>
      </c>
      <c r="AAD1" s="2" t="s">
        <v>2714</v>
      </c>
      <c r="AAE1" s="2" t="s">
        <v>2715</v>
      </c>
      <c r="AAF1" s="2" t="s">
        <v>2716</v>
      </c>
      <c r="AAG1" s="2" t="s">
        <v>2717</v>
      </c>
      <c r="AAH1" s="2" t="s">
        <v>2718</v>
      </c>
      <c r="AAI1" s="2" t="s">
        <v>2719</v>
      </c>
      <c r="AAJ1" s="2" t="s">
        <v>2720</v>
      </c>
      <c r="AAK1" s="2" t="s">
        <v>2721</v>
      </c>
      <c r="AAL1" s="2" t="s">
        <v>2722</v>
      </c>
      <c r="AAM1" s="2" t="s">
        <v>2723</v>
      </c>
      <c r="AAN1" s="2" t="s">
        <v>2724</v>
      </c>
      <c r="AAO1" s="2" t="s">
        <v>2725</v>
      </c>
      <c r="AAP1" s="2" t="s">
        <v>2726</v>
      </c>
      <c r="AAQ1" s="2" t="s">
        <v>2727</v>
      </c>
      <c r="AAR1" s="2" t="s">
        <v>2728</v>
      </c>
      <c r="AAS1" s="2" t="s">
        <v>2729</v>
      </c>
      <c r="AAT1" s="2" t="s">
        <v>2730</v>
      </c>
      <c r="AAU1" s="2" t="s">
        <v>2731</v>
      </c>
      <c r="AAV1" s="2" t="s">
        <v>2732</v>
      </c>
      <c r="AAW1" s="2" t="s">
        <v>2733</v>
      </c>
      <c r="AAX1" s="2" t="s">
        <v>2734</v>
      </c>
      <c r="AAY1" s="2" t="s">
        <v>2735</v>
      </c>
      <c r="AAZ1" s="2" t="s">
        <v>2736</v>
      </c>
      <c r="ABA1" s="2" t="s">
        <v>2737</v>
      </c>
      <c r="ABB1" s="2" t="s">
        <v>2738</v>
      </c>
      <c r="ABC1" s="2" t="s">
        <v>2739</v>
      </c>
      <c r="ABD1" s="2" t="s">
        <v>2740</v>
      </c>
      <c r="ABE1" s="2" t="s">
        <v>2741</v>
      </c>
      <c r="ABF1" s="2" t="s">
        <v>2742</v>
      </c>
      <c r="ABG1" s="2" t="s">
        <v>2743</v>
      </c>
      <c r="ABH1" s="2" t="s">
        <v>2744</v>
      </c>
      <c r="ABI1" s="2" t="s">
        <v>2745</v>
      </c>
      <c r="ABJ1" s="2" t="s">
        <v>2746</v>
      </c>
      <c r="ABK1" s="2" t="s">
        <v>2747</v>
      </c>
      <c r="ABL1" s="2" t="s">
        <v>2748</v>
      </c>
      <c r="ABM1" s="2" t="s">
        <v>2749</v>
      </c>
      <c r="ABN1" s="2" t="s">
        <v>2750</v>
      </c>
      <c r="ABO1" s="2" t="s">
        <v>2751</v>
      </c>
      <c r="ABP1" s="2" t="s">
        <v>2752</v>
      </c>
      <c r="ABQ1" s="2" t="s">
        <v>2753</v>
      </c>
      <c r="ABR1" s="2" t="s">
        <v>2754</v>
      </c>
      <c r="ABS1" s="2" t="s">
        <v>2755</v>
      </c>
      <c r="ABT1" s="2" t="s">
        <v>2756</v>
      </c>
      <c r="ABU1" s="2" t="s">
        <v>2757</v>
      </c>
      <c r="ABV1" s="2" t="s">
        <v>2758</v>
      </c>
      <c r="ABW1" s="2" t="s">
        <v>2759</v>
      </c>
      <c r="ABX1" s="2" t="s">
        <v>2760</v>
      </c>
      <c r="ABY1" s="2" t="s">
        <v>2761</v>
      </c>
      <c r="ABZ1" s="2" t="s">
        <v>2762</v>
      </c>
      <c r="ACA1" s="2" t="s">
        <v>2763</v>
      </c>
      <c r="ACB1" s="2" t="s">
        <v>2764</v>
      </c>
      <c r="ACC1" s="2" t="s">
        <v>2765</v>
      </c>
      <c r="ACD1" s="2" t="s">
        <v>2766</v>
      </c>
      <c r="ACE1" s="2" t="s">
        <v>2767</v>
      </c>
      <c r="ACF1" s="2" t="s">
        <v>2768</v>
      </c>
      <c r="ACG1" s="2" t="s">
        <v>2769</v>
      </c>
      <c r="ACH1" s="2" t="s">
        <v>2770</v>
      </c>
      <c r="ACI1" s="2" t="s">
        <v>2771</v>
      </c>
      <c r="ACJ1" s="2" t="s">
        <v>2772</v>
      </c>
      <c r="ACK1" s="2" t="s">
        <v>2773</v>
      </c>
      <c r="ACL1" s="2" t="s">
        <v>2774</v>
      </c>
      <c r="ACM1" s="2" t="s">
        <v>2775</v>
      </c>
      <c r="ACN1" s="2" t="s">
        <v>2776</v>
      </c>
      <c r="ACO1" s="2" t="s">
        <v>2777</v>
      </c>
      <c r="ACP1" s="2" t="s">
        <v>2778</v>
      </c>
      <c r="ACQ1" s="2" t="s">
        <v>2779</v>
      </c>
      <c r="ACR1" s="2" t="s">
        <v>2780</v>
      </c>
      <c r="ACS1" s="2" t="s">
        <v>2781</v>
      </c>
      <c r="ACT1" s="2" t="s">
        <v>2782</v>
      </c>
      <c r="ACU1" s="2" t="s">
        <v>2783</v>
      </c>
      <c r="ACV1" s="2" t="s">
        <v>2784</v>
      </c>
      <c r="ACW1" s="2" t="s">
        <v>2785</v>
      </c>
      <c r="ACX1" s="2" t="s">
        <v>2786</v>
      </c>
      <c r="ACY1" s="2" t="s">
        <v>2787</v>
      </c>
      <c r="ACZ1" s="2" t="s">
        <v>2788</v>
      </c>
      <c r="ADA1" s="2" t="s">
        <v>2789</v>
      </c>
      <c r="ADB1" s="2" t="s">
        <v>2790</v>
      </c>
      <c r="ADC1" s="2" t="s">
        <v>2791</v>
      </c>
      <c r="ADD1" s="2" t="s">
        <v>2792</v>
      </c>
      <c r="ADE1" s="2" t="s">
        <v>2793</v>
      </c>
      <c r="ADF1" s="2" t="s">
        <v>2794</v>
      </c>
      <c r="ADG1" s="2" t="s">
        <v>2795</v>
      </c>
      <c r="ADH1" s="2" t="s">
        <v>2796</v>
      </c>
      <c r="ADI1" s="2" t="s">
        <v>2797</v>
      </c>
      <c r="ADJ1" s="2" t="s">
        <v>2798</v>
      </c>
      <c r="ADK1" s="2" t="s">
        <v>2799</v>
      </c>
      <c r="ADL1" s="2" t="s">
        <v>2800</v>
      </c>
      <c r="ADM1" s="2" t="s">
        <v>2801</v>
      </c>
      <c r="ADN1" s="2" t="s">
        <v>2802</v>
      </c>
      <c r="ADO1" s="2" t="s">
        <v>2803</v>
      </c>
      <c r="ADP1" s="2" t="s">
        <v>2804</v>
      </c>
      <c r="ADQ1" s="2" t="s">
        <v>2805</v>
      </c>
      <c r="ADR1" s="2" t="s">
        <v>2806</v>
      </c>
      <c r="ADS1" s="2" t="s">
        <v>2807</v>
      </c>
      <c r="ADT1" s="2" t="s">
        <v>2808</v>
      </c>
      <c r="ADU1" s="2" t="s">
        <v>2809</v>
      </c>
      <c r="ADV1" s="2" t="s">
        <v>2810</v>
      </c>
      <c r="ADW1" s="2" t="s">
        <v>2811</v>
      </c>
      <c r="ADX1" s="2" t="s">
        <v>2812</v>
      </c>
      <c r="ADY1" s="2" t="s">
        <v>2813</v>
      </c>
      <c r="ADZ1" s="2" t="s">
        <v>2814</v>
      </c>
      <c r="AEA1" s="2" t="s">
        <v>2815</v>
      </c>
      <c r="AEB1" s="2" t="s">
        <v>2816</v>
      </c>
      <c r="AEC1" s="2" t="s">
        <v>2817</v>
      </c>
      <c r="AED1" s="2" t="s">
        <v>2818</v>
      </c>
      <c r="AEE1" s="2" t="s">
        <v>2819</v>
      </c>
      <c r="AEF1" s="2" t="s">
        <v>2820</v>
      </c>
      <c r="AEG1" s="2" t="s">
        <v>2821</v>
      </c>
      <c r="AEH1" s="2" t="s">
        <v>2822</v>
      </c>
      <c r="AEI1" s="2" t="s">
        <v>2823</v>
      </c>
      <c r="AEJ1" s="2" t="s">
        <v>2824</v>
      </c>
      <c r="AEK1" s="2" t="s">
        <v>2825</v>
      </c>
      <c r="AEL1" s="2" t="s">
        <v>2826</v>
      </c>
      <c r="AEM1" s="2" t="s">
        <v>2827</v>
      </c>
      <c r="AEN1" s="2" t="s">
        <v>2828</v>
      </c>
      <c r="AEO1" s="2" t="s">
        <v>2829</v>
      </c>
      <c r="AEP1" s="2" t="s">
        <v>2830</v>
      </c>
      <c r="AEQ1" s="2" t="s">
        <v>2831</v>
      </c>
      <c r="AER1" s="2" t="s">
        <v>2832</v>
      </c>
      <c r="AES1" s="2" t="s">
        <v>2833</v>
      </c>
      <c r="AET1" s="2" t="s">
        <v>2834</v>
      </c>
      <c r="AEU1" s="2" t="s">
        <v>2835</v>
      </c>
      <c r="AEV1" s="2" t="s">
        <v>2836</v>
      </c>
      <c r="AEW1" s="2" t="s">
        <v>2837</v>
      </c>
      <c r="AEX1" s="2" t="s">
        <v>2838</v>
      </c>
      <c r="AEY1" s="2" t="s">
        <v>2839</v>
      </c>
      <c r="AEZ1" s="2" t="s">
        <v>2840</v>
      </c>
      <c r="AFA1" s="2" t="s">
        <v>2841</v>
      </c>
      <c r="AFB1" s="2" t="s">
        <v>2842</v>
      </c>
      <c r="AFC1" s="2" t="s">
        <v>2843</v>
      </c>
      <c r="AFD1" s="2" t="s">
        <v>2844</v>
      </c>
      <c r="AFE1" s="2" t="s">
        <v>2845</v>
      </c>
      <c r="AFF1" s="2" t="s">
        <v>2846</v>
      </c>
      <c r="AFG1" s="2" t="s">
        <v>2847</v>
      </c>
      <c r="AFH1" s="2" t="s">
        <v>2848</v>
      </c>
      <c r="AFI1" s="2" t="s">
        <v>2849</v>
      </c>
      <c r="AFJ1" s="2" t="s">
        <v>2850</v>
      </c>
      <c r="AFK1" s="2" t="s">
        <v>2851</v>
      </c>
      <c r="AFL1" s="2" t="s">
        <v>2852</v>
      </c>
      <c r="AFM1" s="2" t="s">
        <v>2853</v>
      </c>
      <c r="AFN1" s="2" t="s">
        <v>2854</v>
      </c>
      <c r="AFO1" s="2" t="s">
        <v>2855</v>
      </c>
      <c r="AFP1" s="2" t="s">
        <v>2856</v>
      </c>
      <c r="AFQ1" s="2" t="s">
        <v>2857</v>
      </c>
      <c r="AFR1" s="2" t="s">
        <v>2858</v>
      </c>
      <c r="AFS1" s="2" t="s">
        <v>2859</v>
      </c>
      <c r="AFT1" s="2" t="s">
        <v>2860</v>
      </c>
      <c r="AFU1" s="2" t="s">
        <v>2861</v>
      </c>
      <c r="AFV1" s="2" t="s">
        <v>2862</v>
      </c>
      <c r="AFW1" s="2" t="s">
        <v>2863</v>
      </c>
      <c r="AFX1" s="2" t="s">
        <v>2864</v>
      </c>
      <c r="AFY1" s="2" t="s">
        <v>2865</v>
      </c>
      <c r="AFZ1" s="2" t="s">
        <v>2866</v>
      </c>
      <c r="AGA1" s="2" t="s">
        <v>2867</v>
      </c>
      <c r="AGB1" s="2" t="s">
        <v>2868</v>
      </c>
      <c r="AGC1" s="2" t="s">
        <v>2869</v>
      </c>
      <c r="AGD1" s="2" t="s">
        <v>2870</v>
      </c>
      <c r="AGE1" s="2" t="s">
        <v>2871</v>
      </c>
      <c r="AGF1" s="2" t="s">
        <v>2872</v>
      </c>
      <c r="AGG1" s="2" t="s">
        <v>2873</v>
      </c>
      <c r="AGH1" s="2" t="s">
        <v>2874</v>
      </c>
      <c r="AGI1" s="2" t="s">
        <v>2875</v>
      </c>
      <c r="AGJ1" s="2" t="s">
        <v>2876</v>
      </c>
      <c r="AGK1" s="2" t="s">
        <v>2877</v>
      </c>
      <c r="AGL1" s="2" t="s">
        <v>2878</v>
      </c>
      <c r="AGM1" s="2" t="s">
        <v>2879</v>
      </c>
      <c r="AGN1" s="2" t="s">
        <v>2880</v>
      </c>
      <c r="AGO1" s="2" t="s">
        <v>2881</v>
      </c>
      <c r="AGP1" s="2" t="s">
        <v>2882</v>
      </c>
      <c r="AGQ1" s="2" t="s">
        <v>2883</v>
      </c>
      <c r="AGR1" s="2" t="s">
        <v>2884</v>
      </c>
      <c r="AGS1" s="2" t="s">
        <v>2885</v>
      </c>
      <c r="AGT1" s="2" t="s">
        <v>2886</v>
      </c>
      <c r="AGU1" s="2" t="s">
        <v>2887</v>
      </c>
      <c r="AGV1" s="2" t="s">
        <v>2888</v>
      </c>
      <c r="AGW1" s="2" t="s">
        <v>2889</v>
      </c>
      <c r="AGX1" s="2" t="s">
        <v>2890</v>
      </c>
      <c r="AGY1" s="2" t="s">
        <v>2891</v>
      </c>
      <c r="AGZ1" s="2" t="s">
        <v>2892</v>
      </c>
      <c r="AHA1" s="2" t="s">
        <v>2893</v>
      </c>
      <c r="AHB1" s="2" t="s">
        <v>2894</v>
      </c>
      <c r="AHC1" s="2" t="s">
        <v>2895</v>
      </c>
      <c r="AHD1" s="2" t="s">
        <v>2896</v>
      </c>
      <c r="AHE1" s="2" t="s">
        <v>2897</v>
      </c>
      <c r="AHF1" s="2" t="s">
        <v>2898</v>
      </c>
      <c r="AHG1" s="2" t="s">
        <v>2899</v>
      </c>
      <c r="AHH1" s="2" t="s">
        <v>2900</v>
      </c>
      <c r="AHI1" s="2" t="s">
        <v>2901</v>
      </c>
      <c r="AHJ1" s="2" t="s">
        <v>2902</v>
      </c>
      <c r="AHK1" s="2" t="s">
        <v>2903</v>
      </c>
      <c r="AHL1" s="2" t="s">
        <v>2904</v>
      </c>
      <c r="AHM1" s="2" t="s">
        <v>2905</v>
      </c>
      <c r="AHN1" s="2" t="s">
        <v>2906</v>
      </c>
      <c r="AHO1" s="2" t="s">
        <v>2907</v>
      </c>
      <c r="AHP1" s="2" t="s">
        <v>2908</v>
      </c>
      <c r="AHQ1" s="2" t="s">
        <v>2909</v>
      </c>
      <c r="AHR1" s="2" t="s">
        <v>2910</v>
      </c>
      <c r="AHS1" s="2" t="s">
        <v>2911</v>
      </c>
      <c r="AHT1" s="2" t="s">
        <v>2912</v>
      </c>
      <c r="AHU1" s="2" t="s">
        <v>2913</v>
      </c>
      <c r="AHV1" s="2" t="s">
        <v>2914</v>
      </c>
      <c r="AHW1" s="2" t="s">
        <v>2915</v>
      </c>
      <c r="AHX1" s="2" t="s">
        <v>2916</v>
      </c>
      <c r="AHY1" s="2" t="s">
        <v>2917</v>
      </c>
      <c r="AHZ1" s="2" t="s">
        <v>2918</v>
      </c>
      <c r="AIA1" s="2" t="s">
        <v>2919</v>
      </c>
      <c r="AIB1" s="2" t="s">
        <v>2920</v>
      </c>
      <c r="AIC1" s="2" t="s">
        <v>2921</v>
      </c>
      <c r="AID1" s="2" t="s">
        <v>2922</v>
      </c>
      <c r="AIE1" s="2" t="s">
        <v>2923</v>
      </c>
      <c r="AIF1" s="2" t="s">
        <v>2924</v>
      </c>
      <c r="AIG1" s="2" t="s">
        <v>2925</v>
      </c>
      <c r="AIH1" s="2" t="s">
        <v>2926</v>
      </c>
      <c r="AII1" s="2" t="s">
        <v>2927</v>
      </c>
      <c r="AIJ1" s="2" t="s">
        <v>2928</v>
      </c>
      <c r="AIK1" s="2" t="s">
        <v>2929</v>
      </c>
      <c r="AIL1" s="2" t="s">
        <v>2930</v>
      </c>
      <c r="AIM1" s="2" t="s">
        <v>2931</v>
      </c>
      <c r="AIN1" s="2" t="s">
        <v>2932</v>
      </c>
      <c r="AIO1" s="2" t="s">
        <v>2933</v>
      </c>
      <c r="AIP1" s="2" t="s">
        <v>2934</v>
      </c>
      <c r="AIQ1" s="2" t="s">
        <v>2935</v>
      </c>
      <c r="AIR1" s="2" t="s">
        <v>2936</v>
      </c>
      <c r="AIS1" s="2" t="s">
        <v>2937</v>
      </c>
      <c r="AIT1" s="2" t="s">
        <v>2938</v>
      </c>
      <c r="AIU1" s="2" t="s">
        <v>2939</v>
      </c>
      <c r="AIV1" s="2" t="s">
        <v>2940</v>
      </c>
      <c r="AIW1" s="2" t="s">
        <v>2941</v>
      </c>
      <c r="AIX1" s="2" t="s">
        <v>2942</v>
      </c>
      <c r="AIY1" s="2" t="s">
        <v>2943</v>
      </c>
      <c r="AIZ1" s="2" t="s">
        <v>2944</v>
      </c>
      <c r="AJA1" s="2" t="s">
        <v>2945</v>
      </c>
      <c r="AJB1" s="2" t="s">
        <v>2946</v>
      </c>
      <c r="AJC1" s="2" t="s">
        <v>2947</v>
      </c>
      <c r="AJD1" s="2" t="s">
        <v>2948</v>
      </c>
      <c r="AJE1" s="2" t="s">
        <v>2949</v>
      </c>
      <c r="AJF1" s="2" t="s">
        <v>2950</v>
      </c>
      <c r="AJG1" s="2" t="s">
        <v>2951</v>
      </c>
      <c r="AJH1" s="2" t="s">
        <v>2952</v>
      </c>
      <c r="AJI1" s="2" t="s">
        <v>2953</v>
      </c>
      <c r="AJJ1" s="2" t="s">
        <v>2954</v>
      </c>
      <c r="AJK1" s="2" t="s">
        <v>2955</v>
      </c>
      <c r="AJL1" s="2" t="s">
        <v>2956</v>
      </c>
      <c r="AJM1" s="2" t="s">
        <v>2957</v>
      </c>
      <c r="AJN1" s="2" t="s">
        <v>2958</v>
      </c>
      <c r="AJO1" s="2" t="s">
        <v>2959</v>
      </c>
      <c r="AJP1" s="2" t="s">
        <v>2960</v>
      </c>
      <c r="AJQ1" s="2" t="s">
        <v>2961</v>
      </c>
      <c r="AJR1" s="2" t="s">
        <v>2962</v>
      </c>
      <c r="AJS1" s="2" t="s">
        <v>2963</v>
      </c>
      <c r="AJT1" s="2" t="s">
        <v>2964</v>
      </c>
      <c r="AJU1" s="2" t="s">
        <v>2965</v>
      </c>
      <c r="AJV1" s="2" t="s">
        <v>2966</v>
      </c>
      <c r="AJW1" s="2" t="s">
        <v>2967</v>
      </c>
      <c r="AJX1" s="2" t="s">
        <v>2968</v>
      </c>
      <c r="AJY1" s="2" t="s">
        <v>2969</v>
      </c>
      <c r="AJZ1" s="2" t="s">
        <v>2970</v>
      </c>
      <c r="AKA1" s="2" t="s">
        <v>2971</v>
      </c>
      <c r="AKB1" s="2" t="s">
        <v>2972</v>
      </c>
      <c r="AKC1" s="2" t="s">
        <v>2973</v>
      </c>
      <c r="AKD1" s="2" t="s">
        <v>2974</v>
      </c>
      <c r="AKE1" s="2" t="s">
        <v>2975</v>
      </c>
      <c r="AKF1" s="2" t="s">
        <v>2976</v>
      </c>
      <c r="AKG1" s="2" t="s">
        <v>2977</v>
      </c>
      <c r="AKH1" s="2" t="s">
        <v>2978</v>
      </c>
      <c r="AKI1" s="2" t="s">
        <v>2979</v>
      </c>
      <c r="AKJ1" s="2" t="s">
        <v>2980</v>
      </c>
      <c r="AKK1" s="2" t="s">
        <v>2981</v>
      </c>
      <c r="AKL1" s="2" t="s">
        <v>2982</v>
      </c>
      <c r="AKM1" s="2" t="s">
        <v>2983</v>
      </c>
      <c r="AKN1" s="2" t="s">
        <v>2984</v>
      </c>
      <c r="AKO1" s="2" t="s">
        <v>2985</v>
      </c>
      <c r="AKP1" s="2" t="s">
        <v>2986</v>
      </c>
      <c r="AKQ1" s="2" t="s">
        <v>2987</v>
      </c>
      <c r="AKR1" s="2" t="s">
        <v>2988</v>
      </c>
      <c r="AKS1" s="2" t="s">
        <v>2989</v>
      </c>
      <c r="AKT1" s="2" t="s">
        <v>2990</v>
      </c>
      <c r="AKU1" s="2" t="s">
        <v>2991</v>
      </c>
      <c r="AKV1" s="2" t="s">
        <v>2992</v>
      </c>
      <c r="AKW1" s="2" t="s">
        <v>2993</v>
      </c>
      <c r="AKX1" s="2" t="s">
        <v>2994</v>
      </c>
      <c r="AKY1" s="2" t="s">
        <v>2995</v>
      </c>
      <c r="AKZ1" s="2" t="s">
        <v>2996</v>
      </c>
      <c r="ALA1" s="2" t="s">
        <v>2997</v>
      </c>
      <c r="ALB1" s="2" t="s">
        <v>2998</v>
      </c>
      <c r="ALC1" s="2" t="s">
        <v>2999</v>
      </c>
      <c r="ALD1" s="2" t="s">
        <v>3000</v>
      </c>
      <c r="ALE1" s="2" t="s">
        <v>3001</v>
      </c>
      <c r="ALF1" s="2" t="s">
        <v>3002</v>
      </c>
      <c r="ALG1" s="2" t="s">
        <v>3003</v>
      </c>
      <c r="ALH1" s="2" t="s">
        <v>3004</v>
      </c>
      <c r="ALI1" s="2" t="s">
        <v>3005</v>
      </c>
      <c r="ALJ1" s="2" t="s">
        <v>3006</v>
      </c>
      <c r="ALK1" s="2" t="s">
        <v>3007</v>
      </c>
      <c r="ALL1" s="2" t="s">
        <v>3008</v>
      </c>
      <c r="ALM1" s="2" t="s">
        <v>3009</v>
      </c>
      <c r="ALN1" s="2" t="s">
        <v>3010</v>
      </c>
      <c r="ALO1" s="2" t="s">
        <v>3011</v>
      </c>
      <c r="ALP1" s="2" t="s">
        <v>3012</v>
      </c>
      <c r="ALQ1" s="2" t="s">
        <v>3013</v>
      </c>
      <c r="ALR1" s="2" t="s">
        <v>3014</v>
      </c>
      <c r="ALS1" s="2" t="s">
        <v>3015</v>
      </c>
      <c r="ALT1" s="2" t="s">
        <v>3016</v>
      </c>
      <c r="ALU1" s="2" t="s">
        <v>3017</v>
      </c>
      <c r="ALV1" s="2" t="s">
        <v>3018</v>
      </c>
      <c r="ALW1" s="2" t="s">
        <v>3019</v>
      </c>
      <c r="ALX1" s="2" t="s">
        <v>3020</v>
      </c>
      <c r="ALY1" s="2" t="s">
        <v>3021</v>
      </c>
      <c r="ALZ1" s="2" t="s">
        <v>3022</v>
      </c>
      <c r="AMA1" s="2" t="s">
        <v>3023</v>
      </c>
      <c r="AMB1" s="2" t="s">
        <v>3024</v>
      </c>
      <c r="AMC1" s="2" t="s">
        <v>3025</v>
      </c>
      <c r="AMD1" s="2" t="s">
        <v>3026</v>
      </c>
      <c r="AME1" s="2" t="s">
        <v>3027</v>
      </c>
      <c r="AMF1" s="2" t="s">
        <v>3028</v>
      </c>
      <c r="AMG1" s="2" t="s">
        <v>3029</v>
      </c>
      <c r="AMH1" s="2" t="s">
        <v>3030</v>
      </c>
      <c r="AMI1" s="2" t="s">
        <v>3031</v>
      </c>
      <c r="AMJ1" s="2" t="s">
        <v>3032</v>
      </c>
      <c r="AMK1" s="2" t="s">
        <v>3033</v>
      </c>
      <c r="AML1" s="2" t="s">
        <v>3034</v>
      </c>
      <c r="AMM1" s="2" t="s">
        <v>3035</v>
      </c>
      <c r="AMN1" s="2" t="s">
        <v>3036</v>
      </c>
      <c r="AMO1" s="2" t="s">
        <v>3037</v>
      </c>
      <c r="AMP1" s="2" t="s">
        <v>3038</v>
      </c>
      <c r="AMQ1" s="2" t="s">
        <v>3039</v>
      </c>
      <c r="AMR1" s="2" t="s">
        <v>3040</v>
      </c>
      <c r="AMS1" s="2" t="s">
        <v>3041</v>
      </c>
      <c r="AMT1" s="2" t="s">
        <v>3042</v>
      </c>
      <c r="AMU1" s="2" t="s">
        <v>3043</v>
      </c>
      <c r="AMV1" s="2" t="s">
        <v>3044</v>
      </c>
      <c r="AMW1" s="2" t="s">
        <v>3045</v>
      </c>
      <c r="AMX1" s="2" t="s">
        <v>3046</v>
      </c>
      <c r="AMY1" s="2" t="s">
        <v>3047</v>
      </c>
      <c r="AMZ1" s="2" t="s">
        <v>3048</v>
      </c>
      <c r="ANA1" s="2" t="s">
        <v>3049</v>
      </c>
      <c r="ANB1" s="2" t="s">
        <v>3050</v>
      </c>
      <c r="ANC1" s="2" t="s">
        <v>3051</v>
      </c>
      <c r="AND1" s="2" t="s">
        <v>3052</v>
      </c>
      <c r="ANE1" s="2" t="s">
        <v>3053</v>
      </c>
      <c r="ANF1" s="2" t="s">
        <v>3054</v>
      </c>
      <c r="ANG1" s="2" t="s">
        <v>3055</v>
      </c>
      <c r="ANH1" s="2" t="s">
        <v>3056</v>
      </c>
      <c r="ANI1" s="2" t="s">
        <v>3057</v>
      </c>
      <c r="ANJ1" s="2" t="s">
        <v>3058</v>
      </c>
      <c r="ANK1" s="2" t="s">
        <v>3059</v>
      </c>
      <c r="ANL1" s="2" t="s">
        <v>3060</v>
      </c>
      <c r="ANM1" s="2" t="s">
        <v>3061</v>
      </c>
      <c r="ANN1" s="2" t="s">
        <v>3062</v>
      </c>
      <c r="ANO1" s="2" t="s">
        <v>3063</v>
      </c>
      <c r="ANP1" s="2" t="s">
        <v>3064</v>
      </c>
      <c r="ANQ1" s="2" t="s">
        <v>3065</v>
      </c>
      <c r="ANR1" s="2" t="s">
        <v>3066</v>
      </c>
      <c r="ANS1" s="2" t="s">
        <v>3067</v>
      </c>
      <c r="ANT1" s="2" t="s">
        <v>3068</v>
      </c>
      <c r="ANU1" s="2" t="s">
        <v>3069</v>
      </c>
      <c r="ANV1" s="2" t="s">
        <v>3070</v>
      </c>
      <c r="ANW1" s="2" t="s">
        <v>3071</v>
      </c>
      <c r="ANX1" s="2" t="s">
        <v>3072</v>
      </c>
      <c r="ANY1" s="2" t="s">
        <v>3073</v>
      </c>
      <c r="ANZ1" s="2" t="s">
        <v>3074</v>
      </c>
      <c r="AOA1" s="2" t="s">
        <v>3075</v>
      </c>
      <c r="AOB1" s="2" t="s">
        <v>3076</v>
      </c>
      <c r="AOC1" s="2" t="s">
        <v>3077</v>
      </c>
      <c r="AOD1" s="2" t="s">
        <v>3078</v>
      </c>
      <c r="AOE1" s="2" t="s">
        <v>3079</v>
      </c>
      <c r="AOF1" s="2" t="s">
        <v>3080</v>
      </c>
      <c r="AOG1" s="2" t="s">
        <v>3081</v>
      </c>
      <c r="AOH1" s="2" t="s">
        <v>3082</v>
      </c>
      <c r="AOI1" s="2" t="s">
        <v>3083</v>
      </c>
      <c r="AOJ1" s="2" t="s">
        <v>3084</v>
      </c>
      <c r="AOK1" s="2" t="s">
        <v>3085</v>
      </c>
      <c r="AOL1" s="2" t="s">
        <v>3086</v>
      </c>
      <c r="AOM1" s="2" t="s">
        <v>3087</v>
      </c>
      <c r="AON1" s="2" t="s">
        <v>3088</v>
      </c>
      <c r="AOO1" s="2" t="s">
        <v>3089</v>
      </c>
      <c r="AOP1" s="2" t="s">
        <v>3090</v>
      </c>
      <c r="AOQ1" s="2" t="s">
        <v>3091</v>
      </c>
      <c r="AOR1" s="2" t="s">
        <v>3092</v>
      </c>
      <c r="AOS1" s="2" t="s">
        <v>3093</v>
      </c>
      <c r="AOT1" s="2" t="s">
        <v>3094</v>
      </c>
      <c r="AOU1" s="2" t="s">
        <v>3095</v>
      </c>
      <c r="AOV1" s="2" t="s">
        <v>3096</v>
      </c>
      <c r="AOW1" s="2" t="s">
        <v>3097</v>
      </c>
      <c r="AOX1" s="2" t="s">
        <v>3098</v>
      </c>
      <c r="AOY1" s="2" t="s">
        <v>3099</v>
      </c>
      <c r="AOZ1" s="2" t="s">
        <v>3100</v>
      </c>
      <c r="APA1" s="2" t="s">
        <v>3101</v>
      </c>
      <c r="APB1" s="2" t="s">
        <v>3102</v>
      </c>
      <c r="APC1" s="2" t="s">
        <v>3103</v>
      </c>
      <c r="APD1" s="2" t="s">
        <v>3104</v>
      </c>
      <c r="APE1" s="2" t="s">
        <v>3105</v>
      </c>
      <c r="APF1" s="2" t="s">
        <v>3106</v>
      </c>
      <c r="APG1" s="2" t="s">
        <v>3107</v>
      </c>
      <c r="APH1" s="2" t="s">
        <v>3108</v>
      </c>
      <c r="API1" s="2" t="s">
        <v>3109</v>
      </c>
      <c r="APJ1" s="2" t="s">
        <v>3110</v>
      </c>
      <c r="APK1" s="2" t="s">
        <v>3111</v>
      </c>
      <c r="APL1" s="2" t="s">
        <v>3112</v>
      </c>
      <c r="APM1" s="2" t="s">
        <v>3113</v>
      </c>
      <c r="APN1" s="2" t="s">
        <v>3114</v>
      </c>
      <c r="APO1" s="2" t="s">
        <v>3115</v>
      </c>
      <c r="APP1" s="2" t="s">
        <v>3116</v>
      </c>
      <c r="APQ1" s="2" t="s">
        <v>3117</v>
      </c>
      <c r="APR1" s="2" t="s">
        <v>3118</v>
      </c>
      <c r="APS1" s="2" t="s">
        <v>3119</v>
      </c>
      <c r="APT1" s="2" t="s">
        <v>3120</v>
      </c>
      <c r="APU1" s="2" t="s">
        <v>3121</v>
      </c>
      <c r="APV1" s="2" t="s">
        <v>3122</v>
      </c>
      <c r="APW1" s="2" t="s">
        <v>3123</v>
      </c>
      <c r="APX1" s="2" t="s">
        <v>3124</v>
      </c>
      <c r="APY1" s="2" t="s">
        <v>3125</v>
      </c>
      <c r="APZ1" s="2" t="s">
        <v>3126</v>
      </c>
      <c r="AQA1" s="2" t="s">
        <v>3127</v>
      </c>
      <c r="AQB1" s="2" t="s">
        <v>3128</v>
      </c>
      <c r="AQC1" s="2" t="s">
        <v>3129</v>
      </c>
      <c r="AQD1" s="2" t="s">
        <v>3130</v>
      </c>
      <c r="AQE1" s="2" t="s">
        <v>3131</v>
      </c>
      <c r="AQF1" s="2" t="s">
        <v>3132</v>
      </c>
      <c r="AQG1" s="2" t="s">
        <v>3133</v>
      </c>
      <c r="AQH1" s="2" t="s">
        <v>3134</v>
      </c>
      <c r="AQI1" s="2" t="s">
        <v>3135</v>
      </c>
      <c r="AQJ1" s="2" t="s">
        <v>3136</v>
      </c>
      <c r="AQK1" s="2" t="s">
        <v>3137</v>
      </c>
      <c r="AQL1" s="2" t="s">
        <v>3138</v>
      </c>
      <c r="AQM1" s="2" t="s">
        <v>3139</v>
      </c>
      <c r="AQN1" s="2" t="s">
        <v>3140</v>
      </c>
      <c r="AQO1" s="2" t="s">
        <v>3141</v>
      </c>
      <c r="AQP1" s="2" t="s">
        <v>3142</v>
      </c>
      <c r="AQQ1" s="2" t="s">
        <v>3143</v>
      </c>
      <c r="AQR1" s="2" t="s">
        <v>3144</v>
      </c>
      <c r="AQS1" s="2" t="s">
        <v>3145</v>
      </c>
      <c r="AQT1" s="2" t="s">
        <v>3146</v>
      </c>
      <c r="AQU1" s="2" t="s">
        <v>3147</v>
      </c>
      <c r="AQV1" s="2" t="s">
        <v>3148</v>
      </c>
      <c r="AQW1" s="2" t="s">
        <v>3149</v>
      </c>
      <c r="AQX1" s="2" t="s">
        <v>3150</v>
      </c>
      <c r="AQY1" s="2" t="s">
        <v>3151</v>
      </c>
      <c r="AQZ1" s="2" t="s">
        <v>3152</v>
      </c>
      <c r="ARA1" s="2" t="s">
        <v>3153</v>
      </c>
      <c r="ARB1" s="2" t="s">
        <v>3154</v>
      </c>
      <c r="ARC1" s="2" t="s">
        <v>3155</v>
      </c>
      <c r="ARD1" s="2" t="s">
        <v>3156</v>
      </c>
      <c r="ARE1" s="2" t="s">
        <v>3157</v>
      </c>
      <c r="ARF1" s="2" t="s">
        <v>3158</v>
      </c>
      <c r="ARG1" s="2" t="s">
        <v>3159</v>
      </c>
      <c r="ARH1" s="2" t="s">
        <v>3160</v>
      </c>
      <c r="ARI1" s="2" t="s">
        <v>3161</v>
      </c>
      <c r="ARJ1" s="2" t="s">
        <v>3162</v>
      </c>
      <c r="ARK1" s="2" t="s">
        <v>3163</v>
      </c>
      <c r="ARL1" s="2" t="s">
        <v>3164</v>
      </c>
      <c r="ARM1" s="2" t="s">
        <v>3165</v>
      </c>
      <c r="ARN1" s="2" t="s">
        <v>3166</v>
      </c>
      <c r="ARO1" s="2" t="s">
        <v>3167</v>
      </c>
      <c r="ARP1" s="2" t="s">
        <v>3168</v>
      </c>
      <c r="ARQ1" s="2" t="s">
        <v>3169</v>
      </c>
      <c r="ARR1" s="2" t="s">
        <v>3170</v>
      </c>
      <c r="ARS1" s="2" t="s">
        <v>3171</v>
      </c>
      <c r="ART1" s="2" t="s">
        <v>3172</v>
      </c>
      <c r="ARU1" s="2" t="s">
        <v>3173</v>
      </c>
      <c r="ARV1" s="2" t="s">
        <v>3174</v>
      </c>
      <c r="ARW1" s="2" t="s">
        <v>3175</v>
      </c>
      <c r="ARX1" s="2" t="s">
        <v>3176</v>
      </c>
      <c r="ARY1" s="2" t="s">
        <v>3177</v>
      </c>
      <c r="ARZ1" s="2" t="s">
        <v>3178</v>
      </c>
      <c r="ASA1" s="2" t="s">
        <v>3179</v>
      </c>
      <c r="ASB1" s="2" t="s">
        <v>3180</v>
      </c>
      <c r="ASC1" s="2" t="s">
        <v>3181</v>
      </c>
      <c r="ASD1" s="2" t="s">
        <v>3182</v>
      </c>
      <c r="ASE1" s="2" t="s">
        <v>3183</v>
      </c>
      <c r="ASF1" s="2" t="s">
        <v>3184</v>
      </c>
      <c r="ASG1" s="2" t="s">
        <v>3185</v>
      </c>
      <c r="ASH1" s="2" t="s">
        <v>3186</v>
      </c>
      <c r="ASI1" s="2" t="s">
        <v>3187</v>
      </c>
      <c r="ASJ1" s="2" t="s">
        <v>3188</v>
      </c>
      <c r="ASK1" s="2" t="s">
        <v>3189</v>
      </c>
      <c r="ASL1" s="2" t="s">
        <v>3190</v>
      </c>
      <c r="ASM1" s="2" t="s">
        <v>3191</v>
      </c>
      <c r="ASN1" s="2" t="s">
        <v>3192</v>
      </c>
      <c r="ASO1" s="2" t="s">
        <v>3193</v>
      </c>
      <c r="ASP1" s="2" t="s">
        <v>3194</v>
      </c>
      <c r="ASQ1" s="2" t="s">
        <v>3195</v>
      </c>
      <c r="ASR1" s="2" t="s">
        <v>3196</v>
      </c>
      <c r="ASS1" s="2" t="s">
        <v>3197</v>
      </c>
      <c r="AST1" s="2" t="s">
        <v>3198</v>
      </c>
      <c r="ASU1" s="2" t="s">
        <v>3199</v>
      </c>
      <c r="ASV1" s="2" t="s">
        <v>3200</v>
      </c>
      <c r="ASW1" s="2" t="s">
        <v>3201</v>
      </c>
      <c r="ASX1" s="2" t="s">
        <v>3202</v>
      </c>
      <c r="ASY1" s="2" t="s">
        <v>3203</v>
      </c>
      <c r="ASZ1" s="2" t="s">
        <v>3204</v>
      </c>
      <c r="ATA1" s="2" t="s">
        <v>3205</v>
      </c>
      <c r="ATB1" s="2" t="s">
        <v>3206</v>
      </c>
      <c r="ATC1" s="2" t="s">
        <v>3207</v>
      </c>
      <c r="ATD1" s="2" t="s">
        <v>3208</v>
      </c>
      <c r="ATE1" s="2" t="s">
        <v>3209</v>
      </c>
      <c r="ATF1" s="2" t="s">
        <v>3210</v>
      </c>
      <c r="ATG1" s="2" t="s">
        <v>3211</v>
      </c>
      <c r="ATH1" s="2" t="s">
        <v>3212</v>
      </c>
      <c r="ATI1" s="2" t="s">
        <v>3213</v>
      </c>
      <c r="ATJ1" s="2" t="s">
        <v>3214</v>
      </c>
      <c r="ATK1" s="2" t="s">
        <v>3215</v>
      </c>
      <c r="ATL1" s="2" t="s">
        <v>3216</v>
      </c>
      <c r="ATM1" s="2" t="s">
        <v>3217</v>
      </c>
      <c r="ATN1" s="2" t="s">
        <v>3218</v>
      </c>
      <c r="ATO1" s="2" t="s">
        <v>3219</v>
      </c>
      <c r="ATP1" s="2" t="s">
        <v>3220</v>
      </c>
      <c r="ATQ1" s="2" t="s">
        <v>3221</v>
      </c>
      <c r="ATR1" s="2" t="s">
        <v>3222</v>
      </c>
      <c r="ATS1" s="2" t="s">
        <v>3223</v>
      </c>
      <c r="ATT1" s="2" t="s">
        <v>3224</v>
      </c>
      <c r="ATU1" s="2" t="s">
        <v>3225</v>
      </c>
      <c r="ATV1" s="2" t="s">
        <v>3226</v>
      </c>
      <c r="ATW1" s="2" t="s">
        <v>3227</v>
      </c>
      <c r="ATX1" s="2" t="s">
        <v>3228</v>
      </c>
      <c r="ATY1" s="2" t="s">
        <v>3229</v>
      </c>
      <c r="ATZ1" s="2" t="s">
        <v>3230</v>
      </c>
      <c r="AUA1" s="2" t="s">
        <v>3231</v>
      </c>
      <c r="AUB1" s="2" t="s">
        <v>3232</v>
      </c>
      <c r="AUC1" s="2" t="s">
        <v>3233</v>
      </c>
      <c r="AUD1" s="2" t="s">
        <v>3234</v>
      </c>
      <c r="AUE1" s="2" t="s">
        <v>3235</v>
      </c>
      <c r="AUF1" s="2" t="s">
        <v>3236</v>
      </c>
      <c r="AUG1" s="2" t="s">
        <v>3237</v>
      </c>
      <c r="AUH1" s="2" t="s">
        <v>3238</v>
      </c>
      <c r="AUI1" s="2" t="s">
        <v>3239</v>
      </c>
      <c r="AUJ1" s="2" t="s">
        <v>3240</v>
      </c>
      <c r="AUK1" s="2" t="s">
        <v>3241</v>
      </c>
      <c r="AUL1" s="2" t="s">
        <v>3242</v>
      </c>
      <c r="AUM1" s="2" t="s">
        <v>3243</v>
      </c>
      <c r="AUN1" s="2" t="s">
        <v>3244</v>
      </c>
      <c r="AUO1" s="2" t="s">
        <v>3245</v>
      </c>
      <c r="AUP1" s="2" t="s">
        <v>3246</v>
      </c>
      <c r="AUQ1" s="2" t="s">
        <v>3247</v>
      </c>
      <c r="AUR1" s="2" t="s">
        <v>3248</v>
      </c>
      <c r="AUS1" s="2" t="s">
        <v>3249</v>
      </c>
      <c r="AUT1" s="2" t="s">
        <v>3250</v>
      </c>
      <c r="AUU1" s="2" t="s">
        <v>3251</v>
      </c>
      <c r="AUV1" s="2" t="s">
        <v>3252</v>
      </c>
      <c r="AUW1" s="2" t="s">
        <v>3253</v>
      </c>
      <c r="AUX1" s="2" t="s">
        <v>3254</v>
      </c>
      <c r="AUY1" s="2" t="s">
        <v>3255</v>
      </c>
      <c r="AUZ1" s="2" t="s">
        <v>3256</v>
      </c>
      <c r="AVA1" s="2" t="s">
        <v>3257</v>
      </c>
      <c r="AVB1" s="2" t="s">
        <v>3258</v>
      </c>
      <c r="AVC1" s="2" t="s">
        <v>3259</v>
      </c>
      <c r="AVD1" s="2" t="s">
        <v>3260</v>
      </c>
      <c r="AVE1" s="2" t="s">
        <v>3261</v>
      </c>
      <c r="AVF1" s="2" t="s">
        <v>3262</v>
      </c>
      <c r="AVG1" s="2" t="s">
        <v>3263</v>
      </c>
      <c r="AVH1" s="2" t="s">
        <v>3264</v>
      </c>
      <c r="AVI1" s="2" t="s">
        <v>3265</v>
      </c>
      <c r="AVJ1" s="2" t="s">
        <v>3266</v>
      </c>
      <c r="AVK1" s="2" t="s">
        <v>3267</v>
      </c>
      <c r="AVL1" s="2" t="s">
        <v>3268</v>
      </c>
      <c r="AVM1" s="2" t="s">
        <v>3269</v>
      </c>
      <c r="AVN1" s="2" t="s">
        <v>3270</v>
      </c>
      <c r="AVO1" s="2" t="s">
        <v>3271</v>
      </c>
      <c r="AVP1" s="2" t="s">
        <v>3272</v>
      </c>
      <c r="AVQ1" s="2" t="s">
        <v>3273</v>
      </c>
      <c r="AVR1" s="2" t="s">
        <v>3274</v>
      </c>
      <c r="AVS1" s="2" t="s">
        <v>3275</v>
      </c>
      <c r="AVT1" s="2" t="s">
        <v>3276</v>
      </c>
      <c r="AVU1" s="2" t="s">
        <v>3277</v>
      </c>
      <c r="AVV1" s="2" t="s">
        <v>3278</v>
      </c>
      <c r="AVW1" s="2" t="s">
        <v>3279</v>
      </c>
      <c r="AVX1" s="2" t="s">
        <v>3280</v>
      </c>
      <c r="AVY1" s="2" t="s">
        <v>3281</v>
      </c>
      <c r="AVZ1" s="2" t="s">
        <v>3282</v>
      </c>
      <c r="AWA1" s="2" t="s">
        <v>3283</v>
      </c>
      <c r="AWB1" s="2" t="s">
        <v>3284</v>
      </c>
      <c r="AWC1" s="2" t="s">
        <v>3285</v>
      </c>
      <c r="AWD1" s="2" t="s">
        <v>3286</v>
      </c>
      <c r="AWE1" s="2" t="s">
        <v>3287</v>
      </c>
      <c r="AWF1" s="2" t="s">
        <v>3288</v>
      </c>
      <c r="AWG1" s="2" t="s">
        <v>3289</v>
      </c>
      <c r="AWH1" s="2" t="s">
        <v>3290</v>
      </c>
      <c r="AWI1" s="2" t="s">
        <v>3291</v>
      </c>
      <c r="AWJ1" s="2" t="s">
        <v>3292</v>
      </c>
      <c r="AWK1" s="2" t="s">
        <v>3293</v>
      </c>
      <c r="AWL1" s="2" t="s">
        <v>3294</v>
      </c>
      <c r="AWM1" s="2" t="s">
        <v>3295</v>
      </c>
      <c r="AWN1" s="2" t="s">
        <v>3296</v>
      </c>
      <c r="AWO1" s="2" t="s">
        <v>3297</v>
      </c>
      <c r="AWP1" s="2" t="s">
        <v>3298</v>
      </c>
      <c r="AWQ1" s="2" t="s">
        <v>3299</v>
      </c>
      <c r="AWR1" s="2" t="s">
        <v>3300</v>
      </c>
      <c r="AWS1" s="2" t="s">
        <v>3301</v>
      </c>
      <c r="AWT1" s="2" t="s">
        <v>3302</v>
      </c>
      <c r="AWU1" s="2" t="s">
        <v>3303</v>
      </c>
      <c r="AWV1" s="2" t="s">
        <v>3304</v>
      </c>
      <c r="AWW1" s="2" t="s">
        <v>3305</v>
      </c>
      <c r="AWX1" s="2" t="s">
        <v>3306</v>
      </c>
      <c r="AWY1" s="2" t="s">
        <v>3307</v>
      </c>
      <c r="AWZ1" s="2" t="s">
        <v>3308</v>
      </c>
      <c r="AXA1" s="2" t="s">
        <v>3309</v>
      </c>
      <c r="AXB1" s="2" t="s">
        <v>3310</v>
      </c>
      <c r="AXC1" s="2" t="s">
        <v>3311</v>
      </c>
      <c r="AXD1" s="2" t="s">
        <v>3312</v>
      </c>
      <c r="AXE1" s="2" t="s">
        <v>3313</v>
      </c>
      <c r="AXF1" s="2" t="s">
        <v>3314</v>
      </c>
      <c r="AXG1" s="2" t="s">
        <v>3315</v>
      </c>
      <c r="AXH1" s="2" t="s">
        <v>3316</v>
      </c>
      <c r="AXI1" s="2" t="s">
        <v>3317</v>
      </c>
      <c r="AXJ1" s="2" t="s">
        <v>3318</v>
      </c>
      <c r="AXK1" s="2" t="s">
        <v>3319</v>
      </c>
      <c r="AXL1" s="2" t="s">
        <v>3320</v>
      </c>
      <c r="AXM1" s="2" t="s">
        <v>3321</v>
      </c>
      <c r="AXN1" s="2" t="s">
        <v>3322</v>
      </c>
      <c r="AXO1" s="2" t="s">
        <v>3323</v>
      </c>
      <c r="AXP1" s="2" t="s">
        <v>3324</v>
      </c>
      <c r="AXQ1" s="2" t="s">
        <v>3325</v>
      </c>
      <c r="AXR1" s="2" t="s">
        <v>3326</v>
      </c>
      <c r="AXS1" s="2" t="s">
        <v>3327</v>
      </c>
      <c r="AXT1" s="2" t="s">
        <v>3328</v>
      </c>
      <c r="AXU1" s="2" t="s">
        <v>3329</v>
      </c>
      <c r="AXV1" s="2" t="s">
        <v>3330</v>
      </c>
      <c r="AXW1" s="2" t="s">
        <v>3331</v>
      </c>
      <c r="AXX1" s="2" t="s">
        <v>3332</v>
      </c>
      <c r="AXY1" s="2" t="s">
        <v>3333</v>
      </c>
      <c r="AXZ1" s="2" t="s">
        <v>3334</v>
      </c>
      <c r="AYA1" s="2" t="s">
        <v>3335</v>
      </c>
      <c r="AYB1" s="2" t="s">
        <v>3336</v>
      </c>
      <c r="AYC1" s="2" t="s">
        <v>3337</v>
      </c>
      <c r="AYD1" s="2" t="s">
        <v>3338</v>
      </c>
      <c r="AYE1" s="2" t="s">
        <v>3339</v>
      </c>
      <c r="AYF1" s="2" t="s">
        <v>3340</v>
      </c>
      <c r="AYG1" s="2" t="s">
        <v>3341</v>
      </c>
      <c r="AYH1" s="2" t="s">
        <v>3342</v>
      </c>
      <c r="AYI1" s="2" t="s">
        <v>3343</v>
      </c>
      <c r="AYJ1" s="2" t="s">
        <v>3344</v>
      </c>
      <c r="AYK1" s="2" t="s">
        <v>3345</v>
      </c>
      <c r="AYL1" s="2" t="s">
        <v>3346</v>
      </c>
      <c r="AYM1" s="2" t="s">
        <v>3347</v>
      </c>
      <c r="AYN1" s="2" t="s">
        <v>3348</v>
      </c>
      <c r="AYO1" s="2" t="s">
        <v>3349</v>
      </c>
      <c r="AYP1" s="2" t="s">
        <v>3350</v>
      </c>
      <c r="AYQ1" s="2" t="s">
        <v>3351</v>
      </c>
      <c r="AYR1" s="2" t="s">
        <v>3352</v>
      </c>
      <c r="AYS1" s="2" t="s">
        <v>3353</v>
      </c>
      <c r="AYT1" s="2" t="s">
        <v>3354</v>
      </c>
      <c r="AYU1" s="2" t="s">
        <v>3355</v>
      </c>
      <c r="AYV1" s="2" t="s">
        <v>3356</v>
      </c>
      <c r="AYW1" s="2" t="s">
        <v>3357</v>
      </c>
      <c r="AYX1" s="2" t="s">
        <v>3358</v>
      </c>
      <c r="AYY1" s="2" t="s">
        <v>3359</v>
      </c>
      <c r="AYZ1" s="2" t="s">
        <v>3360</v>
      </c>
      <c r="AZA1" s="2" t="s">
        <v>3361</v>
      </c>
      <c r="AZB1" s="2" t="s">
        <v>3362</v>
      </c>
      <c r="AZC1" s="2" t="s">
        <v>3363</v>
      </c>
      <c r="AZD1" s="2" t="s">
        <v>3364</v>
      </c>
      <c r="AZE1" s="2" t="s">
        <v>3365</v>
      </c>
      <c r="AZF1" s="2" t="s">
        <v>3366</v>
      </c>
      <c r="AZG1" s="2" t="s">
        <v>3367</v>
      </c>
      <c r="AZH1" s="2" t="s">
        <v>3368</v>
      </c>
      <c r="AZI1" s="2" t="s">
        <v>3369</v>
      </c>
      <c r="AZJ1" s="2" t="s">
        <v>3370</v>
      </c>
      <c r="AZK1" s="2" t="s">
        <v>3371</v>
      </c>
      <c r="AZL1" s="2" t="s">
        <v>3372</v>
      </c>
      <c r="AZM1" s="2" t="s">
        <v>3373</v>
      </c>
      <c r="AZN1" s="2" t="s">
        <v>3374</v>
      </c>
      <c r="AZO1" s="2" t="s">
        <v>3375</v>
      </c>
      <c r="AZP1" s="2" t="s">
        <v>3376</v>
      </c>
      <c r="AZQ1" s="2" t="s">
        <v>3377</v>
      </c>
      <c r="AZR1" s="2" t="s">
        <v>3378</v>
      </c>
      <c r="AZS1" s="2" t="s">
        <v>3379</v>
      </c>
      <c r="AZT1" s="2" t="s">
        <v>3380</v>
      </c>
      <c r="AZU1" s="2" t="s">
        <v>3381</v>
      </c>
      <c r="AZV1" s="2" t="s">
        <v>3382</v>
      </c>
      <c r="AZW1" s="2" t="s">
        <v>3383</v>
      </c>
      <c r="AZX1" s="2" t="s">
        <v>3384</v>
      </c>
      <c r="AZY1" s="2" t="s">
        <v>3385</v>
      </c>
      <c r="AZZ1" s="2" t="s">
        <v>3386</v>
      </c>
      <c r="BAA1" s="2" t="s">
        <v>3387</v>
      </c>
      <c r="BAB1" s="2" t="s">
        <v>3388</v>
      </c>
      <c r="BAC1" s="2" t="s">
        <v>3389</v>
      </c>
      <c r="BAD1" s="2" t="s">
        <v>3390</v>
      </c>
      <c r="BAE1" s="2" t="s">
        <v>3391</v>
      </c>
      <c r="BAF1" s="2" t="s">
        <v>3392</v>
      </c>
      <c r="BAG1" s="2" t="s">
        <v>3393</v>
      </c>
      <c r="BAH1" s="2" t="s">
        <v>3394</v>
      </c>
      <c r="BAI1" s="2" t="s">
        <v>3395</v>
      </c>
      <c r="BAJ1" s="2" t="s">
        <v>3396</v>
      </c>
      <c r="BAK1" s="2" t="s">
        <v>3397</v>
      </c>
      <c r="BAL1" s="2" t="s">
        <v>3398</v>
      </c>
      <c r="BAM1" s="2" t="s">
        <v>3399</v>
      </c>
      <c r="BAN1" s="2" t="s">
        <v>3400</v>
      </c>
      <c r="BAO1" s="2" t="s">
        <v>3401</v>
      </c>
      <c r="BAP1" s="2" t="s">
        <v>3402</v>
      </c>
      <c r="BAQ1" s="2" t="s">
        <v>3403</v>
      </c>
      <c r="BAR1" s="2" t="s">
        <v>3404</v>
      </c>
      <c r="BAS1" s="2" t="s">
        <v>3405</v>
      </c>
      <c r="BAT1" s="2" t="s">
        <v>3406</v>
      </c>
      <c r="BAU1" s="2" t="s">
        <v>3407</v>
      </c>
      <c r="BAV1" s="2" t="s">
        <v>3408</v>
      </c>
      <c r="BAW1" s="2" t="s">
        <v>3409</v>
      </c>
      <c r="BAX1" s="2" t="s">
        <v>3410</v>
      </c>
      <c r="BAY1" s="2" t="s">
        <v>3411</v>
      </c>
      <c r="BAZ1" s="2" t="s">
        <v>3412</v>
      </c>
      <c r="BBA1" s="2" t="s">
        <v>3413</v>
      </c>
      <c r="BBB1" s="2" t="s">
        <v>3414</v>
      </c>
      <c r="BBC1" s="2" t="s">
        <v>3415</v>
      </c>
      <c r="BBD1" s="2" t="s">
        <v>3416</v>
      </c>
      <c r="BBE1" s="2" t="s">
        <v>3417</v>
      </c>
      <c r="BBF1" s="2" t="s">
        <v>3418</v>
      </c>
      <c r="BBG1" s="2" t="s">
        <v>3419</v>
      </c>
      <c r="BBH1" s="2" t="s">
        <v>3420</v>
      </c>
      <c r="BBI1" s="2" t="s">
        <v>3421</v>
      </c>
      <c r="BBJ1" s="2" t="s">
        <v>3422</v>
      </c>
      <c r="BBK1" s="2" t="s">
        <v>3423</v>
      </c>
      <c r="BBL1" s="2" t="s">
        <v>3424</v>
      </c>
      <c r="BBM1" s="2" t="s">
        <v>3425</v>
      </c>
      <c r="BBN1" s="2" t="s">
        <v>3426</v>
      </c>
      <c r="BBO1" s="2" t="s">
        <v>3427</v>
      </c>
      <c r="BBP1" s="2" t="s">
        <v>3428</v>
      </c>
      <c r="BBQ1" s="2" t="s">
        <v>3429</v>
      </c>
      <c r="BBR1" s="2" t="s">
        <v>3430</v>
      </c>
      <c r="BBS1" s="2" t="s">
        <v>3431</v>
      </c>
      <c r="BBT1" s="2" t="s">
        <v>3432</v>
      </c>
      <c r="BBU1" s="2" t="s">
        <v>3433</v>
      </c>
      <c r="BBV1" s="2" t="s">
        <v>3434</v>
      </c>
      <c r="BBW1" s="2" t="s">
        <v>3435</v>
      </c>
      <c r="BBX1" s="2" t="s">
        <v>3436</v>
      </c>
      <c r="BBY1" s="2" t="s">
        <v>3437</v>
      </c>
      <c r="BBZ1" s="2" t="s">
        <v>3438</v>
      </c>
      <c r="BCA1" s="2" t="s">
        <v>3439</v>
      </c>
      <c r="BCB1" s="2" t="s">
        <v>3440</v>
      </c>
      <c r="BCC1" s="2" t="s">
        <v>3441</v>
      </c>
      <c r="BCD1" s="2" t="s">
        <v>3442</v>
      </c>
      <c r="BCE1" s="2" t="s">
        <v>3443</v>
      </c>
      <c r="BCF1" s="2" t="s">
        <v>3444</v>
      </c>
      <c r="BCG1" s="2" t="s">
        <v>3445</v>
      </c>
      <c r="BCH1" s="2" t="s">
        <v>3446</v>
      </c>
      <c r="BCI1" s="2" t="s">
        <v>3447</v>
      </c>
      <c r="BCJ1" s="2" t="s">
        <v>3448</v>
      </c>
      <c r="BCK1" s="2" t="s">
        <v>3449</v>
      </c>
      <c r="BCL1" s="2" t="s">
        <v>3450</v>
      </c>
      <c r="BCM1" s="2" t="s">
        <v>3451</v>
      </c>
      <c r="BCN1" s="2" t="s">
        <v>3452</v>
      </c>
      <c r="BCO1" s="2" t="s">
        <v>3453</v>
      </c>
      <c r="BCP1" s="2" t="s">
        <v>3454</v>
      </c>
      <c r="BCQ1" s="2" t="s">
        <v>3455</v>
      </c>
      <c r="BCR1" s="2" t="s">
        <v>3456</v>
      </c>
      <c r="BCS1" s="2" t="s">
        <v>3457</v>
      </c>
      <c r="BCT1" s="2" t="s">
        <v>3458</v>
      </c>
      <c r="BCU1" s="2" t="s">
        <v>3459</v>
      </c>
      <c r="BCV1" s="2" t="s">
        <v>3460</v>
      </c>
      <c r="BCW1" s="2" t="s">
        <v>3461</v>
      </c>
      <c r="BCX1" s="2" t="s">
        <v>3462</v>
      </c>
      <c r="BCY1" s="2" t="s">
        <v>3463</v>
      </c>
      <c r="BCZ1" s="2" t="s">
        <v>3464</v>
      </c>
      <c r="BDA1" s="2" t="s">
        <v>3465</v>
      </c>
      <c r="BDB1" s="2" t="s">
        <v>3466</v>
      </c>
      <c r="BDC1" s="2" t="s">
        <v>3467</v>
      </c>
      <c r="BDD1" s="2" t="s">
        <v>3468</v>
      </c>
      <c r="BDE1" s="2" t="s">
        <v>3469</v>
      </c>
      <c r="BDF1" s="2" t="s">
        <v>3470</v>
      </c>
      <c r="BDG1" s="2" t="s">
        <v>3471</v>
      </c>
      <c r="BDH1" s="2" t="s">
        <v>3472</v>
      </c>
      <c r="BDI1" s="2" t="s">
        <v>3473</v>
      </c>
      <c r="BDJ1" s="2" t="s">
        <v>3474</v>
      </c>
      <c r="BDK1" s="2" t="s">
        <v>3475</v>
      </c>
      <c r="BDL1" s="2" t="s">
        <v>3476</v>
      </c>
      <c r="BDM1" s="2" t="s">
        <v>3477</v>
      </c>
      <c r="BDN1" s="2" t="s">
        <v>3478</v>
      </c>
      <c r="BDO1" s="2" t="s">
        <v>3479</v>
      </c>
      <c r="BDP1" s="2" t="s">
        <v>3480</v>
      </c>
      <c r="BDQ1" s="2" t="s">
        <v>3481</v>
      </c>
      <c r="BDR1" s="2" t="s">
        <v>3482</v>
      </c>
      <c r="BDS1" s="2" t="s">
        <v>3483</v>
      </c>
      <c r="BDT1" s="2" t="s">
        <v>3484</v>
      </c>
      <c r="BDU1" s="2" t="s">
        <v>3485</v>
      </c>
      <c r="BDV1" s="2" t="s">
        <v>3486</v>
      </c>
      <c r="BDW1" s="2" t="s">
        <v>3487</v>
      </c>
      <c r="BDX1" s="2" t="s">
        <v>3488</v>
      </c>
      <c r="BDY1" s="2" t="s">
        <v>3489</v>
      </c>
      <c r="BDZ1" s="2" t="s">
        <v>3490</v>
      </c>
      <c r="BEA1" s="2" t="s">
        <v>3491</v>
      </c>
      <c r="BEB1" s="2" t="s">
        <v>3492</v>
      </c>
      <c r="BEC1" s="2" t="s">
        <v>3493</v>
      </c>
      <c r="BED1" s="2" t="s">
        <v>3494</v>
      </c>
      <c r="BEE1" s="2" t="s">
        <v>3495</v>
      </c>
      <c r="BEF1" s="2" t="s">
        <v>3496</v>
      </c>
      <c r="BEG1" s="2" t="s">
        <v>3497</v>
      </c>
      <c r="BEH1" s="2" t="s">
        <v>3498</v>
      </c>
      <c r="BEI1" s="2" t="s">
        <v>3499</v>
      </c>
      <c r="BEJ1" s="2" t="s">
        <v>3500</v>
      </c>
      <c r="BEK1" s="2" t="s">
        <v>3501</v>
      </c>
      <c r="BEL1" s="2" t="s">
        <v>3502</v>
      </c>
      <c r="BEM1" s="2" t="s">
        <v>3503</v>
      </c>
      <c r="BEN1" s="2" t="s">
        <v>3504</v>
      </c>
      <c r="BEO1" s="2" t="s">
        <v>3505</v>
      </c>
      <c r="BEP1" s="2" t="s">
        <v>3506</v>
      </c>
      <c r="BEQ1" s="2" t="s">
        <v>3507</v>
      </c>
      <c r="BER1" s="2" t="s">
        <v>3508</v>
      </c>
      <c r="BES1" s="2" t="s">
        <v>3509</v>
      </c>
      <c r="BET1" s="2" t="s">
        <v>3510</v>
      </c>
      <c r="BEU1" s="2" t="s">
        <v>3511</v>
      </c>
      <c r="BEV1" s="2" t="s">
        <v>3512</v>
      </c>
      <c r="BEW1" s="2" t="s">
        <v>3513</v>
      </c>
      <c r="BEX1" s="2" t="s">
        <v>3514</v>
      </c>
      <c r="BEY1" s="2" t="s">
        <v>3515</v>
      </c>
      <c r="BEZ1" s="2" t="s">
        <v>3516</v>
      </c>
      <c r="BFA1" s="2" t="s">
        <v>3517</v>
      </c>
      <c r="BFB1" s="2" t="s">
        <v>3518</v>
      </c>
      <c r="BFC1" s="2" t="s">
        <v>3519</v>
      </c>
      <c r="BFD1" s="2" t="s">
        <v>3520</v>
      </c>
      <c r="BFE1" s="2" t="s">
        <v>3521</v>
      </c>
      <c r="BFF1" s="2" t="s">
        <v>3522</v>
      </c>
      <c r="BFG1" s="2" t="s">
        <v>3523</v>
      </c>
      <c r="BFH1" s="2" t="s">
        <v>3524</v>
      </c>
      <c r="BFI1" s="2" t="s">
        <v>3525</v>
      </c>
      <c r="BFJ1" s="2" t="s">
        <v>3526</v>
      </c>
      <c r="BFK1" s="2" t="s">
        <v>3527</v>
      </c>
      <c r="BFL1" s="2" t="s">
        <v>3528</v>
      </c>
      <c r="BFM1" s="2" t="s">
        <v>3529</v>
      </c>
      <c r="BFN1" s="2" t="s">
        <v>3530</v>
      </c>
      <c r="BFO1" s="2" t="s">
        <v>3531</v>
      </c>
      <c r="BFP1" s="2" t="s">
        <v>3532</v>
      </c>
      <c r="BFQ1" s="2" t="s">
        <v>3533</v>
      </c>
      <c r="BFR1" s="2" t="s">
        <v>3534</v>
      </c>
      <c r="BFS1" s="2" t="s">
        <v>3535</v>
      </c>
      <c r="BFT1" s="2" t="s">
        <v>3536</v>
      </c>
      <c r="BFU1" s="2" t="s">
        <v>3537</v>
      </c>
      <c r="BFV1" s="2" t="s">
        <v>3538</v>
      </c>
      <c r="BFW1" s="2" t="s">
        <v>3539</v>
      </c>
      <c r="BFX1" s="2" t="s">
        <v>3540</v>
      </c>
      <c r="BFY1" s="2" t="s">
        <v>3541</v>
      </c>
      <c r="BFZ1" s="2" t="s">
        <v>3542</v>
      </c>
      <c r="BGA1" s="2" t="s">
        <v>3543</v>
      </c>
      <c r="BGB1" s="2" t="s">
        <v>3544</v>
      </c>
      <c r="BGC1" s="2" t="s">
        <v>3545</v>
      </c>
      <c r="BGD1" s="2" t="s">
        <v>3546</v>
      </c>
      <c r="BGE1" s="2" t="s">
        <v>3547</v>
      </c>
      <c r="BGF1" s="2" t="s">
        <v>3548</v>
      </c>
      <c r="BGG1" s="2" t="s">
        <v>3549</v>
      </c>
      <c r="BGH1" s="2" t="s">
        <v>3550</v>
      </c>
      <c r="BGI1" s="2" t="s">
        <v>3551</v>
      </c>
      <c r="BGJ1" s="2" t="s">
        <v>3552</v>
      </c>
      <c r="BGK1" s="2" t="s">
        <v>3553</v>
      </c>
      <c r="BGL1" s="2" t="s">
        <v>3554</v>
      </c>
      <c r="BGM1" s="2" t="s">
        <v>3555</v>
      </c>
      <c r="BGN1" s="2" t="s">
        <v>3556</v>
      </c>
      <c r="BGO1" s="2" t="s">
        <v>3557</v>
      </c>
      <c r="BGP1" s="2" t="s">
        <v>3558</v>
      </c>
      <c r="BGQ1" s="2" t="s">
        <v>3559</v>
      </c>
      <c r="BGR1" s="2" t="s">
        <v>3560</v>
      </c>
      <c r="BGS1" s="2" t="s">
        <v>3561</v>
      </c>
      <c r="BGT1" s="2" t="s">
        <v>3562</v>
      </c>
      <c r="BGU1" s="2" t="s">
        <v>3563</v>
      </c>
      <c r="BGV1" s="2" t="s">
        <v>3564</v>
      </c>
      <c r="BGW1" s="2" t="s">
        <v>3565</v>
      </c>
      <c r="BGX1" s="2" t="s">
        <v>3566</v>
      </c>
      <c r="BGY1" s="2" t="s">
        <v>3567</v>
      </c>
      <c r="BGZ1" s="2" t="s">
        <v>3568</v>
      </c>
      <c r="BHA1" s="2" t="s">
        <v>3569</v>
      </c>
      <c r="BHB1" s="2" t="s">
        <v>3570</v>
      </c>
      <c r="BHC1" s="2" t="s">
        <v>3571</v>
      </c>
      <c r="BHD1" s="2" t="s">
        <v>3572</v>
      </c>
      <c r="BHE1" s="2" t="s">
        <v>3573</v>
      </c>
      <c r="BHF1" s="2" t="s">
        <v>3574</v>
      </c>
      <c r="BHG1" s="2" t="s">
        <v>3575</v>
      </c>
      <c r="BHH1" s="2" t="s">
        <v>3576</v>
      </c>
      <c r="BHI1" s="2" t="s">
        <v>3577</v>
      </c>
      <c r="BHJ1" s="2" t="s">
        <v>3578</v>
      </c>
      <c r="BHK1" s="2" t="s">
        <v>3579</v>
      </c>
      <c r="BHL1" s="2" t="s">
        <v>3580</v>
      </c>
      <c r="BHM1" s="2" t="s">
        <v>3581</v>
      </c>
      <c r="BHN1" s="2" t="s">
        <v>3582</v>
      </c>
      <c r="BHO1" s="2" t="s">
        <v>3583</v>
      </c>
      <c r="BHP1" s="2" t="s">
        <v>3584</v>
      </c>
      <c r="BHQ1" s="2" t="s">
        <v>3585</v>
      </c>
      <c r="BHR1" s="2" t="s">
        <v>3586</v>
      </c>
      <c r="BHS1" s="2" t="s">
        <v>3587</v>
      </c>
      <c r="BHT1" s="2" t="s">
        <v>3588</v>
      </c>
      <c r="BHU1" s="2" t="s">
        <v>3589</v>
      </c>
      <c r="BHV1" s="2" t="s">
        <v>3590</v>
      </c>
      <c r="BHW1" s="2" t="s">
        <v>3591</v>
      </c>
      <c r="BHX1" s="2" t="s">
        <v>3592</v>
      </c>
      <c r="BHY1" s="2" t="s">
        <v>3593</v>
      </c>
      <c r="BHZ1" s="2" t="s">
        <v>3594</v>
      </c>
      <c r="BIA1" s="2" t="s">
        <v>3595</v>
      </c>
      <c r="BIB1" s="2" t="s">
        <v>3596</v>
      </c>
      <c r="BIC1" s="2" t="s">
        <v>3597</v>
      </c>
      <c r="BID1" s="2" t="s">
        <v>3598</v>
      </c>
      <c r="BIE1" s="2" t="s">
        <v>3599</v>
      </c>
      <c r="BIF1" s="2" t="s">
        <v>3600</v>
      </c>
      <c r="BIG1" s="2" t="s">
        <v>3601</v>
      </c>
      <c r="BIH1" s="2" t="s">
        <v>3602</v>
      </c>
      <c r="BII1" s="2" t="s">
        <v>3603</v>
      </c>
      <c r="BIJ1" s="2" t="s">
        <v>3604</v>
      </c>
      <c r="BIK1" s="2" t="s">
        <v>3605</v>
      </c>
      <c r="BIL1" s="2" t="s">
        <v>3606</v>
      </c>
      <c r="BIM1" s="2" t="s">
        <v>3607</v>
      </c>
      <c r="BIN1" s="2" t="s">
        <v>3608</v>
      </c>
      <c r="BIO1" s="2" t="s">
        <v>3609</v>
      </c>
      <c r="BIP1" s="2" t="s">
        <v>3610</v>
      </c>
      <c r="BIQ1" s="2" t="s">
        <v>3611</v>
      </c>
      <c r="BIR1" s="2" t="s">
        <v>3612</v>
      </c>
      <c r="BIS1" s="2" t="s">
        <v>3613</v>
      </c>
      <c r="BIT1" s="2" t="s">
        <v>3614</v>
      </c>
      <c r="BIU1" s="2" t="s">
        <v>3615</v>
      </c>
      <c r="BIV1" s="2" t="s">
        <v>3616</v>
      </c>
      <c r="BIW1" s="2" t="s">
        <v>3617</v>
      </c>
      <c r="BIX1" s="2" t="s">
        <v>3618</v>
      </c>
      <c r="BIY1" s="2" t="s">
        <v>3619</v>
      </c>
      <c r="BIZ1" s="2" t="s">
        <v>3620</v>
      </c>
      <c r="BJA1" s="2" t="s">
        <v>3621</v>
      </c>
      <c r="BJB1" s="2" t="s">
        <v>3622</v>
      </c>
      <c r="BJC1" s="2" t="s">
        <v>3623</v>
      </c>
      <c r="BJD1" s="2" t="s">
        <v>3624</v>
      </c>
      <c r="BJE1" s="2" t="s">
        <v>3625</v>
      </c>
      <c r="BJF1" s="2" t="s">
        <v>3626</v>
      </c>
      <c r="BJG1" s="2" t="s">
        <v>3627</v>
      </c>
      <c r="BJH1" s="2" t="s">
        <v>3628</v>
      </c>
      <c r="BJI1" s="2" t="s">
        <v>3629</v>
      </c>
      <c r="BJJ1" s="2" t="s">
        <v>3630</v>
      </c>
      <c r="BJK1" s="2" t="s">
        <v>3631</v>
      </c>
      <c r="BJL1" s="2" t="s">
        <v>3632</v>
      </c>
      <c r="BJM1" s="2" t="s">
        <v>3633</v>
      </c>
      <c r="BJN1" s="2" t="s">
        <v>3634</v>
      </c>
      <c r="BJO1" s="2" t="s">
        <v>3635</v>
      </c>
      <c r="BJP1" s="2" t="s">
        <v>3636</v>
      </c>
      <c r="BJQ1" s="2" t="s">
        <v>3637</v>
      </c>
      <c r="BJR1" s="2" t="s">
        <v>3638</v>
      </c>
      <c r="BJS1" s="2" t="s">
        <v>3639</v>
      </c>
      <c r="BJT1" s="2" t="s">
        <v>3640</v>
      </c>
      <c r="BJU1" s="2" t="s">
        <v>3641</v>
      </c>
      <c r="BJV1" s="2" t="s">
        <v>3642</v>
      </c>
      <c r="BJW1" s="2" t="s">
        <v>3643</v>
      </c>
      <c r="BJX1" s="2" t="s">
        <v>3644</v>
      </c>
      <c r="BJY1" s="2" t="s">
        <v>3645</v>
      </c>
      <c r="BJZ1" s="2" t="s">
        <v>3646</v>
      </c>
      <c r="BKA1" s="2" t="s">
        <v>3647</v>
      </c>
      <c r="BKB1" s="2" t="s">
        <v>3648</v>
      </c>
      <c r="BKC1" s="2" t="s">
        <v>3649</v>
      </c>
      <c r="BKD1" s="2" t="s">
        <v>3650</v>
      </c>
      <c r="BKE1" s="2" t="s">
        <v>3651</v>
      </c>
      <c r="BKF1" s="2" t="s">
        <v>3652</v>
      </c>
      <c r="BKG1" s="2" t="s">
        <v>3653</v>
      </c>
      <c r="BKH1" s="2" t="s">
        <v>3654</v>
      </c>
      <c r="BKI1" s="2" t="s">
        <v>3655</v>
      </c>
      <c r="BKJ1" s="2" t="s">
        <v>3656</v>
      </c>
      <c r="BKK1" s="2" t="s">
        <v>3657</v>
      </c>
      <c r="BKL1" s="2" t="s">
        <v>3658</v>
      </c>
      <c r="BKM1" s="2" t="s">
        <v>3659</v>
      </c>
      <c r="BKN1" s="2" t="s">
        <v>3660</v>
      </c>
      <c r="BKO1" s="2" t="s">
        <v>3661</v>
      </c>
      <c r="BKP1" s="2" t="s">
        <v>3662</v>
      </c>
      <c r="BKQ1" s="2" t="s">
        <v>3663</v>
      </c>
      <c r="BKR1" s="2" t="s">
        <v>3664</v>
      </c>
      <c r="BKS1" s="2" t="s">
        <v>3665</v>
      </c>
      <c r="BKT1" s="2" t="s">
        <v>3666</v>
      </c>
      <c r="BKU1" s="2" t="s">
        <v>3667</v>
      </c>
      <c r="BKV1" s="2" t="s">
        <v>3668</v>
      </c>
      <c r="BKW1" s="2" t="s">
        <v>3669</v>
      </c>
      <c r="BKX1" s="2" t="s">
        <v>3670</v>
      </c>
      <c r="BKY1" s="2" t="s">
        <v>3671</v>
      </c>
      <c r="BKZ1" s="2" t="s">
        <v>3672</v>
      </c>
      <c r="BLA1" s="2" t="s">
        <v>3673</v>
      </c>
      <c r="BLB1" s="2" t="s">
        <v>3674</v>
      </c>
      <c r="BLC1" s="2" t="s">
        <v>3675</v>
      </c>
      <c r="BLD1" s="2" t="s">
        <v>3676</v>
      </c>
      <c r="BLE1" s="2" t="s">
        <v>3677</v>
      </c>
      <c r="BLF1" s="2" t="s">
        <v>3678</v>
      </c>
      <c r="BLG1" s="2" t="s">
        <v>3679</v>
      </c>
      <c r="BLH1" s="2" t="s">
        <v>3680</v>
      </c>
      <c r="BLI1" s="2" t="s">
        <v>3681</v>
      </c>
      <c r="BLJ1" s="2" t="s">
        <v>3682</v>
      </c>
      <c r="BLK1" s="2" t="s">
        <v>3683</v>
      </c>
      <c r="BLL1" s="2" t="s">
        <v>3684</v>
      </c>
      <c r="BLM1" s="2" t="s">
        <v>3685</v>
      </c>
      <c r="BLN1" s="2" t="s">
        <v>3686</v>
      </c>
      <c r="BLO1" s="2" t="s">
        <v>3687</v>
      </c>
      <c r="BLP1" s="2" t="s">
        <v>3688</v>
      </c>
      <c r="BLQ1" s="2" t="s">
        <v>3689</v>
      </c>
      <c r="BLR1" s="2" t="s">
        <v>3690</v>
      </c>
      <c r="BLS1" s="2" t="s">
        <v>3691</v>
      </c>
      <c r="BLT1" s="2" t="s">
        <v>3692</v>
      </c>
      <c r="BLU1" s="2" t="s">
        <v>3693</v>
      </c>
      <c r="BLV1" s="2" t="s">
        <v>3694</v>
      </c>
      <c r="BLW1" s="2" t="s">
        <v>3695</v>
      </c>
      <c r="BLX1" s="2" t="s">
        <v>3696</v>
      </c>
      <c r="BLY1" s="2" t="s">
        <v>3697</v>
      </c>
      <c r="BLZ1" s="2" t="s">
        <v>3698</v>
      </c>
      <c r="BMA1" s="2" t="s">
        <v>3699</v>
      </c>
      <c r="BMB1" s="2" t="s">
        <v>3700</v>
      </c>
      <c r="BMC1" s="2" t="s">
        <v>3701</v>
      </c>
      <c r="BMD1" s="2" t="s">
        <v>3702</v>
      </c>
      <c r="BME1" s="2" t="s">
        <v>3703</v>
      </c>
      <c r="BMF1" s="2" t="s">
        <v>3704</v>
      </c>
      <c r="BMG1" s="2" t="s">
        <v>3705</v>
      </c>
      <c r="BMH1" s="2" t="s">
        <v>3706</v>
      </c>
      <c r="BMI1" s="2" t="s">
        <v>3707</v>
      </c>
      <c r="BMJ1" s="2" t="s">
        <v>3708</v>
      </c>
      <c r="BMK1" s="2" t="s">
        <v>3709</v>
      </c>
      <c r="BML1" s="2" t="s">
        <v>3710</v>
      </c>
      <c r="BMM1" s="2" t="s">
        <v>3711</v>
      </c>
      <c r="BMN1" s="2" t="s">
        <v>3712</v>
      </c>
      <c r="BMO1" s="2" t="s">
        <v>3713</v>
      </c>
      <c r="BMP1" s="2" t="s">
        <v>3714</v>
      </c>
      <c r="BMQ1" s="2" t="s">
        <v>3715</v>
      </c>
      <c r="BMR1" s="2" t="s">
        <v>3716</v>
      </c>
      <c r="BMS1" s="2" t="s">
        <v>3717</v>
      </c>
      <c r="BMT1" s="2" t="s">
        <v>3718</v>
      </c>
      <c r="BMU1" s="2" t="s">
        <v>3719</v>
      </c>
      <c r="BMV1" s="2" t="s">
        <v>3720</v>
      </c>
      <c r="BMW1" s="2" t="s">
        <v>3721</v>
      </c>
      <c r="BMX1" s="2" t="s">
        <v>3722</v>
      </c>
      <c r="BMY1" s="2" t="s">
        <v>3723</v>
      </c>
      <c r="BMZ1" s="2" t="s">
        <v>3724</v>
      </c>
      <c r="BNA1" s="2" t="s">
        <v>3725</v>
      </c>
      <c r="BNB1" s="2" t="s">
        <v>3726</v>
      </c>
      <c r="BNC1" s="2" t="s">
        <v>3727</v>
      </c>
      <c r="BND1" s="2" t="s">
        <v>3728</v>
      </c>
      <c r="BNE1" s="2" t="s">
        <v>3729</v>
      </c>
      <c r="BNF1" s="2" t="s">
        <v>3730</v>
      </c>
      <c r="BNG1" s="2" t="s">
        <v>3731</v>
      </c>
      <c r="BNH1" s="2" t="s">
        <v>3732</v>
      </c>
      <c r="BNI1" s="2" t="s">
        <v>3733</v>
      </c>
      <c r="BNJ1" s="2" t="s">
        <v>3734</v>
      </c>
      <c r="BNK1" s="2" t="s">
        <v>3735</v>
      </c>
      <c r="BNL1" s="2" t="s">
        <v>3736</v>
      </c>
      <c r="BNM1" s="2" t="s">
        <v>3737</v>
      </c>
      <c r="BNN1" s="2" t="s">
        <v>3738</v>
      </c>
      <c r="BNO1" s="2" t="s">
        <v>3739</v>
      </c>
      <c r="BNP1" s="2" t="s">
        <v>3740</v>
      </c>
      <c r="BNQ1" s="2" t="s">
        <v>3741</v>
      </c>
      <c r="BNR1" s="2" t="s">
        <v>3742</v>
      </c>
      <c r="BNS1" s="2" t="s">
        <v>3743</v>
      </c>
      <c r="BNT1" s="2" t="s">
        <v>3744</v>
      </c>
      <c r="BNU1" s="2" t="s">
        <v>3745</v>
      </c>
      <c r="BNV1" s="2" t="s">
        <v>3746</v>
      </c>
      <c r="BNW1" s="2" t="s">
        <v>3747</v>
      </c>
      <c r="BNX1" s="2" t="s">
        <v>3748</v>
      </c>
      <c r="BNY1" s="2" t="s">
        <v>3749</v>
      </c>
      <c r="BNZ1" s="2" t="s">
        <v>3750</v>
      </c>
      <c r="BOA1" s="2" t="s">
        <v>3751</v>
      </c>
      <c r="BOB1" s="2" t="s">
        <v>3752</v>
      </c>
      <c r="BOC1" s="2" t="s">
        <v>3753</v>
      </c>
      <c r="BOD1" s="2" t="s">
        <v>3754</v>
      </c>
      <c r="BOE1" s="2" t="s">
        <v>3755</v>
      </c>
      <c r="BOF1" s="2" t="s">
        <v>3756</v>
      </c>
      <c r="BOG1" s="2" t="s">
        <v>3757</v>
      </c>
      <c r="BOH1" s="2" t="s">
        <v>3758</v>
      </c>
      <c r="BOI1" s="2" t="s">
        <v>3759</v>
      </c>
      <c r="BOJ1" s="2" t="s">
        <v>3760</v>
      </c>
      <c r="BOK1" s="2" t="s">
        <v>3761</v>
      </c>
      <c r="BOL1" s="2" t="s">
        <v>3762</v>
      </c>
      <c r="BOM1" s="2" t="s">
        <v>3763</v>
      </c>
      <c r="BON1" s="2" t="s">
        <v>3764</v>
      </c>
      <c r="BOO1" s="2" t="s">
        <v>3765</v>
      </c>
      <c r="BOP1" s="2" t="s">
        <v>3766</v>
      </c>
      <c r="BOQ1" s="2" t="s">
        <v>3767</v>
      </c>
      <c r="BOR1" s="2" t="s">
        <v>3768</v>
      </c>
      <c r="BOS1" s="2" t="s">
        <v>3769</v>
      </c>
      <c r="BOT1" s="2" t="s">
        <v>3770</v>
      </c>
      <c r="BOU1" s="2" t="s">
        <v>3771</v>
      </c>
      <c r="BOV1" s="2" t="s">
        <v>3772</v>
      </c>
      <c r="BOW1" s="2" t="s">
        <v>3773</v>
      </c>
      <c r="BOX1" s="2" t="s">
        <v>3774</v>
      </c>
      <c r="BOY1" s="2" t="s">
        <v>3775</v>
      </c>
      <c r="BOZ1" s="2" t="s">
        <v>3776</v>
      </c>
      <c r="BPA1" s="2" t="s">
        <v>3777</v>
      </c>
      <c r="BPB1" s="2" t="s">
        <v>3778</v>
      </c>
      <c r="BPC1" s="2" t="s">
        <v>3779</v>
      </c>
      <c r="BPD1" s="2" t="s">
        <v>3780</v>
      </c>
      <c r="BPE1" s="2" t="s">
        <v>3781</v>
      </c>
      <c r="BPF1" s="2" t="s">
        <v>3782</v>
      </c>
      <c r="BPG1" s="2" t="s">
        <v>3783</v>
      </c>
      <c r="BPH1" s="2" t="s">
        <v>3784</v>
      </c>
      <c r="BPI1" s="2" t="s">
        <v>3785</v>
      </c>
      <c r="BPJ1" s="2" t="s">
        <v>3786</v>
      </c>
      <c r="BPK1" s="2" t="s">
        <v>3787</v>
      </c>
      <c r="BPL1" s="2" t="s">
        <v>3788</v>
      </c>
      <c r="BPM1" s="2" t="s">
        <v>3789</v>
      </c>
      <c r="BPN1" s="2" t="s">
        <v>3790</v>
      </c>
      <c r="BPO1" s="2" t="s">
        <v>3791</v>
      </c>
      <c r="BPP1" s="2" t="s">
        <v>3792</v>
      </c>
      <c r="BPQ1" s="2" t="s">
        <v>3793</v>
      </c>
      <c r="BPR1" s="2" t="s">
        <v>3794</v>
      </c>
      <c r="BPS1" s="2" t="s">
        <v>3795</v>
      </c>
      <c r="BPT1" s="2" t="s">
        <v>3796</v>
      </c>
      <c r="BPU1" s="2" t="s">
        <v>3797</v>
      </c>
      <c r="BPV1" s="2" t="s">
        <v>3798</v>
      </c>
      <c r="BPW1" s="2" t="s">
        <v>3799</v>
      </c>
      <c r="BPX1" s="2" t="s">
        <v>3800</v>
      </c>
      <c r="BPY1" s="2" t="s">
        <v>3801</v>
      </c>
      <c r="BPZ1" s="2" t="s">
        <v>3802</v>
      </c>
      <c r="BQA1" s="2" t="s">
        <v>3803</v>
      </c>
      <c r="BQB1" s="2" t="s">
        <v>3804</v>
      </c>
      <c r="BQC1" s="2" t="s">
        <v>3805</v>
      </c>
      <c r="BQD1" s="2" t="s">
        <v>3806</v>
      </c>
      <c r="BQE1" s="2" t="s">
        <v>3807</v>
      </c>
      <c r="BQF1" s="2" t="s">
        <v>3808</v>
      </c>
      <c r="BQG1" s="2" t="s">
        <v>3809</v>
      </c>
      <c r="BQH1" s="2" t="s">
        <v>3810</v>
      </c>
      <c r="BQI1" s="2" t="s">
        <v>3811</v>
      </c>
      <c r="BQJ1" s="2" t="s">
        <v>3812</v>
      </c>
      <c r="BQK1" s="2" t="s">
        <v>3813</v>
      </c>
      <c r="BQL1" s="2" t="s">
        <v>3814</v>
      </c>
      <c r="BQM1" s="2" t="s">
        <v>3815</v>
      </c>
      <c r="BQN1" s="2" t="s">
        <v>3816</v>
      </c>
      <c r="BQO1" s="2" t="s">
        <v>3817</v>
      </c>
      <c r="BQP1" s="2" t="s">
        <v>3818</v>
      </c>
      <c r="BQQ1" s="2" t="s">
        <v>3819</v>
      </c>
      <c r="BQR1" s="2" t="s">
        <v>3820</v>
      </c>
      <c r="BQS1" s="2" t="s">
        <v>3821</v>
      </c>
      <c r="BQT1" s="2" t="s">
        <v>3822</v>
      </c>
      <c r="BQU1" s="2" t="s">
        <v>3823</v>
      </c>
      <c r="BQV1" s="2" t="s">
        <v>3824</v>
      </c>
      <c r="BQW1" s="2" t="s">
        <v>3825</v>
      </c>
      <c r="BQX1" s="2" t="s">
        <v>3826</v>
      </c>
      <c r="BQY1" s="2" t="s">
        <v>3827</v>
      </c>
      <c r="BQZ1" s="2" t="s">
        <v>3828</v>
      </c>
      <c r="BRA1" s="2" t="s">
        <v>3829</v>
      </c>
      <c r="BRB1" s="2" t="s">
        <v>3830</v>
      </c>
      <c r="BRC1" s="2" t="s">
        <v>3831</v>
      </c>
      <c r="BRD1" s="2" t="s">
        <v>3832</v>
      </c>
      <c r="BRE1" s="2" t="s">
        <v>3833</v>
      </c>
      <c r="BRF1" s="2" t="s">
        <v>3834</v>
      </c>
      <c r="BRG1" s="2" t="s">
        <v>3835</v>
      </c>
      <c r="BRH1" s="2" t="s">
        <v>3836</v>
      </c>
      <c r="BRI1" s="2" t="s">
        <v>3837</v>
      </c>
      <c r="BRJ1" s="2" t="s">
        <v>3838</v>
      </c>
      <c r="BRK1" s="2" t="s">
        <v>3839</v>
      </c>
      <c r="BRL1" s="2" t="s">
        <v>3840</v>
      </c>
      <c r="BRM1" s="2" t="s">
        <v>3841</v>
      </c>
      <c r="BRN1" s="2" t="s">
        <v>3842</v>
      </c>
      <c r="BRO1" s="2" t="s">
        <v>3843</v>
      </c>
      <c r="BRP1" s="2" t="s">
        <v>3844</v>
      </c>
      <c r="BRQ1" s="2" t="s">
        <v>3845</v>
      </c>
      <c r="BRR1" s="2" t="s">
        <v>3846</v>
      </c>
      <c r="BRS1" s="2" t="s">
        <v>3847</v>
      </c>
      <c r="BRT1" s="2" t="s">
        <v>3848</v>
      </c>
      <c r="BRU1" s="2" t="s">
        <v>3849</v>
      </c>
      <c r="BRV1" s="2" t="s">
        <v>3850</v>
      </c>
      <c r="BRW1" s="2" t="s">
        <v>3851</v>
      </c>
      <c r="BRX1" s="2" t="s">
        <v>3852</v>
      </c>
      <c r="BRY1" s="2" t="s">
        <v>3853</v>
      </c>
      <c r="BRZ1" s="2" t="s">
        <v>3854</v>
      </c>
      <c r="BSA1" s="2" t="s">
        <v>3855</v>
      </c>
      <c r="BSB1" s="2" t="s">
        <v>3856</v>
      </c>
      <c r="BSC1" s="2" t="s">
        <v>3857</v>
      </c>
      <c r="BSD1" s="2" t="s">
        <v>3858</v>
      </c>
      <c r="BSE1" s="2" t="s">
        <v>3859</v>
      </c>
      <c r="BSF1" s="2" t="s">
        <v>3860</v>
      </c>
      <c r="BSG1" s="2" t="s">
        <v>3861</v>
      </c>
      <c r="BSH1" s="2" t="s">
        <v>3862</v>
      </c>
      <c r="BSI1" s="2" t="s">
        <v>3863</v>
      </c>
      <c r="BSJ1" s="2" t="s">
        <v>3864</v>
      </c>
      <c r="BSK1" s="2" t="s">
        <v>3865</v>
      </c>
      <c r="BSL1" s="2" t="s">
        <v>3866</v>
      </c>
      <c r="BSM1" s="2" t="s">
        <v>3867</v>
      </c>
      <c r="BSN1" s="2" t="s">
        <v>3868</v>
      </c>
      <c r="BSO1" s="2" t="s">
        <v>3869</v>
      </c>
      <c r="BSP1" s="2" t="s">
        <v>3870</v>
      </c>
      <c r="BSQ1" s="2" t="s">
        <v>3871</v>
      </c>
      <c r="BSR1" s="2" t="s">
        <v>3872</v>
      </c>
      <c r="BSS1" s="2" t="s">
        <v>3873</v>
      </c>
      <c r="BST1" s="2" t="s">
        <v>3874</v>
      </c>
      <c r="BSU1" s="2" t="s">
        <v>3875</v>
      </c>
      <c r="BSV1" s="2" t="s">
        <v>3876</v>
      </c>
      <c r="BSW1" s="2" t="s">
        <v>3877</v>
      </c>
      <c r="BSX1" s="2" t="s">
        <v>3878</v>
      </c>
      <c r="BSY1" s="2" t="s">
        <v>3879</v>
      </c>
      <c r="BSZ1" s="2" t="s">
        <v>3880</v>
      </c>
      <c r="BTA1" s="2" t="s">
        <v>3881</v>
      </c>
      <c r="BTB1" s="2" t="s">
        <v>3882</v>
      </c>
      <c r="BTC1" s="2" t="s">
        <v>3883</v>
      </c>
      <c r="BTD1" s="2" t="s">
        <v>3884</v>
      </c>
      <c r="BTE1" s="2" t="s">
        <v>3885</v>
      </c>
      <c r="BTF1" s="2" t="s">
        <v>3886</v>
      </c>
      <c r="BTG1" s="2" t="s">
        <v>3887</v>
      </c>
      <c r="BTH1" s="2" t="s">
        <v>3888</v>
      </c>
      <c r="BTI1" s="2" t="s">
        <v>3889</v>
      </c>
      <c r="BTJ1" s="2" t="s">
        <v>3890</v>
      </c>
      <c r="BTK1" s="2" t="s">
        <v>3891</v>
      </c>
      <c r="BTL1" s="2" t="s">
        <v>3892</v>
      </c>
      <c r="BTM1" s="2" t="s">
        <v>3893</v>
      </c>
      <c r="BTN1" s="2" t="s">
        <v>3894</v>
      </c>
      <c r="BTO1" s="2" t="s">
        <v>3895</v>
      </c>
      <c r="BTP1" s="2" t="s">
        <v>3896</v>
      </c>
      <c r="BTQ1" s="2" t="s">
        <v>3897</v>
      </c>
      <c r="BTR1" s="2" t="s">
        <v>3898</v>
      </c>
      <c r="BTS1" s="2" t="s">
        <v>3899</v>
      </c>
      <c r="BTT1" s="2" t="s">
        <v>3900</v>
      </c>
      <c r="BTU1" s="2" t="s">
        <v>3901</v>
      </c>
      <c r="BTV1" s="2" t="s">
        <v>3902</v>
      </c>
      <c r="BTW1" s="2" t="s">
        <v>3903</v>
      </c>
      <c r="BTX1" s="2" t="s">
        <v>3904</v>
      </c>
      <c r="BTY1" s="2" t="s">
        <v>3905</v>
      </c>
      <c r="BTZ1" s="2" t="s">
        <v>3906</v>
      </c>
      <c r="BUA1" s="2" t="s">
        <v>3907</v>
      </c>
      <c r="BUB1" s="2" t="s">
        <v>3908</v>
      </c>
      <c r="BUC1" s="2" t="s">
        <v>3909</v>
      </c>
      <c r="BUD1" s="2" t="s">
        <v>3910</v>
      </c>
      <c r="BUE1" s="2" t="s">
        <v>3911</v>
      </c>
      <c r="BUF1" s="2" t="s">
        <v>3912</v>
      </c>
      <c r="BUG1" s="2" t="s">
        <v>3913</v>
      </c>
      <c r="BUH1" s="2" t="s">
        <v>3914</v>
      </c>
      <c r="BUI1" s="2" t="s">
        <v>3915</v>
      </c>
      <c r="BUJ1" s="2" t="s">
        <v>3916</v>
      </c>
      <c r="BUK1" s="2" t="s">
        <v>3917</v>
      </c>
      <c r="BUL1" s="2" t="s">
        <v>3918</v>
      </c>
      <c r="BUM1" s="2" t="s">
        <v>3919</v>
      </c>
      <c r="BUN1" s="2" t="s">
        <v>3920</v>
      </c>
      <c r="BUO1" s="2" t="s">
        <v>3921</v>
      </c>
      <c r="BUP1" s="2" t="s">
        <v>3922</v>
      </c>
      <c r="BUQ1" s="2" t="s">
        <v>3923</v>
      </c>
      <c r="BUR1" s="2" t="s">
        <v>3924</v>
      </c>
      <c r="BUS1" s="2" t="s">
        <v>3925</v>
      </c>
      <c r="BUT1" s="2" t="s">
        <v>3926</v>
      </c>
      <c r="BUU1" s="2" t="s">
        <v>3927</v>
      </c>
      <c r="BUV1" s="2" t="s">
        <v>3928</v>
      </c>
      <c r="BUW1" s="2" t="s">
        <v>3929</v>
      </c>
      <c r="BUX1" s="2" t="s">
        <v>3930</v>
      </c>
      <c r="BUY1" s="2" t="s">
        <v>3931</v>
      </c>
      <c r="BUZ1" s="2" t="s">
        <v>3932</v>
      </c>
      <c r="BVA1" s="2" t="s">
        <v>3933</v>
      </c>
      <c r="BVB1" s="2" t="s">
        <v>3934</v>
      </c>
      <c r="BVC1" s="2" t="s">
        <v>3935</v>
      </c>
      <c r="BVD1" s="2" t="s">
        <v>3936</v>
      </c>
      <c r="BVE1" s="2" t="s">
        <v>3937</v>
      </c>
      <c r="BVF1" s="2" t="s">
        <v>3938</v>
      </c>
      <c r="BVG1" s="2" t="s">
        <v>3939</v>
      </c>
      <c r="BVH1" s="2" t="s">
        <v>3940</v>
      </c>
      <c r="BVI1" s="2" t="s">
        <v>3941</v>
      </c>
      <c r="BVJ1" s="2" t="s">
        <v>3942</v>
      </c>
      <c r="BVK1" s="2" t="s">
        <v>3943</v>
      </c>
      <c r="BVL1" s="2" t="s">
        <v>3944</v>
      </c>
      <c r="BVM1" s="2" t="s">
        <v>3945</v>
      </c>
      <c r="BVN1" s="2" t="s">
        <v>3946</v>
      </c>
      <c r="BVO1" s="2" t="s">
        <v>3947</v>
      </c>
      <c r="BVP1" s="2" t="s">
        <v>3948</v>
      </c>
      <c r="BVQ1" s="2" t="s">
        <v>3949</v>
      </c>
      <c r="BVR1" s="2" t="s">
        <v>3950</v>
      </c>
      <c r="BVS1" s="2" t="s">
        <v>3951</v>
      </c>
      <c r="BVT1" s="2" t="s">
        <v>3952</v>
      </c>
      <c r="BVU1" s="2" t="s">
        <v>3953</v>
      </c>
      <c r="BVV1" s="2" t="s">
        <v>3954</v>
      </c>
      <c r="BVW1" s="2" t="s">
        <v>3955</v>
      </c>
      <c r="BVX1" s="2" t="s">
        <v>3956</v>
      </c>
      <c r="BVY1" s="2" t="s">
        <v>3957</v>
      </c>
      <c r="BVZ1" s="2" t="s">
        <v>3958</v>
      </c>
      <c r="BWA1" s="2" t="s">
        <v>3959</v>
      </c>
      <c r="BWB1" s="2" t="s">
        <v>3960</v>
      </c>
      <c r="BWC1" s="2" t="s">
        <v>3961</v>
      </c>
      <c r="BWD1" s="2" t="s">
        <v>3962</v>
      </c>
      <c r="BWE1" s="2" t="s">
        <v>3963</v>
      </c>
      <c r="BWF1" s="2" t="s">
        <v>3964</v>
      </c>
      <c r="BWG1" s="2" t="s">
        <v>3965</v>
      </c>
      <c r="BWH1" s="2" t="s">
        <v>3966</v>
      </c>
      <c r="BWI1" s="2" t="s">
        <v>3967</v>
      </c>
      <c r="BWJ1" s="2" t="s">
        <v>3968</v>
      </c>
      <c r="BWK1" s="2" t="s">
        <v>3969</v>
      </c>
      <c r="BWL1" s="2" t="s">
        <v>3970</v>
      </c>
      <c r="BWM1" s="2" t="s">
        <v>3971</v>
      </c>
      <c r="BWN1" s="2" t="s">
        <v>3972</v>
      </c>
      <c r="BWO1" s="2" t="s">
        <v>3973</v>
      </c>
      <c r="BWP1" s="2" t="s">
        <v>3974</v>
      </c>
      <c r="BWQ1" s="2" t="s">
        <v>3975</v>
      </c>
      <c r="BWR1" s="2" t="s">
        <v>3976</v>
      </c>
      <c r="BWS1" s="2" t="s">
        <v>3977</v>
      </c>
      <c r="BWT1" s="2" t="s">
        <v>3978</v>
      </c>
      <c r="BWU1" s="2" t="s">
        <v>3979</v>
      </c>
      <c r="BWV1" s="2" t="s">
        <v>3980</v>
      </c>
      <c r="BWW1" s="2" t="s">
        <v>3981</v>
      </c>
      <c r="BWX1" s="2" t="s">
        <v>3982</v>
      </c>
      <c r="BWY1" s="2" t="s">
        <v>3983</v>
      </c>
      <c r="BWZ1" s="2" t="s">
        <v>3984</v>
      </c>
      <c r="BXA1" s="2" t="s">
        <v>3985</v>
      </c>
      <c r="BXB1" s="2" t="s">
        <v>3986</v>
      </c>
      <c r="BXC1" s="2" t="s">
        <v>3987</v>
      </c>
      <c r="BXD1" s="2" t="s">
        <v>3988</v>
      </c>
      <c r="BXE1" s="2" t="s">
        <v>3989</v>
      </c>
      <c r="BXF1" s="2" t="s">
        <v>3990</v>
      </c>
      <c r="BXG1" s="2" t="s">
        <v>3991</v>
      </c>
      <c r="BXH1" s="2" t="s">
        <v>3992</v>
      </c>
      <c r="BXI1" s="2" t="s">
        <v>3993</v>
      </c>
      <c r="BXJ1" s="2" t="s">
        <v>3994</v>
      </c>
      <c r="BXK1" s="2" t="s">
        <v>3995</v>
      </c>
      <c r="BXL1" s="2" t="s">
        <v>3996</v>
      </c>
      <c r="BXM1" s="2" t="s">
        <v>3997</v>
      </c>
      <c r="BXN1" s="2" t="s">
        <v>3998</v>
      </c>
      <c r="BXO1" s="2" t="s">
        <v>3999</v>
      </c>
      <c r="BXP1" s="2" t="s">
        <v>4000</v>
      </c>
      <c r="BXQ1" s="2" t="s">
        <v>4001</v>
      </c>
      <c r="BXR1" s="2" t="s">
        <v>4002</v>
      </c>
      <c r="BXS1" s="2" t="s">
        <v>4003</v>
      </c>
      <c r="BXT1" s="2" t="s">
        <v>4004</v>
      </c>
      <c r="BXU1" s="2" t="s">
        <v>4005</v>
      </c>
      <c r="BXV1" s="2" t="s">
        <v>4006</v>
      </c>
      <c r="BXW1" s="2" t="s">
        <v>4007</v>
      </c>
      <c r="BXX1" s="2" t="s">
        <v>4008</v>
      </c>
      <c r="BXY1" s="2" t="s">
        <v>4009</v>
      </c>
      <c r="BXZ1" s="2" t="s">
        <v>4010</v>
      </c>
      <c r="BYA1" s="2" t="s">
        <v>4011</v>
      </c>
      <c r="BYB1" s="2" t="s">
        <v>4012</v>
      </c>
      <c r="BYC1" s="2" t="s">
        <v>4013</v>
      </c>
      <c r="BYD1" s="2" t="s">
        <v>4014</v>
      </c>
      <c r="BYE1" s="2" t="s">
        <v>4015</v>
      </c>
      <c r="BYF1" s="2" t="s">
        <v>4016</v>
      </c>
      <c r="BYG1" s="2" t="s">
        <v>4017</v>
      </c>
      <c r="BYH1" s="2" t="s">
        <v>4018</v>
      </c>
      <c r="BYI1" s="2" t="s">
        <v>4019</v>
      </c>
      <c r="BYJ1" s="2" t="s">
        <v>4020</v>
      </c>
      <c r="BYK1" s="2" t="s">
        <v>4021</v>
      </c>
      <c r="BYL1" s="2" t="s">
        <v>4022</v>
      </c>
      <c r="BYM1" s="2" t="s">
        <v>4023</v>
      </c>
      <c r="BYN1" s="2" t="s">
        <v>4024</v>
      </c>
      <c r="BYO1" s="2" t="s">
        <v>4025</v>
      </c>
      <c r="BYP1" s="2" t="s">
        <v>4026</v>
      </c>
      <c r="BYQ1" s="2" t="s">
        <v>4027</v>
      </c>
      <c r="BYR1" s="2" t="s">
        <v>4028</v>
      </c>
      <c r="BYS1" s="2" t="s">
        <v>4029</v>
      </c>
      <c r="BYT1" s="2" t="s">
        <v>4030</v>
      </c>
      <c r="BYU1" s="2" t="s">
        <v>4031</v>
      </c>
      <c r="BYV1" s="2" t="s">
        <v>4032</v>
      </c>
      <c r="BYW1" s="2" t="s">
        <v>4033</v>
      </c>
      <c r="BYX1" s="2" t="s">
        <v>4034</v>
      </c>
      <c r="BYY1" s="2" t="s">
        <v>4035</v>
      </c>
      <c r="BYZ1" s="2" t="s">
        <v>4036</v>
      </c>
      <c r="BZA1" s="2" t="s">
        <v>4037</v>
      </c>
      <c r="BZB1" s="2" t="s">
        <v>4038</v>
      </c>
      <c r="BZC1" s="2" t="s">
        <v>4039</v>
      </c>
      <c r="BZD1" s="2" t="s">
        <v>4040</v>
      </c>
      <c r="BZE1" s="2" t="s">
        <v>4041</v>
      </c>
      <c r="BZF1" s="2" t="s">
        <v>4042</v>
      </c>
      <c r="BZG1" s="2" t="s">
        <v>4043</v>
      </c>
      <c r="BZH1" s="2" t="s">
        <v>4044</v>
      </c>
      <c r="BZI1" s="2" t="s">
        <v>4045</v>
      </c>
      <c r="BZJ1" s="2" t="s">
        <v>4046</v>
      </c>
      <c r="BZK1" s="2" t="s">
        <v>4047</v>
      </c>
      <c r="BZL1" s="2" t="s">
        <v>4048</v>
      </c>
      <c r="BZM1" s="2" t="s">
        <v>4049</v>
      </c>
      <c r="BZN1" s="2" t="s">
        <v>4050</v>
      </c>
      <c r="BZO1" s="2" t="s">
        <v>4051</v>
      </c>
      <c r="BZP1" s="2" t="s">
        <v>4052</v>
      </c>
      <c r="BZQ1" s="2" t="s">
        <v>4053</v>
      </c>
      <c r="BZR1" s="2" t="s">
        <v>4054</v>
      </c>
      <c r="BZS1" s="2" t="s">
        <v>4055</v>
      </c>
      <c r="BZT1" s="2" t="s">
        <v>4056</v>
      </c>
      <c r="BZU1" s="2" t="s">
        <v>4057</v>
      </c>
      <c r="BZV1" s="2" t="s">
        <v>4058</v>
      </c>
      <c r="BZW1" s="2" t="s">
        <v>4059</v>
      </c>
      <c r="BZX1" s="2" t="s">
        <v>4060</v>
      </c>
      <c r="BZY1" s="2" t="s">
        <v>4061</v>
      </c>
      <c r="BZZ1" s="2" t="s">
        <v>4062</v>
      </c>
      <c r="CAA1" s="2" t="s">
        <v>4063</v>
      </c>
      <c r="CAB1" s="2" t="s">
        <v>4064</v>
      </c>
      <c r="CAC1" s="2" t="s">
        <v>4065</v>
      </c>
      <c r="CAD1" s="2" t="s">
        <v>4066</v>
      </c>
      <c r="CAE1" s="2" t="s">
        <v>4067</v>
      </c>
      <c r="CAF1" s="2" t="s">
        <v>4068</v>
      </c>
      <c r="CAG1" s="2" t="s">
        <v>4069</v>
      </c>
      <c r="CAH1" s="2" t="s">
        <v>4070</v>
      </c>
      <c r="CAI1" s="2" t="s">
        <v>4071</v>
      </c>
      <c r="CAJ1" s="2" t="s">
        <v>4072</v>
      </c>
      <c r="CAK1" s="2" t="s">
        <v>4073</v>
      </c>
      <c r="CAL1" s="2" t="s">
        <v>4074</v>
      </c>
      <c r="CAM1" s="2" t="s">
        <v>4075</v>
      </c>
      <c r="CAN1" s="2" t="s">
        <v>4076</v>
      </c>
      <c r="CAO1" s="2" t="s">
        <v>4077</v>
      </c>
      <c r="CAP1" s="2" t="s">
        <v>4078</v>
      </c>
      <c r="CAQ1" s="2" t="s">
        <v>4079</v>
      </c>
      <c r="CAR1" s="2" t="s">
        <v>4080</v>
      </c>
      <c r="CAS1" s="2" t="s">
        <v>4081</v>
      </c>
      <c r="CAT1" s="2" t="s">
        <v>4082</v>
      </c>
      <c r="CAU1" s="2" t="s">
        <v>4083</v>
      </c>
      <c r="CAV1" s="2" t="s">
        <v>4084</v>
      </c>
      <c r="CAW1" s="2" t="s">
        <v>4085</v>
      </c>
      <c r="CAX1" s="2" t="s">
        <v>4086</v>
      </c>
      <c r="CAY1" s="2" t="s">
        <v>4087</v>
      </c>
      <c r="CAZ1" s="2" t="s">
        <v>4088</v>
      </c>
      <c r="CBA1" s="2" t="s">
        <v>4089</v>
      </c>
      <c r="CBB1" s="2" t="s">
        <v>4090</v>
      </c>
      <c r="CBC1" s="2" t="s">
        <v>4091</v>
      </c>
      <c r="CBD1" s="2" t="s">
        <v>4092</v>
      </c>
      <c r="CBE1" s="2" t="s">
        <v>4093</v>
      </c>
      <c r="CBF1" s="2" t="s">
        <v>4094</v>
      </c>
      <c r="CBG1" s="2" t="s">
        <v>4095</v>
      </c>
      <c r="CBH1" s="2" t="s">
        <v>4096</v>
      </c>
      <c r="CBI1" s="2" t="s">
        <v>4097</v>
      </c>
      <c r="CBJ1" s="2" t="s">
        <v>4098</v>
      </c>
      <c r="CBK1" s="2" t="s">
        <v>4099</v>
      </c>
      <c r="CBL1" s="2" t="s">
        <v>4100</v>
      </c>
      <c r="CBM1" s="2" t="s">
        <v>4101</v>
      </c>
      <c r="CBN1" s="2" t="s">
        <v>4102</v>
      </c>
      <c r="CBO1" s="2" t="s">
        <v>4103</v>
      </c>
      <c r="CBP1" s="2" t="s">
        <v>4104</v>
      </c>
      <c r="CBQ1" s="2" t="s">
        <v>4105</v>
      </c>
      <c r="CBR1" s="2" t="s">
        <v>4106</v>
      </c>
      <c r="CBS1" s="2" t="s">
        <v>4107</v>
      </c>
      <c r="CBT1" s="2" t="s">
        <v>4108</v>
      </c>
      <c r="CBU1" s="2" t="s">
        <v>4109</v>
      </c>
      <c r="CBV1" s="2" t="s">
        <v>4110</v>
      </c>
      <c r="CBW1" s="2" t="s">
        <v>4111</v>
      </c>
      <c r="CBX1" s="2" t="s">
        <v>4112</v>
      </c>
      <c r="CBY1" s="2" t="s">
        <v>4113</v>
      </c>
      <c r="CBZ1" s="2" t="s">
        <v>4114</v>
      </c>
      <c r="CCA1" s="2" t="s">
        <v>4115</v>
      </c>
      <c r="CCB1" s="2" t="s">
        <v>4116</v>
      </c>
      <c r="CCC1" s="2" t="s">
        <v>4117</v>
      </c>
      <c r="CCD1" s="2" t="s">
        <v>4118</v>
      </c>
      <c r="CCE1" s="2" t="s">
        <v>4119</v>
      </c>
      <c r="CCF1" s="2" t="s">
        <v>4120</v>
      </c>
      <c r="CCG1" s="2" t="s">
        <v>4121</v>
      </c>
      <c r="CCH1" s="2" t="s">
        <v>4122</v>
      </c>
      <c r="CCI1" s="2" t="s">
        <v>4123</v>
      </c>
      <c r="CCJ1" s="2" t="s">
        <v>4124</v>
      </c>
      <c r="CCK1" s="2" t="s">
        <v>4125</v>
      </c>
      <c r="CCL1" s="2" t="s">
        <v>4126</v>
      </c>
      <c r="CCM1" s="2" t="s">
        <v>4127</v>
      </c>
      <c r="CCN1" s="2" t="s">
        <v>4128</v>
      </c>
      <c r="CCO1" s="2" t="s">
        <v>4129</v>
      </c>
      <c r="CCP1" s="2" t="s">
        <v>4130</v>
      </c>
      <c r="CCQ1" s="2" t="s">
        <v>4131</v>
      </c>
      <c r="CCR1" s="2" t="s">
        <v>4132</v>
      </c>
      <c r="CCS1" s="2" t="s">
        <v>4133</v>
      </c>
      <c r="CCT1" s="2" t="s">
        <v>4134</v>
      </c>
      <c r="CCU1" s="2" t="s">
        <v>4135</v>
      </c>
      <c r="CCV1" s="2" t="s">
        <v>4136</v>
      </c>
      <c r="CCW1" s="2" t="s">
        <v>4137</v>
      </c>
      <c r="CCX1" s="2" t="s">
        <v>4138</v>
      </c>
      <c r="CCY1" s="2" t="s">
        <v>4139</v>
      </c>
      <c r="CCZ1" s="2" t="s">
        <v>4140</v>
      </c>
      <c r="CDA1" s="2" t="s">
        <v>4141</v>
      </c>
      <c r="CDB1" s="2" t="s">
        <v>4142</v>
      </c>
      <c r="CDC1" s="2" t="s">
        <v>4143</v>
      </c>
      <c r="CDD1" s="2" t="s">
        <v>4144</v>
      </c>
      <c r="CDE1" s="2" t="s">
        <v>4145</v>
      </c>
      <c r="CDF1" s="2" t="s">
        <v>4146</v>
      </c>
      <c r="CDG1" s="2" t="s">
        <v>4147</v>
      </c>
      <c r="CDH1" s="2" t="s">
        <v>4148</v>
      </c>
      <c r="CDI1" s="2" t="s">
        <v>4149</v>
      </c>
      <c r="CDJ1" s="2" t="s">
        <v>4150</v>
      </c>
      <c r="CDK1" s="2" t="s">
        <v>4151</v>
      </c>
      <c r="CDL1" s="2" t="s">
        <v>4152</v>
      </c>
      <c r="CDM1" s="2" t="s">
        <v>4153</v>
      </c>
      <c r="CDN1" s="2" t="s">
        <v>4154</v>
      </c>
      <c r="CDO1" s="2" t="s">
        <v>4155</v>
      </c>
      <c r="CDP1" s="2" t="s">
        <v>4156</v>
      </c>
      <c r="CDQ1" s="2" t="s">
        <v>4157</v>
      </c>
      <c r="CDR1" s="2" t="s">
        <v>4158</v>
      </c>
      <c r="CDS1" s="2" t="s">
        <v>4159</v>
      </c>
      <c r="CDT1" s="2" t="s">
        <v>4160</v>
      </c>
      <c r="CDU1" s="2" t="s">
        <v>4161</v>
      </c>
      <c r="CDV1" s="2" t="s">
        <v>4162</v>
      </c>
      <c r="CDW1" s="2" t="s">
        <v>4163</v>
      </c>
      <c r="CDX1" s="2" t="s">
        <v>4164</v>
      </c>
      <c r="CDY1" s="2" t="s">
        <v>4165</v>
      </c>
      <c r="CDZ1" s="2" t="s">
        <v>4166</v>
      </c>
      <c r="CEA1" s="2" t="s">
        <v>4167</v>
      </c>
      <c r="CEB1" s="2" t="s">
        <v>4168</v>
      </c>
      <c r="CEC1" s="2" t="s">
        <v>4169</v>
      </c>
      <c r="CED1" s="2" t="s">
        <v>4170</v>
      </c>
      <c r="CEE1" s="2" t="s">
        <v>4171</v>
      </c>
      <c r="CEF1" s="2" t="s">
        <v>4172</v>
      </c>
      <c r="CEG1" s="2" t="s">
        <v>4173</v>
      </c>
      <c r="CEH1" s="2" t="s">
        <v>4174</v>
      </c>
      <c r="CEI1" s="2" t="s">
        <v>4175</v>
      </c>
      <c r="CEJ1" s="2" t="s">
        <v>4176</v>
      </c>
      <c r="CEK1" s="2" t="s">
        <v>4177</v>
      </c>
      <c r="CEL1" s="2" t="s">
        <v>4178</v>
      </c>
      <c r="CEM1" s="2" t="s">
        <v>4179</v>
      </c>
      <c r="CEN1" s="2" t="s">
        <v>4180</v>
      </c>
      <c r="CEO1" s="2" t="s">
        <v>4181</v>
      </c>
      <c r="CEP1" s="2" t="s">
        <v>4182</v>
      </c>
      <c r="CEQ1" s="2" t="s">
        <v>4183</v>
      </c>
      <c r="CER1" s="2" t="s">
        <v>4184</v>
      </c>
      <c r="CES1" s="2" t="s">
        <v>4185</v>
      </c>
      <c r="CET1" s="2" t="s">
        <v>4186</v>
      </c>
      <c r="CEU1" s="2" t="s">
        <v>4187</v>
      </c>
      <c r="CEV1" s="2" t="s">
        <v>4188</v>
      </c>
      <c r="CEW1" s="2" t="s">
        <v>4189</v>
      </c>
      <c r="CEX1" s="2" t="s">
        <v>4190</v>
      </c>
      <c r="CEY1" s="2" t="s">
        <v>4191</v>
      </c>
      <c r="CEZ1" s="2" t="s">
        <v>4192</v>
      </c>
      <c r="CFA1" s="2" t="s">
        <v>4193</v>
      </c>
      <c r="CFB1" s="2" t="s">
        <v>4194</v>
      </c>
      <c r="CFC1" s="2" t="s">
        <v>4195</v>
      </c>
      <c r="CFD1" s="2" t="s">
        <v>4196</v>
      </c>
      <c r="CFE1" s="2" t="s">
        <v>4197</v>
      </c>
      <c r="CFF1" s="2" t="s">
        <v>4198</v>
      </c>
      <c r="CFG1" s="2" t="s">
        <v>4199</v>
      </c>
      <c r="CFH1" s="2" t="s">
        <v>4200</v>
      </c>
      <c r="CFI1" s="2" t="s">
        <v>4201</v>
      </c>
      <c r="CFJ1" s="2" t="s">
        <v>4202</v>
      </c>
      <c r="CFK1" s="2" t="s">
        <v>4203</v>
      </c>
      <c r="CFL1" s="2" t="s">
        <v>4204</v>
      </c>
      <c r="CFM1" s="2" t="s">
        <v>4205</v>
      </c>
      <c r="CFN1" s="2" t="s">
        <v>4206</v>
      </c>
      <c r="CFO1" s="2" t="s">
        <v>4207</v>
      </c>
      <c r="CFP1" s="2" t="s">
        <v>4208</v>
      </c>
      <c r="CFQ1" s="2" t="s">
        <v>4209</v>
      </c>
      <c r="CFR1" s="2" t="s">
        <v>4210</v>
      </c>
      <c r="CFS1" s="2" t="s">
        <v>4211</v>
      </c>
      <c r="CFT1" s="2" t="s">
        <v>4212</v>
      </c>
      <c r="CFU1" s="2" t="s">
        <v>4213</v>
      </c>
      <c r="CFV1" s="2" t="s">
        <v>4214</v>
      </c>
      <c r="CFW1" s="2" t="s">
        <v>4215</v>
      </c>
      <c r="CFX1" s="2" t="s">
        <v>4216</v>
      </c>
      <c r="CFY1" s="2" t="s">
        <v>4217</v>
      </c>
      <c r="CFZ1" s="2" t="s">
        <v>4218</v>
      </c>
      <c r="CGA1" s="2" t="s">
        <v>4219</v>
      </c>
      <c r="CGB1" s="2" t="s">
        <v>4220</v>
      </c>
      <c r="CGC1" s="2" t="s">
        <v>4221</v>
      </c>
      <c r="CGD1" s="2" t="s">
        <v>4222</v>
      </c>
      <c r="CGE1" s="2" t="s">
        <v>4223</v>
      </c>
      <c r="CGF1" s="2" t="s">
        <v>4224</v>
      </c>
      <c r="CGG1" s="2" t="s">
        <v>4225</v>
      </c>
      <c r="CGH1" s="2" t="s">
        <v>4226</v>
      </c>
      <c r="CGI1" s="2" t="s">
        <v>4227</v>
      </c>
      <c r="CGJ1" s="2" t="s">
        <v>4228</v>
      </c>
      <c r="CGK1" s="2" t="s">
        <v>4229</v>
      </c>
      <c r="CGL1" s="2" t="s">
        <v>4230</v>
      </c>
      <c r="CGM1" s="2" t="s">
        <v>4231</v>
      </c>
      <c r="CGN1" s="2" t="s">
        <v>4232</v>
      </c>
      <c r="CGO1" s="2" t="s">
        <v>4233</v>
      </c>
      <c r="CGP1" s="2" t="s">
        <v>4234</v>
      </c>
      <c r="CGQ1" s="2" t="s">
        <v>4235</v>
      </c>
      <c r="CGR1" s="2" t="s">
        <v>4236</v>
      </c>
      <c r="CGS1" s="2" t="s">
        <v>4237</v>
      </c>
      <c r="CGT1" s="2" t="s">
        <v>4238</v>
      </c>
      <c r="CGU1" s="2" t="s">
        <v>4239</v>
      </c>
      <c r="CGV1" s="2" t="s">
        <v>4240</v>
      </c>
      <c r="CGW1" s="2" t="s">
        <v>4241</v>
      </c>
      <c r="CGX1" s="2" t="s">
        <v>4242</v>
      </c>
      <c r="CGY1" s="2" t="s">
        <v>4243</v>
      </c>
      <c r="CGZ1" s="2" t="s">
        <v>4244</v>
      </c>
      <c r="CHA1" s="2" t="s">
        <v>4245</v>
      </c>
      <c r="CHB1" s="2" t="s">
        <v>4246</v>
      </c>
      <c r="CHC1" s="2" t="s">
        <v>4247</v>
      </c>
      <c r="CHD1" s="2" t="s">
        <v>4248</v>
      </c>
      <c r="CHE1" s="2" t="s">
        <v>4249</v>
      </c>
      <c r="CHF1" s="2" t="s">
        <v>4250</v>
      </c>
      <c r="CHG1" s="2" t="s">
        <v>4251</v>
      </c>
      <c r="CHH1" s="2" t="s">
        <v>4252</v>
      </c>
      <c r="CHI1" s="2" t="s">
        <v>4253</v>
      </c>
      <c r="CHJ1" s="2" t="s">
        <v>4254</v>
      </c>
      <c r="CHK1" s="2" t="s">
        <v>4255</v>
      </c>
      <c r="CHL1" s="2" t="s">
        <v>4256</v>
      </c>
      <c r="CHM1" s="2" t="s">
        <v>4257</v>
      </c>
      <c r="CHN1" s="2" t="s">
        <v>4258</v>
      </c>
      <c r="CHO1" s="2" t="s">
        <v>4259</v>
      </c>
      <c r="CHP1" s="2" t="s">
        <v>4260</v>
      </c>
      <c r="CHQ1" s="2" t="s">
        <v>4261</v>
      </c>
      <c r="CHR1" s="2" t="s">
        <v>4262</v>
      </c>
      <c r="CHS1" s="2" t="s">
        <v>4263</v>
      </c>
      <c r="CHT1" s="2" t="s">
        <v>4264</v>
      </c>
      <c r="CHU1" s="2" t="s">
        <v>4265</v>
      </c>
      <c r="CHV1" s="2" t="s">
        <v>4266</v>
      </c>
      <c r="CHW1" s="2" t="s">
        <v>4267</v>
      </c>
      <c r="CHX1" s="2" t="s">
        <v>4268</v>
      </c>
      <c r="CHY1" s="2" t="s">
        <v>4269</v>
      </c>
      <c r="CHZ1" s="2" t="s">
        <v>4270</v>
      </c>
      <c r="CIA1" s="2" t="s">
        <v>4271</v>
      </c>
      <c r="CIB1" s="2" t="s">
        <v>4272</v>
      </c>
      <c r="CIC1" s="2" t="s">
        <v>4273</v>
      </c>
      <c r="CID1" s="2" t="s">
        <v>4274</v>
      </c>
      <c r="CIE1" s="2" t="s">
        <v>4275</v>
      </c>
      <c r="CIF1" s="2" t="s">
        <v>4276</v>
      </c>
      <c r="CIG1" s="2" t="s">
        <v>4277</v>
      </c>
      <c r="CIH1" s="2" t="s">
        <v>4278</v>
      </c>
      <c r="CII1" s="2" t="s">
        <v>4279</v>
      </c>
      <c r="CIJ1" s="2" t="s">
        <v>4280</v>
      </c>
      <c r="CIK1" s="2" t="s">
        <v>4281</v>
      </c>
      <c r="CIL1" s="2" t="s">
        <v>4282</v>
      </c>
      <c r="CIM1" s="2" t="s">
        <v>4283</v>
      </c>
      <c r="CIN1" s="2" t="s">
        <v>4284</v>
      </c>
      <c r="CIO1" s="2" t="s">
        <v>4285</v>
      </c>
      <c r="CIP1" s="2" t="s">
        <v>4286</v>
      </c>
      <c r="CIQ1" s="2" t="s">
        <v>4287</v>
      </c>
      <c r="CIR1" s="2" t="s">
        <v>4288</v>
      </c>
      <c r="CIS1" s="2" t="s">
        <v>4289</v>
      </c>
      <c r="CIT1" s="2" t="s">
        <v>4290</v>
      </c>
      <c r="CIU1" s="2" t="s">
        <v>4291</v>
      </c>
      <c r="CIV1" s="2" t="s">
        <v>4292</v>
      </c>
      <c r="CIW1" s="2" t="s">
        <v>4293</v>
      </c>
      <c r="CIX1" s="2" t="s">
        <v>4294</v>
      </c>
      <c r="CIY1" s="2" t="s">
        <v>4295</v>
      </c>
      <c r="CIZ1" s="2" t="s">
        <v>4296</v>
      </c>
      <c r="CJA1" s="2" t="s">
        <v>4297</v>
      </c>
      <c r="CJB1" s="2" t="s">
        <v>4298</v>
      </c>
      <c r="CJC1" s="2" t="s">
        <v>4299</v>
      </c>
      <c r="CJD1" s="2" t="s">
        <v>4300</v>
      </c>
      <c r="CJE1" s="2" t="s">
        <v>4301</v>
      </c>
      <c r="CJF1" s="2" t="s">
        <v>4302</v>
      </c>
      <c r="CJG1" s="2" t="s">
        <v>4303</v>
      </c>
      <c r="CJH1" s="2" t="s">
        <v>4304</v>
      </c>
      <c r="CJI1" s="2" t="s">
        <v>4305</v>
      </c>
      <c r="CJJ1" s="2" t="s">
        <v>4306</v>
      </c>
      <c r="CJK1" s="2" t="s">
        <v>4307</v>
      </c>
      <c r="CJL1" s="2" t="s">
        <v>4308</v>
      </c>
      <c r="CJM1" s="2" t="s">
        <v>4309</v>
      </c>
      <c r="CJN1" s="2" t="s">
        <v>4310</v>
      </c>
      <c r="CJO1" s="2" t="s">
        <v>4311</v>
      </c>
      <c r="CJP1" s="2" t="s">
        <v>4312</v>
      </c>
      <c r="CJQ1" s="2" t="s">
        <v>4313</v>
      </c>
      <c r="CJR1" s="2" t="s">
        <v>4314</v>
      </c>
      <c r="CJS1" s="2" t="s">
        <v>4315</v>
      </c>
      <c r="CJT1" s="2" t="s">
        <v>4316</v>
      </c>
      <c r="CJU1" s="2" t="s">
        <v>4317</v>
      </c>
      <c r="CJV1" s="2" t="s">
        <v>4318</v>
      </c>
      <c r="CJW1" s="2" t="s">
        <v>4319</v>
      </c>
      <c r="CJX1" s="2" t="s">
        <v>4320</v>
      </c>
      <c r="CJY1" s="2" t="s">
        <v>4321</v>
      </c>
      <c r="CJZ1" s="2" t="s">
        <v>4322</v>
      </c>
      <c r="CKA1" s="2" t="s">
        <v>4323</v>
      </c>
      <c r="CKB1" s="2" t="s">
        <v>4324</v>
      </c>
      <c r="CKC1" s="2" t="s">
        <v>4325</v>
      </c>
      <c r="CKD1" s="2" t="s">
        <v>4326</v>
      </c>
      <c r="CKE1" s="2" t="s">
        <v>4327</v>
      </c>
      <c r="CKF1" s="2" t="s">
        <v>4328</v>
      </c>
      <c r="CKG1" s="2" t="s">
        <v>4329</v>
      </c>
      <c r="CKH1" s="2" t="s">
        <v>4330</v>
      </c>
      <c r="CKI1" s="2" t="s">
        <v>4331</v>
      </c>
      <c r="CKJ1" s="2" t="s">
        <v>4332</v>
      </c>
      <c r="CKK1" s="2" t="s">
        <v>4333</v>
      </c>
      <c r="CKL1" s="2" t="s">
        <v>4334</v>
      </c>
      <c r="CKM1" s="2" t="s">
        <v>4335</v>
      </c>
      <c r="CKN1" s="2" t="s">
        <v>4336</v>
      </c>
      <c r="CKO1" s="2" t="s">
        <v>4337</v>
      </c>
      <c r="CKP1" s="2" t="s">
        <v>4338</v>
      </c>
      <c r="CKQ1" s="2" t="s">
        <v>4339</v>
      </c>
      <c r="CKR1" s="2" t="s">
        <v>4340</v>
      </c>
      <c r="CKS1" s="2" t="s">
        <v>4341</v>
      </c>
      <c r="CKT1" s="2" t="s">
        <v>4342</v>
      </c>
      <c r="CKU1" s="2" t="s">
        <v>4343</v>
      </c>
      <c r="CKV1" s="2" t="s">
        <v>4344</v>
      </c>
      <c r="CKW1" s="2" t="s">
        <v>4345</v>
      </c>
      <c r="CKX1" s="2" t="s">
        <v>4346</v>
      </c>
      <c r="CKY1" s="2" t="s">
        <v>4347</v>
      </c>
      <c r="CKZ1" s="2" t="s">
        <v>4348</v>
      </c>
      <c r="CLA1" s="2" t="s">
        <v>4349</v>
      </c>
      <c r="CLB1" s="2" t="s">
        <v>4350</v>
      </c>
      <c r="CLC1" s="2" t="s">
        <v>4351</v>
      </c>
      <c r="CLD1" s="2" t="s">
        <v>4352</v>
      </c>
      <c r="CLE1" s="2" t="s">
        <v>4353</v>
      </c>
      <c r="CLF1" s="2" t="s">
        <v>4354</v>
      </c>
      <c r="CLG1" s="2" t="s">
        <v>4355</v>
      </c>
      <c r="CLH1" s="2" t="s">
        <v>4356</v>
      </c>
      <c r="CLI1" s="2" t="s">
        <v>4357</v>
      </c>
      <c r="CLJ1" s="2" t="s">
        <v>4358</v>
      </c>
      <c r="CLK1" s="2" t="s">
        <v>4359</v>
      </c>
      <c r="CLL1" s="2" t="s">
        <v>4360</v>
      </c>
      <c r="CLM1" s="2" t="s">
        <v>4361</v>
      </c>
      <c r="CLN1" s="2" t="s">
        <v>4362</v>
      </c>
      <c r="CLO1" s="2" t="s">
        <v>4363</v>
      </c>
      <c r="CLP1" s="2" t="s">
        <v>4364</v>
      </c>
      <c r="CLQ1" s="2" t="s">
        <v>4365</v>
      </c>
      <c r="CLR1" s="2" t="s">
        <v>4366</v>
      </c>
      <c r="CLS1" s="2" t="s">
        <v>4367</v>
      </c>
      <c r="CLT1" s="2" t="s">
        <v>4368</v>
      </c>
      <c r="CLU1" s="2" t="s">
        <v>4369</v>
      </c>
      <c r="CLV1" s="2" t="s">
        <v>4370</v>
      </c>
      <c r="CLW1" s="2" t="s">
        <v>4371</v>
      </c>
      <c r="CLX1" s="2" t="s">
        <v>4372</v>
      </c>
      <c r="CLY1" s="2" t="s">
        <v>4373</v>
      </c>
      <c r="CLZ1" s="2" t="s">
        <v>4374</v>
      </c>
      <c r="CMA1" s="2" t="s">
        <v>4375</v>
      </c>
      <c r="CMB1" s="2" t="s">
        <v>4376</v>
      </c>
      <c r="CMC1" s="2" t="s">
        <v>4377</v>
      </c>
      <c r="CMD1" s="2" t="s">
        <v>4378</v>
      </c>
      <c r="CME1" s="2" t="s">
        <v>4379</v>
      </c>
      <c r="CMF1" s="2" t="s">
        <v>4380</v>
      </c>
      <c r="CMG1" s="2" t="s">
        <v>4381</v>
      </c>
      <c r="CMH1" s="2" t="s">
        <v>4382</v>
      </c>
      <c r="CMI1" s="2" t="s">
        <v>4383</v>
      </c>
      <c r="CMJ1" s="2" t="s">
        <v>4384</v>
      </c>
      <c r="CMK1" s="2" t="s">
        <v>4385</v>
      </c>
      <c r="CML1" s="2" t="s">
        <v>4386</v>
      </c>
      <c r="CMM1" s="2" t="s">
        <v>4387</v>
      </c>
      <c r="CMN1" s="2" t="s">
        <v>4388</v>
      </c>
      <c r="CMO1" s="2" t="s">
        <v>4389</v>
      </c>
      <c r="CMP1" s="2" t="s">
        <v>4390</v>
      </c>
      <c r="CMQ1" s="2" t="s">
        <v>4391</v>
      </c>
      <c r="CMR1" s="2" t="s">
        <v>4392</v>
      </c>
      <c r="CMS1" s="2" t="s">
        <v>4393</v>
      </c>
      <c r="CMT1" s="2" t="s">
        <v>4394</v>
      </c>
      <c r="CMU1" s="2" t="s">
        <v>4395</v>
      </c>
      <c r="CMV1" s="2" t="s">
        <v>4396</v>
      </c>
      <c r="CMW1" s="2" t="s">
        <v>4397</v>
      </c>
      <c r="CMX1" s="2" t="s">
        <v>4398</v>
      </c>
      <c r="CMY1" s="2" t="s">
        <v>4399</v>
      </c>
      <c r="CMZ1" s="2" t="s">
        <v>4400</v>
      </c>
      <c r="CNA1" s="2" t="s">
        <v>4401</v>
      </c>
      <c r="CNB1" s="2" t="s">
        <v>4402</v>
      </c>
      <c r="CNC1" s="2" t="s">
        <v>4403</v>
      </c>
      <c r="CND1" s="2" t="s">
        <v>4404</v>
      </c>
      <c r="CNE1" s="2" t="s">
        <v>4405</v>
      </c>
      <c r="CNF1" s="2" t="s">
        <v>4406</v>
      </c>
      <c r="CNG1" s="2" t="s">
        <v>4407</v>
      </c>
      <c r="CNH1" s="2" t="s">
        <v>4408</v>
      </c>
      <c r="CNI1" s="2" t="s">
        <v>4409</v>
      </c>
      <c r="CNJ1" s="2" t="s">
        <v>4410</v>
      </c>
      <c r="CNK1" s="2" t="s">
        <v>4411</v>
      </c>
      <c r="CNL1" s="2" t="s">
        <v>4412</v>
      </c>
      <c r="CNM1" s="2" t="s">
        <v>4413</v>
      </c>
      <c r="CNN1" s="2" t="s">
        <v>4414</v>
      </c>
      <c r="CNO1" s="2" t="s">
        <v>4415</v>
      </c>
      <c r="CNP1" s="2" t="s">
        <v>4416</v>
      </c>
      <c r="CNQ1" s="2" t="s">
        <v>4417</v>
      </c>
      <c r="CNR1" s="2" t="s">
        <v>4418</v>
      </c>
      <c r="CNS1" s="2" t="s">
        <v>4419</v>
      </c>
      <c r="CNT1" s="2" t="s">
        <v>4420</v>
      </c>
      <c r="CNU1" s="2" t="s">
        <v>4421</v>
      </c>
      <c r="CNV1" s="2" t="s">
        <v>4422</v>
      </c>
      <c r="CNW1" s="2" t="s">
        <v>4423</v>
      </c>
      <c r="CNX1" s="2" t="s">
        <v>4424</v>
      </c>
      <c r="CNY1" s="2" t="s">
        <v>4425</v>
      </c>
      <c r="CNZ1" s="2" t="s">
        <v>4426</v>
      </c>
      <c r="COA1" s="2" t="s">
        <v>4427</v>
      </c>
      <c r="COB1" s="2" t="s">
        <v>4428</v>
      </c>
      <c r="COC1" s="2" t="s">
        <v>4429</v>
      </c>
      <c r="COD1" s="2" t="s">
        <v>4430</v>
      </c>
      <c r="COE1" s="2" t="s">
        <v>4431</v>
      </c>
      <c r="COF1" s="2" t="s">
        <v>4432</v>
      </c>
      <c r="COG1" s="2" t="s">
        <v>4433</v>
      </c>
      <c r="COH1" s="2" t="s">
        <v>4434</v>
      </c>
      <c r="COI1" s="2" t="s">
        <v>4435</v>
      </c>
      <c r="COJ1" s="2" t="s">
        <v>4436</v>
      </c>
      <c r="COK1" s="2" t="s">
        <v>4437</v>
      </c>
      <c r="COL1" s="2" t="s">
        <v>4438</v>
      </c>
      <c r="COM1" s="2" t="s">
        <v>4439</v>
      </c>
      <c r="CON1" s="2" t="s">
        <v>4440</v>
      </c>
      <c r="COO1" s="2" t="s">
        <v>4441</v>
      </c>
      <c r="COP1" s="2" t="s">
        <v>4442</v>
      </c>
      <c r="COQ1" s="2" t="s">
        <v>4443</v>
      </c>
      <c r="COR1" s="2" t="s">
        <v>4444</v>
      </c>
      <c r="COS1" s="2" t="s">
        <v>4445</v>
      </c>
      <c r="COT1" s="2" t="s">
        <v>4446</v>
      </c>
      <c r="COU1" s="2" t="s">
        <v>4447</v>
      </c>
      <c r="COV1" s="2" t="s">
        <v>4448</v>
      </c>
      <c r="COW1" s="2" t="s">
        <v>4449</v>
      </c>
      <c r="COX1" s="2" t="s">
        <v>4450</v>
      </c>
      <c r="COY1" s="2" t="s">
        <v>4451</v>
      </c>
      <c r="COZ1" s="2" t="s">
        <v>4452</v>
      </c>
      <c r="CPA1" s="2" t="s">
        <v>4453</v>
      </c>
      <c r="CPB1" s="2" t="s">
        <v>4454</v>
      </c>
      <c r="CPC1" s="2" t="s">
        <v>4455</v>
      </c>
      <c r="CPD1" s="2" t="s">
        <v>4456</v>
      </c>
      <c r="CPE1" s="2" t="s">
        <v>4457</v>
      </c>
      <c r="CPF1" s="2" t="s">
        <v>4458</v>
      </c>
      <c r="CPG1" s="2" t="s">
        <v>4459</v>
      </c>
      <c r="CPH1" s="2" t="s">
        <v>4460</v>
      </c>
      <c r="CPI1" s="2" t="s">
        <v>4461</v>
      </c>
      <c r="CPJ1" s="2" t="s">
        <v>4462</v>
      </c>
      <c r="CPK1" s="2" t="s">
        <v>4463</v>
      </c>
      <c r="CPL1" s="2" t="s">
        <v>4464</v>
      </c>
      <c r="CPM1" s="2" t="s">
        <v>4465</v>
      </c>
      <c r="CPN1" s="2" t="s">
        <v>4466</v>
      </c>
      <c r="CPO1" s="2" t="s">
        <v>4467</v>
      </c>
      <c r="CPP1" s="2" t="s">
        <v>4468</v>
      </c>
      <c r="CPQ1" s="2" t="s">
        <v>4469</v>
      </c>
      <c r="CPR1" s="2" t="s">
        <v>4470</v>
      </c>
      <c r="CPS1" s="2" t="s">
        <v>4471</v>
      </c>
      <c r="CPT1" s="2" t="s">
        <v>4472</v>
      </c>
      <c r="CPU1" s="2" t="s">
        <v>4473</v>
      </c>
      <c r="CPV1" s="2" t="s">
        <v>4474</v>
      </c>
      <c r="CPW1" s="2" t="s">
        <v>4475</v>
      </c>
      <c r="CPX1" s="2" t="s">
        <v>4476</v>
      </c>
      <c r="CPY1" s="2" t="s">
        <v>4477</v>
      </c>
      <c r="CPZ1" s="2" t="s">
        <v>4478</v>
      </c>
      <c r="CQA1" s="2" t="s">
        <v>4479</v>
      </c>
      <c r="CQB1" s="2" t="s">
        <v>4480</v>
      </c>
      <c r="CQC1" s="2" t="s">
        <v>4481</v>
      </c>
      <c r="CQD1" s="2" t="s">
        <v>4482</v>
      </c>
      <c r="CQE1" s="2" t="s">
        <v>4483</v>
      </c>
      <c r="CQF1" s="2" t="s">
        <v>4484</v>
      </c>
      <c r="CQG1" s="2" t="s">
        <v>4485</v>
      </c>
      <c r="CQH1" s="2" t="s">
        <v>4486</v>
      </c>
      <c r="CQI1" s="2" t="s">
        <v>4487</v>
      </c>
      <c r="CQJ1" s="2" t="s">
        <v>4488</v>
      </c>
      <c r="CQK1" s="2" t="s">
        <v>4489</v>
      </c>
      <c r="CQL1" s="2" t="s">
        <v>4490</v>
      </c>
      <c r="CQM1" s="2" t="s">
        <v>4491</v>
      </c>
      <c r="CQN1" s="2" t="s">
        <v>4492</v>
      </c>
      <c r="CQO1" s="2" t="s">
        <v>4493</v>
      </c>
      <c r="CQP1" s="2" t="s">
        <v>4494</v>
      </c>
      <c r="CQQ1" s="2" t="s">
        <v>4495</v>
      </c>
      <c r="CQR1" s="2" t="s">
        <v>4496</v>
      </c>
      <c r="CQS1" s="2" t="s">
        <v>4497</v>
      </c>
      <c r="CQT1" s="2" t="s">
        <v>4498</v>
      </c>
      <c r="CQU1" s="2" t="s">
        <v>4499</v>
      </c>
      <c r="CQV1" s="2" t="s">
        <v>4500</v>
      </c>
      <c r="CQW1" s="2" t="s">
        <v>4501</v>
      </c>
      <c r="CQX1" s="2" t="s">
        <v>4502</v>
      </c>
      <c r="CQY1" s="2" t="s">
        <v>4503</v>
      </c>
      <c r="CQZ1" s="2" t="s">
        <v>4504</v>
      </c>
      <c r="CRA1" s="2" t="s">
        <v>4505</v>
      </c>
      <c r="CRB1" s="2" t="s">
        <v>4506</v>
      </c>
      <c r="CRC1" s="2" t="s">
        <v>4507</v>
      </c>
      <c r="CRD1" s="2" t="s">
        <v>4508</v>
      </c>
      <c r="CRE1" s="2" t="s">
        <v>4509</v>
      </c>
      <c r="CRF1" s="2" t="s">
        <v>4510</v>
      </c>
      <c r="CRG1" s="2" t="s">
        <v>4511</v>
      </c>
      <c r="CRH1" s="2" t="s">
        <v>4512</v>
      </c>
      <c r="CRI1" s="2" t="s">
        <v>4513</v>
      </c>
      <c r="CRJ1" s="2" t="s">
        <v>4514</v>
      </c>
      <c r="CRK1" s="2" t="s">
        <v>4515</v>
      </c>
      <c r="CRL1" s="2" t="s">
        <v>4516</v>
      </c>
      <c r="CRM1" s="2" t="s">
        <v>4517</v>
      </c>
      <c r="CRN1" s="2" t="s">
        <v>4518</v>
      </c>
      <c r="CRO1" s="2" t="s">
        <v>4519</v>
      </c>
      <c r="CRP1" s="2" t="s">
        <v>4520</v>
      </c>
      <c r="CRQ1" s="2" t="s">
        <v>4521</v>
      </c>
      <c r="CRR1" s="2" t="s">
        <v>4522</v>
      </c>
      <c r="CRS1" s="2" t="s">
        <v>4523</v>
      </c>
      <c r="CRT1" s="2" t="s">
        <v>4524</v>
      </c>
      <c r="CRU1" s="2" t="s">
        <v>4525</v>
      </c>
      <c r="CRV1" s="2" t="s">
        <v>4526</v>
      </c>
      <c r="CRW1" s="2" t="s">
        <v>4527</v>
      </c>
      <c r="CRX1" s="2" t="s">
        <v>4528</v>
      </c>
      <c r="CRY1" s="2" t="s">
        <v>4529</v>
      </c>
      <c r="CRZ1" s="2" t="s">
        <v>4530</v>
      </c>
      <c r="CSA1" s="2" t="s">
        <v>4531</v>
      </c>
      <c r="CSB1" s="2" t="s">
        <v>4532</v>
      </c>
      <c r="CSC1" s="2" t="s">
        <v>4533</v>
      </c>
      <c r="CSD1" s="2" t="s">
        <v>4534</v>
      </c>
      <c r="CSE1" s="2" t="s">
        <v>4535</v>
      </c>
      <c r="CSF1" s="2" t="s">
        <v>4536</v>
      </c>
      <c r="CSG1" s="2" t="s">
        <v>4537</v>
      </c>
      <c r="CSH1" s="2" t="s">
        <v>4538</v>
      </c>
      <c r="CSI1" s="2" t="s">
        <v>4539</v>
      </c>
      <c r="CSJ1" s="2" t="s">
        <v>4540</v>
      </c>
      <c r="CSK1" s="2" t="s">
        <v>4541</v>
      </c>
      <c r="CSL1" s="2" t="s">
        <v>4542</v>
      </c>
      <c r="CSM1" s="2" t="s">
        <v>4543</v>
      </c>
      <c r="CSN1" s="2" t="s">
        <v>4544</v>
      </c>
      <c r="CSO1" s="2" t="s">
        <v>4545</v>
      </c>
      <c r="CSP1" s="2" t="s">
        <v>4546</v>
      </c>
      <c r="CSQ1" s="2" t="s">
        <v>4547</v>
      </c>
      <c r="CSR1" s="2" t="s">
        <v>4548</v>
      </c>
      <c r="CSS1" s="2" t="s">
        <v>4549</v>
      </c>
      <c r="CST1" s="2" t="s">
        <v>4550</v>
      </c>
      <c r="CSU1" s="2" t="s">
        <v>4551</v>
      </c>
      <c r="CSV1" s="2" t="s">
        <v>4552</v>
      </c>
      <c r="CSW1" s="2" t="s">
        <v>4553</v>
      </c>
      <c r="CSX1" s="2" t="s">
        <v>4554</v>
      </c>
      <c r="CSY1" s="2" t="s">
        <v>4555</v>
      </c>
      <c r="CSZ1" s="2" t="s">
        <v>4556</v>
      </c>
      <c r="CTA1" s="2" t="s">
        <v>4557</v>
      </c>
      <c r="CTB1" s="2" t="s">
        <v>4558</v>
      </c>
      <c r="CTC1" s="2" t="s">
        <v>4559</v>
      </c>
      <c r="CTD1" s="2" t="s">
        <v>4560</v>
      </c>
      <c r="CTE1" s="2" t="s">
        <v>4561</v>
      </c>
      <c r="CTF1" s="2" t="s">
        <v>4562</v>
      </c>
      <c r="CTG1" s="2" t="s">
        <v>4563</v>
      </c>
      <c r="CTH1" s="2" t="s">
        <v>4564</v>
      </c>
      <c r="CTI1" s="2" t="s">
        <v>4565</v>
      </c>
      <c r="CTJ1" s="2" t="s">
        <v>4566</v>
      </c>
      <c r="CTK1" s="2" t="s">
        <v>4567</v>
      </c>
      <c r="CTL1" s="2" t="s">
        <v>4568</v>
      </c>
      <c r="CTM1" s="2" t="s">
        <v>4569</v>
      </c>
      <c r="CTN1" s="2" t="s">
        <v>4570</v>
      </c>
      <c r="CTO1" s="2" t="s">
        <v>4571</v>
      </c>
      <c r="CTP1" s="2" t="s">
        <v>4572</v>
      </c>
      <c r="CTQ1" s="2" t="s">
        <v>4573</v>
      </c>
      <c r="CTR1" s="2" t="s">
        <v>4574</v>
      </c>
      <c r="CTS1" s="2" t="s">
        <v>4575</v>
      </c>
      <c r="CTT1" s="2" t="s">
        <v>4576</v>
      </c>
      <c r="CTU1" s="2" t="s">
        <v>4577</v>
      </c>
      <c r="CTV1" s="2" t="s">
        <v>4578</v>
      </c>
      <c r="CTW1" s="2" t="s">
        <v>4579</v>
      </c>
      <c r="CTX1" s="2" t="s">
        <v>4580</v>
      </c>
      <c r="CTY1" s="2" t="s">
        <v>4581</v>
      </c>
      <c r="CTZ1" s="2" t="s">
        <v>4582</v>
      </c>
      <c r="CUA1" s="2" t="s">
        <v>4583</v>
      </c>
      <c r="CUB1" s="2" t="s">
        <v>4584</v>
      </c>
      <c r="CUC1" s="2" t="s">
        <v>4585</v>
      </c>
      <c r="CUD1" s="2" t="s">
        <v>4586</v>
      </c>
      <c r="CUE1" s="2" t="s">
        <v>4587</v>
      </c>
      <c r="CUF1" s="2" t="s">
        <v>4588</v>
      </c>
      <c r="CUG1" s="2" t="s">
        <v>4589</v>
      </c>
      <c r="CUH1" s="2" t="s">
        <v>4590</v>
      </c>
      <c r="CUI1" s="2" t="s">
        <v>4591</v>
      </c>
      <c r="CUJ1" s="2" t="s">
        <v>4592</v>
      </c>
      <c r="CUK1" s="2" t="s">
        <v>4593</v>
      </c>
      <c r="CUL1" s="2" t="s">
        <v>4594</v>
      </c>
      <c r="CUM1" s="2" t="s">
        <v>4595</v>
      </c>
      <c r="CUN1" s="2" t="s">
        <v>4596</v>
      </c>
      <c r="CUO1" s="2" t="s">
        <v>4597</v>
      </c>
      <c r="CUP1" s="2" t="s">
        <v>4598</v>
      </c>
      <c r="CUQ1" s="2" t="s">
        <v>4599</v>
      </c>
      <c r="CUR1" s="2" t="s">
        <v>4600</v>
      </c>
      <c r="CUS1" s="2" t="s">
        <v>4601</v>
      </c>
      <c r="CUT1" s="2" t="s">
        <v>4602</v>
      </c>
      <c r="CUU1" s="2" t="s">
        <v>4603</v>
      </c>
      <c r="CUV1" s="2" t="s">
        <v>4604</v>
      </c>
      <c r="CUW1" s="2" t="s">
        <v>4605</v>
      </c>
      <c r="CUX1" s="2" t="s">
        <v>4606</v>
      </c>
      <c r="CUY1" s="2" t="s">
        <v>4607</v>
      </c>
      <c r="CUZ1" s="2" t="s">
        <v>4608</v>
      </c>
      <c r="CVA1" s="2" t="s">
        <v>4609</v>
      </c>
      <c r="CVB1" s="2" t="s">
        <v>4610</v>
      </c>
      <c r="CVC1" s="2" t="s">
        <v>4611</v>
      </c>
      <c r="CVD1" s="2" t="s">
        <v>4612</v>
      </c>
      <c r="CVE1" s="2" t="s">
        <v>4613</v>
      </c>
      <c r="CVF1" s="2" t="s">
        <v>4614</v>
      </c>
      <c r="CVG1" s="2" t="s">
        <v>4615</v>
      </c>
      <c r="CVH1" s="2" t="s">
        <v>4616</v>
      </c>
      <c r="CVI1" s="2" t="s">
        <v>4617</v>
      </c>
      <c r="CVJ1" s="2" t="s">
        <v>4618</v>
      </c>
      <c r="CVK1" s="2" t="s">
        <v>4619</v>
      </c>
      <c r="CVL1" s="2" t="s">
        <v>4620</v>
      </c>
      <c r="CVM1" s="2" t="s">
        <v>4621</v>
      </c>
      <c r="CVN1" s="2" t="s">
        <v>4622</v>
      </c>
      <c r="CVO1" s="2" t="s">
        <v>4623</v>
      </c>
      <c r="CVP1" s="2" t="s">
        <v>4624</v>
      </c>
      <c r="CVQ1" s="2" t="s">
        <v>4625</v>
      </c>
      <c r="CVR1" s="2" t="s">
        <v>4626</v>
      </c>
      <c r="CVS1" s="2" t="s">
        <v>4627</v>
      </c>
      <c r="CVT1" s="2" t="s">
        <v>4628</v>
      </c>
      <c r="CVU1" s="2" t="s">
        <v>4629</v>
      </c>
      <c r="CVV1" s="2" t="s">
        <v>4630</v>
      </c>
      <c r="CVW1" s="2" t="s">
        <v>4631</v>
      </c>
      <c r="CVX1" s="2" t="s">
        <v>4632</v>
      </c>
      <c r="CVY1" s="2" t="s">
        <v>4633</v>
      </c>
      <c r="CVZ1" s="2" t="s">
        <v>4634</v>
      </c>
      <c r="CWA1" s="2" t="s">
        <v>4635</v>
      </c>
      <c r="CWB1" s="2" t="s">
        <v>4636</v>
      </c>
      <c r="CWC1" s="2" t="s">
        <v>4637</v>
      </c>
      <c r="CWD1" s="2" t="s">
        <v>4638</v>
      </c>
      <c r="CWE1" s="2" t="s">
        <v>4639</v>
      </c>
      <c r="CWF1" s="2" t="s">
        <v>4640</v>
      </c>
      <c r="CWG1" s="2" t="s">
        <v>4641</v>
      </c>
      <c r="CWH1" s="2" t="s">
        <v>4642</v>
      </c>
      <c r="CWI1" s="2" t="s">
        <v>4643</v>
      </c>
      <c r="CWJ1" s="2" t="s">
        <v>4644</v>
      </c>
      <c r="CWK1" s="2" t="s">
        <v>4645</v>
      </c>
      <c r="CWL1" s="2" t="s">
        <v>4646</v>
      </c>
      <c r="CWM1" s="2" t="s">
        <v>4647</v>
      </c>
      <c r="CWN1" s="2" t="s">
        <v>4648</v>
      </c>
      <c r="CWO1" s="2" t="s">
        <v>4649</v>
      </c>
      <c r="CWP1" s="2" t="s">
        <v>4650</v>
      </c>
      <c r="CWQ1" s="2" t="s">
        <v>4651</v>
      </c>
      <c r="CWR1" s="2" t="s">
        <v>4652</v>
      </c>
      <c r="CWS1" s="2" t="s">
        <v>4653</v>
      </c>
      <c r="CWT1" s="2" t="s">
        <v>4654</v>
      </c>
      <c r="CWU1" s="2" t="s">
        <v>4655</v>
      </c>
      <c r="CWV1" s="2" t="s">
        <v>4656</v>
      </c>
      <c r="CWW1" s="2" t="s">
        <v>4657</v>
      </c>
      <c r="CWX1" s="2" t="s">
        <v>4658</v>
      </c>
      <c r="CWY1" s="2" t="s">
        <v>4659</v>
      </c>
      <c r="CWZ1" s="2" t="s">
        <v>4660</v>
      </c>
      <c r="CXA1" s="2" t="s">
        <v>4661</v>
      </c>
      <c r="CXB1" s="2" t="s">
        <v>4662</v>
      </c>
      <c r="CXC1" s="2" t="s">
        <v>4663</v>
      </c>
      <c r="CXD1" s="2" t="s">
        <v>4664</v>
      </c>
      <c r="CXE1" s="2" t="s">
        <v>4665</v>
      </c>
      <c r="CXF1" s="2" t="s">
        <v>4666</v>
      </c>
      <c r="CXG1" s="2" t="s">
        <v>4667</v>
      </c>
      <c r="CXH1" s="2" t="s">
        <v>4668</v>
      </c>
      <c r="CXI1" s="2" t="s">
        <v>4669</v>
      </c>
      <c r="CXJ1" s="2" t="s">
        <v>4670</v>
      </c>
      <c r="CXK1" s="2" t="s">
        <v>4671</v>
      </c>
      <c r="CXL1" s="2" t="s">
        <v>4672</v>
      </c>
      <c r="CXM1" s="2" t="s">
        <v>4673</v>
      </c>
      <c r="CXN1" s="2" t="s">
        <v>4674</v>
      </c>
      <c r="CXO1" s="2" t="s">
        <v>4675</v>
      </c>
      <c r="CXP1" s="2" t="s">
        <v>4676</v>
      </c>
      <c r="CXQ1" s="2" t="s">
        <v>4677</v>
      </c>
      <c r="CXR1" s="2" t="s">
        <v>4678</v>
      </c>
      <c r="CXS1" s="2" t="s">
        <v>4679</v>
      </c>
      <c r="CXT1" s="2" t="s">
        <v>4680</v>
      </c>
      <c r="CXU1" s="2" t="s">
        <v>4681</v>
      </c>
      <c r="CXV1" s="2" t="s">
        <v>4682</v>
      </c>
      <c r="CXW1" s="2" t="s">
        <v>4683</v>
      </c>
      <c r="CXX1" s="2" t="s">
        <v>4684</v>
      </c>
      <c r="CXY1" s="2" t="s">
        <v>4685</v>
      </c>
      <c r="CXZ1" s="2" t="s">
        <v>4686</v>
      </c>
      <c r="CYA1" s="2" t="s">
        <v>4687</v>
      </c>
      <c r="CYB1" s="2" t="s">
        <v>4688</v>
      </c>
      <c r="CYC1" s="2" t="s">
        <v>4689</v>
      </c>
      <c r="CYD1" s="2" t="s">
        <v>4690</v>
      </c>
      <c r="CYE1" s="2" t="s">
        <v>4691</v>
      </c>
      <c r="CYF1" s="2" t="s">
        <v>4692</v>
      </c>
      <c r="CYG1" s="2" t="s">
        <v>4693</v>
      </c>
      <c r="CYH1" s="2" t="s">
        <v>4694</v>
      </c>
      <c r="CYI1" s="2" t="s">
        <v>4695</v>
      </c>
      <c r="CYJ1" s="2" t="s">
        <v>4696</v>
      </c>
      <c r="CYK1" s="2" t="s">
        <v>4697</v>
      </c>
      <c r="CYL1" s="2" t="s">
        <v>4698</v>
      </c>
      <c r="CYM1" s="2" t="s">
        <v>4699</v>
      </c>
      <c r="CYN1" s="2" t="s">
        <v>4700</v>
      </c>
      <c r="CYO1" s="2" t="s">
        <v>4701</v>
      </c>
      <c r="CYP1" s="2" t="s">
        <v>4702</v>
      </c>
      <c r="CYQ1" s="2" t="s">
        <v>4703</v>
      </c>
      <c r="CYR1" s="2" t="s">
        <v>4704</v>
      </c>
      <c r="CYS1" s="2" t="s">
        <v>4705</v>
      </c>
      <c r="CYT1" s="2" t="s">
        <v>4706</v>
      </c>
      <c r="CYU1" s="2" t="s">
        <v>4707</v>
      </c>
      <c r="CYV1" s="2" t="s">
        <v>4708</v>
      </c>
      <c r="CYW1" s="2" t="s">
        <v>4709</v>
      </c>
      <c r="CYX1" s="2" t="s">
        <v>4710</v>
      </c>
      <c r="CYY1" s="2" t="s">
        <v>4711</v>
      </c>
      <c r="CYZ1" s="2" t="s">
        <v>4712</v>
      </c>
      <c r="CZA1" s="2" t="s">
        <v>4713</v>
      </c>
      <c r="CZB1" s="2" t="s">
        <v>4714</v>
      </c>
      <c r="CZC1" s="2" t="s">
        <v>4715</v>
      </c>
      <c r="CZD1" s="2" t="s">
        <v>4716</v>
      </c>
      <c r="CZE1" s="2" t="s">
        <v>4717</v>
      </c>
      <c r="CZF1" s="2" t="s">
        <v>4718</v>
      </c>
      <c r="CZG1" s="2" t="s">
        <v>4719</v>
      </c>
      <c r="CZH1" s="2" t="s">
        <v>4720</v>
      </c>
      <c r="CZI1" s="2" t="s">
        <v>4721</v>
      </c>
      <c r="CZJ1" s="2" t="s">
        <v>4722</v>
      </c>
      <c r="CZK1" s="2" t="s">
        <v>4723</v>
      </c>
      <c r="CZL1" s="2" t="s">
        <v>4724</v>
      </c>
      <c r="CZM1" s="2" t="s">
        <v>4725</v>
      </c>
      <c r="CZN1" s="2" t="s">
        <v>4726</v>
      </c>
      <c r="CZO1" s="2" t="s">
        <v>4727</v>
      </c>
      <c r="CZP1" s="2" t="s">
        <v>4728</v>
      </c>
      <c r="CZQ1" s="2" t="s">
        <v>4729</v>
      </c>
      <c r="CZR1" s="2" t="s">
        <v>4730</v>
      </c>
      <c r="CZS1" s="2" t="s">
        <v>4731</v>
      </c>
      <c r="CZT1" s="2" t="s">
        <v>4732</v>
      </c>
      <c r="CZU1" s="2" t="s">
        <v>4733</v>
      </c>
      <c r="CZV1" s="2" t="s">
        <v>4734</v>
      </c>
      <c r="CZW1" s="2" t="s">
        <v>4735</v>
      </c>
      <c r="CZX1" s="2" t="s">
        <v>4736</v>
      </c>
      <c r="CZY1" s="2" t="s">
        <v>4737</v>
      </c>
      <c r="CZZ1" s="2" t="s">
        <v>4738</v>
      </c>
      <c r="DAA1" s="2" t="s">
        <v>4739</v>
      </c>
      <c r="DAB1" s="2" t="s">
        <v>4740</v>
      </c>
      <c r="DAC1" s="2" t="s">
        <v>4741</v>
      </c>
      <c r="DAD1" s="2" t="s">
        <v>4742</v>
      </c>
      <c r="DAE1" s="2" t="s">
        <v>4743</v>
      </c>
      <c r="DAF1" s="2" t="s">
        <v>4744</v>
      </c>
      <c r="DAG1" s="2" t="s">
        <v>4745</v>
      </c>
      <c r="DAH1" s="2" t="s">
        <v>4746</v>
      </c>
      <c r="DAI1" s="2" t="s">
        <v>4747</v>
      </c>
      <c r="DAJ1" s="2" t="s">
        <v>4748</v>
      </c>
      <c r="DAK1" s="2" t="s">
        <v>4749</v>
      </c>
      <c r="DAL1" s="2" t="s">
        <v>4750</v>
      </c>
      <c r="DAM1" s="2" t="s">
        <v>4751</v>
      </c>
      <c r="DAN1" s="2" t="s">
        <v>4752</v>
      </c>
      <c r="DAO1" s="2" t="s">
        <v>4753</v>
      </c>
      <c r="DAP1" s="2" t="s">
        <v>4754</v>
      </c>
      <c r="DAQ1" s="2" t="s">
        <v>4755</v>
      </c>
      <c r="DAR1" s="2" t="s">
        <v>4756</v>
      </c>
      <c r="DAS1" s="2" t="s">
        <v>4757</v>
      </c>
      <c r="DAT1" s="2" t="s">
        <v>4758</v>
      </c>
      <c r="DAU1" s="2" t="s">
        <v>4759</v>
      </c>
      <c r="DAV1" s="2" t="s">
        <v>4760</v>
      </c>
      <c r="DAW1" s="2" t="s">
        <v>4761</v>
      </c>
      <c r="DAX1" s="2" t="s">
        <v>4762</v>
      </c>
      <c r="DAY1" s="2" t="s">
        <v>4763</v>
      </c>
      <c r="DAZ1" s="2" t="s">
        <v>4764</v>
      </c>
      <c r="DBA1" s="2" t="s">
        <v>4765</v>
      </c>
      <c r="DBB1" s="2" t="s">
        <v>4766</v>
      </c>
      <c r="DBC1" s="2" t="s">
        <v>4767</v>
      </c>
      <c r="DBD1" s="2" t="s">
        <v>4768</v>
      </c>
      <c r="DBE1" s="2" t="s">
        <v>4769</v>
      </c>
      <c r="DBF1" s="2" t="s">
        <v>4770</v>
      </c>
      <c r="DBG1" s="2" t="s">
        <v>4771</v>
      </c>
      <c r="DBH1" s="2" t="s">
        <v>4772</v>
      </c>
      <c r="DBI1" s="2" t="s">
        <v>4773</v>
      </c>
      <c r="DBJ1" s="2" t="s">
        <v>4774</v>
      </c>
      <c r="DBK1" s="2" t="s">
        <v>4775</v>
      </c>
      <c r="DBL1" s="2" t="s">
        <v>4776</v>
      </c>
      <c r="DBM1" s="2" t="s">
        <v>4777</v>
      </c>
      <c r="DBN1" s="2" t="s">
        <v>4778</v>
      </c>
      <c r="DBO1" s="2" t="s">
        <v>4779</v>
      </c>
      <c r="DBP1" s="2" t="s">
        <v>4780</v>
      </c>
      <c r="DBQ1" s="2" t="s">
        <v>4781</v>
      </c>
      <c r="DBR1" s="2" t="s">
        <v>4782</v>
      </c>
      <c r="DBS1" s="2" t="s">
        <v>4783</v>
      </c>
      <c r="DBT1" s="2" t="s">
        <v>4784</v>
      </c>
      <c r="DBU1" s="2" t="s">
        <v>4785</v>
      </c>
      <c r="DBV1" s="2" t="s">
        <v>4786</v>
      </c>
      <c r="DBW1" s="2" t="s">
        <v>4787</v>
      </c>
      <c r="DBX1" s="2" t="s">
        <v>4788</v>
      </c>
      <c r="DBY1" s="2" t="s">
        <v>4789</v>
      </c>
      <c r="DBZ1" s="2" t="s">
        <v>4790</v>
      </c>
      <c r="DCA1" s="2" t="s">
        <v>4791</v>
      </c>
      <c r="DCB1" s="2" t="s">
        <v>4792</v>
      </c>
      <c r="DCC1" s="2" t="s">
        <v>4793</v>
      </c>
      <c r="DCD1" s="2" t="s">
        <v>4794</v>
      </c>
      <c r="DCE1" s="2" t="s">
        <v>4795</v>
      </c>
      <c r="DCF1" s="2" t="s">
        <v>4796</v>
      </c>
      <c r="DCG1" s="2" t="s">
        <v>4797</v>
      </c>
      <c r="DCH1" s="2" t="s">
        <v>4798</v>
      </c>
      <c r="DCI1" s="2" t="s">
        <v>4799</v>
      </c>
      <c r="DCJ1" s="2" t="s">
        <v>4800</v>
      </c>
      <c r="DCK1" s="2" t="s">
        <v>4801</v>
      </c>
      <c r="DCL1" s="2" t="s">
        <v>4802</v>
      </c>
      <c r="DCM1" s="2" t="s">
        <v>4803</v>
      </c>
      <c r="DCN1" s="2" t="s">
        <v>4804</v>
      </c>
      <c r="DCO1" s="2" t="s">
        <v>4805</v>
      </c>
      <c r="DCP1" s="2" t="s">
        <v>4806</v>
      </c>
      <c r="DCQ1" s="2" t="s">
        <v>4807</v>
      </c>
      <c r="DCR1" s="2" t="s">
        <v>4808</v>
      </c>
      <c r="DCS1" s="2" t="s">
        <v>4809</v>
      </c>
      <c r="DCT1" s="2" t="s">
        <v>4810</v>
      </c>
      <c r="DCU1" s="2" t="s">
        <v>4811</v>
      </c>
      <c r="DCV1" s="2" t="s">
        <v>4812</v>
      </c>
      <c r="DCW1" s="2" t="s">
        <v>4813</v>
      </c>
      <c r="DCX1" s="2" t="s">
        <v>4814</v>
      </c>
      <c r="DCY1" s="2" t="s">
        <v>4815</v>
      </c>
      <c r="DCZ1" s="2" t="s">
        <v>4816</v>
      </c>
      <c r="DDA1" s="2" t="s">
        <v>4817</v>
      </c>
      <c r="DDB1" s="2" t="s">
        <v>4818</v>
      </c>
      <c r="DDC1" s="2" t="s">
        <v>4819</v>
      </c>
      <c r="DDD1" s="2" t="s">
        <v>4820</v>
      </c>
      <c r="DDE1" s="2" t="s">
        <v>4821</v>
      </c>
      <c r="DDF1" s="2" t="s">
        <v>4822</v>
      </c>
      <c r="DDG1" s="2" t="s">
        <v>4823</v>
      </c>
      <c r="DDH1" s="2" t="s">
        <v>4824</v>
      </c>
      <c r="DDI1" s="2" t="s">
        <v>4825</v>
      </c>
      <c r="DDJ1" s="2" t="s">
        <v>4826</v>
      </c>
      <c r="DDK1" s="2" t="s">
        <v>4827</v>
      </c>
      <c r="DDL1" s="2" t="s">
        <v>4828</v>
      </c>
      <c r="DDM1" s="2" t="s">
        <v>4829</v>
      </c>
      <c r="DDN1" s="2" t="s">
        <v>4830</v>
      </c>
      <c r="DDO1" s="2" t="s">
        <v>4831</v>
      </c>
      <c r="DDP1" s="2" t="s">
        <v>4832</v>
      </c>
      <c r="DDQ1" s="2" t="s">
        <v>4833</v>
      </c>
      <c r="DDR1" s="2" t="s">
        <v>4834</v>
      </c>
      <c r="DDS1" s="2" t="s">
        <v>4835</v>
      </c>
      <c r="DDT1" s="2" t="s">
        <v>4836</v>
      </c>
      <c r="DDU1" s="2" t="s">
        <v>4837</v>
      </c>
      <c r="DDV1" s="2" t="s">
        <v>4838</v>
      </c>
      <c r="DDW1" s="2" t="s">
        <v>4839</v>
      </c>
      <c r="DDX1" s="2" t="s">
        <v>4840</v>
      </c>
      <c r="DDY1" s="2" t="s">
        <v>4841</v>
      </c>
      <c r="DDZ1" s="2" t="s">
        <v>4842</v>
      </c>
      <c r="DEA1" s="2" t="s">
        <v>4843</v>
      </c>
      <c r="DEB1" s="2" t="s">
        <v>4844</v>
      </c>
      <c r="DEC1" s="2" t="s">
        <v>4845</v>
      </c>
      <c r="DED1" s="2" t="s">
        <v>4846</v>
      </c>
      <c r="DEE1" s="2" t="s">
        <v>4847</v>
      </c>
      <c r="DEF1" s="2" t="s">
        <v>4848</v>
      </c>
      <c r="DEG1" s="2" t="s">
        <v>4849</v>
      </c>
      <c r="DEH1" s="2" t="s">
        <v>4850</v>
      </c>
      <c r="DEI1" s="2" t="s">
        <v>4851</v>
      </c>
      <c r="DEJ1" s="2" t="s">
        <v>4852</v>
      </c>
      <c r="DEK1" s="2" t="s">
        <v>4853</v>
      </c>
      <c r="DEL1" s="2" t="s">
        <v>4854</v>
      </c>
      <c r="DEM1" s="2" t="s">
        <v>4855</v>
      </c>
      <c r="DEN1" s="2" t="s">
        <v>4856</v>
      </c>
      <c r="DEO1" s="2" t="s">
        <v>4857</v>
      </c>
      <c r="DEP1" s="2" t="s">
        <v>4858</v>
      </c>
      <c r="DEQ1" s="2" t="s">
        <v>4859</v>
      </c>
      <c r="DER1" s="2" t="s">
        <v>4860</v>
      </c>
      <c r="DES1" s="2" t="s">
        <v>4861</v>
      </c>
      <c r="DET1" s="2" t="s">
        <v>4862</v>
      </c>
      <c r="DEU1" s="2" t="s">
        <v>4863</v>
      </c>
      <c r="DEV1" s="2" t="s">
        <v>4864</v>
      </c>
      <c r="DEW1" s="2" t="s">
        <v>4865</v>
      </c>
      <c r="DEX1" s="2" t="s">
        <v>4866</v>
      </c>
      <c r="DEY1" s="2" t="s">
        <v>4867</v>
      </c>
      <c r="DEZ1" s="2" t="s">
        <v>4868</v>
      </c>
      <c r="DFA1" s="2" t="s">
        <v>4869</v>
      </c>
      <c r="DFB1" s="2" t="s">
        <v>4870</v>
      </c>
      <c r="DFC1" s="2" t="s">
        <v>4871</v>
      </c>
      <c r="DFD1" s="2" t="s">
        <v>4872</v>
      </c>
      <c r="DFE1" s="2" t="s">
        <v>4873</v>
      </c>
      <c r="DFF1" s="2" t="s">
        <v>4874</v>
      </c>
      <c r="DFG1" s="2" t="s">
        <v>4875</v>
      </c>
      <c r="DFH1" s="2" t="s">
        <v>4876</v>
      </c>
      <c r="DFI1" s="2" t="s">
        <v>4877</v>
      </c>
      <c r="DFJ1" s="2" t="s">
        <v>4878</v>
      </c>
      <c r="DFK1" s="2" t="s">
        <v>4879</v>
      </c>
      <c r="DFL1" s="2" t="s">
        <v>4880</v>
      </c>
      <c r="DFM1" s="2" t="s">
        <v>4881</v>
      </c>
      <c r="DFN1" s="2" t="s">
        <v>4882</v>
      </c>
      <c r="DFO1" s="2" t="s">
        <v>4883</v>
      </c>
      <c r="DFP1" s="2" t="s">
        <v>4884</v>
      </c>
      <c r="DFQ1" s="2" t="s">
        <v>4885</v>
      </c>
      <c r="DFR1" s="2" t="s">
        <v>4886</v>
      </c>
      <c r="DFS1" s="2" t="s">
        <v>4887</v>
      </c>
      <c r="DFT1" s="2" t="s">
        <v>4888</v>
      </c>
      <c r="DFU1" s="2" t="s">
        <v>4889</v>
      </c>
      <c r="DFV1" s="2" t="s">
        <v>4890</v>
      </c>
      <c r="DFW1" s="2" t="s">
        <v>4891</v>
      </c>
      <c r="DFX1" s="2" t="s">
        <v>4892</v>
      </c>
      <c r="DFY1" s="2" t="s">
        <v>4893</v>
      </c>
      <c r="DFZ1" s="2" t="s">
        <v>4894</v>
      </c>
      <c r="DGA1" s="2" t="s">
        <v>4895</v>
      </c>
      <c r="DGB1" s="2" t="s">
        <v>4896</v>
      </c>
      <c r="DGC1" s="2" t="s">
        <v>4897</v>
      </c>
      <c r="DGD1" s="2" t="s">
        <v>4898</v>
      </c>
      <c r="DGE1" s="2" t="s">
        <v>4899</v>
      </c>
      <c r="DGF1" s="2" t="s">
        <v>4900</v>
      </c>
      <c r="DGG1" s="2" t="s">
        <v>4901</v>
      </c>
      <c r="DGH1" s="2" t="s">
        <v>4902</v>
      </c>
      <c r="DGI1" s="2" t="s">
        <v>4903</v>
      </c>
      <c r="DGJ1" s="2" t="s">
        <v>4904</v>
      </c>
      <c r="DGK1" s="2" t="s">
        <v>4905</v>
      </c>
      <c r="DGL1" s="2" t="s">
        <v>4906</v>
      </c>
      <c r="DGM1" s="2" t="s">
        <v>4907</v>
      </c>
      <c r="DGN1" s="2" t="s">
        <v>4908</v>
      </c>
      <c r="DGO1" s="2" t="s">
        <v>4909</v>
      </c>
      <c r="DGP1" s="2" t="s">
        <v>4910</v>
      </c>
      <c r="DGQ1" s="2" t="s">
        <v>4911</v>
      </c>
      <c r="DGR1" s="2" t="s">
        <v>4912</v>
      </c>
      <c r="DGS1" s="2" t="s">
        <v>4913</v>
      </c>
      <c r="DGT1" s="2" t="s">
        <v>4914</v>
      </c>
      <c r="DGU1" s="2" t="s">
        <v>4915</v>
      </c>
      <c r="DGV1" s="2" t="s">
        <v>4916</v>
      </c>
      <c r="DGW1" s="2" t="s">
        <v>4917</v>
      </c>
      <c r="DGX1" s="2" t="s">
        <v>4918</v>
      </c>
      <c r="DGY1" s="2" t="s">
        <v>4919</v>
      </c>
      <c r="DGZ1" s="2" t="s">
        <v>4920</v>
      </c>
      <c r="DHA1" s="2" t="s">
        <v>4921</v>
      </c>
      <c r="DHB1" s="2" t="s">
        <v>4922</v>
      </c>
      <c r="DHC1" s="2" t="s">
        <v>4923</v>
      </c>
      <c r="DHD1" s="2" t="s">
        <v>4924</v>
      </c>
      <c r="DHE1" s="2" t="s">
        <v>4925</v>
      </c>
      <c r="DHF1" s="2" t="s">
        <v>4926</v>
      </c>
      <c r="DHG1" s="2" t="s">
        <v>4927</v>
      </c>
      <c r="DHH1" s="2" t="s">
        <v>4928</v>
      </c>
      <c r="DHI1" s="2" t="s">
        <v>4929</v>
      </c>
      <c r="DHJ1" s="2" t="s">
        <v>4930</v>
      </c>
      <c r="DHK1" s="2" t="s">
        <v>4931</v>
      </c>
      <c r="DHL1" s="2" t="s">
        <v>4932</v>
      </c>
      <c r="DHM1" s="2" t="s">
        <v>4933</v>
      </c>
      <c r="DHN1" s="2" t="s">
        <v>4934</v>
      </c>
      <c r="DHO1" s="2" t="s">
        <v>4935</v>
      </c>
      <c r="DHP1" s="2" t="s">
        <v>4936</v>
      </c>
      <c r="DHQ1" s="2" t="s">
        <v>4937</v>
      </c>
      <c r="DHR1" s="2" t="s">
        <v>4938</v>
      </c>
      <c r="DHS1" s="2" t="s">
        <v>4939</v>
      </c>
      <c r="DHT1" s="2" t="s">
        <v>4940</v>
      </c>
      <c r="DHU1" s="2" t="s">
        <v>4941</v>
      </c>
      <c r="DHV1" s="2" t="s">
        <v>4942</v>
      </c>
      <c r="DHW1" s="2" t="s">
        <v>4943</v>
      </c>
      <c r="DHX1" s="2" t="s">
        <v>4944</v>
      </c>
      <c r="DHY1" s="2" t="s">
        <v>4945</v>
      </c>
      <c r="DHZ1" s="2" t="s">
        <v>4946</v>
      </c>
      <c r="DIA1" s="2" t="s">
        <v>4947</v>
      </c>
      <c r="DIB1" s="2" t="s">
        <v>4948</v>
      </c>
      <c r="DIC1" s="2" t="s">
        <v>4949</v>
      </c>
      <c r="DID1" s="2" t="s">
        <v>4950</v>
      </c>
      <c r="DIE1" s="2" t="s">
        <v>4951</v>
      </c>
      <c r="DIF1" s="2" t="s">
        <v>4952</v>
      </c>
      <c r="DIG1" s="2" t="s">
        <v>4953</v>
      </c>
      <c r="DIH1" s="2" t="s">
        <v>4954</v>
      </c>
      <c r="DII1" s="2" t="s">
        <v>4955</v>
      </c>
      <c r="DIJ1" s="2" t="s">
        <v>4956</v>
      </c>
      <c r="DIK1" s="2" t="s">
        <v>4957</v>
      </c>
      <c r="DIL1" s="2" t="s">
        <v>4958</v>
      </c>
      <c r="DIM1" s="2" t="s">
        <v>4959</v>
      </c>
      <c r="DIN1" s="2" t="s">
        <v>4960</v>
      </c>
      <c r="DIO1" s="2" t="s">
        <v>4961</v>
      </c>
      <c r="DIP1" s="2" t="s">
        <v>4962</v>
      </c>
      <c r="DIQ1" s="2" t="s">
        <v>4963</v>
      </c>
      <c r="DIR1" s="2" t="s">
        <v>4964</v>
      </c>
      <c r="DIS1" s="2" t="s">
        <v>4965</v>
      </c>
      <c r="DIT1" s="2" t="s">
        <v>4966</v>
      </c>
      <c r="DIU1" s="2" t="s">
        <v>4967</v>
      </c>
      <c r="DIV1" s="2" t="s">
        <v>4968</v>
      </c>
      <c r="DIW1" s="2" t="s">
        <v>4969</v>
      </c>
      <c r="DIX1" s="2" t="s">
        <v>4970</v>
      </c>
      <c r="DIY1" s="2" t="s">
        <v>4971</v>
      </c>
      <c r="DIZ1" s="2" t="s">
        <v>4972</v>
      </c>
      <c r="DJA1" s="2" t="s">
        <v>4973</v>
      </c>
      <c r="DJB1" s="2" t="s">
        <v>4974</v>
      </c>
      <c r="DJC1" s="2" t="s">
        <v>4975</v>
      </c>
      <c r="DJD1" s="2" t="s">
        <v>4976</v>
      </c>
      <c r="DJE1" s="2" t="s">
        <v>4977</v>
      </c>
      <c r="DJF1" s="2" t="s">
        <v>4978</v>
      </c>
      <c r="DJG1" s="2" t="s">
        <v>4979</v>
      </c>
      <c r="DJH1" s="2" t="s">
        <v>4980</v>
      </c>
      <c r="DJI1" s="2" t="s">
        <v>4981</v>
      </c>
      <c r="DJJ1" s="2" t="s">
        <v>4982</v>
      </c>
      <c r="DJK1" s="2" t="s">
        <v>4983</v>
      </c>
      <c r="DJL1" s="2" t="s">
        <v>4984</v>
      </c>
      <c r="DJM1" s="2" t="s">
        <v>4985</v>
      </c>
      <c r="DJN1" s="2" t="s">
        <v>4986</v>
      </c>
      <c r="DJO1" s="2" t="s">
        <v>4987</v>
      </c>
      <c r="DJP1" s="2" t="s">
        <v>4988</v>
      </c>
      <c r="DJQ1" s="2" t="s">
        <v>4989</v>
      </c>
      <c r="DJR1" s="2" t="s">
        <v>4990</v>
      </c>
      <c r="DJS1" s="2" t="s">
        <v>4991</v>
      </c>
      <c r="DJT1" s="2" t="s">
        <v>4992</v>
      </c>
      <c r="DJU1" s="2" t="s">
        <v>4993</v>
      </c>
      <c r="DJV1" s="2" t="s">
        <v>4994</v>
      </c>
      <c r="DJW1" s="2" t="s">
        <v>4995</v>
      </c>
      <c r="DJX1" s="2" t="s">
        <v>4996</v>
      </c>
      <c r="DJY1" s="2" t="s">
        <v>4997</v>
      </c>
      <c r="DJZ1" s="2" t="s">
        <v>4998</v>
      </c>
      <c r="DKA1" s="2" t="s">
        <v>4999</v>
      </c>
      <c r="DKB1" s="2" t="s">
        <v>5000</v>
      </c>
      <c r="DKC1" s="2" t="s">
        <v>5001</v>
      </c>
      <c r="DKD1" s="2" t="s">
        <v>5002</v>
      </c>
      <c r="DKE1" s="2" t="s">
        <v>5003</v>
      </c>
      <c r="DKF1" s="2" t="s">
        <v>5004</v>
      </c>
      <c r="DKG1" s="2" t="s">
        <v>5005</v>
      </c>
      <c r="DKH1" s="2" t="s">
        <v>5006</v>
      </c>
      <c r="DKI1" s="2" t="s">
        <v>5007</v>
      </c>
      <c r="DKJ1" s="2" t="s">
        <v>5008</v>
      </c>
      <c r="DKK1" s="2" t="s">
        <v>5009</v>
      </c>
      <c r="DKL1" s="2" t="s">
        <v>5010</v>
      </c>
      <c r="DKM1" s="2" t="s">
        <v>5011</v>
      </c>
      <c r="DKN1" s="2" t="s">
        <v>5012</v>
      </c>
      <c r="DKO1" s="2" t="s">
        <v>5013</v>
      </c>
      <c r="DKP1" s="2" t="s">
        <v>5014</v>
      </c>
      <c r="DKQ1" s="2" t="s">
        <v>5015</v>
      </c>
      <c r="DKR1" s="2" t="s">
        <v>5016</v>
      </c>
      <c r="DKS1" s="2" t="s">
        <v>5017</v>
      </c>
      <c r="DKT1" s="2" t="s">
        <v>5018</v>
      </c>
      <c r="DKU1" s="2" t="s">
        <v>5019</v>
      </c>
      <c r="DKV1" s="2" t="s">
        <v>5020</v>
      </c>
      <c r="DKW1" s="2" t="s">
        <v>5021</v>
      </c>
      <c r="DKX1" s="2" t="s">
        <v>5022</v>
      </c>
      <c r="DKY1" s="2" t="s">
        <v>5023</v>
      </c>
      <c r="DKZ1" s="2" t="s">
        <v>5024</v>
      </c>
      <c r="DLA1" s="2" t="s">
        <v>5025</v>
      </c>
      <c r="DLB1" s="2" t="s">
        <v>5026</v>
      </c>
      <c r="DLC1" s="2" t="s">
        <v>5027</v>
      </c>
      <c r="DLD1" s="2" t="s">
        <v>5028</v>
      </c>
      <c r="DLE1" s="2" t="s">
        <v>5029</v>
      </c>
      <c r="DLF1" s="2" t="s">
        <v>5030</v>
      </c>
      <c r="DLG1" s="2" t="s">
        <v>5031</v>
      </c>
      <c r="DLH1" s="2" t="s">
        <v>5032</v>
      </c>
      <c r="DLI1" s="2" t="s">
        <v>5033</v>
      </c>
      <c r="DLJ1" s="2" t="s">
        <v>5034</v>
      </c>
      <c r="DLK1" s="2" t="s">
        <v>5035</v>
      </c>
      <c r="DLL1" s="2" t="s">
        <v>5036</v>
      </c>
      <c r="DLM1" s="2" t="s">
        <v>5037</v>
      </c>
      <c r="DLN1" s="2" t="s">
        <v>5038</v>
      </c>
      <c r="DLO1" s="2" t="s">
        <v>5039</v>
      </c>
      <c r="DLP1" s="2" t="s">
        <v>5040</v>
      </c>
      <c r="DLQ1" s="2" t="s">
        <v>5041</v>
      </c>
      <c r="DLR1" s="2" t="s">
        <v>5042</v>
      </c>
      <c r="DLS1" s="2" t="s">
        <v>5043</v>
      </c>
      <c r="DLT1" s="2" t="s">
        <v>5044</v>
      </c>
      <c r="DLU1" s="2" t="s">
        <v>5045</v>
      </c>
      <c r="DLV1" s="2" t="s">
        <v>5046</v>
      </c>
      <c r="DLW1" s="2" t="s">
        <v>5047</v>
      </c>
      <c r="DLX1" s="2" t="s">
        <v>5048</v>
      </c>
      <c r="DLY1" s="2" t="s">
        <v>5049</v>
      </c>
      <c r="DLZ1" s="2" t="s">
        <v>5050</v>
      </c>
      <c r="DMA1" s="2" t="s">
        <v>5051</v>
      </c>
      <c r="DMB1" s="2" t="s">
        <v>5052</v>
      </c>
      <c r="DMC1" s="2" t="s">
        <v>5053</v>
      </c>
      <c r="DMD1" s="2" t="s">
        <v>5054</v>
      </c>
      <c r="DME1" s="2" t="s">
        <v>5055</v>
      </c>
      <c r="DMF1" s="2" t="s">
        <v>5056</v>
      </c>
      <c r="DMG1" s="2" t="s">
        <v>5057</v>
      </c>
      <c r="DMH1" s="2" t="s">
        <v>5058</v>
      </c>
      <c r="DMI1" s="2" t="s">
        <v>5059</v>
      </c>
      <c r="DMJ1" s="2" t="s">
        <v>5060</v>
      </c>
      <c r="DMK1" s="2" t="s">
        <v>5061</v>
      </c>
      <c r="DML1" s="2" t="s">
        <v>5062</v>
      </c>
      <c r="DMM1" s="2" t="s">
        <v>5063</v>
      </c>
      <c r="DMN1" s="2" t="s">
        <v>5064</v>
      </c>
      <c r="DMO1" s="2" t="s">
        <v>5065</v>
      </c>
      <c r="DMP1" s="2" t="s">
        <v>5066</v>
      </c>
      <c r="DMQ1" s="2" t="s">
        <v>5067</v>
      </c>
      <c r="DMR1" s="2" t="s">
        <v>5068</v>
      </c>
      <c r="DMS1" s="2" t="s">
        <v>5069</v>
      </c>
      <c r="DMT1" s="2" t="s">
        <v>5070</v>
      </c>
      <c r="DMU1" s="2" t="s">
        <v>5071</v>
      </c>
      <c r="DMV1" s="2" t="s">
        <v>5072</v>
      </c>
      <c r="DMW1" s="2" t="s">
        <v>5073</v>
      </c>
      <c r="DMX1" s="2" t="s">
        <v>5074</v>
      </c>
      <c r="DMY1" s="2" t="s">
        <v>5075</v>
      </c>
      <c r="DMZ1" s="2" t="s">
        <v>5076</v>
      </c>
      <c r="DNA1" s="2" t="s">
        <v>5077</v>
      </c>
      <c r="DNB1" s="2" t="s">
        <v>5078</v>
      </c>
      <c r="DNC1" s="2" t="s">
        <v>5079</v>
      </c>
      <c r="DND1" s="2" t="s">
        <v>5080</v>
      </c>
      <c r="DNE1" s="2" t="s">
        <v>5081</v>
      </c>
      <c r="DNF1" s="2" t="s">
        <v>5082</v>
      </c>
      <c r="DNG1" s="2" t="s">
        <v>5083</v>
      </c>
      <c r="DNH1" s="2" t="s">
        <v>5084</v>
      </c>
      <c r="DNI1" s="2" t="s">
        <v>5085</v>
      </c>
      <c r="DNJ1" s="2" t="s">
        <v>5086</v>
      </c>
      <c r="DNK1" s="2" t="s">
        <v>5087</v>
      </c>
      <c r="DNL1" s="2" t="s">
        <v>5088</v>
      </c>
      <c r="DNM1" s="2" t="s">
        <v>5089</v>
      </c>
      <c r="DNN1" s="2" t="s">
        <v>5090</v>
      </c>
      <c r="DNO1" s="2" t="s">
        <v>5091</v>
      </c>
      <c r="DNP1" s="2" t="s">
        <v>5092</v>
      </c>
      <c r="DNQ1" s="2" t="s">
        <v>5093</v>
      </c>
      <c r="DNR1" s="2" t="s">
        <v>5094</v>
      </c>
      <c r="DNS1" s="2" t="s">
        <v>5095</v>
      </c>
      <c r="DNT1" s="2" t="s">
        <v>5096</v>
      </c>
      <c r="DNU1" s="2" t="s">
        <v>5097</v>
      </c>
      <c r="DNV1" s="2" t="s">
        <v>5098</v>
      </c>
      <c r="DNW1" s="2" t="s">
        <v>5099</v>
      </c>
      <c r="DNX1" s="2" t="s">
        <v>5100</v>
      </c>
      <c r="DNY1" s="2" t="s">
        <v>5101</v>
      </c>
      <c r="DNZ1" s="2" t="s">
        <v>5102</v>
      </c>
      <c r="DOA1" s="2" t="s">
        <v>5103</v>
      </c>
      <c r="DOB1" s="2" t="s">
        <v>5104</v>
      </c>
      <c r="DOC1" s="2" t="s">
        <v>5105</v>
      </c>
      <c r="DOD1" s="2" t="s">
        <v>5106</v>
      </c>
      <c r="DOE1" s="2" t="s">
        <v>5107</v>
      </c>
      <c r="DOF1" s="2" t="s">
        <v>5108</v>
      </c>
      <c r="DOG1" s="2" t="s">
        <v>5109</v>
      </c>
      <c r="DOH1" s="2" t="s">
        <v>5110</v>
      </c>
      <c r="DOI1" s="2" t="s">
        <v>5111</v>
      </c>
      <c r="DOJ1" s="2" t="s">
        <v>5112</v>
      </c>
      <c r="DOK1" s="2" t="s">
        <v>5113</v>
      </c>
      <c r="DOL1" s="2" t="s">
        <v>5114</v>
      </c>
      <c r="DOM1" s="2" t="s">
        <v>5115</v>
      </c>
      <c r="DON1" s="2" t="s">
        <v>5116</v>
      </c>
      <c r="DOO1" s="2" t="s">
        <v>5117</v>
      </c>
      <c r="DOP1" s="2" t="s">
        <v>5118</v>
      </c>
      <c r="DOQ1" s="2" t="s">
        <v>5119</v>
      </c>
      <c r="DOR1" s="2" t="s">
        <v>5120</v>
      </c>
      <c r="DOS1" s="2" t="s">
        <v>5121</v>
      </c>
      <c r="DOT1" s="2" t="s">
        <v>5122</v>
      </c>
      <c r="DOU1" s="2" t="s">
        <v>5123</v>
      </c>
      <c r="DOV1" s="2" t="s">
        <v>5124</v>
      </c>
      <c r="DOW1" s="2" t="s">
        <v>5125</v>
      </c>
      <c r="DOX1" s="2" t="s">
        <v>5126</v>
      </c>
      <c r="DOY1" s="2" t="s">
        <v>5127</v>
      </c>
      <c r="DOZ1" s="2" t="s">
        <v>5128</v>
      </c>
      <c r="DPA1" s="2" t="s">
        <v>5129</v>
      </c>
      <c r="DPB1" s="2" t="s">
        <v>5130</v>
      </c>
      <c r="DPC1" s="2" t="s">
        <v>5131</v>
      </c>
      <c r="DPD1" s="2" t="s">
        <v>5132</v>
      </c>
      <c r="DPE1" s="2" t="s">
        <v>5133</v>
      </c>
      <c r="DPF1" s="2" t="s">
        <v>5134</v>
      </c>
      <c r="DPG1" s="2" t="s">
        <v>5135</v>
      </c>
      <c r="DPH1" s="2" t="s">
        <v>5136</v>
      </c>
      <c r="DPI1" s="2" t="s">
        <v>5137</v>
      </c>
      <c r="DPJ1" s="2" t="s">
        <v>5138</v>
      </c>
      <c r="DPK1" s="2" t="s">
        <v>5139</v>
      </c>
      <c r="DPL1" s="2" t="s">
        <v>5140</v>
      </c>
      <c r="DPM1" s="2" t="s">
        <v>5141</v>
      </c>
      <c r="DPN1" s="2" t="s">
        <v>5142</v>
      </c>
      <c r="DPO1" s="2" t="s">
        <v>5143</v>
      </c>
      <c r="DPP1" s="2" t="s">
        <v>5144</v>
      </c>
      <c r="DPQ1" s="2" t="s">
        <v>5145</v>
      </c>
      <c r="DPR1" s="2" t="s">
        <v>5146</v>
      </c>
      <c r="DPS1" s="2" t="s">
        <v>5147</v>
      </c>
      <c r="DPT1" s="2" t="s">
        <v>5148</v>
      </c>
      <c r="DPU1" s="2" t="s">
        <v>5149</v>
      </c>
      <c r="DPV1" s="2" t="s">
        <v>5150</v>
      </c>
      <c r="DPW1" s="2" t="s">
        <v>5151</v>
      </c>
      <c r="DPX1" s="2" t="s">
        <v>5152</v>
      </c>
      <c r="DPY1" s="2" t="s">
        <v>5153</v>
      </c>
      <c r="DPZ1" s="2" t="s">
        <v>5154</v>
      </c>
      <c r="DQA1" s="2" t="s">
        <v>5155</v>
      </c>
      <c r="DQB1" s="2" t="s">
        <v>5156</v>
      </c>
      <c r="DQC1" s="2" t="s">
        <v>5157</v>
      </c>
      <c r="DQD1" s="2" t="s">
        <v>5158</v>
      </c>
      <c r="DQE1" s="2" t="s">
        <v>5159</v>
      </c>
      <c r="DQF1" s="2" t="s">
        <v>5160</v>
      </c>
      <c r="DQG1" s="2" t="s">
        <v>5161</v>
      </c>
      <c r="DQH1" s="2" t="s">
        <v>5162</v>
      </c>
      <c r="DQI1" s="2" t="s">
        <v>5163</v>
      </c>
      <c r="DQJ1" s="2" t="s">
        <v>5164</v>
      </c>
      <c r="DQK1" s="2" t="s">
        <v>5165</v>
      </c>
      <c r="DQL1" s="2" t="s">
        <v>5166</v>
      </c>
      <c r="DQM1" s="2" t="s">
        <v>5167</v>
      </c>
      <c r="DQN1" s="2" t="s">
        <v>5168</v>
      </c>
      <c r="DQO1" s="2" t="s">
        <v>5169</v>
      </c>
      <c r="DQP1" s="2" t="s">
        <v>5170</v>
      </c>
      <c r="DQQ1" s="2" t="s">
        <v>5171</v>
      </c>
      <c r="DQR1" s="2" t="s">
        <v>5172</v>
      </c>
      <c r="DQS1" s="2" t="s">
        <v>5173</v>
      </c>
      <c r="DQT1" s="2" t="s">
        <v>5174</v>
      </c>
      <c r="DQU1" s="2" t="s">
        <v>5175</v>
      </c>
      <c r="DQV1" s="2" t="s">
        <v>5176</v>
      </c>
      <c r="DQW1" s="2" t="s">
        <v>5177</v>
      </c>
      <c r="DQX1" s="2" t="s">
        <v>5178</v>
      </c>
      <c r="DQY1" s="2" t="s">
        <v>5179</v>
      </c>
      <c r="DQZ1" s="2" t="s">
        <v>5180</v>
      </c>
      <c r="DRA1" s="2" t="s">
        <v>5181</v>
      </c>
      <c r="DRB1" s="2" t="s">
        <v>5182</v>
      </c>
      <c r="DRC1" s="2" t="s">
        <v>5183</v>
      </c>
      <c r="DRD1" s="2" t="s">
        <v>5184</v>
      </c>
      <c r="DRE1" s="2" t="s">
        <v>5185</v>
      </c>
      <c r="DRF1" s="2" t="s">
        <v>5186</v>
      </c>
      <c r="DRG1" s="2" t="s">
        <v>5187</v>
      </c>
      <c r="DRH1" s="2" t="s">
        <v>5188</v>
      </c>
      <c r="DRI1" s="2" t="s">
        <v>5189</v>
      </c>
      <c r="DRJ1" s="2" t="s">
        <v>5190</v>
      </c>
      <c r="DRK1" s="2" t="s">
        <v>5191</v>
      </c>
      <c r="DRL1" s="2" t="s">
        <v>5192</v>
      </c>
      <c r="DRM1" s="2" t="s">
        <v>5193</v>
      </c>
      <c r="DRN1" s="2" t="s">
        <v>5194</v>
      </c>
      <c r="DRO1" s="2" t="s">
        <v>5195</v>
      </c>
      <c r="DRP1" s="2" t="s">
        <v>5196</v>
      </c>
      <c r="DRQ1" s="2" t="s">
        <v>5197</v>
      </c>
      <c r="DRR1" s="2" t="s">
        <v>5198</v>
      </c>
      <c r="DRS1" s="2" t="s">
        <v>5199</v>
      </c>
      <c r="DRT1" s="2" t="s">
        <v>5200</v>
      </c>
      <c r="DRU1" s="2" t="s">
        <v>5201</v>
      </c>
      <c r="DRV1" s="2" t="s">
        <v>5202</v>
      </c>
      <c r="DRW1" s="2" t="s">
        <v>5203</v>
      </c>
      <c r="DRX1" s="2" t="s">
        <v>5204</v>
      </c>
      <c r="DRY1" s="2" t="s">
        <v>5205</v>
      </c>
      <c r="DRZ1" s="2" t="s">
        <v>5206</v>
      </c>
      <c r="DSA1" s="2" t="s">
        <v>5207</v>
      </c>
      <c r="DSB1" s="2" t="s">
        <v>5208</v>
      </c>
      <c r="DSC1" s="2" t="s">
        <v>5209</v>
      </c>
      <c r="DSD1" s="2" t="s">
        <v>5210</v>
      </c>
      <c r="DSE1" s="2" t="s">
        <v>5211</v>
      </c>
      <c r="DSF1" s="2" t="s">
        <v>5212</v>
      </c>
      <c r="DSG1" s="2" t="s">
        <v>5213</v>
      </c>
      <c r="DSH1" s="2" t="s">
        <v>5214</v>
      </c>
      <c r="DSI1" s="2" t="s">
        <v>5215</v>
      </c>
      <c r="DSJ1" s="2" t="s">
        <v>5216</v>
      </c>
      <c r="DSK1" s="2" t="s">
        <v>5217</v>
      </c>
      <c r="DSL1" s="2" t="s">
        <v>5218</v>
      </c>
      <c r="DSM1" s="2" t="s">
        <v>5219</v>
      </c>
      <c r="DSN1" s="2" t="s">
        <v>5220</v>
      </c>
      <c r="DSO1" s="2" t="s">
        <v>5221</v>
      </c>
      <c r="DSP1" s="2" t="s">
        <v>5222</v>
      </c>
      <c r="DSQ1" s="2" t="s">
        <v>5223</v>
      </c>
      <c r="DSR1" s="2" t="s">
        <v>5224</v>
      </c>
      <c r="DSS1" s="2" t="s">
        <v>5225</v>
      </c>
      <c r="DST1" s="2" t="s">
        <v>5226</v>
      </c>
      <c r="DSU1" s="2" t="s">
        <v>5227</v>
      </c>
      <c r="DSV1" s="2" t="s">
        <v>5228</v>
      </c>
      <c r="DSW1" s="2" t="s">
        <v>5229</v>
      </c>
      <c r="DSX1" s="2" t="s">
        <v>5230</v>
      </c>
      <c r="DSY1" s="2" t="s">
        <v>5231</v>
      </c>
      <c r="DSZ1" s="2" t="s">
        <v>5232</v>
      </c>
      <c r="DTA1" s="2" t="s">
        <v>5233</v>
      </c>
      <c r="DTB1" s="2" t="s">
        <v>5234</v>
      </c>
      <c r="DTC1" s="2" t="s">
        <v>5235</v>
      </c>
      <c r="DTD1" s="2" t="s">
        <v>5236</v>
      </c>
      <c r="DTE1" s="2" t="s">
        <v>5237</v>
      </c>
      <c r="DTF1" s="2" t="s">
        <v>5238</v>
      </c>
      <c r="DTG1" s="2" t="s">
        <v>5239</v>
      </c>
      <c r="DTH1" s="2" t="s">
        <v>5240</v>
      </c>
      <c r="DTI1" s="2" t="s">
        <v>5241</v>
      </c>
      <c r="DTJ1" s="2" t="s">
        <v>5242</v>
      </c>
      <c r="DTK1" s="2" t="s">
        <v>5243</v>
      </c>
      <c r="DTL1" s="2" t="s">
        <v>5244</v>
      </c>
      <c r="DTM1" s="2" t="s">
        <v>5245</v>
      </c>
      <c r="DTN1" s="2" t="s">
        <v>5246</v>
      </c>
      <c r="DTO1" s="2" t="s">
        <v>5247</v>
      </c>
      <c r="DTP1" s="2" t="s">
        <v>5248</v>
      </c>
      <c r="DTQ1" s="2" t="s">
        <v>5249</v>
      </c>
      <c r="DTR1" s="2" t="s">
        <v>5250</v>
      </c>
      <c r="DTS1" s="2" t="s">
        <v>5251</v>
      </c>
      <c r="DTT1" s="2" t="s">
        <v>5252</v>
      </c>
      <c r="DTU1" s="2" t="s">
        <v>5253</v>
      </c>
      <c r="DTV1" s="2" t="s">
        <v>5254</v>
      </c>
      <c r="DTW1" s="2" t="s">
        <v>5255</v>
      </c>
      <c r="DTX1" s="2" t="s">
        <v>5256</v>
      </c>
      <c r="DTY1" s="2" t="s">
        <v>5257</v>
      </c>
      <c r="DTZ1" s="2" t="s">
        <v>5258</v>
      </c>
      <c r="DUA1" s="2" t="s">
        <v>5259</v>
      </c>
      <c r="DUB1" s="2" t="s">
        <v>5260</v>
      </c>
      <c r="DUC1" s="2" t="s">
        <v>5261</v>
      </c>
      <c r="DUD1" s="2" t="s">
        <v>5262</v>
      </c>
      <c r="DUE1" s="2" t="s">
        <v>5263</v>
      </c>
      <c r="DUF1" s="2" t="s">
        <v>5264</v>
      </c>
      <c r="DUG1" s="2" t="s">
        <v>5265</v>
      </c>
      <c r="DUH1" s="2" t="s">
        <v>5266</v>
      </c>
      <c r="DUI1" s="2" t="s">
        <v>5267</v>
      </c>
      <c r="DUJ1" s="2" t="s">
        <v>5268</v>
      </c>
      <c r="DUK1" s="2" t="s">
        <v>5269</v>
      </c>
      <c r="DUL1" s="2" t="s">
        <v>5270</v>
      </c>
      <c r="DUM1" s="2" t="s">
        <v>5271</v>
      </c>
      <c r="DUN1" s="2" t="s">
        <v>5272</v>
      </c>
      <c r="DUO1" s="2" t="s">
        <v>5273</v>
      </c>
      <c r="DUP1" s="2" t="s">
        <v>5274</v>
      </c>
      <c r="DUQ1" s="2" t="s">
        <v>5275</v>
      </c>
      <c r="DUR1" s="2" t="s">
        <v>5276</v>
      </c>
      <c r="DUS1" s="2" t="s">
        <v>5277</v>
      </c>
      <c r="DUT1" s="2" t="s">
        <v>5278</v>
      </c>
      <c r="DUU1" s="2" t="s">
        <v>5279</v>
      </c>
      <c r="DUV1" s="2" t="s">
        <v>5280</v>
      </c>
      <c r="DUW1" s="2" t="s">
        <v>5281</v>
      </c>
      <c r="DUX1" s="2" t="s">
        <v>5282</v>
      </c>
      <c r="DUY1" s="2" t="s">
        <v>5283</v>
      </c>
      <c r="DUZ1" s="2" t="s">
        <v>5284</v>
      </c>
      <c r="DVA1" s="2" t="s">
        <v>5285</v>
      </c>
      <c r="DVB1" s="2" t="s">
        <v>5286</v>
      </c>
      <c r="DVC1" s="2" t="s">
        <v>5287</v>
      </c>
      <c r="DVD1" s="2" t="s">
        <v>5288</v>
      </c>
      <c r="DVE1" s="2" t="s">
        <v>5289</v>
      </c>
      <c r="DVF1" s="2" t="s">
        <v>5290</v>
      </c>
      <c r="DVG1" s="2" t="s">
        <v>5291</v>
      </c>
      <c r="DVH1" s="2" t="s">
        <v>5292</v>
      </c>
      <c r="DVI1" s="2" t="s">
        <v>5293</v>
      </c>
      <c r="DVJ1" s="2" t="s">
        <v>5294</v>
      </c>
      <c r="DVK1" s="2" t="s">
        <v>5295</v>
      </c>
      <c r="DVL1" s="2" t="s">
        <v>5296</v>
      </c>
      <c r="DVM1" s="2" t="s">
        <v>5297</v>
      </c>
      <c r="DVN1" s="2" t="s">
        <v>5298</v>
      </c>
      <c r="DVO1" s="2" t="s">
        <v>5299</v>
      </c>
      <c r="DVP1" s="2" t="s">
        <v>5300</v>
      </c>
      <c r="DVQ1" s="2" t="s">
        <v>5301</v>
      </c>
      <c r="DVR1" s="2" t="s">
        <v>5302</v>
      </c>
      <c r="DVS1" s="2" t="s">
        <v>5303</v>
      </c>
      <c r="DVT1" s="2" t="s">
        <v>5304</v>
      </c>
      <c r="DVU1" s="2" t="s">
        <v>5305</v>
      </c>
      <c r="DVV1" s="2" t="s">
        <v>5306</v>
      </c>
      <c r="DVW1" s="2" t="s">
        <v>5307</v>
      </c>
      <c r="DVX1" s="2" t="s">
        <v>5308</v>
      </c>
      <c r="DVY1" s="2" t="s">
        <v>5309</v>
      </c>
      <c r="DVZ1" s="2" t="s">
        <v>5310</v>
      </c>
      <c r="DWA1" s="2" t="s">
        <v>5311</v>
      </c>
      <c r="DWB1" s="2" t="s">
        <v>5312</v>
      </c>
      <c r="DWC1" s="2" t="s">
        <v>5313</v>
      </c>
      <c r="DWD1" s="2" t="s">
        <v>5314</v>
      </c>
      <c r="DWE1" s="2" t="s">
        <v>5315</v>
      </c>
      <c r="DWF1" s="2" t="s">
        <v>5316</v>
      </c>
      <c r="DWG1" s="2" t="s">
        <v>5317</v>
      </c>
      <c r="DWH1" s="2" t="s">
        <v>5318</v>
      </c>
      <c r="DWI1" s="2" t="s">
        <v>5319</v>
      </c>
      <c r="DWJ1" s="2" t="s">
        <v>5320</v>
      </c>
      <c r="DWK1" s="2" t="s">
        <v>5321</v>
      </c>
      <c r="DWL1" s="2" t="s">
        <v>5322</v>
      </c>
      <c r="DWM1" s="2" t="s">
        <v>5323</v>
      </c>
      <c r="DWN1" s="2" t="s">
        <v>5324</v>
      </c>
      <c r="DWO1" s="2" t="s">
        <v>5325</v>
      </c>
      <c r="DWP1" s="2" t="s">
        <v>5326</v>
      </c>
      <c r="DWQ1" s="2" t="s">
        <v>5327</v>
      </c>
      <c r="DWR1" s="2" t="s">
        <v>5328</v>
      </c>
      <c r="DWS1" s="2" t="s">
        <v>5329</v>
      </c>
      <c r="DWT1" s="2" t="s">
        <v>5330</v>
      </c>
      <c r="DWU1" s="2" t="s">
        <v>5331</v>
      </c>
      <c r="DWV1" s="2" t="s">
        <v>5332</v>
      </c>
      <c r="DWW1" s="2" t="s">
        <v>5333</v>
      </c>
      <c r="DWX1" s="2" t="s">
        <v>5334</v>
      </c>
      <c r="DWY1" s="2" t="s">
        <v>5335</v>
      </c>
      <c r="DWZ1" s="2" t="s">
        <v>5336</v>
      </c>
      <c r="DXA1" s="2" t="s">
        <v>5337</v>
      </c>
      <c r="DXB1" s="2" t="s">
        <v>5338</v>
      </c>
      <c r="DXC1" s="2" t="s">
        <v>5339</v>
      </c>
      <c r="DXD1" s="2" t="s">
        <v>5340</v>
      </c>
      <c r="DXE1" s="2" t="s">
        <v>5341</v>
      </c>
      <c r="DXF1" s="2" t="s">
        <v>5342</v>
      </c>
      <c r="DXG1" s="2" t="s">
        <v>5343</v>
      </c>
      <c r="DXH1" s="2" t="s">
        <v>5344</v>
      </c>
      <c r="DXI1" s="2" t="s">
        <v>5345</v>
      </c>
      <c r="DXJ1" s="2" t="s">
        <v>5346</v>
      </c>
      <c r="DXK1" s="2" t="s">
        <v>5347</v>
      </c>
      <c r="DXL1" s="2" t="s">
        <v>5348</v>
      </c>
      <c r="DXM1" s="2" t="s">
        <v>5349</v>
      </c>
      <c r="DXN1" s="2" t="s">
        <v>5350</v>
      </c>
      <c r="DXO1" s="2" t="s">
        <v>5351</v>
      </c>
      <c r="DXP1" s="2" t="s">
        <v>5352</v>
      </c>
      <c r="DXQ1" s="2" t="s">
        <v>5353</v>
      </c>
      <c r="DXR1" s="2" t="s">
        <v>5354</v>
      </c>
      <c r="DXS1" s="2" t="s">
        <v>5355</v>
      </c>
      <c r="DXT1" s="2" t="s">
        <v>5356</v>
      </c>
      <c r="DXU1" s="2" t="s">
        <v>5357</v>
      </c>
      <c r="DXV1" s="2" t="s">
        <v>5358</v>
      </c>
      <c r="DXW1" s="2" t="s">
        <v>5359</v>
      </c>
      <c r="DXX1" s="2" t="s">
        <v>5360</v>
      </c>
      <c r="DXY1" s="2" t="s">
        <v>5361</v>
      </c>
      <c r="DXZ1" s="2" t="s">
        <v>5362</v>
      </c>
      <c r="DYA1" s="2" t="s">
        <v>5363</v>
      </c>
      <c r="DYB1" s="2" t="s">
        <v>5364</v>
      </c>
      <c r="DYC1" s="2" t="s">
        <v>5365</v>
      </c>
      <c r="DYD1" s="2" t="s">
        <v>5366</v>
      </c>
      <c r="DYE1" s="2" t="s">
        <v>5367</v>
      </c>
      <c r="DYF1" s="2" t="s">
        <v>5368</v>
      </c>
      <c r="DYG1" s="2" t="s">
        <v>5369</v>
      </c>
      <c r="DYH1" s="2" t="s">
        <v>5370</v>
      </c>
      <c r="DYI1" s="2" t="s">
        <v>5371</v>
      </c>
      <c r="DYJ1" s="2" t="s">
        <v>5372</v>
      </c>
      <c r="DYK1" s="2" t="s">
        <v>5373</v>
      </c>
      <c r="DYL1" s="2" t="s">
        <v>5374</v>
      </c>
      <c r="DYM1" s="2" t="s">
        <v>5375</v>
      </c>
      <c r="DYN1" s="2" t="s">
        <v>5376</v>
      </c>
      <c r="DYO1" s="2" t="s">
        <v>5377</v>
      </c>
      <c r="DYP1" s="2" t="s">
        <v>5378</v>
      </c>
      <c r="DYQ1" s="2" t="s">
        <v>5379</v>
      </c>
      <c r="DYR1" s="2" t="s">
        <v>5380</v>
      </c>
      <c r="DYS1" s="2" t="s">
        <v>5381</v>
      </c>
      <c r="DYT1" s="2" t="s">
        <v>5382</v>
      </c>
      <c r="DYU1" s="2" t="s">
        <v>5383</v>
      </c>
      <c r="DYV1" s="2" t="s">
        <v>5384</v>
      </c>
      <c r="DYW1" s="2" t="s">
        <v>5385</v>
      </c>
      <c r="DYX1" s="2" t="s">
        <v>5386</v>
      </c>
      <c r="DYY1" s="2" t="s">
        <v>5387</v>
      </c>
      <c r="DYZ1" s="2" t="s">
        <v>5388</v>
      </c>
      <c r="DZA1" s="2" t="s">
        <v>5389</v>
      </c>
      <c r="DZB1" s="2" t="s">
        <v>5390</v>
      </c>
      <c r="DZC1" s="2" t="s">
        <v>5391</v>
      </c>
      <c r="DZD1" s="2" t="s">
        <v>5392</v>
      </c>
      <c r="DZE1" s="2" t="s">
        <v>5393</v>
      </c>
      <c r="DZF1" s="2" t="s">
        <v>5394</v>
      </c>
      <c r="DZG1" s="2" t="s">
        <v>5395</v>
      </c>
      <c r="DZH1" s="2" t="s">
        <v>5396</v>
      </c>
      <c r="DZI1" s="2" t="s">
        <v>5397</v>
      </c>
      <c r="DZJ1" s="2" t="s">
        <v>5398</v>
      </c>
      <c r="DZK1" s="2" t="s">
        <v>5399</v>
      </c>
      <c r="DZL1" s="2" t="s">
        <v>5400</v>
      </c>
      <c r="DZM1" s="2" t="s">
        <v>5401</v>
      </c>
      <c r="DZN1" s="2" t="s">
        <v>5402</v>
      </c>
      <c r="DZO1" s="2" t="s">
        <v>5403</v>
      </c>
      <c r="DZP1" s="2" t="s">
        <v>5404</v>
      </c>
      <c r="DZQ1" s="2" t="s">
        <v>5405</v>
      </c>
      <c r="DZR1" s="2" t="s">
        <v>5406</v>
      </c>
      <c r="DZS1" s="2" t="s">
        <v>5407</v>
      </c>
      <c r="DZT1" s="2" t="s">
        <v>5408</v>
      </c>
      <c r="DZU1" s="2" t="s">
        <v>5409</v>
      </c>
      <c r="DZV1" s="2" t="s">
        <v>5410</v>
      </c>
      <c r="DZW1" s="2" t="s">
        <v>5411</v>
      </c>
      <c r="DZX1" s="2" t="s">
        <v>5412</v>
      </c>
      <c r="DZY1" s="2" t="s">
        <v>5413</v>
      </c>
      <c r="DZZ1" s="2" t="s">
        <v>5414</v>
      </c>
      <c r="EAA1" s="2" t="s">
        <v>5415</v>
      </c>
      <c r="EAB1" s="2" t="s">
        <v>5416</v>
      </c>
      <c r="EAC1" s="2" t="s">
        <v>5417</v>
      </c>
      <c r="EAD1" s="2" t="s">
        <v>5418</v>
      </c>
      <c r="EAE1" s="2" t="s">
        <v>5419</v>
      </c>
      <c r="EAF1" s="2" t="s">
        <v>5420</v>
      </c>
      <c r="EAG1" s="2" t="s">
        <v>5421</v>
      </c>
      <c r="EAH1" s="2" t="s">
        <v>5422</v>
      </c>
      <c r="EAI1" s="2" t="s">
        <v>5423</v>
      </c>
      <c r="EAJ1" s="2" t="s">
        <v>5424</v>
      </c>
      <c r="EAK1" s="2" t="s">
        <v>5425</v>
      </c>
      <c r="EAL1" s="2" t="s">
        <v>5426</v>
      </c>
      <c r="EAM1" s="2" t="s">
        <v>5427</v>
      </c>
      <c r="EAN1" s="2" t="s">
        <v>5428</v>
      </c>
      <c r="EAO1" s="2" t="s">
        <v>5429</v>
      </c>
      <c r="EAP1" s="2" t="s">
        <v>5430</v>
      </c>
      <c r="EAQ1" s="2" t="s">
        <v>5431</v>
      </c>
      <c r="EAR1" s="2" t="s">
        <v>5432</v>
      </c>
      <c r="EAS1" s="2" t="s">
        <v>5433</v>
      </c>
      <c r="EAT1" s="2" t="s">
        <v>5434</v>
      </c>
      <c r="EAU1" s="2" t="s">
        <v>5435</v>
      </c>
      <c r="EAV1" s="2" t="s">
        <v>5436</v>
      </c>
      <c r="EAW1" s="2" t="s">
        <v>5437</v>
      </c>
      <c r="EAX1" s="2" t="s">
        <v>5438</v>
      </c>
      <c r="EAY1" s="2" t="s">
        <v>5439</v>
      </c>
      <c r="EAZ1" s="2" t="s">
        <v>5440</v>
      </c>
      <c r="EBA1" s="2" t="s">
        <v>5441</v>
      </c>
      <c r="EBB1" s="2" t="s">
        <v>5442</v>
      </c>
      <c r="EBC1" s="2" t="s">
        <v>5443</v>
      </c>
      <c r="EBD1" s="2" t="s">
        <v>5444</v>
      </c>
      <c r="EBE1" s="2" t="s">
        <v>5445</v>
      </c>
      <c r="EBF1" s="2" t="s">
        <v>5446</v>
      </c>
      <c r="EBG1" s="2" t="s">
        <v>5447</v>
      </c>
      <c r="EBH1" s="2" t="s">
        <v>5448</v>
      </c>
      <c r="EBI1" s="2" t="s">
        <v>5449</v>
      </c>
      <c r="EBJ1" s="2" t="s">
        <v>5450</v>
      </c>
      <c r="EBK1" s="2" t="s">
        <v>5451</v>
      </c>
      <c r="EBL1" s="2" t="s">
        <v>5452</v>
      </c>
      <c r="EBM1" s="2" t="s">
        <v>5453</v>
      </c>
      <c r="EBN1" s="2" t="s">
        <v>5454</v>
      </c>
      <c r="EBO1" s="2" t="s">
        <v>5455</v>
      </c>
      <c r="EBP1" s="2" t="s">
        <v>5456</v>
      </c>
      <c r="EBQ1" s="2" t="s">
        <v>5457</v>
      </c>
      <c r="EBR1" s="2" t="s">
        <v>5458</v>
      </c>
      <c r="EBS1" s="2" t="s">
        <v>5459</v>
      </c>
      <c r="EBT1" s="2" t="s">
        <v>5460</v>
      </c>
      <c r="EBU1" s="2" t="s">
        <v>5461</v>
      </c>
      <c r="EBV1" s="2" t="s">
        <v>5462</v>
      </c>
      <c r="EBW1" s="2" t="s">
        <v>5463</v>
      </c>
      <c r="EBX1" s="2" t="s">
        <v>5464</v>
      </c>
      <c r="EBY1" s="2" t="s">
        <v>5465</v>
      </c>
      <c r="EBZ1" s="2" t="s">
        <v>5466</v>
      </c>
      <c r="ECA1" s="2" t="s">
        <v>5467</v>
      </c>
      <c r="ECB1" s="2" t="s">
        <v>5468</v>
      </c>
      <c r="ECC1" s="2" t="s">
        <v>5469</v>
      </c>
      <c r="ECD1" s="2" t="s">
        <v>5470</v>
      </c>
      <c r="ECE1" s="2" t="s">
        <v>5471</v>
      </c>
      <c r="ECF1" s="2" t="s">
        <v>5472</v>
      </c>
      <c r="ECG1" s="2" t="s">
        <v>5473</v>
      </c>
      <c r="ECH1" s="2" t="s">
        <v>5474</v>
      </c>
      <c r="ECI1" s="2" t="s">
        <v>5475</v>
      </c>
      <c r="ECJ1" s="2" t="s">
        <v>5476</v>
      </c>
      <c r="ECK1" s="2" t="s">
        <v>5477</v>
      </c>
      <c r="ECL1" s="2" t="s">
        <v>5478</v>
      </c>
      <c r="ECM1" s="2" t="s">
        <v>5479</v>
      </c>
      <c r="ECN1" s="2" t="s">
        <v>5480</v>
      </c>
      <c r="ECO1" s="2" t="s">
        <v>5481</v>
      </c>
      <c r="ECP1" s="2" t="s">
        <v>5482</v>
      </c>
      <c r="ECQ1" s="2" t="s">
        <v>5483</v>
      </c>
      <c r="ECR1" s="2" t="s">
        <v>5484</v>
      </c>
      <c r="ECS1" s="2" t="s">
        <v>5485</v>
      </c>
      <c r="ECT1" s="2" t="s">
        <v>5486</v>
      </c>
      <c r="ECU1" s="2" t="s">
        <v>5487</v>
      </c>
      <c r="ECV1" s="2" t="s">
        <v>5488</v>
      </c>
      <c r="ECW1" s="2" t="s">
        <v>5489</v>
      </c>
      <c r="ECX1" s="2" t="s">
        <v>5490</v>
      </c>
      <c r="ECY1" s="2" t="s">
        <v>5491</v>
      </c>
      <c r="ECZ1" s="2" t="s">
        <v>5492</v>
      </c>
      <c r="EDA1" s="2" t="s">
        <v>5493</v>
      </c>
      <c r="EDB1" s="2" t="s">
        <v>5494</v>
      </c>
      <c r="EDC1" s="2" t="s">
        <v>5495</v>
      </c>
      <c r="EDD1" s="2" t="s">
        <v>5496</v>
      </c>
      <c r="EDE1" s="2" t="s">
        <v>5497</v>
      </c>
      <c r="EDF1" s="2" t="s">
        <v>5498</v>
      </c>
      <c r="EDG1" s="2" t="s">
        <v>5499</v>
      </c>
      <c r="EDH1" s="2" t="s">
        <v>5500</v>
      </c>
      <c r="EDI1" s="2" t="s">
        <v>5501</v>
      </c>
      <c r="EDJ1" s="2" t="s">
        <v>5502</v>
      </c>
      <c r="EDK1" s="2" t="s">
        <v>5503</v>
      </c>
      <c r="EDL1" s="2" t="s">
        <v>5504</v>
      </c>
      <c r="EDM1" s="2" t="s">
        <v>5505</v>
      </c>
      <c r="EDN1" s="2" t="s">
        <v>5506</v>
      </c>
      <c r="EDO1" s="2" t="s">
        <v>5507</v>
      </c>
      <c r="EDP1" s="2" t="s">
        <v>5508</v>
      </c>
      <c r="EDQ1" s="2" t="s">
        <v>5509</v>
      </c>
      <c r="EDR1" s="2" t="s">
        <v>5510</v>
      </c>
      <c r="EDS1" s="2" t="s">
        <v>5511</v>
      </c>
      <c r="EDT1" s="2" t="s">
        <v>5512</v>
      </c>
      <c r="EDU1" s="2" t="s">
        <v>5513</v>
      </c>
      <c r="EDV1" s="2" t="s">
        <v>5514</v>
      </c>
      <c r="EDW1" s="2" t="s">
        <v>5515</v>
      </c>
      <c r="EDX1" s="2" t="s">
        <v>5516</v>
      </c>
      <c r="EDY1" s="2" t="s">
        <v>5517</v>
      </c>
      <c r="EDZ1" s="2" t="s">
        <v>5518</v>
      </c>
      <c r="EEA1" s="2" t="s">
        <v>5519</v>
      </c>
      <c r="EEB1" s="2" t="s">
        <v>5520</v>
      </c>
      <c r="EEC1" s="2" t="s">
        <v>5521</v>
      </c>
      <c r="EED1" s="2" t="s">
        <v>5522</v>
      </c>
      <c r="EEE1" s="2" t="s">
        <v>5523</v>
      </c>
      <c r="EEF1" s="2" t="s">
        <v>5524</v>
      </c>
      <c r="EEG1" s="2" t="s">
        <v>5525</v>
      </c>
      <c r="EEH1" s="2" t="s">
        <v>5526</v>
      </c>
      <c r="EEI1" s="2" t="s">
        <v>5527</v>
      </c>
      <c r="EEJ1" s="2" t="s">
        <v>5528</v>
      </c>
      <c r="EEK1" s="2" t="s">
        <v>5529</v>
      </c>
      <c r="EEL1" s="2" t="s">
        <v>5530</v>
      </c>
      <c r="EEM1" s="2" t="s">
        <v>5531</v>
      </c>
      <c r="EEN1" s="2" t="s">
        <v>5532</v>
      </c>
      <c r="EEO1" s="2" t="s">
        <v>5533</v>
      </c>
      <c r="EEP1" s="2" t="s">
        <v>5534</v>
      </c>
      <c r="EEQ1" s="2" t="s">
        <v>5535</v>
      </c>
      <c r="EER1" s="2" t="s">
        <v>5536</v>
      </c>
      <c r="EES1" s="2" t="s">
        <v>5537</v>
      </c>
      <c r="EET1" s="2" t="s">
        <v>5538</v>
      </c>
      <c r="EEU1" s="2" t="s">
        <v>5539</v>
      </c>
      <c r="EEV1" s="2" t="s">
        <v>5540</v>
      </c>
      <c r="EEW1" s="2" t="s">
        <v>5541</v>
      </c>
      <c r="EEX1" s="2" t="s">
        <v>5542</v>
      </c>
      <c r="EEY1" s="2" t="s">
        <v>5543</v>
      </c>
      <c r="EEZ1" s="2" t="s">
        <v>5544</v>
      </c>
      <c r="EFA1" s="2" t="s">
        <v>5545</v>
      </c>
      <c r="EFB1" s="2" t="s">
        <v>5546</v>
      </c>
      <c r="EFC1" s="2" t="s">
        <v>5547</v>
      </c>
      <c r="EFD1" s="2" t="s">
        <v>5548</v>
      </c>
      <c r="EFE1" s="2" t="s">
        <v>5549</v>
      </c>
      <c r="EFF1" s="2" t="s">
        <v>5550</v>
      </c>
      <c r="EFG1" s="2" t="s">
        <v>5551</v>
      </c>
      <c r="EFH1" s="2" t="s">
        <v>5552</v>
      </c>
      <c r="EFI1" s="2" t="s">
        <v>5553</v>
      </c>
      <c r="EFJ1" s="2" t="s">
        <v>5554</v>
      </c>
      <c r="EFK1" s="2" t="s">
        <v>5555</v>
      </c>
      <c r="EFL1" s="2" t="s">
        <v>5556</v>
      </c>
      <c r="EFM1" s="2" t="s">
        <v>5557</v>
      </c>
      <c r="EFN1" s="2" t="s">
        <v>5558</v>
      </c>
      <c r="EFO1" s="2" t="s">
        <v>5559</v>
      </c>
      <c r="EFP1" s="2" t="s">
        <v>5560</v>
      </c>
      <c r="EFQ1" s="2" t="s">
        <v>5561</v>
      </c>
      <c r="EFR1" s="2" t="s">
        <v>5562</v>
      </c>
      <c r="EFS1" s="2" t="s">
        <v>5563</v>
      </c>
      <c r="EFT1" s="2" t="s">
        <v>5564</v>
      </c>
      <c r="EFU1" s="2" t="s">
        <v>5565</v>
      </c>
      <c r="EFV1" s="2" t="s">
        <v>5566</v>
      </c>
      <c r="EFW1" s="2" t="s">
        <v>5567</v>
      </c>
      <c r="EFX1" s="2" t="s">
        <v>5568</v>
      </c>
      <c r="EFY1" s="2" t="s">
        <v>5569</v>
      </c>
      <c r="EFZ1" s="2" t="s">
        <v>5570</v>
      </c>
      <c r="EGA1" s="2" t="s">
        <v>5571</v>
      </c>
      <c r="EGB1" s="2" t="s">
        <v>5572</v>
      </c>
      <c r="EGC1" s="2" t="s">
        <v>5573</v>
      </c>
      <c r="EGD1" s="2" t="s">
        <v>5574</v>
      </c>
      <c r="EGE1" s="2" t="s">
        <v>5575</v>
      </c>
      <c r="EGF1" s="2" t="s">
        <v>5576</v>
      </c>
      <c r="EGG1" s="2" t="s">
        <v>5577</v>
      </c>
      <c r="EGH1" s="2" t="s">
        <v>5578</v>
      </c>
      <c r="EGI1" s="2" t="s">
        <v>5579</v>
      </c>
      <c r="EGJ1" s="2" t="s">
        <v>5580</v>
      </c>
      <c r="EGK1" s="2" t="s">
        <v>5581</v>
      </c>
      <c r="EGL1" s="2" t="s">
        <v>5582</v>
      </c>
      <c r="EGM1" s="2" t="s">
        <v>5583</v>
      </c>
      <c r="EGN1" s="2" t="s">
        <v>5584</v>
      </c>
      <c r="EGO1" s="2" t="s">
        <v>5585</v>
      </c>
      <c r="EGP1" s="2" t="s">
        <v>5586</v>
      </c>
      <c r="EGQ1" s="2" t="s">
        <v>5587</v>
      </c>
      <c r="EGR1" s="2" t="s">
        <v>5588</v>
      </c>
      <c r="EGS1" s="2" t="s">
        <v>5589</v>
      </c>
      <c r="EGT1" s="2" t="s">
        <v>5590</v>
      </c>
      <c r="EGU1" s="2" t="s">
        <v>5591</v>
      </c>
      <c r="EGV1" s="2" t="s">
        <v>5592</v>
      </c>
      <c r="EGW1" s="2" t="s">
        <v>5593</v>
      </c>
      <c r="EGX1" s="2" t="s">
        <v>5594</v>
      </c>
      <c r="EGY1" s="2" t="s">
        <v>5595</v>
      </c>
      <c r="EGZ1" s="2" t="s">
        <v>5596</v>
      </c>
      <c r="EHA1" s="2" t="s">
        <v>5597</v>
      </c>
      <c r="EHB1" s="2" t="s">
        <v>5598</v>
      </c>
      <c r="EHC1" s="2" t="s">
        <v>5599</v>
      </c>
      <c r="EHD1" s="2" t="s">
        <v>5600</v>
      </c>
      <c r="EHE1" s="2" t="s">
        <v>5601</v>
      </c>
      <c r="EHF1" s="2" t="s">
        <v>5602</v>
      </c>
      <c r="EHG1" s="2" t="s">
        <v>5603</v>
      </c>
      <c r="EHH1" s="2" t="s">
        <v>5604</v>
      </c>
      <c r="EHI1" s="2" t="s">
        <v>5605</v>
      </c>
      <c r="EHJ1" s="2" t="s">
        <v>5606</v>
      </c>
      <c r="EHK1" s="2" t="s">
        <v>5607</v>
      </c>
      <c r="EHL1" s="2" t="s">
        <v>5608</v>
      </c>
      <c r="EHM1" s="2" t="s">
        <v>5609</v>
      </c>
      <c r="EHN1" s="2" t="s">
        <v>5610</v>
      </c>
      <c r="EHO1" s="2" t="s">
        <v>5611</v>
      </c>
      <c r="EHP1" s="2" t="s">
        <v>5612</v>
      </c>
      <c r="EHQ1" s="2" t="s">
        <v>5613</v>
      </c>
      <c r="EHR1" s="2" t="s">
        <v>5614</v>
      </c>
      <c r="EHS1" s="2" t="s">
        <v>5615</v>
      </c>
      <c r="EHT1" s="2" t="s">
        <v>5616</v>
      </c>
      <c r="EHU1" s="2" t="s">
        <v>5617</v>
      </c>
      <c r="EHV1" s="2" t="s">
        <v>5618</v>
      </c>
      <c r="EHW1" s="2" t="s">
        <v>5619</v>
      </c>
      <c r="EHX1" s="2" t="s">
        <v>5620</v>
      </c>
      <c r="EHY1" s="2" t="s">
        <v>5621</v>
      </c>
      <c r="EHZ1" s="2" t="s">
        <v>5622</v>
      </c>
      <c r="EIA1" s="2" t="s">
        <v>5623</v>
      </c>
      <c r="EIB1" s="2" t="s">
        <v>5624</v>
      </c>
      <c r="EIC1" s="2" t="s">
        <v>5625</v>
      </c>
      <c r="EID1" s="2" t="s">
        <v>5626</v>
      </c>
      <c r="EIE1" s="2" t="s">
        <v>5627</v>
      </c>
      <c r="EIF1" s="2" t="s">
        <v>5628</v>
      </c>
      <c r="EIG1" s="2" t="s">
        <v>5629</v>
      </c>
      <c r="EIH1" s="2" t="s">
        <v>5630</v>
      </c>
      <c r="EII1" s="2" t="s">
        <v>5631</v>
      </c>
      <c r="EIJ1" s="2" t="s">
        <v>5632</v>
      </c>
      <c r="EIK1" s="2" t="s">
        <v>5633</v>
      </c>
      <c r="EIL1" s="2" t="s">
        <v>5634</v>
      </c>
      <c r="EIM1" s="2" t="s">
        <v>5635</v>
      </c>
      <c r="EIN1" s="2" t="s">
        <v>5636</v>
      </c>
      <c r="EIO1" s="2" t="s">
        <v>5637</v>
      </c>
      <c r="EIP1" s="2" t="s">
        <v>5638</v>
      </c>
      <c r="EIQ1" s="2" t="s">
        <v>5639</v>
      </c>
      <c r="EIR1" s="2" t="s">
        <v>5640</v>
      </c>
      <c r="EIS1" s="2" t="s">
        <v>5641</v>
      </c>
      <c r="EIT1" s="2" t="s">
        <v>5642</v>
      </c>
      <c r="EIU1" s="2" t="s">
        <v>5643</v>
      </c>
      <c r="EIV1" s="2" t="s">
        <v>5644</v>
      </c>
      <c r="EIW1" s="2" t="s">
        <v>5645</v>
      </c>
      <c r="EIX1" s="2" t="s">
        <v>5646</v>
      </c>
      <c r="EIY1" s="2" t="s">
        <v>5647</v>
      </c>
      <c r="EIZ1" s="2" t="s">
        <v>5648</v>
      </c>
      <c r="EJA1" s="2" t="s">
        <v>5649</v>
      </c>
      <c r="EJB1" s="2" t="s">
        <v>5650</v>
      </c>
      <c r="EJC1" s="2" t="s">
        <v>5651</v>
      </c>
      <c r="EJD1" s="2" t="s">
        <v>5652</v>
      </c>
      <c r="EJE1" s="2" t="s">
        <v>5653</v>
      </c>
      <c r="EJF1" s="2" t="s">
        <v>5654</v>
      </c>
      <c r="EJG1" s="2" t="s">
        <v>5655</v>
      </c>
      <c r="EJH1" s="2" t="s">
        <v>5656</v>
      </c>
      <c r="EJI1" s="2" t="s">
        <v>5657</v>
      </c>
      <c r="EJJ1" s="2" t="s">
        <v>5658</v>
      </c>
      <c r="EJK1" s="2" t="s">
        <v>5659</v>
      </c>
      <c r="EJL1" s="2" t="s">
        <v>5660</v>
      </c>
      <c r="EJM1" s="2" t="s">
        <v>5661</v>
      </c>
      <c r="EJN1" s="2" t="s">
        <v>5662</v>
      </c>
      <c r="EJO1" s="2" t="s">
        <v>5663</v>
      </c>
      <c r="EJP1" s="2" t="s">
        <v>5664</v>
      </c>
      <c r="EJQ1" s="2" t="s">
        <v>5665</v>
      </c>
      <c r="EJR1" s="2" t="s">
        <v>5666</v>
      </c>
      <c r="EJS1" s="2" t="s">
        <v>5667</v>
      </c>
      <c r="EJT1" s="2" t="s">
        <v>5668</v>
      </c>
      <c r="EJU1" s="2" t="s">
        <v>5669</v>
      </c>
      <c r="EJV1" s="2" t="s">
        <v>5670</v>
      </c>
      <c r="EJW1" s="2" t="s">
        <v>5671</v>
      </c>
      <c r="EJX1" s="2" t="s">
        <v>5672</v>
      </c>
      <c r="EJY1" s="2" t="s">
        <v>5673</v>
      </c>
      <c r="EJZ1" s="2" t="s">
        <v>5674</v>
      </c>
      <c r="EKA1" s="2" t="s">
        <v>5675</v>
      </c>
      <c r="EKB1" s="2" t="s">
        <v>5676</v>
      </c>
      <c r="EKC1" s="2" t="s">
        <v>5677</v>
      </c>
      <c r="EKD1" s="2" t="s">
        <v>5678</v>
      </c>
      <c r="EKE1" s="2" t="s">
        <v>5679</v>
      </c>
      <c r="EKF1" s="2" t="s">
        <v>5680</v>
      </c>
      <c r="EKG1" s="2" t="s">
        <v>5681</v>
      </c>
      <c r="EKH1" s="2" t="s">
        <v>5682</v>
      </c>
      <c r="EKI1" s="2" t="s">
        <v>5683</v>
      </c>
      <c r="EKJ1" s="2" t="s">
        <v>5684</v>
      </c>
      <c r="EKK1" s="2" t="s">
        <v>5685</v>
      </c>
      <c r="EKL1" s="2" t="s">
        <v>5686</v>
      </c>
      <c r="EKM1" s="2" t="s">
        <v>5687</v>
      </c>
      <c r="EKN1" s="2" t="s">
        <v>5688</v>
      </c>
      <c r="EKO1" s="2" t="s">
        <v>5689</v>
      </c>
      <c r="EKP1" s="2" t="s">
        <v>5690</v>
      </c>
      <c r="EKQ1" s="2" t="s">
        <v>5691</v>
      </c>
      <c r="EKR1" s="2" t="s">
        <v>5692</v>
      </c>
      <c r="EKS1" s="2" t="s">
        <v>5693</v>
      </c>
      <c r="EKT1" s="2" t="s">
        <v>5694</v>
      </c>
      <c r="EKU1" s="2" t="s">
        <v>5695</v>
      </c>
      <c r="EKV1" s="2" t="s">
        <v>5696</v>
      </c>
      <c r="EKW1" s="2" t="s">
        <v>5697</v>
      </c>
      <c r="EKX1" s="2" t="s">
        <v>5698</v>
      </c>
      <c r="EKY1" s="2" t="s">
        <v>5699</v>
      </c>
      <c r="EKZ1" s="2" t="s">
        <v>5700</v>
      </c>
      <c r="ELA1" s="2" t="s">
        <v>5701</v>
      </c>
      <c r="ELB1" s="2" t="s">
        <v>5702</v>
      </c>
      <c r="ELC1" s="2" t="s">
        <v>5703</v>
      </c>
      <c r="ELD1" s="2" t="s">
        <v>5704</v>
      </c>
      <c r="ELE1" s="2" t="s">
        <v>5705</v>
      </c>
      <c r="ELF1" s="2" t="s">
        <v>5706</v>
      </c>
      <c r="ELG1" s="2" t="s">
        <v>5707</v>
      </c>
      <c r="ELH1" s="2" t="s">
        <v>5708</v>
      </c>
      <c r="ELI1" s="2" t="s">
        <v>5709</v>
      </c>
      <c r="ELJ1" s="2" t="s">
        <v>5710</v>
      </c>
      <c r="ELK1" s="2" t="s">
        <v>5711</v>
      </c>
      <c r="ELL1" s="2" t="s">
        <v>5712</v>
      </c>
      <c r="ELM1" s="2" t="s">
        <v>5713</v>
      </c>
      <c r="ELN1" s="2" t="s">
        <v>5714</v>
      </c>
      <c r="ELO1" s="2" t="s">
        <v>5715</v>
      </c>
      <c r="ELP1" s="2" t="s">
        <v>5716</v>
      </c>
      <c r="ELQ1" s="2" t="s">
        <v>5717</v>
      </c>
      <c r="ELR1" s="2" t="s">
        <v>5718</v>
      </c>
      <c r="ELS1" s="2" t="s">
        <v>5719</v>
      </c>
      <c r="ELT1" s="2" t="s">
        <v>5720</v>
      </c>
      <c r="ELU1" s="2" t="s">
        <v>5721</v>
      </c>
      <c r="ELV1" s="2" t="s">
        <v>5722</v>
      </c>
      <c r="ELW1" s="2" t="s">
        <v>5723</v>
      </c>
      <c r="ELX1" s="2" t="s">
        <v>5724</v>
      </c>
      <c r="ELY1" s="2" t="s">
        <v>5725</v>
      </c>
      <c r="ELZ1" s="2" t="s">
        <v>5726</v>
      </c>
      <c r="EMA1" s="2" t="s">
        <v>5727</v>
      </c>
      <c r="EMB1" s="2" t="s">
        <v>5728</v>
      </c>
      <c r="EMC1" s="2" t="s">
        <v>5729</v>
      </c>
      <c r="EMD1" s="2" t="s">
        <v>5730</v>
      </c>
      <c r="EME1" s="2" t="s">
        <v>5731</v>
      </c>
      <c r="EMF1" s="2" t="s">
        <v>5732</v>
      </c>
      <c r="EMG1" s="2" t="s">
        <v>5733</v>
      </c>
      <c r="EMH1" s="2" t="s">
        <v>5734</v>
      </c>
      <c r="EMI1" s="2" t="s">
        <v>5735</v>
      </c>
      <c r="EMJ1" s="2" t="s">
        <v>5736</v>
      </c>
      <c r="EMK1" s="2" t="s">
        <v>5737</v>
      </c>
      <c r="EML1" s="2" t="s">
        <v>5738</v>
      </c>
      <c r="EMM1" s="2" t="s">
        <v>5739</v>
      </c>
      <c r="EMN1" s="2" t="s">
        <v>5740</v>
      </c>
      <c r="EMO1" s="2" t="s">
        <v>5741</v>
      </c>
      <c r="EMP1" s="2" t="s">
        <v>5742</v>
      </c>
      <c r="EMQ1" s="2" t="s">
        <v>5743</v>
      </c>
      <c r="EMR1" s="2" t="s">
        <v>5744</v>
      </c>
      <c r="EMS1" s="2" t="s">
        <v>5745</v>
      </c>
      <c r="EMT1" s="2" t="s">
        <v>5746</v>
      </c>
      <c r="EMU1" s="2" t="s">
        <v>5747</v>
      </c>
      <c r="EMV1" s="2" t="s">
        <v>5748</v>
      </c>
      <c r="EMW1" s="2" t="s">
        <v>5749</v>
      </c>
      <c r="EMX1" s="2" t="s">
        <v>5750</v>
      </c>
      <c r="EMY1" s="2" t="s">
        <v>5751</v>
      </c>
      <c r="EMZ1" s="2" t="s">
        <v>5752</v>
      </c>
      <c r="ENA1" s="2" t="s">
        <v>5753</v>
      </c>
      <c r="ENB1" s="2" t="s">
        <v>5754</v>
      </c>
      <c r="ENC1" s="2" t="s">
        <v>5755</v>
      </c>
      <c r="END1" s="2" t="s">
        <v>5756</v>
      </c>
      <c r="ENE1" s="2" t="s">
        <v>5757</v>
      </c>
      <c r="ENF1" s="2" t="s">
        <v>5758</v>
      </c>
      <c r="ENG1" s="2" t="s">
        <v>5759</v>
      </c>
      <c r="ENH1" s="2" t="s">
        <v>5760</v>
      </c>
      <c r="ENI1" s="2" t="s">
        <v>5761</v>
      </c>
      <c r="ENJ1" s="2" t="s">
        <v>5762</v>
      </c>
      <c r="ENK1" s="2" t="s">
        <v>5763</v>
      </c>
      <c r="ENL1" s="2" t="s">
        <v>5764</v>
      </c>
      <c r="ENM1" s="2" t="s">
        <v>5765</v>
      </c>
      <c r="ENN1" s="2" t="s">
        <v>5766</v>
      </c>
      <c r="ENO1" s="2" t="s">
        <v>5767</v>
      </c>
      <c r="ENP1" s="2" t="s">
        <v>5768</v>
      </c>
      <c r="ENQ1" s="2" t="s">
        <v>5769</v>
      </c>
      <c r="ENR1" s="2" t="s">
        <v>5770</v>
      </c>
      <c r="ENS1" s="2" t="s">
        <v>5771</v>
      </c>
      <c r="ENT1" s="2" t="s">
        <v>5772</v>
      </c>
      <c r="ENU1" s="2" t="s">
        <v>5773</v>
      </c>
      <c r="ENV1" s="2" t="s">
        <v>5774</v>
      </c>
      <c r="ENW1" s="2" t="s">
        <v>5775</v>
      </c>
      <c r="ENX1" s="2" t="s">
        <v>5776</v>
      </c>
      <c r="ENY1" s="2" t="s">
        <v>5777</v>
      </c>
      <c r="ENZ1" s="2" t="s">
        <v>5778</v>
      </c>
      <c r="EOA1" s="2" t="s">
        <v>5779</v>
      </c>
      <c r="EOB1" s="2" t="s">
        <v>5780</v>
      </c>
      <c r="EOC1" s="2" t="s">
        <v>5781</v>
      </c>
      <c r="EOD1" s="2" t="s">
        <v>5782</v>
      </c>
      <c r="EOE1" s="2" t="s">
        <v>5783</v>
      </c>
      <c r="EOF1" s="2" t="s">
        <v>5784</v>
      </c>
      <c r="EOG1" s="2" t="s">
        <v>5785</v>
      </c>
      <c r="EOH1" s="2" t="s">
        <v>5786</v>
      </c>
      <c r="EOI1" s="2" t="s">
        <v>5787</v>
      </c>
      <c r="EOJ1" s="2" t="s">
        <v>5788</v>
      </c>
      <c r="EOK1" s="2" t="s">
        <v>5789</v>
      </c>
      <c r="EOL1" s="2" t="s">
        <v>5790</v>
      </c>
      <c r="EOM1" s="2" t="s">
        <v>5791</v>
      </c>
      <c r="EON1" s="2" t="s">
        <v>5792</v>
      </c>
      <c r="EOO1" s="2" t="s">
        <v>5793</v>
      </c>
      <c r="EOP1" s="2" t="s">
        <v>5794</v>
      </c>
      <c r="EOQ1" s="2" t="s">
        <v>5795</v>
      </c>
      <c r="EOR1" s="2" t="s">
        <v>5796</v>
      </c>
      <c r="EOS1" s="2" t="s">
        <v>5797</v>
      </c>
      <c r="EOT1" s="2" t="s">
        <v>5798</v>
      </c>
      <c r="EOU1" s="2" t="s">
        <v>5799</v>
      </c>
      <c r="EOV1" s="2" t="s">
        <v>5800</v>
      </c>
      <c r="EOW1" s="2" t="s">
        <v>5801</v>
      </c>
      <c r="EOX1" s="2" t="s">
        <v>5802</v>
      </c>
      <c r="EOY1" s="2" t="s">
        <v>5803</v>
      </c>
      <c r="EOZ1" s="2" t="s">
        <v>5804</v>
      </c>
      <c r="EPA1" s="2" t="s">
        <v>5805</v>
      </c>
      <c r="EPB1" s="2" t="s">
        <v>5806</v>
      </c>
      <c r="EPC1" s="2" t="s">
        <v>5807</v>
      </c>
      <c r="EPD1" s="2" t="s">
        <v>5808</v>
      </c>
      <c r="EPE1" s="2" t="s">
        <v>5809</v>
      </c>
      <c r="EPF1" s="2" t="s">
        <v>5810</v>
      </c>
      <c r="EPG1" s="2" t="s">
        <v>5811</v>
      </c>
      <c r="EPH1" s="2" t="s">
        <v>5812</v>
      </c>
      <c r="EPI1" s="2" t="s">
        <v>5813</v>
      </c>
      <c r="EPJ1" s="2" t="s">
        <v>5814</v>
      </c>
      <c r="EPK1" s="2" t="s">
        <v>5815</v>
      </c>
      <c r="EPL1" s="2" t="s">
        <v>5816</v>
      </c>
      <c r="EPM1" s="2" t="s">
        <v>5817</v>
      </c>
      <c r="EPN1" s="2" t="s">
        <v>5818</v>
      </c>
      <c r="EPO1" s="2" t="s">
        <v>5819</v>
      </c>
      <c r="EPP1" s="2" t="s">
        <v>5820</v>
      </c>
      <c r="EPQ1" s="2" t="s">
        <v>5821</v>
      </c>
      <c r="EPR1" s="2" t="s">
        <v>5822</v>
      </c>
      <c r="EPS1" s="2" t="s">
        <v>5823</v>
      </c>
      <c r="EPT1" s="2" t="s">
        <v>5824</v>
      </c>
      <c r="EPU1" s="2" t="s">
        <v>5825</v>
      </c>
      <c r="EPV1" s="2" t="s">
        <v>5826</v>
      </c>
      <c r="EPW1" s="2" t="s">
        <v>5827</v>
      </c>
      <c r="EPX1" s="2" t="s">
        <v>5828</v>
      </c>
      <c r="EPY1" s="2" t="s">
        <v>5829</v>
      </c>
      <c r="EPZ1" s="2" t="s">
        <v>5830</v>
      </c>
      <c r="EQA1" s="2" t="s">
        <v>5831</v>
      </c>
      <c r="EQB1" s="2" t="s">
        <v>5832</v>
      </c>
      <c r="EQC1" s="2" t="s">
        <v>5833</v>
      </c>
      <c r="EQD1" s="2" t="s">
        <v>5834</v>
      </c>
      <c r="EQE1" s="2" t="s">
        <v>5835</v>
      </c>
      <c r="EQF1" s="2" t="s">
        <v>5836</v>
      </c>
      <c r="EQG1" s="2" t="s">
        <v>5837</v>
      </c>
      <c r="EQH1" s="2" t="s">
        <v>5838</v>
      </c>
      <c r="EQI1" s="2" t="s">
        <v>5839</v>
      </c>
      <c r="EQJ1" s="2" t="s">
        <v>5840</v>
      </c>
      <c r="EQK1" s="2" t="s">
        <v>5841</v>
      </c>
      <c r="EQL1" s="2" t="s">
        <v>5842</v>
      </c>
      <c r="EQM1" s="2" t="s">
        <v>5843</v>
      </c>
      <c r="EQN1" s="2" t="s">
        <v>5844</v>
      </c>
      <c r="EQO1" s="2" t="s">
        <v>5845</v>
      </c>
      <c r="EQP1" s="2" t="s">
        <v>5846</v>
      </c>
      <c r="EQQ1" s="2" t="s">
        <v>5847</v>
      </c>
      <c r="EQR1" s="2" t="s">
        <v>5848</v>
      </c>
      <c r="EQS1" s="2" t="s">
        <v>5849</v>
      </c>
      <c r="EQT1" s="2" t="s">
        <v>5850</v>
      </c>
      <c r="EQU1" s="2" t="s">
        <v>5851</v>
      </c>
      <c r="EQV1" s="2" t="s">
        <v>5852</v>
      </c>
      <c r="EQW1" s="2" t="s">
        <v>5853</v>
      </c>
      <c r="EQX1" s="2" t="s">
        <v>5854</v>
      </c>
      <c r="EQY1" s="2" t="s">
        <v>5855</v>
      </c>
      <c r="EQZ1" s="2" t="s">
        <v>5856</v>
      </c>
      <c r="ERA1" s="2" t="s">
        <v>5857</v>
      </c>
      <c r="ERB1" s="2" t="s">
        <v>5858</v>
      </c>
      <c r="ERC1" s="2" t="s">
        <v>5859</v>
      </c>
      <c r="ERD1" s="2" t="s">
        <v>5860</v>
      </c>
      <c r="ERE1" s="2" t="s">
        <v>5861</v>
      </c>
      <c r="ERF1" s="2" t="s">
        <v>5862</v>
      </c>
      <c r="ERG1" s="2" t="s">
        <v>5863</v>
      </c>
      <c r="ERH1" s="2" t="s">
        <v>5864</v>
      </c>
      <c r="ERI1" s="2" t="s">
        <v>5865</v>
      </c>
      <c r="ERJ1" s="2" t="s">
        <v>5866</v>
      </c>
      <c r="ERK1" s="2" t="s">
        <v>5867</v>
      </c>
      <c r="ERL1" s="2" t="s">
        <v>5868</v>
      </c>
      <c r="ERM1" s="2" t="s">
        <v>5869</v>
      </c>
      <c r="ERN1" s="2" t="s">
        <v>5870</v>
      </c>
      <c r="ERO1" s="2" t="s">
        <v>5871</v>
      </c>
      <c r="ERP1" s="2" t="s">
        <v>5872</v>
      </c>
      <c r="ERQ1" s="2" t="s">
        <v>5873</v>
      </c>
      <c r="ERR1" s="2" t="s">
        <v>5874</v>
      </c>
      <c r="ERS1" s="2" t="s">
        <v>5875</v>
      </c>
      <c r="ERT1" s="2" t="s">
        <v>5876</v>
      </c>
      <c r="ERU1" s="2" t="s">
        <v>5877</v>
      </c>
      <c r="ERV1" s="2" t="s">
        <v>5878</v>
      </c>
      <c r="ERW1" s="2" t="s">
        <v>5879</v>
      </c>
      <c r="ERX1" s="2" t="s">
        <v>5880</v>
      </c>
      <c r="ERY1" s="2" t="s">
        <v>5881</v>
      </c>
      <c r="ERZ1" s="2" t="s">
        <v>5882</v>
      </c>
      <c r="ESA1" s="2" t="s">
        <v>5883</v>
      </c>
      <c r="ESB1" s="2" t="s">
        <v>5884</v>
      </c>
      <c r="ESC1" s="2" t="s">
        <v>5885</v>
      </c>
      <c r="ESD1" s="2" t="s">
        <v>5886</v>
      </c>
      <c r="ESE1" s="2" t="s">
        <v>5887</v>
      </c>
      <c r="ESF1" s="2" t="s">
        <v>5888</v>
      </c>
      <c r="ESG1" s="2" t="s">
        <v>5889</v>
      </c>
      <c r="ESH1" s="2" t="s">
        <v>5890</v>
      </c>
      <c r="ESI1" s="2" t="s">
        <v>5891</v>
      </c>
      <c r="ESJ1" s="2" t="s">
        <v>5892</v>
      </c>
      <c r="ESK1" s="2" t="s">
        <v>5893</v>
      </c>
      <c r="ESL1" s="2" t="s">
        <v>5894</v>
      </c>
      <c r="ESM1" s="2" t="s">
        <v>5895</v>
      </c>
      <c r="ESN1" s="2" t="s">
        <v>5896</v>
      </c>
      <c r="ESO1" s="2" t="s">
        <v>5897</v>
      </c>
      <c r="ESP1" s="2" t="s">
        <v>5898</v>
      </c>
      <c r="ESQ1" s="2" t="s">
        <v>5899</v>
      </c>
      <c r="ESR1" s="2" t="s">
        <v>5900</v>
      </c>
      <c r="ESS1" s="2" t="s">
        <v>5901</v>
      </c>
      <c r="EST1" s="2" t="s">
        <v>5902</v>
      </c>
      <c r="ESU1" s="2" t="s">
        <v>5903</v>
      </c>
      <c r="ESV1" s="2" t="s">
        <v>5904</v>
      </c>
      <c r="ESW1" s="2" t="s">
        <v>5905</v>
      </c>
      <c r="ESX1" s="2" t="s">
        <v>5906</v>
      </c>
      <c r="ESY1" s="2" t="s">
        <v>5907</v>
      </c>
      <c r="ESZ1" s="2" t="s">
        <v>5908</v>
      </c>
      <c r="ETA1" s="2" t="s">
        <v>5909</v>
      </c>
      <c r="ETB1" s="2" t="s">
        <v>5910</v>
      </c>
      <c r="ETC1" s="2" t="s">
        <v>5911</v>
      </c>
      <c r="ETD1" s="2" t="s">
        <v>5912</v>
      </c>
      <c r="ETE1" s="2" t="s">
        <v>5913</v>
      </c>
      <c r="ETF1" s="2" t="s">
        <v>5914</v>
      </c>
      <c r="ETG1" s="2" t="s">
        <v>5915</v>
      </c>
      <c r="ETH1" s="2" t="s">
        <v>5916</v>
      </c>
      <c r="ETI1" s="2" t="s">
        <v>5917</v>
      </c>
      <c r="ETJ1" s="2" t="s">
        <v>5918</v>
      </c>
      <c r="ETK1" s="2" t="s">
        <v>5919</v>
      </c>
      <c r="ETL1" s="2" t="s">
        <v>5920</v>
      </c>
      <c r="ETM1" s="2" t="s">
        <v>5921</v>
      </c>
      <c r="ETN1" s="2" t="s">
        <v>5922</v>
      </c>
      <c r="ETO1" s="2" t="s">
        <v>5923</v>
      </c>
      <c r="ETP1" s="2" t="s">
        <v>5924</v>
      </c>
      <c r="ETQ1" s="2" t="s">
        <v>5925</v>
      </c>
      <c r="ETR1" s="2" t="s">
        <v>5926</v>
      </c>
      <c r="ETS1" s="2" t="s">
        <v>5927</v>
      </c>
      <c r="ETT1" s="2" t="s">
        <v>5928</v>
      </c>
      <c r="ETU1" s="2" t="s">
        <v>5929</v>
      </c>
      <c r="ETV1" s="2" t="s">
        <v>5930</v>
      </c>
      <c r="ETW1" s="2" t="s">
        <v>5931</v>
      </c>
      <c r="ETX1" s="2" t="s">
        <v>5932</v>
      </c>
      <c r="ETY1" s="2" t="s">
        <v>5933</v>
      </c>
      <c r="ETZ1" s="2" t="s">
        <v>5934</v>
      </c>
      <c r="EUA1" s="2" t="s">
        <v>5935</v>
      </c>
      <c r="EUB1" s="2" t="s">
        <v>5936</v>
      </c>
      <c r="EUC1" s="2" t="s">
        <v>5937</v>
      </c>
      <c r="EUD1" s="2" t="s">
        <v>5938</v>
      </c>
      <c r="EUE1" s="2" t="s">
        <v>5939</v>
      </c>
      <c r="EUF1" s="2" t="s">
        <v>5940</v>
      </c>
      <c r="EUG1" s="2" t="s">
        <v>5941</v>
      </c>
      <c r="EUH1" s="2" t="s">
        <v>5942</v>
      </c>
      <c r="EUI1" s="2" t="s">
        <v>5943</v>
      </c>
      <c r="EUJ1" s="2" t="s">
        <v>5944</v>
      </c>
      <c r="EUK1" s="2" t="s">
        <v>5945</v>
      </c>
      <c r="EUL1" s="2" t="s">
        <v>5946</v>
      </c>
      <c r="EUM1" s="2" t="s">
        <v>5947</v>
      </c>
      <c r="EUN1" s="2" t="s">
        <v>5948</v>
      </c>
      <c r="EUO1" s="2" t="s">
        <v>5949</v>
      </c>
      <c r="EUP1" s="2" t="s">
        <v>5950</v>
      </c>
      <c r="EUQ1" s="2" t="s">
        <v>5951</v>
      </c>
      <c r="EUR1" s="2" t="s">
        <v>5952</v>
      </c>
      <c r="EUS1" s="2" t="s">
        <v>5953</v>
      </c>
      <c r="EUT1" s="2" t="s">
        <v>5954</v>
      </c>
      <c r="EUU1" s="2" t="s">
        <v>5955</v>
      </c>
      <c r="EUV1" s="2" t="s">
        <v>5956</v>
      </c>
      <c r="EUW1" s="2" t="s">
        <v>5957</v>
      </c>
      <c r="EUX1" s="2" t="s">
        <v>5958</v>
      </c>
      <c r="EUY1" s="2" t="s">
        <v>5959</v>
      </c>
      <c r="EUZ1" s="2" t="s">
        <v>5960</v>
      </c>
      <c r="EVA1" s="2" t="s">
        <v>5961</v>
      </c>
      <c r="EVB1" s="2" t="s">
        <v>5962</v>
      </c>
      <c r="EVC1" s="2" t="s">
        <v>5963</v>
      </c>
      <c r="EVD1" s="2" t="s">
        <v>5964</v>
      </c>
      <c r="EVE1" s="2" t="s">
        <v>5965</v>
      </c>
      <c r="EVF1" s="2" t="s">
        <v>5966</v>
      </c>
      <c r="EVG1" s="2" t="s">
        <v>5967</v>
      </c>
      <c r="EVH1" s="2" t="s">
        <v>5968</v>
      </c>
      <c r="EVI1" s="2" t="s">
        <v>5969</v>
      </c>
      <c r="EVJ1" s="2" t="s">
        <v>5970</v>
      </c>
      <c r="EVK1" s="2" t="s">
        <v>5971</v>
      </c>
      <c r="EVL1" s="2" t="s">
        <v>5972</v>
      </c>
      <c r="EVM1" s="2" t="s">
        <v>5973</v>
      </c>
      <c r="EVN1" s="2" t="s">
        <v>5974</v>
      </c>
      <c r="EVO1" s="2" t="s">
        <v>5975</v>
      </c>
      <c r="EVP1" s="2" t="s">
        <v>5976</v>
      </c>
      <c r="EVQ1" s="2" t="s">
        <v>5977</v>
      </c>
      <c r="EVR1" s="2" t="s">
        <v>5978</v>
      </c>
      <c r="EVS1" s="2" t="s">
        <v>5979</v>
      </c>
      <c r="EVT1" s="2" t="s">
        <v>5980</v>
      </c>
      <c r="EVU1" s="2" t="s">
        <v>5981</v>
      </c>
      <c r="EVV1" s="2" t="s">
        <v>5982</v>
      </c>
      <c r="EVW1" s="2" t="s">
        <v>5983</v>
      </c>
      <c r="EVX1" s="2" t="s">
        <v>5984</v>
      </c>
      <c r="EVY1" s="2" t="s">
        <v>5985</v>
      </c>
      <c r="EVZ1" s="2" t="s">
        <v>5986</v>
      </c>
      <c r="EWA1" s="2" t="s">
        <v>5987</v>
      </c>
      <c r="EWB1" s="2" t="s">
        <v>5988</v>
      </c>
      <c r="EWC1" s="2" t="s">
        <v>5989</v>
      </c>
      <c r="EWD1" s="2" t="s">
        <v>5990</v>
      </c>
      <c r="EWE1" s="2" t="s">
        <v>5991</v>
      </c>
      <c r="EWF1" s="2" t="s">
        <v>5992</v>
      </c>
      <c r="EWG1" s="2" t="s">
        <v>5993</v>
      </c>
      <c r="EWH1" s="2" t="s">
        <v>5994</v>
      </c>
      <c r="EWI1" s="2" t="s">
        <v>5995</v>
      </c>
      <c r="EWJ1" s="2" t="s">
        <v>5996</v>
      </c>
      <c r="EWK1" s="2" t="s">
        <v>5997</v>
      </c>
      <c r="EWL1" s="2" t="s">
        <v>5998</v>
      </c>
      <c r="EWM1" s="2" t="s">
        <v>5999</v>
      </c>
      <c r="EWN1" s="2" t="s">
        <v>6000</v>
      </c>
      <c r="EWO1" s="2" t="s">
        <v>6001</v>
      </c>
      <c r="EWP1" s="2" t="s">
        <v>6002</v>
      </c>
      <c r="EWQ1" s="2" t="s">
        <v>6003</v>
      </c>
      <c r="EWR1" s="2" t="s">
        <v>6004</v>
      </c>
      <c r="EWS1" s="2" t="s">
        <v>6005</v>
      </c>
      <c r="EWT1" s="2" t="s">
        <v>6006</v>
      </c>
      <c r="EWU1" s="2" t="s">
        <v>6007</v>
      </c>
      <c r="EWV1" s="2" t="s">
        <v>6008</v>
      </c>
      <c r="EWW1" s="2" t="s">
        <v>6009</v>
      </c>
      <c r="EWX1" s="2" t="s">
        <v>6010</v>
      </c>
      <c r="EWY1" s="2" t="s">
        <v>6011</v>
      </c>
      <c r="EWZ1" s="2" t="s">
        <v>6012</v>
      </c>
      <c r="EXA1" s="2" t="s">
        <v>6013</v>
      </c>
      <c r="EXB1" s="2" t="s">
        <v>6014</v>
      </c>
      <c r="EXC1" s="2" t="s">
        <v>6015</v>
      </c>
      <c r="EXD1" s="2" t="s">
        <v>6016</v>
      </c>
      <c r="EXE1" s="2" t="s">
        <v>6017</v>
      </c>
      <c r="EXF1" s="2" t="s">
        <v>6018</v>
      </c>
      <c r="EXG1" s="2" t="s">
        <v>6019</v>
      </c>
      <c r="EXH1" s="2" t="s">
        <v>6020</v>
      </c>
      <c r="EXI1" s="2" t="s">
        <v>6021</v>
      </c>
      <c r="EXJ1" s="2" t="s">
        <v>6022</v>
      </c>
      <c r="EXK1" s="2" t="s">
        <v>6023</v>
      </c>
      <c r="EXL1" s="2" t="s">
        <v>6024</v>
      </c>
      <c r="EXM1" s="2" t="s">
        <v>6025</v>
      </c>
      <c r="EXN1" s="2" t="s">
        <v>6026</v>
      </c>
      <c r="EXO1" s="2" t="s">
        <v>6027</v>
      </c>
      <c r="EXP1" s="2" t="s">
        <v>6028</v>
      </c>
      <c r="EXQ1" s="2" t="s">
        <v>6029</v>
      </c>
      <c r="EXR1" s="2" t="s">
        <v>6030</v>
      </c>
      <c r="EXS1" s="2" t="s">
        <v>6031</v>
      </c>
      <c r="EXT1" s="2" t="s">
        <v>6032</v>
      </c>
      <c r="EXU1" s="2" t="s">
        <v>6033</v>
      </c>
      <c r="EXV1" s="2" t="s">
        <v>6034</v>
      </c>
      <c r="EXW1" s="2" t="s">
        <v>6035</v>
      </c>
      <c r="EXX1" s="2" t="s">
        <v>6036</v>
      </c>
      <c r="EXY1" s="2" t="s">
        <v>6037</v>
      </c>
      <c r="EXZ1" s="2" t="s">
        <v>6038</v>
      </c>
      <c r="EYA1" s="2" t="s">
        <v>6039</v>
      </c>
      <c r="EYB1" s="2" t="s">
        <v>6040</v>
      </c>
      <c r="EYC1" s="2" t="s">
        <v>6041</v>
      </c>
      <c r="EYD1" s="2" t="s">
        <v>6042</v>
      </c>
      <c r="EYE1" s="2" t="s">
        <v>6043</v>
      </c>
      <c r="EYF1" s="2" t="s">
        <v>6044</v>
      </c>
      <c r="EYG1" s="2" t="s">
        <v>6045</v>
      </c>
      <c r="EYH1" s="2" t="s">
        <v>6046</v>
      </c>
      <c r="EYI1" s="2" t="s">
        <v>6047</v>
      </c>
      <c r="EYJ1" s="2" t="s">
        <v>6048</v>
      </c>
      <c r="EYK1" s="2" t="s">
        <v>6049</v>
      </c>
      <c r="EYL1" s="2" t="s">
        <v>6050</v>
      </c>
      <c r="EYM1" s="2" t="s">
        <v>6051</v>
      </c>
      <c r="EYN1" s="2" t="s">
        <v>6052</v>
      </c>
      <c r="EYO1" s="2" t="s">
        <v>6053</v>
      </c>
      <c r="EYP1" s="2" t="s">
        <v>6054</v>
      </c>
      <c r="EYQ1" s="2" t="s">
        <v>6055</v>
      </c>
      <c r="EYR1" s="2" t="s">
        <v>6056</v>
      </c>
      <c r="EYS1" s="2" t="s">
        <v>6057</v>
      </c>
      <c r="EYT1" s="2" t="s">
        <v>6058</v>
      </c>
      <c r="EYU1" s="2" t="s">
        <v>6059</v>
      </c>
      <c r="EYV1" s="2" t="s">
        <v>6060</v>
      </c>
      <c r="EYW1" s="2" t="s">
        <v>6061</v>
      </c>
      <c r="EYX1" s="2" t="s">
        <v>6062</v>
      </c>
      <c r="EYY1" s="2" t="s">
        <v>6063</v>
      </c>
      <c r="EYZ1" s="2" t="s">
        <v>6064</v>
      </c>
      <c r="EZA1" s="2" t="s">
        <v>6065</v>
      </c>
      <c r="EZB1" s="2" t="s">
        <v>6066</v>
      </c>
      <c r="EZC1" s="2" t="s">
        <v>6067</v>
      </c>
      <c r="EZD1" s="2" t="s">
        <v>6068</v>
      </c>
      <c r="EZE1" s="2" t="s">
        <v>6069</v>
      </c>
      <c r="EZF1" s="2" t="s">
        <v>6070</v>
      </c>
      <c r="EZG1" s="2" t="s">
        <v>6071</v>
      </c>
      <c r="EZH1" s="2" t="s">
        <v>6072</v>
      </c>
      <c r="EZI1" s="2" t="s">
        <v>6073</v>
      </c>
      <c r="EZJ1" s="2" t="s">
        <v>6074</v>
      </c>
      <c r="EZK1" s="2" t="s">
        <v>6075</v>
      </c>
      <c r="EZL1" s="2" t="s">
        <v>6076</v>
      </c>
      <c r="EZM1" s="2" t="s">
        <v>6077</v>
      </c>
      <c r="EZN1" s="2" t="s">
        <v>6078</v>
      </c>
      <c r="EZO1" s="2" t="s">
        <v>6079</v>
      </c>
      <c r="EZP1" s="2" t="s">
        <v>6080</v>
      </c>
      <c r="EZQ1" s="2" t="s">
        <v>6081</v>
      </c>
      <c r="EZR1" s="2" t="s">
        <v>6082</v>
      </c>
      <c r="EZS1" s="2" t="s">
        <v>6083</v>
      </c>
      <c r="EZT1" s="2" t="s">
        <v>6084</v>
      </c>
      <c r="EZU1" s="2" t="s">
        <v>6085</v>
      </c>
      <c r="EZV1" s="2" t="s">
        <v>6086</v>
      </c>
      <c r="EZW1" s="2" t="s">
        <v>6087</v>
      </c>
      <c r="EZX1" s="2" t="s">
        <v>6088</v>
      </c>
      <c r="EZY1" s="2" t="s">
        <v>6089</v>
      </c>
      <c r="EZZ1" s="2" t="s">
        <v>6090</v>
      </c>
      <c r="FAA1" s="2" t="s">
        <v>6091</v>
      </c>
      <c r="FAB1" s="2" t="s">
        <v>6092</v>
      </c>
      <c r="FAC1" s="2" t="s">
        <v>6093</v>
      </c>
      <c r="FAD1" s="2" t="s">
        <v>6094</v>
      </c>
      <c r="FAE1" s="2" t="s">
        <v>6095</v>
      </c>
      <c r="FAF1" s="2" t="s">
        <v>6096</v>
      </c>
      <c r="FAG1" s="2" t="s">
        <v>6097</v>
      </c>
      <c r="FAH1" s="2" t="s">
        <v>6098</v>
      </c>
      <c r="FAI1" s="2" t="s">
        <v>6099</v>
      </c>
      <c r="FAJ1" s="2" t="s">
        <v>6100</v>
      </c>
      <c r="FAK1" s="2" t="s">
        <v>6101</v>
      </c>
      <c r="FAL1" s="2" t="s">
        <v>6102</v>
      </c>
      <c r="FAM1" s="2" t="s">
        <v>6103</v>
      </c>
      <c r="FAN1" s="2" t="s">
        <v>6104</v>
      </c>
      <c r="FAO1" s="2" t="s">
        <v>6105</v>
      </c>
      <c r="FAP1" s="2" t="s">
        <v>6106</v>
      </c>
      <c r="FAQ1" s="2" t="s">
        <v>6107</v>
      </c>
      <c r="FAR1" s="2" t="s">
        <v>6108</v>
      </c>
      <c r="FAS1" s="2" t="s">
        <v>6109</v>
      </c>
      <c r="FAT1" s="2" t="s">
        <v>6110</v>
      </c>
      <c r="FAU1" s="2" t="s">
        <v>6111</v>
      </c>
      <c r="FAV1" s="2" t="s">
        <v>6112</v>
      </c>
      <c r="FAW1" s="2" t="s">
        <v>6113</v>
      </c>
      <c r="FAX1" s="2" t="s">
        <v>6114</v>
      </c>
      <c r="FAY1" s="2" t="s">
        <v>6115</v>
      </c>
      <c r="FAZ1" s="2" t="s">
        <v>6116</v>
      </c>
      <c r="FBA1" s="2" t="s">
        <v>6117</v>
      </c>
      <c r="FBB1" s="2" t="s">
        <v>6118</v>
      </c>
      <c r="FBC1" s="2" t="s">
        <v>6119</v>
      </c>
      <c r="FBD1" s="2" t="s">
        <v>6120</v>
      </c>
      <c r="FBE1" s="2" t="s">
        <v>6121</v>
      </c>
      <c r="FBF1" s="2" t="s">
        <v>6122</v>
      </c>
      <c r="FBG1" s="2" t="s">
        <v>6123</v>
      </c>
      <c r="FBH1" s="2" t="s">
        <v>6124</v>
      </c>
      <c r="FBI1" s="2" t="s">
        <v>6125</v>
      </c>
      <c r="FBJ1" s="2" t="s">
        <v>6126</v>
      </c>
      <c r="FBK1" s="2" t="s">
        <v>6127</v>
      </c>
      <c r="FBL1" s="2" t="s">
        <v>6128</v>
      </c>
      <c r="FBM1" s="2" t="s">
        <v>6129</v>
      </c>
      <c r="FBN1" s="2" t="s">
        <v>6130</v>
      </c>
      <c r="FBO1" s="2" t="s">
        <v>6131</v>
      </c>
      <c r="FBP1" s="2" t="s">
        <v>6132</v>
      </c>
      <c r="FBQ1" s="2" t="s">
        <v>6133</v>
      </c>
      <c r="FBR1" s="2" t="s">
        <v>6134</v>
      </c>
      <c r="FBS1" s="2" t="s">
        <v>6135</v>
      </c>
      <c r="FBT1" s="2" t="s">
        <v>6136</v>
      </c>
      <c r="FBU1" s="2" t="s">
        <v>6137</v>
      </c>
      <c r="FBV1" s="2" t="s">
        <v>6138</v>
      </c>
      <c r="FBW1" s="2" t="s">
        <v>6139</v>
      </c>
      <c r="FBX1" s="2" t="s">
        <v>6140</v>
      </c>
      <c r="FBY1" s="2" t="s">
        <v>6141</v>
      </c>
      <c r="FBZ1" s="2" t="s">
        <v>6142</v>
      </c>
      <c r="FCA1" s="2" t="s">
        <v>6143</v>
      </c>
      <c r="FCB1" s="2" t="s">
        <v>6144</v>
      </c>
      <c r="FCC1" s="2" t="s">
        <v>6145</v>
      </c>
      <c r="FCD1" s="2" t="s">
        <v>6146</v>
      </c>
      <c r="FCE1" s="2" t="s">
        <v>6147</v>
      </c>
      <c r="FCF1" s="2" t="s">
        <v>6148</v>
      </c>
      <c r="FCG1" s="2" t="s">
        <v>6149</v>
      </c>
      <c r="FCH1" s="2" t="s">
        <v>6150</v>
      </c>
      <c r="FCI1" s="2" t="s">
        <v>6151</v>
      </c>
      <c r="FCJ1" s="2" t="s">
        <v>6152</v>
      </c>
      <c r="FCK1" s="2" t="s">
        <v>6153</v>
      </c>
      <c r="FCL1" s="2" t="s">
        <v>6154</v>
      </c>
      <c r="FCM1" s="2" t="s">
        <v>6155</v>
      </c>
      <c r="FCN1" s="2" t="s">
        <v>6156</v>
      </c>
      <c r="FCO1" s="2" t="s">
        <v>6157</v>
      </c>
      <c r="FCP1" s="2" t="s">
        <v>6158</v>
      </c>
      <c r="FCQ1" s="2" t="s">
        <v>6159</v>
      </c>
      <c r="FCR1" s="2" t="s">
        <v>6160</v>
      </c>
      <c r="FCS1" s="2" t="s">
        <v>6161</v>
      </c>
      <c r="FCT1" s="2" t="s">
        <v>6162</v>
      </c>
      <c r="FCU1" s="2" t="s">
        <v>6163</v>
      </c>
      <c r="FCV1" s="2" t="s">
        <v>6164</v>
      </c>
      <c r="FCW1" s="2" t="s">
        <v>6165</v>
      </c>
      <c r="FCX1" s="2" t="s">
        <v>6166</v>
      </c>
      <c r="FCY1" s="2" t="s">
        <v>6167</v>
      </c>
      <c r="FCZ1" s="2" t="s">
        <v>6168</v>
      </c>
      <c r="FDA1" s="2" t="s">
        <v>6169</v>
      </c>
      <c r="FDB1" s="2" t="s">
        <v>6170</v>
      </c>
      <c r="FDC1" s="2" t="s">
        <v>6171</v>
      </c>
      <c r="FDD1" s="2" t="s">
        <v>6172</v>
      </c>
      <c r="FDE1" s="2" t="s">
        <v>6173</v>
      </c>
      <c r="FDF1" s="2" t="s">
        <v>6174</v>
      </c>
      <c r="FDG1" s="2" t="s">
        <v>6175</v>
      </c>
      <c r="FDH1" s="2" t="s">
        <v>6176</v>
      </c>
      <c r="FDI1" s="2" t="s">
        <v>6177</v>
      </c>
      <c r="FDJ1" s="2" t="s">
        <v>6178</v>
      </c>
      <c r="FDK1" s="2" t="s">
        <v>6179</v>
      </c>
      <c r="FDL1" s="2" t="s">
        <v>6180</v>
      </c>
      <c r="FDM1" s="2" t="s">
        <v>6181</v>
      </c>
      <c r="FDN1" s="2" t="s">
        <v>6182</v>
      </c>
      <c r="FDO1" s="2" t="s">
        <v>6183</v>
      </c>
      <c r="FDP1" s="2" t="s">
        <v>6184</v>
      </c>
      <c r="FDQ1" s="2" t="s">
        <v>6185</v>
      </c>
      <c r="FDR1" s="2" t="s">
        <v>6186</v>
      </c>
      <c r="FDS1" s="2" t="s">
        <v>6187</v>
      </c>
      <c r="FDT1" s="2" t="s">
        <v>6188</v>
      </c>
      <c r="FDU1" s="2" t="s">
        <v>6189</v>
      </c>
      <c r="FDV1" s="2" t="s">
        <v>6190</v>
      </c>
      <c r="FDW1" s="2" t="s">
        <v>6191</v>
      </c>
      <c r="FDX1" s="2" t="s">
        <v>6192</v>
      </c>
      <c r="FDY1" s="2" t="s">
        <v>6193</v>
      </c>
      <c r="FDZ1" s="2" t="s">
        <v>6194</v>
      </c>
      <c r="FEA1" s="2" t="s">
        <v>6195</v>
      </c>
      <c r="FEB1" s="2" t="s">
        <v>6196</v>
      </c>
      <c r="FEC1" s="2" t="s">
        <v>6197</v>
      </c>
      <c r="FED1" s="2" t="s">
        <v>6198</v>
      </c>
      <c r="FEE1" s="2" t="s">
        <v>6199</v>
      </c>
      <c r="FEF1" s="2" t="s">
        <v>6200</v>
      </c>
      <c r="FEG1" s="2" t="s">
        <v>6201</v>
      </c>
      <c r="FEH1" s="2" t="s">
        <v>6202</v>
      </c>
      <c r="FEI1" s="2" t="s">
        <v>6203</v>
      </c>
      <c r="FEJ1" s="2" t="s">
        <v>6204</v>
      </c>
      <c r="FEK1" s="2" t="s">
        <v>6205</v>
      </c>
      <c r="FEL1" s="2" t="s">
        <v>6206</v>
      </c>
      <c r="FEM1" s="2" t="s">
        <v>6207</v>
      </c>
      <c r="FEN1" s="2" t="s">
        <v>6208</v>
      </c>
      <c r="FEO1" s="2" t="s">
        <v>6209</v>
      </c>
      <c r="FEP1" s="2" t="s">
        <v>6210</v>
      </c>
      <c r="FEQ1" s="2" t="s">
        <v>6211</v>
      </c>
      <c r="FER1" s="2" t="s">
        <v>6212</v>
      </c>
      <c r="FES1" s="2" t="s">
        <v>6213</v>
      </c>
      <c r="FET1" s="2" t="s">
        <v>6214</v>
      </c>
      <c r="FEU1" s="2" t="s">
        <v>6215</v>
      </c>
      <c r="FEV1" s="2" t="s">
        <v>6216</v>
      </c>
      <c r="FEW1" s="2" t="s">
        <v>6217</v>
      </c>
      <c r="FEX1" s="2" t="s">
        <v>6218</v>
      </c>
      <c r="FEY1" s="2" t="s">
        <v>6219</v>
      </c>
      <c r="FEZ1" s="2" t="s">
        <v>6220</v>
      </c>
      <c r="FFA1" s="2" t="s">
        <v>6221</v>
      </c>
      <c r="FFB1" s="2" t="s">
        <v>6222</v>
      </c>
      <c r="FFC1" s="2" t="s">
        <v>6223</v>
      </c>
      <c r="FFD1" s="2" t="s">
        <v>6224</v>
      </c>
      <c r="FFE1" s="2" t="s">
        <v>6225</v>
      </c>
      <c r="FFF1" s="2" t="s">
        <v>6226</v>
      </c>
      <c r="FFG1" s="2" t="s">
        <v>6227</v>
      </c>
      <c r="FFH1" s="2" t="s">
        <v>6228</v>
      </c>
      <c r="FFI1" s="2" t="s">
        <v>6229</v>
      </c>
      <c r="FFJ1" s="2" t="s">
        <v>6230</v>
      </c>
      <c r="FFK1" s="2" t="s">
        <v>6231</v>
      </c>
      <c r="FFL1" s="2" t="s">
        <v>6232</v>
      </c>
      <c r="FFM1" s="2" t="s">
        <v>6233</v>
      </c>
      <c r="FFN1" s="2" t="s">
        <v>6234</v>
      </c>
      <c r="FFO1" s="2" t="s">
        <v>6235</v>
      </c>
      <c r="FFP1" s="2" t="s">
        <v>6236</v>
      </c>
      <c r="FFQ1" s="2" t="s">
        <v>6237</v>
      </c>
      <c r="FFR1" s="2" t="s">
        <v>6238</v>
      </c>
      <c r="FFS1" s="2" t="s">
        <v>6239</v>
      </c>
      <c r="FFT1" s="2" t="s">
        <v>6240</v>
      </c>
      <c r="FFU1" s="2" t="s">
        <v>6241</v>
      </c>
      <c r="FFV1" s="2" t="s">
        <v>6242</v>
      </c>
      <c r="FFW1" s="2" t="s">
        <v>6243</v>
      </c>
      <c r="FFX1" s="2" t="s">
        <v>6244</v>
      </c>
      <c r="FFY1" s="2" t="s">
        <v>6245</v>
      </c>
      <c r="FFZ1" s="2" t="s">
        <v>6246</v>
      </c>
      <c r="FGA1" s="2" t="s">
        <v>6247</v>
      </c>
      <c r="FGB1" s="2" t="s">
        <v>6248</v>
      </c>
      <c r="FGC1" s="2" t="s">
        <v>6249</v>
      </c>
      <c r="FGD1" s="2" t="s">
        <v>6250</v>
      </c>
      <c r="FGE1" s="2" t="s">
        <v>6251</v>
      </c>
      <c r="FGF1" s="2" t="s">
        <v>6252</v>
      </c>
      <c r="FGG1" s="2" t="s">
        <v>6253</v>
      </c>
      <c r="FGH1" s="2" t="s">
        <v>6254</v>
      </c>
      <c r="FGI1" s="2" t="s">
        <v>6255</v>
      </c>
      <c r="FGJ1" s="2" t="s">
        <v>6256</v>
      </c>
      <c r="FGK1" s="2" t="s">
        <v>6257</v>
      </c>
      <c r="FGL1" s="2" t="s">
        <v>6258</v>
      </c>
      <c r="FGM1" s="2" t="s">
        <v>6259</v>
      </c>
      <c r="FGN1" s="2" t="s">
        <v>6260</v>
      </c>
      <c r="FGO1" s="2" t="s">
        <v>6261</v>
      </c>
      <c r="FGP1" s="2" t="s">
        <v>6262</v>
      </c>
      <c r="FGQ1" s="2" t="s">
        <v>6263</v>
      </c>
      <c r="FGR1" s="2" t="s">
        <v>6264</v>
      </c>
      <c r="FGS1" s="2" t="s">
        <v>6265</v>
      </c>
      <c r="FGT1" s="2" t="s">
        <v>6266</v>
      </c>
      <c r="FGU1" s="2" t="s">
        <v>6267</v>
      </c>
      <c r="FGV1" s="2" t="s">
        <v>6268</v>
      </c>
      <c r="FGW1" s="2" t="s">
        <v>6269</v>
      </c>
      <c r="FGX1" s="2" t="s">
        <v>6270</v>
      </c>
      <c r="FGY1" s="2" t="s">
        <v>6271</v>
      </c>
      <c r="FGZ1" s="2" t="s">
        <v>6272</v>
      </c>
      <c r="FHA1" s="2" t="s">
        <v>6273</v>
      </c>
      <c r="FHB1" s="2" t="s">
        <v>6274</v>
      </c>
      <c r="FHC1" s="2" t="s">
        <v>6275</v>
      </c>
      <c r="FHD1" s="2" t="s">
        <v>6276</v>
      </c>
      <c r="FHE1" s="2" t="s">
        <v>6277</v>
      </c>
      <c r="FHF1" s="2" t="s">
        <v>6278</v>
      </c>
      <c r="FHG1" s="2" t="s">
        <v>6279</v>
      </c>
      <c r="FHH1" s="2" t="s">
        <v>6280</v>
      </c>
      <c r="FHI1" s="2" t="s">
        <v>6281</v>
      </c>
      <c r="FHJ1" s="2" t="s">
        <v>6282</v>
      </c>
      <c r="FHK1" s="2" t="s">
        <v>6283</v>
      </c>
      <c r="FHL1" s="2" t="s">
        <v>6284</v>
      </c>
      <c r="FHM1" s="2" t="s">
        <v>6285</v>
      </c>
      <c r="FHN1" s="2" t="s">
        <v>6286</v>
      </c>
      <c r="FHO1" s="2" t="s">
        <v>6287</v>
      </c>
      <c r="FHP1" s="2" t="s">
        <v>6288</v>
      </c>
      <c r="FHQ1" s="2" t="s">
        <v>6289</v>
      </c>
      <c r="FHR1" s="2" t="s">
        <v>6290</v>
      </c>
      <c r="FHS1" s="2" t="s">
        <v>6291</v>
      </c>
      <c r="FHT1" s="2" t="s">
        <v>6292</v>
      </c>
      <c r="FHU1" s="2" t="s">
        <v>6293</v>
      </c>
      <c r="FHV1" s="2" t="s">
        <v>6294</v>
      </c>
      <c r="FHW1" s="2" t="s">
        <v>6295</v>
      </c>
      <c r="FHX1" s="2" t="s">
        <v>6296</v>
      </c>
      <c r="FHY1" s="2" t="s">
        <v>6297</v>
      </c>
      <c r="FHZ1" s="2" t="s">
        <v>6298</v>
      </c>
      <c r="FIA1" s="2" t="s">
        <v>6299</v>
      </c>
      <c r="FIB1" s="2" t="s">
        <v>6300</v>
      </c>
      <c r="FIC1" s="2" t="s">
        <v>6301</v>
      </c>
      <c r="FID1" s="2" t="s">
        <v>6302</v>
      </c>
      <c r="FIE1" s="2" t="s">
        <v>6303</v>
      </c>
      <c r="FIF1" s="2" t="s">
        <v>6304</v>
      </c>
      <c r="FIG1" s="2" t="s">
        <v>6305</v>
      </c>
      <c r="FIH1" s="2" t="s">
        <v>6306</v>
      </c>
      <c r="FII1" s="2" t="s">
        <v>6307</v>
      </c>
      <c r="FIJ1" s="2" t="s">
        <v>6308</v>
      </c>
      <c r="FIK1" s="2" t="s">
        <v>6309</v>
      </c>
      <c r="FIL1" s="2" t="s">
        <v>6310</v>
      </c>
      <c r="FIM1" s="2" t="s">
        <v>6311</v>
      </c>
      <c r="FIN1" s="2" t="s">
        <v>6312</v>
      </c>
      <c r="FIO1" s="2" t="s">
        <v>6313</v>
      </c>
      <c r="FIP1" s="2" t="s">
        <v>6314</v>
      </c>
      <c r="FIQ1" s="2" t="s">
        <v>6315</v>
      </c>
      <c r="FIR1" s="2" t="s">
        <v>6316</v>
      </c>
      <c r="FIS1" s="2" t="s">
        <v>6317</v>
      </c>
      <c r="FIT1" s="2" t="s">
        <v>6318</v>
      </c>
      <c r="FIU1" s="2" t="s">
        <v>6319</v>
      </c>
      <c r="FIV1" s="2" t="s">
        <v>6320</v>
      </c>
      <c r="FIW1" s="2" t="s">
        <v>6321</v>
      </c>
      <c r="FIX1" s="2" t="s">
        <v>6322</v>
      </c>
      <c r="FIY1" s="2" t="s">
        <v>6323</v>
      </c>
      <c r="FIZ1" s="2" t="s">
        <v>6324</v>
      </c>
      <c r="FJA1" s="2" t="s">
        <v>6325</v>
      </c>
      <c r="FJB1" s="2" t="s">
        <v>6326</v>
      </c>
      <c r="FJC1" s="2" t="s">
        <v>6327</v>
      </c>
      <c r="FJD1" s="2" t="s">
        <v>6328</v>
      </c>
      <c r="FJE1" s="2" t="s">
        <v>6329</v>
      </c>
      <c r="FJF1" s="2" t="s">
        <v>6330</v>
      </c>
      <c r="FJG1" s="2" t="s">
        <v>6331</v>
      </c>
      <c r="FJH1" s="2" t="s">
        <v>6332</v>
      </c>
      <c r="FJI1" s="2" t="s">
        <v>6333</v>
      </c>
      <c r="FJJ1" s="2" t="s">
        <v>6334</v>
      </c>
      <c r="FJK1" s="2" t="s">
        <v>6335</v>
      </c>
      <c r="FJL1" s="2" t="s">
        <v>6336</v>
      </c>
      <c r="FJM1" s="2" t="s">
        <v>6337</v>
      </c>
      <c r="FJN1" s="2" t="s">
        <v>6338</v>
      </c>
      <c r="FJO1" s="2" t="s">
        <v>6339</v>
      </c>
      <c r="FJP1" s="2" t="s">
        <v>6340</v>
      </c>
      <c r="FJQ1" s="2" t="s">
        <v>6341</v>
      </c>
      <c r="FJR1" s="2" t="s">
        <v>6342</v>
      </c>
      <c r="FJS1" s="2" t="s">
        <v>6343</v>
      </c>
      <c r="FJT1" s="2" t="s">
        <v>6344</v>
      </c>
      <c r="FJU1" s="2" t="s">
        <v>6345</v>
      </c>
      <c r="FJV1" s="2" t="s">
        <v>6346</v>
      </c>
      <c r="FJW1" s="2" t="s">
        <v>6347</v>
      </c>
      <c r="FJX1" s="2" t="s">
        <v>6348</v>
      </c>
      <c r="FJY1" s="2" t="s">
        <v>6349</v>
      </c>
      <c r="FJZ1" s="2" t="s">
        <v>6350</v>
      </c>
      <c r="FKA1" s="2" t="s">
        <v>6351</v>
      </c>
      <c r="FKB1" s="2" t="s">
        <v>6352</v>
      </c>
      <c r="FKC1" s="2" t="s">
        <v>6353</v>
      </c>
      <c r="FKD1" s="2" t="s">
        <v>6354</v>
      </c>
      <c r="FKE1" s="2" t="s">
        <v>6355</v>
      </c>
      <c r="FKF1" s="2" t="s">
        <v>6356</v>
      </c>
      <c r="FKG1" s="2" t="s">
        <v>6357</v>
      </c>
      <c r="FKH1" s="2" t="s">
        <v>6358</v>
      </c>
      <c r="FKI1" s="2" t="s">
        <v>6359</v>
      </c>
      <c r="FKJ1" s="2" t="s">
        <v>6360</v>
      </c>
      <c r="FKK1" s="2" t="s">
        <v>6361</v>
      </c>
      <c r="FKL1" s="2" t="s">
        <v>6362</v>
      </c>
      <c r="FKM1" s="2" t="s">
        <v>6363</v>
      </c>
      <c r="FKN1" s="2" t="s">
        <v>6364</v>
      </c>
      <c r="FKO1" s="2" t="s">
        <v>6365</v>
      </c>
      <c r="FKP1" s="2" t="s">
        <v>6366</v>
      </c>
      <c r="FKQ1" s="2" t="s">
        <v>6367</v>
      </c>
      <c r="FKR1" s="2" t="s">
        <v>6368</v>
      </c>
      <c r="FKS1" s="2" t="s">
        <v>6369</v>
      </c>
      <c r="FKT1" s="2" t="s">
        <v>6370</v>
      </c>
      <c r="FKU1" s="2" t="s">
        <v>6371</v>
      </c>
      <c r="FKV1" s="2" t="s">
        <v>6372</v>
      </c>
      <c r="FKW1" s="2" t="s">
        <v>6373</v>
      </c>
      <c r="FKX1" s="2" t="s">
        <v>6374</v>
      </c>
      <c r="FKY1" s="2" t="s">
        <v>6375</v>
      </c>
      <c r="FKZ1" s="2" t="s">
        <v>6376</v>
      </c>
      <c r="FLA1" s="2" t="s">
        <v>6377</v>
      </c>
      <c r="FLB1" s="2" t="s">
        <v>6378</v>
      </c>
      <c r="FLC1" s="2" t="s">
        <v>6379</v>
      </c>
      <c r="FLD1" s="2" t="s">
        <v>6380</v>
      </c>
      <c r="FLE1" s="2" t="s">
        <v>6381</v>
      </c>
      <c r="FLF1" s="2" t="s">
        <v>6382</v>
      </c>
      <c r="FLG1" s="2" t="s">
        <v>6383</v>
      </c>
      <c r="FLH1" s="2" t="s">
        <v>6384</v>
      </c>
      <c r="FLI1" s="2" t="s">
        <v>6385</v>
      </c>
      <c r="FLJ1" s="2" t="s">
        <v>6386</v>
      </c>
      <c r="FLK1" s="2" t="s">
        <v>6387</v>
      </c>
      <c r="FLL1" s="2" t="s">
        <v>6388</v>
      </c>
      <c r="FLM1" s="2" t="s">
        <v>6389</v>
      </c>
      <c r="FLN1" s="2" t="s">
        <v>6390</v>
      </c>
      <c r="FLO1" s="2" t="s">
        <v>6391</v>
      </c>
      <c r="FLP1" s="2" t="s">
        <v>6392</v>
      </c>
      <c r="FLQ1" s="2" t="s">
        <v>6393</v>
      </c>
      <c r="FLR1" s="2" t="s">
        <v>6394</v>
      </c>
      <c r="FLS1" s="2" t="s">
        <v>6395</v>
      </c>
      <c r="FLT1" s="2" t="s">
        <v>6396</v>
      </c>
      <c r="FLU1" s="2" t="s">
        <v>6397</v>
      </c>
      <c r="FLV1" s="2" t="s">
        <v>6398</v>
      </c>
      <c r="FLW1" s="2" t="s">
        <v>6399</v>
      </c>
      <c r="FLX1" s="2" t="s">
        <v>6400</v>
      </c>
      <c r="FLY1" s="2" t="s">
        <v>6401</v>
      </c>
      <c r="FLZ1" s="2" t="s">
        <v>6402</v>
      </c>
      <c r="FMA1" s="2" t="s">
        <v>6403</v>
      </c>
      <c r="FMB1" s="2" t="s">
        <v>6404</v>
      </c>
      <c r="FMC1" s="2" t="s">
        <v>6405</v>
      </c>
      <c r="FMD1" s="2" t="s">
        <v>6406</v>
      </c>
      <c r="FME1" s="2" t="s">
        <v>6407</v>
      </c>
      <c r="FMF1" s="2" t="s">
        <v>6408</v>
      </c>
      <c r="FMG1" s="2" t="s">
        <v>6409</v>
      </c>
      <c r="FMH1" s="2" t="s">
        <v>6410</v>
      </c>
      <c r="FMI1" s="2" t="s">
        <v>6411</v>
      </c>
      <c r="FMJ1" s="2" t="s">
        <v>6412</v>
      </c>
      <c r="FMK1" s="2" t="s">
        <v>6413</v>
      </c>
      <c r="FML1" s="2" t="s">
        <v>6414</v>
      </c>
      <c r="FMM1" s="2" t="s">
        <v>6415</v>
      </c>
      <c r="FMN1" s="2" t="s">
        <v>6416</v>
      </c>
      <c r="FMO1" s="2" t="s">
        <v>6417</v>
      </c>
      <c r="FMP1" s="2" t="s">
        <v>6418</v>
      </c>
      <c r="FMQ1" s="2" t="s">
        <v>6419</v>
      </c>
      <c r="FMR1" s="2" t="s">
        <v>6420</v>
      </c>
      <c r="FMS1" s="2" t="s">
        <v>6421</v>
      </c>
      <c r="FMT1" s="2" t="s">
        <v>6422</v>
      </c>
      <c r="FMU1" s="2" t="s">
        <v>6423</v>
      </c>
      <c r="FMV1" s="2" t="s">
        <v>6424</v>
      </c>
      <c r="FMW1" s="2" t="s">
        <v>6425</v>
      </c>
      <c r="FMX1" s="2" t="s">
        <v>6426</v>
      </c>
      <c r="FMY1" s="2" t="s">
        <v>6427</v>
      </c>
      <c r="FMZ1" s="2" t="s">
        <v>6428</v>
      </c>
      <c r="FNA1" s="2" t="s">
        <v>6429</v>
      </c>
      <c r="FNB1" s="2" t="s">
        <v>6430</v>
      </c>
      <c r="FNC1" s="2" t="s">
        <v>6431</v>
      </c>
      <c r="FND1" s="2" t="s">
        <v>6432</v>
      </c>
      <c r="FNE1" s="2" t="s">
        <v>6433</v>
      </c>
      <c r="FNF1" s="2" t="s">
        <v>6434</v>
      </c>
      <c r="FNG1" s="2" t="s">
        <v>6435</v>
      </c>
      <c r="FNH1" s="2" t="s">
        <v>6436</v>
      </c>
      <c r="FNI1" s="2" t="s">
        <v>6437</v>
      </c>
      <c r="FNJ1" s="2" t="s">
        <v>6438</v>
      </c>
      <c r="FNK1" s="2" t="s">
        <v>6439</v>
      </c>
      <c r="FNL1" s="2" t="s">
        <v>6440</v>
      </c>
      <c r="FNM1" s="2" t="s">
        <v>6441</v>
      </c>
      <c r="FNN1" s="2" t="s">
        <v>6442</v>
      </c>
      <c r="FNO1" s="2" t="s">
        <v>6443</v>
      </c>
      <c r="FNP1" s="2" t="s">
        <v>6444</v>
      </c>
      <c r="FNQ1" s="2" t="s">
        <v>6445</v>
      </c>
      <c r="FNR1" s="2" t="s">
        <v>6446</v>
      </c>
      <c r="FNS1" s="2" t="s">
        <v>6447</v>
      </c>
      <c r="FNT1" s="2" t="s">
        <v>6448</v>
      </c>
      <c r="FNU1" s="2" t="s">
        <v>6449</v>
      </c>
      <c r="FNV1" s="2" t="s">
        <v>6450</v>
      </c>
      <c r="FNW1" s="2" t="s">
        <v>6451</v>
      </c>
      <c r="FNX1" s="2" t="s">
        <v>6452</v>
      </c>
      <c r="FNY1" s="2" t="s">
        <v>6453</v>
      </c>
      <c r="FNZ1" s="2" t="s">
        <v>6454</v>
      </c>
      <c r="FOA1" s="2" t="s">
        <v>6455</v>
      </c>
      <c r="FOB1" s="2" t="s">
        <v>6456</v>
      </c>
      <c r="FOC1" s="2" t="s">
        <v>6457</v>
      </c>
      <c r="FOD1" s="2" t="s">
        <v>6458</v>
      </c>
      <c r="FOE1" s="2" t="s">
        <v>6459</v>
      </c>
      <c r="FOF1" s="2" t="s">
        <v>6460</v>
      </c>
      <c r="FOG1" s="2" t="s">
        <v>6461</v>
      </c>
      <c r="FOH1" s="2" t="s">
        <v>6462</v>
      </c>
      <c r="FOI1" s="2" t="s">
        <v>6463</v>
      </c>
      <c r="FOJ1" s="2" t="s">
        <v>6464</v>
      </c>
      <c r="FOK1" s="2" t="s">
        <v>6465</v>
      </c>
      <c r="FOL1" s="2" t="s">
        <v>6466</v>
      </c>
      <c r="FOM1" s="2" t="s">
        <v>6467</v>
      </c>
      <c r="FON1" s="2" t="s">
        <v>6468</v>
      </c>
      <c r="FOO1" s="2" t="s">
        <v>6469</v>
      </c>
      <c r="FOP1" s="2" t="s">
        <v>6470</v>
      </c>
      <c r="FOQ1" s="2" t="s">
        <v>6471</v>
      </c>
      <c r="FOR1" s="2" t="s">
        <v>6472</v>
      </c>
      <c r="FOS1" s="2" t="s">
        <v>6473</v>
      </c>
      <c r="FOT1" s="2" t="s">
        <v>6474</v>
      </c>
      <c r="FOU1" s="2" t="s">
        <v>6475</v>
      </c>
      <c r="FOV1" s="2" t="s">
        <v>6476</v>
      </c>
      <c r="FOW1" s="2" t="s">
        <v>6477</v>
      </c>
      <c r="FOX1" s="2" t="s">
        <v>6478</v>
      </c>
      <c r="FOY1" s="2" t="s">
        <v>6479</v>
      </c>
      <c r="FOZ1" s="2" t="s">
        <v>6480</v>
      </c>
      <c r="FPA1" s="2" t="s">
        <v>6481</v>
      </c>
      <c r="FPB1" s="2" t="s">
        <v>6482</v>
      </c>
      <c r="FPC1" s="2" t="s">
        <v>6483</v>
      </c>
      <c r="FPD1" s="2" t="s">
        <v>6484</v>
      </c>
      <c r="FPE1" s="2" t="s">
        <v>6485</v>
      </c>
      <c r="FPF1" s="2" t="s">
        <v>6486</v>
      </c>
      <c r="FPG1" s="2" t="s">
        <v>6487</v>
      </c>
      <c r="FPH1" s="2" t="s">
        <v>6488</v>
      </c>
      <c r="FPI1" s="2" t="s">
        <v>6489</v>
      </c>
      <c r="FPJ1" s="2" t="s">
        <v>6490</v>
      </c>
      <c r="FPK1" s="2" t="s">
        <v>6491</v>
      </c>
      <c r="FPL1" s="2" t="s">
        <v>6492</v>
      </c>
      <c r="FPM1" s="2" t="s">
        <v>6493</v>
      </c>
      <c r="FPN1" s="2" t="s">
        <v>6494</v>
      </c>
      <c r="FPO1" s="2" t="s">
        <v>6495</v>
      </c>
      <c r="FPP1" s="2" t="s">
        <v>6496</v>
      </c>
      <c r="FPQ1" s="2" t="s">
        <v>6497</v>
      </c>
      <c r="FPR1" s="2" t="s">
        <v>6498</v>
      </c>
      <c r="FPS1" s="2" t="s">
        <v>6499</v>
      </c>
      <c r="FPT1" s="2" t="s">
        <v>6500</v>
      </c>
      <c r="FPU1" s="2" t="s">
        <v>6501</v>
      </c>
      <c r="FPV1" s="2" t="s">
        <v>6502</v>
      </c>
      <c r="FPW1" s="2" t="s">
        <v>6503</v>
      </c>
      <c r="FPX1" s="2" t="s">
        <v>6504</v>
      </c>
      <c r="FPY1" s="2" t="s">
        <v>6505</v>
      </c>
      <c r="FPZ1" s="2" t="s">
        <v>6506</v>
      </c>
      <c r="FQA1" s="2" t="s">
        <v>6507</v>
      </c>
      <c r="FQB1" s="2" t="s">
        <v>6508</v>
      </c>
      <c r="FQC1" s="2" t="s">
        <v>6509</v>
      </c>
      <c r="FQD1" s="2" t="s">
        <v>6510</v>
      </c>
      <c r="FQE1" s="2" t="s">
        <v>6511</v>
      </c>
      <c r="FQF1" s="2" t="s">
        <v>6512</v>
      </c>
      <c r="FQG1" s="2" t="s">
        <v>6513</v>
      </c>
      <c r="FQH1" s="2" t="s">
        <v>6514</v>
      </c>
      <c r="FQI1" s="2" t="s">
        <v>6515</v>
      </c>
      <c r="FQJ1" s="2" t="s">
        <v>6516</v>
      </c>
      <c r="FQK1" s="2" t="s">
        <v>6517</v>
      </c>
      <c r="FQL1" s="2" t="s">
        <v>6518</v>
      </c>
      <c r="FQM1" s="2" t="s">
        <v>6519</v>
      </c>
      <c r="FQN1" s="2" t="s">
        <v>6520</v>
      </c>
      <c r="FQO1" s="2" t="s">
        <v>6521</v>
      </c>
      <c r="FQP1" s="2" t="s">
        <v>6522</v>
      </c>
      <c r="FQQ1" s="2" t="s">
        <v>6523</v>
      </c>
      <c r="FQR1" s="2" t="s">
        <v>6524</v>
      </c>
      <c r="FQS1" s="2" t="s">
        <v>6525</v>
      </c>
      <c r="FQT1" s="2" t="s">
        <v>6526</v>
      </c>
      <c r="FQU1" s="2" t="s">
        <v>6527</v>
      </c>
      <c r="FQV1" s="2" t="s">
        <v>6528</v>
      </c>
      <c r="FQW1" s="2" t="s">
        <v>6529</v>
      </c>
      <c r="FQX1" s="2" t="s">
        <v>6530</v>
      </c>
      <c r="FQY1" s="2" t="s">
        <v>6531</v>
      </c>
      <c r="FQZ1" s="2" t="s">
        <v>6532</v>
      </c>
      <c r="FRA1" s="2" t="s">
        <v>6533</v>
      </c>
      <c r="FRB1" s="2" t="s">
        <v>6534</v>
      </c>
      <c r="FRC1" s="2" t="s">
        <v>6535</v>
      </c>
      <c r="FRD1" s="2" t="s">
        <v>6536</v>
      </c>
      <c r="FRE1" s="2" t="s">
        <v>6537</v>
      </c>
      <c r="FRF1" s="2" t="s">
        <v>6538</v>
      </c>
      <c r="FRG1" s="2" t="s">
        <v>6539</v>
      </c>
      <c r="FRH1" s="2" t="s">
        <v>6540</v>
      </c>
      <c r="FRI1" s="2" t="s">
        <v>6541</v>
      </c>
      <c r="FRJ1" s="2" t="s">
        <v>6542</v>
      </c>
      <c r="FRK1" s="2" t="s">
        <v>6543</v>
      </c>
      <c r="FRL1" s="2" t="s">
        <v>6544</v>
      </c>
      <c r="FRM1" s="2" t="s">
        <v>6545</v>
      </c>
      <c r="FRN1" s="2" t="s">
        <v>6546</v>
      </c>
      <c r="FRO1" s="2" t="s">
        <v>6547</v>
      </c>
      <c r="FRP1" s="2" t="s">
        <v>6548</v>
      </c>
      <c r="FRQ1" s="2" t="s">
        <v>6549</v>
      </c>
      <c r="FRR1" s="2" t="s">
        <v>6550</v>
      </c>
      <c r="FRS1" s="2" t="s">
        <v>6551</v>
      </c>
      <c r="FRT1" s="2" t="s">
        <v>6552</v>
      </c>
      <c r="FRU1" s="2" t="s">
        <v>6553</v>
      </c>
      <c r="FRV1" s="2" t="s">
        <v>6554</v>
      </c>
      <c r="FRW1" s="2" t="s">
        <v>6555</v>
      </c>
      <c r="FRX1" s="2" t="s">
        <v>6556</v>
      </c>
      <c r="FRY1" s="2" t="s">
        <v>6557</v>
      </c>
      <c r="FRZ1" s="2" t="s">
        <v>6558</v>
      </c>
      <c r="FSA1" s="2" t="s">
        <v>6559</v>
      </c>
      <c r="FSB1" s="2" t="s">
        <v>6560</v>
      </c>
      <c r="FSC1" s="2" t="s">
        <v>6561</v>
      </c>
      <c r="FSD1" s="2" t="s">
        <v>6562</v>
      </c>
      <c r="FSE1" s="2" t="s">
        <v>6563</v>
      </c>
      <c r="FSF1" s="2" t="s">
        <v>6564</v>
      </c>
      <c r="FSG1" s="2" t="s">
        <v>6565</v>
      </c>
      <c r="FSH1" s="2" t="s">
        <v>6566</v>
      </c>
      <c r="FSI1" s="2" t="s">
        <v>6567</v>
      </c>
      <c r="FSJ1" s="2" t="s">
        <v>6568</v>
      </c>
      <c r="FSK1" s="2" t="s">
        <v>6569</v>
      </c>
      <c r="FSL1" s="2" t="s">
        <v>6570</v>
      </c>
      <c r="FSM1" s="2" t="s">
        <v>6571</v>
      </c>
      <c r="FSN1" s="2" t="s">
        <v>6572</v>
      </c>
      <c r="FSO1" s="2" t="s">
        <v>6573</v>
      </c>
      <c r="FSP1" s="2" t="s">
        <v>6574</v>
      </c>
      <c r="FSQ1" s="2" t="s">
        <v>6575</v>
      </c>
      <c r="FSR1" s="2" t="s">
        <v>6576</v>
      </c>
      <c r="FSS1" s="2" t="s">
        <v>6577</v>
      </c>
      <c r="FST1" s="2" t="s">
        <v>6578</v>
      </c>
      <c r="FSU1" s="2" t="s">
        <v>6579</v>
      </c>
      <c r="FSV1" s="2" t="s">
        <v>6580</v>
      </c>
      <c r="FSW1" s="2" t="s">
        <v>6581</v>
      </c>
      <c r="FSX1" s="2" t="s">
        <v>6582</v>
      </c>
      <c r="FSY1" s="2" t="s">
        <v>6583</v>
      </c>
      <c r="FSZ1" s="2" t="s">
        <v>6584</v>
      </c>
      <c r="FTA1" s="2" t="s">
        <v>6585</v>
      </c>
      <c r="FTB1" s="2" t="s">
        <v>6586</v>
      </c>
      <c r="FTC1" s="2" t="s">
        <v>6587</v>
      </c>
      <c r="FTD1" s="2" t="s">
        <v>6588</v>
      </c>
      <c r="FTE1" s="2" t="s">
        <v>6589</v>
      </c>
      <c r="FTF1" s="2" t="s">
        <v>6590</v>
      </c>
      <c r="FTG1" s="2" t="s">
        <v>6591</v>
      </c>
      <c r="FTH1" s="2" t="s">
        <v>6592</v>
      </c>
      <c r="FTI1" s="2" t="s">
        <v>6593</v>
      </c>
      <c r="FTJ1" s="2" t="s">
        <v>6594</v>
      </c>
      <c r="FTK1" s="2" t="s">
        <v>6595</v>
      </c>
      <c r="FTL1" s="2" t="s">
        <v>6596</v>
      </c>
      <c r="FTM1" s="2" t="s">
        <v>6597</v>
      </c>
      <c r="FTN1" s="2" t="s">
        <v>6598</v>
      </c>
      <c r="FTO1" s="2" t="s">
        <v>6599</v>
      </c>
      <c r="FTP1" s="2" t="s">
        <v>6600</v>
      </c>
      <c r="FTQ1" s="2" t="s">
        <v>6601</v>
      </c>
      <c r="FTR1" s="2" t="s">
        <v>6602</v>
      </c>
      <c r="FTS1" s="2" t="s">
        <v>6603</v>
      </c>
      <c r="FTT1" s="2" t="s">
        <v>6604</v>
      </c>
      <c r="FTU1" s="2" t="s">
        <v>6605</v>
      </c>
      <c r="FTV1" s="2" t="s">
        <v>6606</v>
      </c>
      <c r="FTW1" s="2" t="s">
        <v>6607</v>
      </c>
      <c r="FTX1" s="2" t="s">
        <v>6608</v>
      </c>
      <c r="FTY1" s="2" t="s">
        <v>6609</v>
      </c>
      <c r="FTZ1" s="2" t="s">
        <v>6610</v>
      </c>
      <c r="FUA1" s="2" t="s">
        <v>6611</v>
      </c>
      <c r="FUB1" s="2" t="s">
        <v>6612</v>
      </c>
      <c r="FUC1" s="2" t="s">
        <v>6613</v>
      </c>
      <c r="FUD1" s="2" t="s">
        <v>6614</v>
      </c>
      <c r="FUE1" s="2" t="s">
        <v>6615</v>
      </c>
      <c r="FUF1" s="2" t="s">
        <v>6616</v>
      </c>
      <c r="FUG1" s="2" t="s">
        <v>6617</v>
      </c>
      <c r="FUH1" s="2" t="s">
        <v>6618</v>
      </c>
      <c r="FUI1" s="2" t="s">
        <v>6619</v>
      </c>
      <c r="FUJ1" s="2" t="s">
        <v>6620</v>
      </c>
      <c r="FUK1" s="2" t="s">
        <v>6621</v>
      </c>
      <c r="FUL1" s="2" t="s">
        <v>6622</v>
      </c>
      <c r="FUM1" s="2" t="s">
        <v>6623</v>
      </c>
      <c r="FUN1" s="2" t="s">
        <v>6624</v>
      </c>
      <c r="FUO1" s="2" t="s">
        <v>6625</v>
      </c>
      <c r="FUP1" s="2" t="s">
        <v>6626</v>
      </c>
      <c r="FUQ1" s="2" t="s">
        <v>6627</v>
      </c>
      <c r="FUR1" s="2" t="s">
        <v>6628</v>
      </c>
      <c r="FUS1" s="2" t="s">
        <v>6629</v>
      </c>
      <c r="FUT1" s="2" t="s">
        <v>6630</v>
      </c>
      <c r="FUU1" s="2" t="s">
        <v>6631</v>
      </c>
      <c r="FUV1" s="2" t="s">
        <v>6632</v>
      </c>
      <c r="FUW1" s="2" t="s">
        <v>6633</v>
      </c>
      <c r="FUX1" s="2" t="s">
        <v>6634</v>
      </c>
      <c r="FUY1" s="2" t="s">
        <v>6635</v>
      </c>
      <c r="FUZ1" s="2" t="s">
        <v>6636</v>
      </c>
      <c r="FVA1" s="2" t="s">
        <v>6637</v>
      </c>
      <c r="FVB1" s="2" t="s">
        <v>6638</v>
      </c>
      <c r="FVC1" s="2" t="s">
        <v>6639</v>
      </c>
      <c r="FVD1" s="2" t="s">
        <v>6640</v>
      </c>
      <c r="FVE1" s="2" t="s">
        <v>6641</v>
      </c>
      <c r="FVF1" s="2" t="s">
        <v>6642</v>
      </c>
      <c r="FVG1" s="2" t="s">
        <v>6643</v>
      </c>
      <c r="FVH1" s="2" t="s">
        <v>6644</v>
      </c>
      <c r="FVI1" s="2" t="s">
        <v>6645</v>
      </c>
      <c r="FVJ1" s="2" t="s">
        <v>6646</v>
      </c>
      <c r="FVK1" s="2" t="s">
        <v>6647</v>
      </c>
      <c r="FVL1" s="2" t="s">
        <v>6648</v>
      </c>
      <c r="FVM1" s="2" t="s">
        <v>6649</v>
      </c>
      <c r="FVN1" s="2" t="s">
        <v>6650</v>
      </c>
      <c r="FVO1" s="2" t="s">
        <v>6651</v>
      </c>
      <c r="FVP1" s="2" t="s">
        <v>6652</v>
      </c>
      <c r="FVQ1" s="2" t="s">
        <v>6653</v>
      </c>
      <c r="FVR1" s="2" t="s">
        <v>6654</v>
      </c>
      <c r="FVS1" s="2" t="s">
        <v>6655</v>
      </c>
      <c r="FVT1" s="2" t="s">
        <v>6656</v>
      </c>
      <c r="FVU1" s="2" t="s">
        <v>6657</v>
      </c>
      <c r="FVV1" s="2" t="s">
        <v>6658</v>
      </c>
      <c r="FVW1" s="2" t="s">
        <v>6659</v>
      </c>
      <c r="FVX1" s="2" t="s">
        <v>6660</v>
      </c>
      <c r="FVY1" s="2" t="s">
        <v>6661</v>
      </c>
      <c r="FVZ1" s="2" t="s">
        <v>6662</v>
      </c>
      <c r="FWA1" s="2" t="s">
        <v>6663</v>
      </c>
      <c r="FWB1" s="2" t="s">
        <v>6664</v>
      </c>
      <c r="FWC1" s="2" t="s">
        <v>6665</v>
      </c>
      <c r="FWD1" s="2" t="s">
        <v>6666</v>
      </c>
      <c r="FWE1" s="2" t="s">
        <v>6667</v>
      </c>
      <c r="FWF1" s="2" t="s">
        <v>6668</v>
      </c>
      <c r="FWG1" s="2" t="s">
        <v>6669</v>
      </c>
      <c r="FWH1" s="2" t="s">
        <v>6670</v>
      </c>
      <c r="FWI1" s="2" t="s">
        <v>6671</v>
      </c>
      <c r="FWJ1" s="2" t="s">
        <v>6672</v>
      </c>
      <c r="FWK1" s="2" t="s">
        <v>6673</v>
      </c>
      <c r="FWL1" s="2" t="s">
        <v>6674</v>
      </c>
      <c r="FWM1" s="2" t="s">
        <v>6675</v>
      </c>
      <c r="FWN1" s="2" t="s">
        <v>6676</v>
      </c>
      <c r="FWO1" s="2" t="s">
        <v>6677</v>
      </c>
      <c r="FWP1" s="2" t="s">
        <v>6678</v>
      </c>
      <c r="FWQ1" s="2" t="s">
        <v>6679</v>
      </c>
      <c r="FWR1" s="2" t="s">
        <v>6680</v>
      </c>
      <c r="FWS1" s="2" t="s">
        <v>6681</v>
      </c>
      <c r="FWT1" s="2" t="s">
        <v>6682</v>
      </c>
      <c r="FWU1" s="2" t="s">
        <v>6683</v>
      </c>
      <c r="FWV1" s="2" t="s">
        <v>6684</v>
      </c>
      <c r="FWW1" s="2" t="s">
        <v>6685</v>
      </c>
      <c r="FWX1" s="2" t="s">
        <v>6686</v>
      </c>
      <c r="FWY1" s="2" t="s">
        <v>6687</v>
      </c>
      <c r="FWZ1" s="2" t="s">
        <v>6688</v>
      </c>
      <c r="FXA1" s="2" t="s">
        <v>6689</v>
      </c>
      <c r="FXB1" s="2" t="s">
        <v>6690</v>
      </c>
      <c r="FXC1" s="2" t="s">
        <v>6691</v>
      </c>
      <c r="FXD1" s="2" t="s">
        <v>6692</v>
      </c>
      <c r="FXE1" s="2" t="s">
        <v>6693</v>
      </c>
      <c r="FXF1" s="2" t="s">
        <v>6694</v>
      </c>
      <c r="FXG1" s="2" t="s">
        <v>6695</v>
      </c>
      <c r="FXH1" s="2" t="s">
        <v>6696</v>
      </c>
      <c r="FXI1" s="2" t="s">
        <v>6697</v>
      </c>
      <c r="FXJ1" s="2" t="s">
        <v>6698</v>
      </c>
      <c r="FXK1" s="2" t="s">
        <v>6699</v>
      </c>
      <c r="FXL1" s="2" t="s">
        <v>6700</v>
      </c>
      <c r="FXM1" s="2" t="s">
        <v>6701</v>
      </c>
      <c r="FXN1" s="2" t="s">
        <v>6702</v>
      </c>
      <c r="FXO1" s="2" t="s">
        <v>6703</v>
      </c>
      <c r="FXP1" s="2" t="s">
        <v>6704</v>
      </c>
      <c r="FXQ1" s="2" t="s">
        <v>6705</v>
      </c>
      <c r="FXR1" s="2" t="s">
        <v>6706</v>
      </c>
      <c r="FXS1" s="2" t="s">
        <v>6707</v>
      </c>
      <c r="FXT1" s="2" t="s">
        <v>6708</v>
      </c>
      <c r="FXU1" s="2" t="s">
        <v>6709</v>
      </c>
      <c r="FXV1" s="2" t="s">
        <v>6710</v>
      </c>
      <c r="FXW1" s="2" t="s">
        <v>6711</v>
      </c>
      <c r="FXX1" s="2" t="s">
        <v>6712</v>
      </c>
      <c r="FXY1" s="2" t="s">
        <v>6713</v>
      </c>
      <c r="FXZ1" s="2" t="s">
        <v>6714</v>
      </c>
      <c r="FYA1" s="2" t="s">
        <v>6715</v>
      </c>
      <c r="FYB1" s="2" t="s">
        <v>6716</v>
      </c>
      <c r="FYC1" s="2" t="s">
        <v>6717</v>
      </c>
      <c r="FYD1" s="2" t="s">
        <v>6718</v>
      </c>
      <c r="FYE1" s="2" t="s">
        <v>6719</v>
      </c>
      <c r="FYF1" s="2" t="s">
        <v>6720</v>
      </c>
      <c r="FYG1" s="2" t="s">
        <v>6721</v>
      </c>
      <c r="FYH1" s="2" t="s">
        <v>6722</v>
      </c>
      <c r="FYI1" s="2" t="s">
        <v>6723</v>
      </c>
      <c r="FYJ1" s="2" t="s">
        <v>6724</v>
      </c>
      <c r="FYK1" s="2" t="s">
        <v>6725</v>
      </c>
      <c r="FYL1" s="2" t="s">
        <v>6726</v>
      </c>
      <c r="FYM1" s="2" t="s">
        <v>6727</v>
      </c>
      <c r="FYN1" s="2" t="s">
        <v>6728</v>
      </c>
      <c r="FYO1" s="2" t="s">
        <v>6729</v>
      </c>
      <c r="FYP1" s="2" t="s">
        <v>6730</v>
      </c>
      <c r="FYQ1" s="2" t="s">
        <v>6731</v>
      </c>
      <c r="FYR1" s="2" t="s">
        <v>6732</v>
      </c>
      <c r="FYS1" s="2" t="s">
        <v>6733</v>
      </c>
      <c r="FYT1" s="2" t="s">
        <v>6734</v>
      </c>
      <c r="FYU1" s="2" t="s">
        <v>6735</v>
      </c>
      <c r="FYV1" s="2" t="s">
        <v>6736</v>
      </c>
      <c r="FYW1" s="2" t="s">
        <v>6737</v>
      </c>
      <c r="FYX1" s="2" t="s">
        <v>6738</v>
      </c>
      <c r="FYY1" s="2" t="s">
        <v>6739</v>
      </c>
      <c r="FYZ1" s="2" t="s">
        <v>6740</v>
      </c>
      <c r="FZA1" s="2" t="s">
        <v>6741</v>
      </c>
      <c r="FZB1" s="2" t="s">
        <v>6742</v>
      </c>
      <c r="FZC1" s="2" t="s">
        <v>6743</v>
      </c>
      <c r="FZD1" s="2" t="s">
        <v>6744</v>
      </c>
      <c r="FZE1" s="2" t="s">
        <v>6745</v>
      </c>
      <c r="FZF1" s="2" t="s">
        <v>6746</v>
      </c>
      <c r="FZG1" s="2" t="s">
        <v>6747</v>
      </c>
      <c r="FZH1" s="2" t="s">
        <v>6748</v>
      </c>
      <c r="FZI1" s="2" t="s">
        <v>6749</v>
      </c>
      <c r="FZJ1" s="2" t="s">
        <v>6750</v>
      </c>
      <c r="FZK1" s="2" t="s">
        <v>6751</v>
      </c>
      <c r="FZL1" s="2" t="s">
        <v>6752</v>
      </c>
      <c r="FZM1" s="2" t="s">
        <v>6753</v>
      </c>
      <c r="FZN1" s="2" t="s">
        <v>6754</v>
      </c>
      <c r="FZO1" s="2" t="s">
        <v>6755</v>
      </c>
      <c r="FZP1" s="2" t="s">
        <v>6756</v>
      </c>
      <c r="FZQ1" s="2" t="s">
        <v>6757</v>
      </c>
      <c r="FZR1" s="2" t="s">
        <v>6758</v>
      </c>
      <c r="FZS1" s="2" t="s">
        <v>6759</v>
      </c>
      <c r="FZT1" s="2" t="s">
        <v>6760</v>
      </c>
      <c r="FZU1" s="2" t="s">
        <v>6761</v>
      </c>
      <c r="FZV1" s="2" t="s">
        <v>6762</v>
      </c>
      <c r="FZW1" s="2" t="s">
        <v>6763</v>
      </c>
      <c r="FZX1" s="2" t="s">
        <v>6764</v>
      </c>
      <c r="FZY1" s="2" t="s">
        <v>6765</v>
      </c>
      <c r="FZZ1" s="2" t="s">
        <v>6766</v>
      </c>
      <c r="GAA1" s="2" t="s">
        <v>6767</v>
      </c>
      <c r="GAB1" s="2" t="s">
        <v>6768</v>
      </c>
      <c r="GAC1" s="2" t="s">
        <v>6769</v>
      </c>
      <c r="GAD1" s="2" t="s">
        <v>6770</v>
      </c>
      <c r="GAE1" s="2" t="s">
        <v>6771</v>
      </c>
      <c r="GAF1" s="2" t="s">
        <v>6772</v>
      </c>
      <c r="GAG1" s="2" t="s">
        <v>6773</v>
      </c>
      <c r="GAH1" s="2" t="s">
        <v>6774</v>
      </c>
      <c r="GAI1" s="2" t="s">
        <v>6775</v>
      </c>
      <c r="GAJ1" s="2" t="s">
        <v>6776</v>
      </c>
      <c r="GAK1" s="2" t="s">
        <v>6777</v>
      </c>
      <c r="GAL1" s="2" t="s">
        <v>6778</v>
      </c>
      <c r="GAM1" s="2" t="s">
        <v>6779</v>
      </c>
      <c r="GAN1" s="2" t="s">
        <v>6780</v>
      </c>
      <c r="GAO1" s="2" t="s">
        <v>6781</v>
      </c>
      <c r="GAP1" s="2" t="s">
        <v>6782</v>
      </c>
      <c r="GAQ1" s="2" t="s">
        <v>6783</v>
      </c>
      <c r="GAR1" s="2" t="s">
        <v>6784</v>
      </c>
      <c r="GAS1" s="2" t="s">
        <v>6785</v>
      </c>
      <c r="GAT1" s="2" t="s">
        <v>6786</v>
      </c>
      <c r="GAU1" s="2" t="s">
        <v>6787</v>
      </c>
      <c r="GAV1" s="2" t="s">
        <v>6788</v>
      </c>
      <c r="GAW1" s="2" t="s">
        <v>6789</v>
      </c>
      <c r="GAX1" s="2" t="s">
        <v>6790</v>
      </c>
      <c r="GAY1" s="2" t="s">
        <v>6791</v>
      </c>
      <c r="GAZ1" s="2" t="s">
        <v>6792</v>
      </c>
      <c r="GBA1" s="2" t="s">
        <v>6793</v>
      </c>
      <c r="GBB1" s="2" t="s">
        <v>6794</v>
      </c>
      <c r="GBC1" s="2" t="s">
        <v>6795</v>
      </c>
      <c r="GBD1" s="2" t="s">
        <v>6796</v>
      </c>
      <c r="GBE1" s="2" t="s">
        <v>6797</v>
      </c>
      <c r="GBF1" s="2" t="s">
        <v>6798</v>
      </c>
      <c r="GBG1" s="2" t="s">
        <v>6799</v>
      </c>
      <c r="GBH1" s="2" t="s">
        <v>6800</v>
      </c>
      <c r="GBI1" s="2" t="s">
        <v>6801</v>
      </c>
      <c r="GBJ1" s="2" t="s">
        <v>6802</v>
      </c>
      <c r="GBK1" s="2" t="s">
        <v>6803</v>
      </c>
      <c r="GBL1" s="2" t="s">
        <v>6804</v>
      </c>
      <c r="GBM1" s="2" t="s">
        <v>6805</v>
      </c>
      <c r="GBN1" s="2" t="s">
        <v>6806</v>
      </c>
      <c r="GBO1" s="2" t="s">
        <v>6807</v>
      </c>
      <c r="GBP1" s="2" t="s">
        <v>6808</v>
      </c>
      <c r="GBQ1" s="2" t="s">
        <v>6809</v>
      </c>
      <c r="GBR1" s="2" t="s">
        <v>6810</v>
      </c>
      <c r="GBS1" s="2" t="s">
        <v>6811</v>
      </c>
      <c r="GBT1" s="2" t="s">
        <v>6812</v>
      </c>
      <c r="GBU1" s="2" t="s">
        <v>6813</v>
      </c>
      <c r="GBV1" s="2" t="s">
        <v>6814</v>
      </c>
      <c r="GBW1" s="2" t="s">
        <v>6815</v>
      </c>
      <c r="GBX1" s="2" t="s">
        <v>6816</v>
      </c>
      <c r="GBY1" s="2" t="s">
        <v>6817</v>
      </c>
      <c r="GBZ1" s="2" t="s">
        <v>6818</v>
      </c>
      <c r="GCA1" s="2" t="s">
        <v>6819</v>
      </c>
      <c r="GCB1" s="2" t="s">
        <v>6820</v>
      </c>
      <c r="GCC1" s="2" t="s">
        <v>6821</v>
      </c>
      <c r="GCD1" s="2" t="s">
        <v>6822</v>
      </c>
      <c r="GCE1" s="2" t="s">
        <v>6823</v>
      </c>
      <c r="GCF1" s="2" t="s">
        <v>6824</v>
      </c>
      <c r="GCG1" s="2" t="s">
        <v>6825</v>
      </c>
      <c r="GCH1" s="2" t="s">
        <v>6826</v>
      </c>
      <c r="GCI1" s="2" t="s">
        <v>6827</v>
      </c>
      <c r="GCJ1" s="2" t="s">
        <v>6828</v>
      </c>
      <c r="GCK1" s="2" t="s">
        <v>6829</v>
      </c>
      <c r="GCL1" s="2" t="s">
        <v>6830</v>
      </c>
      <c r="GCM1" s="2" t="s">
        <v>6831</v>
      </c>
      <c r="GCN1" s="2" t="s">
        <v>6832</v>
      </c>
      <c r="GCO1" s="2" t="s">
        <v>6833</v>
      </c>
      <c r="GCP1" s="2" t="s">
        <v>6834</v>
      </c>
      <c r="GCQ1" s="2" t="s">
        <v>6835</v>
      </c>
      <c r="GCR1" s="2" t="s">
        <v>6836</v>
      </c>
      <c r="GCS1" s="2" t="s">
        <v>6837</v>
      </c>
      <c r="GCT1" s="2" t="s">
        <v>6838</v>
      </c>
      <c r="GCU1" s="2" t="s">
        <v>6839</v>
      </c>
      <c r="GCV1" s="2" t="s">
        <v>6840</v>
      </c>
      <c r="GCW1" s="2" t="s">
        <v>6841</v>
      </c>
      <c r="GCX1" s="2" t="s">
        <v>6842</v>
      </c>
      <c r="GCY1" s="2" t="s">
        <v>6843</v>
      </c>
      <c r="GCZ1" s="2" t="s">
        <v>6844</v>
      </c>
      <c r="GDA1" s="2" t="s">
        <v>6845</v>
      </c>
      <c r="GDB1" s="2" t="s">
        <v>6846</v>
      </c>
      <c r="GDC1" s="2" t="s">
        <v>6847</v>
      </c>
      <c r="GDD1" s="2" t="s">
        <v>6848</v>
      </c>
      <c r="GDE1" s="2" t="s">
        <v>6849</v>
      </c>
      <c r="GDF1" s="2" t="s">
        <v>6850</v>
      </c>
      <c r="GDG1" s="2" t="s">
        <v>6851</v>
      </c>
      <c r="GDH1" s="2" t="s">
        <v>6852</v>
      </c>
      <c r="GDI1" s="2" t="s">
        <v>6853</v>
      </c>
      <c r="GDJ1" s="2" t="s">
        <v>6854</v>
      </c>
      <c r="GDK1" s="2" t="s">
        <v>6855</v>
      </c>
      <c r="GDL1" s="2" t="s">
        <v>6856</v>
      </c>
      <c r="GDM1" s="2" t="s">
        <v>6857</v>
      </c>
      <c r="GDN1" s="2" t="s">
        <v>6858</v>
      </c>
      <c r="GDO1" s="2" t="s">
        <v>6859</v>
      </c>
      <c r="GDP1" s="2" t="s">
        <v>6860</v>
      </c>
      <c r="GDQ1" s="2" t="s">
        <v>6861</v>
      </c>
      <c r="GDR1" s="2" t="s">
        <v>6862</v>
      </c>
      <c r="GDS1" s="2" t="s">
        <v>6863</v>
      </c>
      <c r="GDT1" s="2" t="s">
        <v>6864</v>
      </c>
      <c r="GDU1" s="2" t="s">
        <v>6865</v>
      </c>
      <c r="GDV1" s="2" t="s">
        <v>6866</v>
      </c>
      <c r="GDW1" s="2" t="s">
        <v>6867</v>
      </c>
      <c r="GDX1" s="2" t="s">
        <v>6868</v>
      </c>
      <c r="GDY1" s="2" t="s">
        <v>6869</v>
      </c>
      <c r="GDZ1" s="2" t="s">
        <v>6870</v>
      </c>
      <c r="GEA1" s="2" t="s">
        <v>6871</v>
      </c>
      <c r="GEB1" s="2" t="s">
        <v>6872</v>
      </c>
      <c r="GEC1" s="2" t="s">
        <v>6873</v>
      </c>
      <c r="GED1" s="2" t="s">
        <v>6874</v>
      </c>
      <c r="GEE1" s="2" t="s">
        <v>6875</v>
      </c>
      <c r="GEF1" s="2" t="s">
        <v>6876</v>
      </c>
      <c r="GEG1" s="2" t="s">
        <v>6877</v>
      </c>
      <c r="GEH1" s="2" t="s">
        <v>6878</v>
      </c>
      <c r="GEI1" s="2" t="s">
        <v>6879</v>
      </c>
      <c r="GEJ1" s="2" t="s">
        <v>6880</v>
      </c>
      <c r="GEK1" s="2" t="s">
        <v>6881</v>
      </c>
      <c r="GEL1" s="2" t="s">
        <v>6882</v>
      </c>
      <c r="GEM1" s="2" t="s">
        <v>6883</v>
      </c>
      <c r="GEN1" s="2" t="s">
        <v>6884</v>
      </c>
      <c r="GEO1" s="2" t="s">
        <v>6885</v>
      </c>
      <c r="GEP1" s="2" t="s">
        <v>6886</v>
      </c>
      <c r="GEQ1" s="2" t="s">
        <v>6887</v>
      </c>
      <c r="GER1" s="2" t="s">
        <v>6888</v>
      </c>
      <c r="GES1" s="2" t="s">
        <v>6889</v>
      </c>
      <c r="GET1" s="2" t="s">
        <v>6890</v>
      </c>
      <c r="GEU1" s="2" t="s">
        <v>6891</v>
      </c>
      <c r="GEV1" s="2" t="s">
        <v>6892</v>
      </c>
      <c r="GEW1" s="2" t="s">
        <v>6893</v>
      </c>
      <c r="GEX1" s="2" t="s">
        <v>6894</v>
      </c>
      <c r="GEY1" s="2" t="s">
        <v>6895</v>
      </c>
      <c r="GEZ1" s="2" t="s">
        <v>6896</v>
      </c>
      <c r="GFA1" s="2" t="s">
        <v>6897</v>
      </c>
      <c r="GFB1" s="2" t="s">
        <v>6898</v>
      </c>
      <c r="GFC1" s="2" t="s">
        <v>6899</v>
      </c>
      <c r="GFD1" s="2" t="s">
        <v>6900</v>
      </c>
      <c r="GFE1" s="2" t="s">
        <v>6901</v>
      </c>
      <c r="GFF1" s="2" t="s">
        <v>6902</v>
      </c>
      <c r="GFG1" s="2" t="s">
        <v>6903</v>
      </c>
      <c r="GFH1" s="2" t="s">
        <v>6904</v>
      </c>
      <c r="GFI1" s="2" t="s">
        <v>6905</v>
      </c>
      <c r="GFJ1" s="2" t="s">
        <v>6906</v>
      </c>
      <c r="GFK1" s="2" t="s">
        <v>6907</v>
      </c>
      <c r="GFL1" s="2" t="s">
        <v>6908</v>
      </c>
      <c r="GFM1" s="2" t="s">
        <v>6909</v>
      </c>
      <c r="GFN1" s="2" t="s">
        <v>6910</v>
      </c>
      <c r="GFO1" s="2" t="s">
        <v>6911</v>
      </c>
      <c r="GFP1" s="2" t="s">
        <v>6912</v>
      </c>
      <c r="GFQ1" s="2" t="s">
        <v>6913</v>
      </c>
      <c r="GFR1" s="2" t="s">
        <v>6914</v>
      </c>
      <c r="GFS1" s="2" t="s">
        <v>6915</v>
      </c>
      <c r="GFT1" s="2" t="s">
        <v>6916</v>
      </c>
      <c r="GFU1" s="2" t="s">
        <v>6917</v>
      </c>
      <c r="GFV1" s="2" t="s">
        <v>6918</v>
      </c>
      <c r="GFW1" s="2" t="s">
        <v>6919</v>
      </c>
      <c r="GFX1" s="2" t="s">
        <v>6920</v>
      </c>
      <c r="GFY1" s="2" t="s">
        <v>6921</v>
      </c>
      <c r="GFZ1" s="2" t="s">
        <v>6922</v>
      </c>
      <c r="GGA1" s="2" t="s">
        <v>6923</v>
      </c>
      <c r="GGB1" s="2" t="s">
        <v>6924</v>
      </c>
      <c r="GGC1" s="2" t="s">
        <v>6925</v>
      </c>
      <c r="GGD1" s="2" t="s">
        <v>6926</v>
      </c>
      <c r="GGE1" s="2" t="s">
        <v>6927</v>
      </c>
      <c r="GGF1" s="2" t="s">
        <v>6928</v>
      </c>
      <c r="GGG1" s="2" t="s">
        <v>6929</v>
      </c>
      <c r="GGH1" s="2" t="s">
        <v>6930</v>
      </c>
      <c r="GGI1" s="2" t="s">
        <v>6931</v>
      </c>
      <c r="GGJ1" s="2" t="s">
        <v>6932</v>
      </c>
      <c r="GGK1" s="2" t="s">
        <v>6933</v>
      </c>
      <c r="GGL1" s="2" t="s">
        <v>6934</v>
      </c>
      <c r="GGM1" s="2" t="s">
        <v>6935</v>
      </c>
      <c r="GGN1" s="2" t="s">
        <v>6936</v>
      </c>
      <c r="GGO1" s="2" t="s">
        <v>6937</v>
      </c>
      <c r="GGP1" s="2" t="s">
        <v>6938</v>
      </c>
      <c r="GGQ1" s="2" t="s">
        <v>6939</v>
      </c>
      <c r="GGR1" s="2" t="s">
        <v>6940</v>
      </c>
      <c r="GGS1" s="2" t="s">
        <v>6941</v>
      </c>
      <c r="GGT1" s="2" t="s">
        <v>6942</v>
      </c>
      <c r="GGU1" s="2" t="s">
        <v>6943</v>
      </c>
      <c r="GGV1" s="2" t="s">
        <v>6944</v>
      </c>
      <c r="GGW1" s="2" t="s">
        <v>6945</v>
      </c>
      <c r="GGX1" s="2" t="s">
        <v>6946</v>
      </c>
      <c r="GGY1" s="2" t="s">
        <v>6947</v>
      </c>
      <c r="GGZ1" s="2" t="s">
        <v>6948</v>
      </c>
      <c r="GHA1" s="2" t="s">
        <v>6949</v>
      </c>
      <c r="GHB1" s="2" t="s">
        <v>6950</v>
      </c>
      <c r="GHC1" s="2" t="s">
        <v>6951</v>
      </c>
      <c r="GHD1" s="2" t="s">
        <v>6952</v>
      </c>
      <c r="GHE1" s="2" t="s">
        <v>6953</v>
      </c>
      <c r="GHF1" s="2" t="s">
        <v>6954</v>
      </c>
      <c r="GHG1" s="2" t="s">
        <v>6955</v>
      </c>
      <c r="GHH1" s="2" t="s">
        <v>6956</v>
      </c>
      <c r="GHI1" s="2" t="s">
        <v>6957</v>
      </c>
      <c r="GHJ1" s="2" t="s">
        <v>6958</v>
      </c>
      <c r="GHK1" s="2" t="s">
        <v>6959</v>
      </c>
      <c r="GHL1" s="2" t="s">
        <v>6960</v>
      </c>
      <c r="GHM1" s="2" t="s">
        <v>6961</v>
      </c>
      <c r="GHN1" s="2" t="s">
        <v>6962</v>
      </c>
      <c r="GHO1" s="2" t="s">
        <v>6963</v>
      </c>
      <c r="GHP1" s="2" t="s">
        <v>6964</v>
      </c>
      <c r="GHQ1" s="2" t="s">
        <v>6965</v>
      </c>
      <c r="GHR1" s="2" t="s">
        <v>6966</v>
      </c>
      <c r="GHS1" s="2" t="s">
        <v>6967</v>
      </c>
      <c r="GHT1" s="2" t="s">
        <v>6968</v>
      </c>
      <c r="GHU1" s="2" t="s">
        <v>6969</v>
      </c>
      <c r="GHV1" s="2" t="s">
        <v>6970</v>
      </c>
      <c r="GHW1" s="2" t="s">
        <v>6971</v>
      </c>
      <c r="GHX1" s="2" t="s">
        <v>6972</v>
      </c>
      <c r="GHY1" s="2" t="s">
        <v>6973</v>
      </c>
      <c r="GHZ1" s="2" t="s">
        <v>6974</v>
      </c>
      <c r="GIA1" s="2" t="s">
        <v>6975</v>
      </c>
      <c r="GIB1" s="2" t="s">
        <v>6976</v>
      </c>
      <c r="GIC1" s="2" t="s">
        <v>6977</v>
      </c>
      <c r="GID1" s="2" t="s">
        <v>6978</v>
      </c>
      <c r="GIE1" s="2" t="s">
        <v>6979</v>
      </c>
      <c r="GIF1" s="2" t="s">
        <v>6980</v>
      </c>
      <c r="GIG1" s="2" t="s">
        <v>6981</v>
      </c>
      <c r="GIH1" s="2" t="s">
        <v>6982</v>
      </c>
      <c r="GII1" s="2" t="s">
        <v>6983</v>
      </c>
      <c r="GIJ1" s="2" t="s">
        <v>6984</v>
      </c>
      <c r="GIK1" s="2" t="s">
        <v>6985</v>
      </c>
      <c r="GIL1" s="2" t="s">
        <v>6986</v>
      </c>
      <c r="GIM1" s="2" t="s">
        <v>6987</v>
      </c>
      <c r="GIN1" s="2" t="s">
        <v>6988</v>
      </c>
      <c r="GIO1" s="2" t="s">
        <v>6989</v>
      </c>
      <c r="GIP1" s="2" t="s">
        <v>6990</v>
      </c>
      <c r="GIQ1" s="2" t="s">
        <v>6991</v>
      </c>
      <c r="GIR1" s="2" t="s">
        <v>6992</v>
      </c>
      <c r="GIS1" s="2" t="s">
        <v>6993</v>
      </c>
      <c r="GIT1" s="2" t="s">
        <v>6994</v>
      </c>
      <c r="GIU1" s="2" t="s">
        <v>6995</v>
      </c>
      <c r="GIV1" s="2" t="s">
        <v>6996</v>
      </c>
      <c r="GIW1" s="2" t="s">
        <v>6997</v>
      </c>
      <c r="GIX1" s="2" t="s">
        <v>6998</v>
      </c>
      <c r="GIY1" s="2" t="s">
        <v>6999</v>
      </c>
      <c r="GIZ1" s="2" t="s">
        <v>7000</v>
      </c>
      <c r="GJA1" s="2" t="s">
        <v>7001</v>
      </c>
      <c r="GJB1" s="2" t="s">
        <v>7002</v>
      </c>
      <c r="GJC1" s="2" t="s">
        <v>7003</v>
      </c>
      <c r="GJD1" s="2" t="s">
        <v>7004</v>
      </c>
      <c r="GJE1" s="2" t="s">
        <v>7005</v>
      </c>
      <c r="GJF1" s="2" t="s">
        <v>7006</v>
      </c>
      <c r="GJG1" s="2" t="s">
        <v>7007</v>
      </c>
      <c r="GJH1" s="2" t="s">
        <v>7008</v>
      </c>
      <c r="GJI1" s="2" t="s">
        <v>7009</v>
      </c>
      <c r="GJJ1" s="2" t="s">
        <v>7010</v>
      </c>
      <c r="GJK1" s="2" t="s">
        <v>7011</v>
      </c>
      <c r="GJL1" s="2" t="s">
        <v>7012</v>
      </c>
      <c r="GJM1" s="2" t="s">
        <v>7013</v>
      </c>
      <c r="GJN1" s="2" t="s">
        <v>7014</v>
      </c>
      <c r="GJO1" s="2" t="s">
        <v>7015</v>
      </c>
      <c r="GJP1" s="2" t="s">
        <v>7016</v>
      </c>
      <c r="GJQ1" s="2" t="s">
        <v>7017</v>
      </c>
      <c r="GJR1" s="2" t="s">
        <v>7018</v>
      </c>
      <c r="GJS1" s="2" t="s">
        <v>7019</v>
      </c>
      <c r="GJT1" s="2" t="s">
        <v>7020</v>
      </c>
      <c r="GJU1" s="2" t="s">
        <v>7021</v>
      </c>
      <c r="GJV1" s="2" t="s">
        <v>7022</v>
      </c>
      <c r="GJW1" s="2" t="s">
        <v>7023</v>
      </c>
      <c r="GJX1" s="2" t="s">
        <v>7024</v>
      </c>
      <c r="GJY1" s="2" t="s">
        <v>7025</v>
      </c>
      <c r="GJZ1" s="2" t="s">
        <v>7026</v>
      </c>
      <c r="GKA1" s="2" t="s">
        <v>7027</v>
      </c>
      <c r="GKB1" s="2" t="s">
        <v>7028</v>
      </c>
      <c r="GKC1" s="2" t="s">
        <v>7029</v>
      </c>
      <c r="GKD1" s="2" t="s">
        <v>7030</v>
      </c>
      <c r="GKE1" s="2" t="s">
        <v>7031</v>
      </c>
      <c r="GKF1" s="2" t="s">
        <v>7032</v>
      </c>
      <c r="GKG1" s="2" t="s">
        <v>7033</v>
      </c>
      <c r="GKH1" s="2" t="s">
        <v>7034</v>
      </c>
      <c r="GKI1" s="2" t="s">
        <v>7035</v>
      </c>
      <c r="GKJ1" s="2" t="s">
        <v>7036</v>
      </c>
      <c r="GKK1" s="2" t="s">
        <v>7037</v>
      </c>
      <c r="GKL1" s="2" t="s">
        <v>7038</v>
      </c>
      <c r="GKM1" s="2" t="s">
        <v>7039</v>
      </c>
      <c r="GKN1" s="2" t="s">
        <v>7040</v>
      </c>
      <c r="GKO1" s="2" t="s">
        <v>7041</v>
      </c>
      <c r="GKP1" s="2" t="s">
        <v>7042</v>
      </c>
      <c r="GKQ1" s="2" t="s">
        <v>7043</v>
      </c>
      <c r="GKR1" s="2" t="s">
        <v>7044</v>
      </c>
      <c r="GKS1" s="2" t="s">
        <v>7045</v>
      </c>
      <c r="GKT1" s="2" t="s">
        <v>7046</v>
      </c>
      <c r="GKU1" s="2" t="s">
        <v>7047</v>
      </c>
      <c r="GKV1" s="2" t="s">
        <v>7048</v>
      </c>
      <c r="GKW1" s="2" t="s">
        <v>7049</v>
      </c>
      <c r="GKX1" s="2" t="s">
        <v>7050</v>
      </c>
      <c r="GKY1" s="2" t="s">
        <v>7051</v>
      </c>
      <c r="GKZ1" s="2" t="s">
        <v>7052</v>
      </c>
      <c r="GLA1" s="2" t="s">
        <v>7053</v>
      </c>
      <c r="GLB1" s="2" t="s">
        <v>7054</v>
      </c>
      <c r="GLC1" s="2" t="s">
        <v>7055</v>
      </c>
      <c r="GLD1" s="2" t="s">
        <v>7056</v>
      </c>
      <c r="GLE1" s="2" t="s">
        <v>7057</v>
      </c>
      <c r="GLF1" s="2" t="s">
        <v>7058</v>
      </c>
      <c r="GLG1" s="2" t="s">
        <v>7059</v>
      </c>
      <c r="GLH1" s="2" t="s">
        <v>7060</v>
      </c>
      <c r="GLI1" s="2" t="s">
        <v>7061</v>
      </c>
      <c r="GLJ1" s="2" t="s">
        <v>7062</v>
      </c>
      <c r="GLK1" s="2" t="s">
        <v>7063</v>
      </c>
      <c r="GLL1" s="2" t="s">
        <v>7064</v>
      </c>
      <c r="GLM1" s="2" t="s">
        <v>7065</v>
      </c>
      <c r="GLN1" s="2" t="s">
        <v>7066</v>
      </c>
      <c r="GLO1" s="2" t="s">
        <v>7067</v>
      </c>
      <c r="GLP1" s="2" t="s">
        <v>7068</v>
      </c>
      <c r="GLQ1" s="2" t="s">
        <v>7069</v>
      </c>
      <c r="GLR1" s="2" t="s">
        <v>7070</v>
      </c>
      <c r="GLS1" s="2" t="s">
        <v>7071</v>
      </c>
      <c r="GLT1" s="2" t="s">
        <v>7072</v>
      </c>
      <c r="GLU1" s="2" t="s">
        <v>7073</v>
      </c>
      <c r="GLV1" s="2" t="s">
        <v>7074</v>
      </c>
      <c r="GLW1" s="2" t="s">
        <v>7075</v>
      </c>
      <c r="GLX1" s="2" t="s">
        <v>7076</v>
      </c>
      <c r="GLY1" s="2" t="s">
        <v>7077</v>
      </c>
      <c r="GLZ1" s="2" t="s">
        <v>7078</v>
      </c>
      <c r="GMA1" s="2" t="s">
        <v>7079</v>
      </c>
      <c r="GMB1" s="2" t="s">
        <v>7080</v>
      </c>
      <c r="GMC1" s="2" t="s">
        <v>7081</v>
      </c>
      <c r="GMD1" s="2" t="s">
        <v>7082</v>
      </c>
      <c r="GME1" s="2" t="s">
        <v>7083</v>
      </c>
      <c r="GMF1" s="2" t="s">
        <v>7084</v>
      </c>
      <c r="GMG1" s="2" t="s">
        <v>7085</v>
      </c>
      <c r="GMH1" s="2" t="s">
        <v>7086</v>
      </c>
      <c r="GMI1" s="2" t="s">
        <v>7087</v>
      </c>
      <c r="GMJ1" s="2" t="s">
        <v>7088</v>
      </c>
      <c r="GMK1" s="2" t="s">
        <v>7089</v>
      </c>
      <c r="GML1" s="2" t="s">
        <v>7090</v>
      </c>
      <c r="GMM1" s="2" t="s">
        <v>7091</v>
      </c>
      <c r="GMN1" s="2" t="s">
        <v>7092</v>
      </c>
      <c r="GMO1" s="2" t="s">
        <v>7093</v>
      </c>
      <c r="GMP1" s="2" t="s">
        <v>7094</v>
      </c>
      <c r="GMQ1" s="2" t="s">
        <v>7095</v>
      </c>
      <c r="GMR1" s="2" t="s">
        <v>7096</v>
      </c>
      <c r="GMS1" s="2" t="s">
        <v>7097</v>
      </c>
      <c r="GMT1" s="2" t="s">
        <v>7098</v>
      </c>
      <c r="GMU1" s="2" t="s">
        <v>7099</v>
      </c>
      <c r="GMV1" s="2" t="s">
        <v>7100</v>
      </c>
      <c r="GMW1" s="2" t="s">
        <v>7101</v>
      </c>
      <c r="GMX1" s="2" t="s">
        <v>7102</v>
      </c>
      <c r="GMY1" s="2" t="s">
        <v>7103</v>
      </c>
      <c r="GMZ1" s="2" t="s">
        <v>7104</v>
      </c>
      <c r="GNA1" s="2" t="s">
        <v>7105</v>
      </c>
      <c r="GNB1" s="2" t="s">
        <v>7106</v>
      </c>
      <c r="GNC1" s="2" t="s">
        <v>7107</v>
      </c>
      <c r="GND1" s="2" t="s">
        <v>7108</v>
      </c>
      <c r="GNE1" s="2" t="s">
        <v>7109</v>
      </c>
      <c r="GNF1" s="2" t="s">
        <v>7110</v>
      </c>
      <c r="GNG1" s="2" t="s">
        <v>7111</v>
      </c>
      <c r="GNH1" s="2" t="s">
        <v>7112</v>
      </c>
      <c r="GNI1" s="2" t="s">
        <v>7113</v>
      </c>
      <c r="GNJ1" s="2" t="s">
        <v>7114</v>
      </c>
      <c r="GNK1" s="2" t="s">
        <v>7115</v>
      </c>
      <c r="GNL1" s="2" t="s">
        <v>7116</v>
      </c>
      <c r="GNM1" s="2" t="s">
        <v>7117</v>
      </c>
      <c r="GNN1" s="2" t="s">
        <v>7118</v>
      </c>
      <c r="GNO1" s="2" t="s">
        <v>7119</v>
      </c>
      <c r="GNP1" s="2" t="s">
        <v>7120</v>
      </c>
      <c r="GNQ1" s="2" t="s">
        <v>7121</v>
      </c>
      <c r="GNR1" s="2" t="s">
        <v>7122</v>
      </c>
      <c r="GNS1" s="2" t="s">
        <v>7123</v>
      </c>
      <c r="GNT1" s="2" t="s">
        <v>7124</v>
      </c>
      <c r="GNU1" s="2" t="s">
        <v>7125</v>
      </c>
      <c r="GNV1" s="2" t="s">
        <v>7126</v>
      </c>
      <c r="GNW1" s="2" t="s">
        <v>7127</v>
      </c>
      <c r="GNX1" s="2" t="s">
        <v>7128</v>
      </c>
      <c r="GNY1" s="2" t="s">
        <v>7129</v>
      </c>
      <c r="GNZ1" s="2" t="s">
        <v>7130</v>
      </c>
      <c r="GOA1" s="2" t="s">
        <v>7131</v>
      </c>
      <c r="GOB1" s="2" t="s">
        <v>7132</v>
      </c>
      <c r="GOC1" s="2" t="s">
        <v>7133</v>
      </c>
      <c r="GOD1" s="2" t="s">
        <v>7134</v>
      </c>
      <c r="GOE1" s="2" t="s">
        <v>7135</v>
      </c>
      <c r="GOF1" s="2" t="s">
        <v>7136</v>
      </c>
      <c r="GOG1" s="2" t="s">
        <v>7137</v>
      </c>
      <c r="GOH1" s="2" t="s">
        <v>7138</v>
      </c>
      <c r="GOI1" s="2" t="s">
        <v>7139</v>
      </c>
      <c r="GOJ1" s="2" t="s">
        <v>7140</v>
      </c>
      <c r="GOK1" s="2" t="s">
        <v>7141</v>
      </c>
      <c r="GOL1" s="2" t="s">
        <v>7142</v>
      </c>
      <c r="GOM1" s="2" t="s">
        <v>7143</v>
      </c>
      <c r="GON1" s="2" t="s">
        <v>7144</v>
      </c>
      <c r="GOO1" s="2" t="s">
        <v>7145</v>
      </c>
      <c r="GOP1" s="2" t="s">
        <v>7146</v>
      </c>
      <c r="GOQ1" s="2" t="s">
        <v>7147</v>
      </c>
      <c r="GOR1" s="2" t="s">
        <v>7148</v>
      </c>
      <c r="GOS1" s="2" t="s">
        <v>7149</v>
      </c>
      <c r="GOT1" s="2" t="s">
        <v>7150</v>
      </c>
      <c r="GOU1" s="2" t="s">
        <v>7151</v>
      </c>
      <c r="GOV1" s="2" t="s">
        <v>7152</v>
      </c>
      <c r="GOW1" s="2" t="s">
        <v>7153</v>
      </c>
      <c r="GOX1" s="2" t="s">
        <v>7154</v>
      </c>
      <c r="GOY1" s="2" t="s">
        <v>7155</v>
      </c>
      <c r="GOZ1" s="2" t="s">
        <v>7156</v>
      </c>
      <c r="GPA1" s="2" t="s">
        <v>7157</v>
      </c>
      <c r="GPB1" s="2" t="s">
        <v>7158</v>
      </c>
      <c r="GPC1" s="2" t="s">
        <v>7159</v>
      </c>
      <c r="GPD1" s="2" t="s">
        <v>7160</v>
      </c>
      <c r="GPE1" s="2" t="s">
        <v>7161</v>
      </c>
      <c r="GPF1" s="2" t="s">
        <v>7162</v>
      </c>
      <c r="GPG1" s="2" t="s">
        <v>7163</v>
      </c>
      <c r="GPH1" s="2" t="s">
        <v>7164</v>
      </c>
      <c r="GPI1" s="2" t="s">
        <v>7165</v>
      </c>
      <c r="GPJ1" s="2" t="s">
        <v>7166</v>
      </c>
      <c r="GPK1" s="2" t="s">
        <v>7167</v>
      </c>
      <c r="GPL1" s="2" t="s">
        <v>7168</v>
      </c>
      <c r="GPM1" s="2" t="s">
        <v>7169</v>
      </c>
      <c r="GPN1" s="2" t="s">
        <v>7170</v>
      </c>
      <c r="GPO1" s="2" t="s">
        <v>7171</v>
      </c>
      <c r="GPP1" s="2" t="s">
        <v>7172</v>
      </c>
      <c r="GPQ1" s="2" t="s">
        <v>7173</v>
      </c>
      <c r="GPR1" s="2" t="s">
        <v>7174</v>
      </c>
      <c r="GPS1" s="2" t="s">
        <v>7175</v>
      </c>
      <c r="GPT1" s="2" t="s">
        <v>7176</v>
      </c>
      <c r="GPU1" s="2" t="s">
        <v>7177</v>
      </c>
      <c r="GPV1" s="2" t="s">
        <v>7178</v>
      </c>
      <c r="GPW1" s="2" t="s">
        <v>7179</v>
      </c>
      <c r="GPX1" s="2" t="s">
        <v>7180</v>
      </c>
      <c r="GPY1" s="2" t="s">
        <v>7181</v>
      </c>
      <c r="GPZ1" s="2" t="s">
        <v>7182</v>
      </c>
      <c r="GQA1" s="2" t="s">
        <v>7183</v>
      </c>
      <c r="GQB1" s="2" t="s">
        <v>7184</v>
      </c>
      <c r="GQC1" s="2" t="s">
        <v>7185</v>
      </c>
      <c r="GQD1" s="2" t="s">
        <v>7186</v>
      </c>
      <c r="GQE1" s="2" t="s">
        <v>7187</v>
      </c>
      <c r="GQF1" s="2" t="s">
        <v>7188</v>
      </c>
      <c r="GQG1" s="2" t="s">
        <v>7189</v>
      </c>
      <c r="GQH1" s="2" t="s">
        <v>7190</v>
      </c>
      <c r="GQI1" s="2" t="s">
        <v>7191</v>
      </c>
      <c r="GQJ1" s="2" t="s">
        <v>7192</v>
      </c>
      <c r="GQK1" s="2" t="s">
        <v>7193</v>
      </c>
      <c r="GQL1" s="2" t="s">
        <v>7194</v>
      </c>
      <c r="GQM1" s="2" t="s">
        <v>7195</v>
      </c>
      <c r="GQN1" s="2" t="s">
        <v>7196</v>
      </c>
      <c r="GQO1" s="2" t="s">
        <v>7197</v>
      </c>
      <c r="GQP1" s="2" t="s">
        <v>7198</v>
      </c>
      <c r="GQQ1" s="2" t="s">
        <v>7199</v>
      </c>
      <c r="GQR1" s="2" t="s">
        <v>7200</v>
      </c>
      <c r="GQS1" s="2" t="s">
        <v>7201</v>
      </c>
      <c r="GQT1" s="2" t="s">
        <v>7202</v>
      </c>
      <c r="GQU1" s="2" t="s">
        <v>7203</v>
      </c>
      <c r="GQV1" s="2" t="s">
        <v>7204</v>
      </c>
      <c r="GQW1" s="2" t="s">
        <v>7205</v>
      </c>
      <c r="GQX1" s="2" t="s">
        <v>7206</v>
      </c>
      <c r="GQY1" s="2" t="s">
        <v>7207</v>
      </c>
      <c r="GQZ1" s="2" t="s">
        <v>7208</v>
      </c>
      <c r="GRA1" s="2" t="s">
        <v>7209</v>
      </c>
      <c r="GRB1" s="2" t="s">
        <v>7210</v>
      </c>
      <c r="GRC1" s="2" t="s">
        <v>7211</v>
      </c>
      <c r="GRD1" s="2" t="s">
        <v>7212</v>
      </c>
      <c r="GRE1" s="2" t="s">
        <v>7213</v>
      </c>
      <c r="GRF1" s="2" t="s">
        <v>7214</v>
      </c>
      <c r="GRG1" s="2" t="s">
        <v>7215</v>
      </c>
      <c r="GRH1" s="2" t="s">
        <v>7216</v>
      </c>
      <c r="GRI1" s="2" t="s">
        <v>7217</v>
      </c>
      <c r="GRJ1" s="2" t="s">
        <v>7218</v>
      </c>
      <c r="GRK1" s="2" t="s">
        <v>7219</v>
      </c>
      <c r="GRL1" s="2" t="s">
        <v>7220</v>
      </c>
      <c r="GRM1" s="2" t="s">
        <v>7221</v>
      </c>
      <c r="GRN1" s="2" t="s">
        <v>7222</v>
      </c>
      <c r="GRO1" s="2" t="s">
        <v>7223</v>
      </c>
      <c r="GRP1" s="2" t="s">
        <v>7224</v>
      </c>
      <c r="GRQ1" s="2" t="s">
        <v>7225</v>
      </c>
      <c r="GRR1" s="2" t="s">
        <v>7226</v>
      </c>
      <c r="GRS1" s="2" t="s">
        <v>7227</v>
      </c>
      <c r="GRT1" s="2" t="s">
        <v>7228</v>
      </c>
      <c r="GRU1" s="2" t="s">
        <v>7229</v>
      </c>
      <c r="GRV1" s="2" t="s">
        <v>7230</v>
      </c>
      <c r="GRW1" s="2" t="s">
        <v>7231</v>
      </c>
      <c r="GRX1" s="2" t="s">
        <v>7232</v>
      </c>
      <c r="GRY1" s="2" t="s">
        <v>7233</v>
      </c>
      <c r="GRZ1" s="2" t="s">
        <v>7234</v>
      </c>
      <c r="GSA1" s="2" t="s">
        <v>7235</v>
      </c>
      <c r="GSB1" s="2" t="s">
        <v>7236</v>
      </c>
      <c r="GSC1" s="2" t="s">
        <v>7237</v>
      </c>
      <c r="GSD1" s="2" t="s">
        <v>7238</v>
      </c>
      <c r="GSE1" s="2" t="s">
        <v>7239</v>
      </c>
      <c r="GSF1" s="2" t="s">
        <v>7240</v>
      </c>
      <c r="GSG1" s="2" t="s">
        <v>7241</v>
      </c>
      <c r="GSH1" s="2" t="s">
        <v>7242</v>
      </c>
      <c r="GSI1" s="2" t="s">
        <v>7243</v>
      </c>
      <c r="GSJ1" s="2" t="s">
        <v>7244</v>
      </c>
      <c r="GSK1" s="2" t="s">
        <v>7245</v>
      </c>
      <c r="GSL1" s="2" t="s">
        <v>7246</v>
      </c>
      <c r="GSM1" s="2" t="s">
        <v>7247</v>
      </c>
      <c r="GSN1" s="2" t="s">
        <v>7248</v>
      </c>
      <c r="GSO1" s="2" t="s">
        <v>7249</v>
      </c>
      <c r="GSP1" s="2" t="s">
        <v>7250</v>
      </c>
      <c r="GSQ1" s="2" t="s">
        <v>7251</v>
      </c>
      <c r="GSR1" s="2" t="s">
        <v>7252</v>
      </c>
      <c r="GSS1" s="2" t="s">
        <v>7253</v>
      </c>
      <c r="GST1" s="2" t="s">
        <v>7254</v>
      </c>
      <c r="GSU1" s="2" t="s">
        <v>7255</v>
      </c>
      <c r="GSV1" s="2" t="s">
        <v>7256</v>
      </c>
      <c r="GSW1" s="2" t="s">
        <v>7257</v>
      </c>
      <c r="GSX1" s="2" t="s">
        <v>7258</v>
      </c>
      <c r="GSY1" s="2" t="s">
        <v>7259</v>
      </c>
      <c r="GSZ1" s="2" t="s">
        <v>7260</v>
      </c>
      <c r="GTA1" s="2" t="s">
        <v>7261</v>
      </c>
      <c r="GTB1" s="2" t="s">
        <v>7262</v>
      </c>
      <c r="GTC1" s="2" t="s">
        <v>7263</v>
      </c>
      <c r="GTD1" s="2" t="s">
        <v>7264</v>
      </c>
      <c r="GTE1" s="2" t="s">
        <v>7265</v>
      </c>
      <c r="GTF1" s="2" t="s">
        <v>7266</v>
      </c>
      <c r="GTG1" s="2" t="s">
        <v>7267</v>
      </c>
      <c r="GTH1" s="2" t="s">
        <v>7268</v>
      </c>
      <c r="GTI1" s="2" t="s">
        <v>7269</v>
      </c>
      <c r="GTJ1" s="2" t="s">
        <v>7270</v>
      </c>
      <c r="GTK1" s="2" t="s">
        <v>7271</v>
      </c>
      <c r="GTL1" s="2" t="s">
        <v>7272</v>
      </c>
      <c r="GTM1" s="2" t="s">
        <v>7273</v>
      </c>
      <c r="GTN1" s="2" t="s">
        <v>7274</v>
      </c>
      <c r="GTO1" s="2" t="s">
        <v>7275</v>
      </c>
      <c r="GTP1" s="2" t="s">
        <v>7276</v>
      </c>
      <c r="GTQ1" s="2" t="s">
        <v>7277</v>
      </c>
      <c r="GTR1" s="2" t="s">
        <v>7278</v>
      </c>
      <c r="GTS1" s="2" t="s">
        <v>7279</v>
      </c>
      <c r="GTT1" s="2" t="s">
        <v>7280</v>
      </c>
      <c r="GTU1" s="2" t="s">
        <v>7281</v>
      </c>
      <c r="GTV1" s="2" t="s">
        <v>7282</v>
      </c>
      <c r="GTW1" s="2" t="s">
        <v>7283</v>
      </c>
      <c r="GTX1" s="2" t="s">
        <v>7284</v>
      </c>
      <c r="GTY1" s="2" t="s">
        <v>7285</v>
      </c>
      <c r="GTZ1" s="2" t="s">
        <v>7286</v>
      </c>
      <c r="GUA1" s="2" t="s">
        <v>7287</v>
      </c>
      <c r="GUB1" s="2" t="s">
        <v>7288</v>
      </c>
      <c r="GUC1" s="2" t="s">
        <v>7289</v>
      </c>
      <c r="GUD1" s="2" t="s">
        <v>7290</v>
      </c>
      <c r="GUE1" s="2" t="s">
        <v>7291</v>
      </c>
      <c r="GUF1" s="2" t="s">
        <v>7292</v>
      </c>
      <c r="GUG1" s="2" t="s">
        <v>7293</v>
      </c>
      <c r="GUH1" s="2" t="s">
        <v>7294</v>
      </c>
      <c r="GUI1" s="2" t="s">
        <v>7295</v>
      </c>
      <c r="GUJ1" s="2" t="s">
        <v>7296</v>
      </c>
      <c r="GUK1" s="2" t="s">
        <v>7297</v>
      </c>
      <c r="GUL1" s="2" t="s">
        <v>7298</v>
      </c>
      <c r="GUM1" s="2" t="s">
        <v>7299</v>
      </c>
      <c r="GUN1" s="2" t="s">
        <v>7300</v>
      </c>
      <c r="GUO1" s="2" t="s">
        <v>7301</v>
      </c>
      <c r="GUP1" s="2" t="s">
        <v>7302</v>
      </c>
      <c r="GUQ1" s="2" t="s">
        <v>7303</v>
      </c>
      <c r="GUR1" s="2" t="s">
        <v>7304</v>
      </c>
      <c r="GUS1" s="2" t="s">
        <v>7305</v>
      </c>
      <c r="GUT1" s="2" t="s">
        <v>7306</v>
      </c>
      <c r="GUU1" s="2" t="s">
        <v>7307</v>
      </c>
      <c r="GUV1" s="2" t="s">
        <v>7308</v>
      </c>
      <c r="GUW1" s="2" t="s">
        <v>7309</v>
      </c>
      <c r="GUX1" s="2" t="s">
        <v>7310</v>
      </c>
      <c r="GUY1" s="2" t="s">
        <v>7311</v>
      </c>
      <c r="GUZ1" s="2" t="s">
        <v>7312</v>
      </c>
      <c r="GVA1" s="2" t="s">
        <v>7313</v>
      </c>
      <c r="GVB1" s="2" t="s">
        <v>7314</v>
      </c>
      <c r="GVC1" s="2" t="s">
        <v>7315</v>
      </c>
      <c r="GVD1" s="2" t="s">
        <v>7316</v>
      </c>
      <c r="GVE1" s="2" t="s">
        <v>7317</v>
      </c>
      <c r="GVF1" s="2" t="s">
        <v>7318</v>
      </c>
      <c r="GVG1" s="2" t="s">
        <v>7319</v>
      </c>
      <c r="GVH1" s="2" t="s">
        <v>7320</v>
      </c>
      <c r="GVI1" s="2" t="s">
        <v>7321</v>
      </c>
      <c r="GVJ1" s="2" t="s">
        <v>7322</v>
      </c>
      <c r="GVK1" s="2" t="s">
        <v>7323</v>
      </c>
      <c r="GVL1" s="2" t="s">
        <v>7324</v>
      </c>
      <c r="GVM1" s="2" t="s">
        <v>7325</v>
      </c>
      <c r="GVN1" s="2" t="s">
        <v>7326</v>
      </c>
      <c r="GVO1" s="2" t="s">
        <v>7327</v>
      </c>
      <c r="GVP1" s="2" t="s">
        <v>7328</v>
      </c>
      <c r="GVQ1" s="2" t="s">
        <v>7329</v>
      </c>
      <c r="GVR1" s="2" t="s">
        <v>7330</v>
      </c>
      <c r="GVS1" s="2" t="s">
        <v>7331</v>
      </c>
      <c r="GVT1" s="2" t="s">
        <v>7332</v>
      </c>
      <c r="GVU1" s="2" t="s">
        <v>7333</v>
      </c>
      <c r="GVV1" s="2" t="s">
        <v>7334</v>
      </c>
      <c r="GVW1" s="2" t="s">
        <v>7335</v>
      </c>
      <c r="GVX1" s="2" t="s">
        <v>7336</v>
      </c>
      <c r="GVY1" s="2" t="s">
        <v>7337</v>
      </c>
      <c r="GVZ1" s="2" t="s">
        <v>7338</v>
      </c>
      <c r="GWA1" s="2" t="s">
        <v>7339</v>
      </c>
      <c r="GWB1" s="2" t="s">
        <v>7340</v>
      </c>
      <c r="GWC1" s="2" t="s">
        <v>7341</v>
      </c>
      <c r="GWD1" s="2" t="s">
        <v>7342</v>
      </c>
      <c r="GWE1" s="2" t="s">
        <v>7343</v>
      </c>
      <c r="GWF1" s="2" t="s">
        <v>7344</v>
      </c>
      <c r="GWG1" s="2" t="s">
        <v>7345</v>
      </c>
      <c r="GWH1" s="2" t="s">
        <v>7346</v>
      </c>
      <c r="GWI1" s="2" t="s">
        <v>7347</v>
      </c>
      <c r="GWJ1" s="2" t="s">
        <v>7348</v>
      </c>
      <c r="GWK1" s="2" t="s">
        <v>7349</v>
      </c>
      <c r="GWL1" s="2" t="s">
        <v>7350</v>
      </c>
      <c r="GWM1" s="2" t="s">
        <v>7351</v>
      </c>
      <c r="GWN1" s="2" t="s">
        <v>7352</v>
      </c>
      <c r="GWO1" s="2" t="s">
        <v>7353</v>
      </c>
      <c r="GWP1" s="2" t="s">
        <v>7354</v>
      </c>
      <c r="GWQ1" s="2" t="s">
        <v>7355</v>
      </c>
      <c r="GWR1" s="2" t="s">
        <v>7356</v>
      </c>
      <c r="GWS1" s="2" t="s">
        <v>7357</v>
      </c>
      <c r="GWT1" s="2" t="s">
        <v>7358</v>
      </c>
      <c r="GWU1" s="2" t="s">
        <v>7359</v>
      </c>
      <c r="GWV1" s="2" t="s">
        <v>7360</v>
      </c>
      <c r="GWW1" s="2" t="s">
        <v>7361</v>
      </c>
      <c r="GWX1" s="2" t="s">
        <v>7362</v>
      </c>
      <c r="GWY1" s="2" t="s">
        <v>7363</v>
      </c>
      <c r="GWZ1" s="2" t="s">
        <v>7364</v>
      </c>
      <c r="GXA1" s="2" t="s">
        <v>7365</v>
      </c>
      <c r="GXB1" s="2" t="s">
        <v>7366</v>
      </c>
      <c r="GXC1" s="2" t="s">
        <v>7367</v>
      </c>
      <c r="GXD1" s="2" t="s">
        <v>7368</v>
      </c>
      <c r="GXE1" s="2" t="s">
        <v>7369</v>
      </c>
      <c r="GXF1" s="2" t="s">
        <v>7370</v>
      </c>
      <c r="GXG1" s="2" t="s">
        <v>7371</v>
      </c>
      <c r="GXH1" s="2" t="s">
        <v>7372</v>
      </c>
      <c r="GXI1" s="2" t="s">
        <v>7373</v>
      </c>
      <c r="GXJ1" s="2" t="s">
        <v>7374</v>
      </c>
      <c r="GXK1" s="2" t="s">
        <v>7375</v>
      </c>
      <c r="GXL1" s="2" t="s">
        <v>7376</v>
      </c>
      <c r="GXM1" s="2" t="s">
        <v>7377</v>
      </c>
      <c r="GXN1" s="2" t="s">
        <v>7378</v>
      </c>
      <c r="GXO1" s="2" t="s">
        <v>7379</v>
      </c>
      <c r="GXP1" s="2" t="s">
        <v>7380</v>
      </c>
      <c r="GXQ1" s="2" t="s">
        <v>7381</v>
      </c>
      <c r="GXR1" s="2" t="s">
        <v>7382</v>
      </c>
      <c r="GXS1" s="2" t="s">
        <v>7383</v>
      </c>
      <c r="GXT1" s="2" t="s">
        <v>7384</v>
      </c>
      <c r="GXU1" s="2" t="s">
        <v>7385</v>
      </c>
      <c r="GXV1" s="2" t="s">
        <v>7386</v>
      </c>
      <c r="GXW1" s="2" t="s">
        <v>7387</v>
      </c>
      <c r="GXX1" s="2" t="s">
        <v>7388</v>
      </c>
      <c r="GXY1" s="2" t="s">
        <v>7389</v>
      </c>
      <c r="GXZ1" s="2" t="s">
        <v>7390</v>
      </c>
      <c r="GYA1" s="2" t="s">
        <v>7391</v>
      </c>
      <c r="GYB1" s="2" t="s">
        <v>7392</v>
      </c>
      <c r="GYC1" s="2" t="s">
        <v>7393</v>
      </c>
      <c r="GYD1" s="2" t="s">
        <v>7394</v>
      </c>
      <c r="GYE1" s="2" t="s">
        <v>7395</v>
      </c>
      <c r="GYF1" s="2" t="s">
        <v>7396</v>
      </c>
      <c r="GYG1" s="2" t="s">
        <v>7397</v>
      </c>
      <c r="GYH1" s="2" t="s">
        <v>7398</v>
      </c>
      <c r="GYI1" s="2" t="s">
        <v>7399</v>
      </c>
      <c r="GYJ1" s="2" t="s">
        <v>7400</v>
      </c>
      <c r="GYK1" s="2" t="s">
        <v>7401</v>
      </c>
      <c r="GYL1" s="2" t="s">
        <v>7402</v>
      </c>
      <c r="GYM1" s="2" t="s">
        <v>7403</v>
      </c>
      <c r="GYN1" s="2" t="s">
        <v>7404</v>
      </c>
      <c r="GYO1" s="2" t="s">
        <v>7405</v>
      </c>
      <c r="GYP1" s="2" t="s">
        <v>7406</v>
      </c>
      <c r="GYQ1" s="2" t="s">
        <v>7407</v>
      </c>
      <c r="GYR1" s="2" t="s">
        <v>7408</v>
      </c>
      <c r="GYS1" s="2" t="s">
        <v>7409</v>
      </c>
      <c r="GYT1" s="2" t="s">
        <v>7410</v>
      </c>
      <c r="GYU1" s="2" t="s">
        <v>7411</v>
      </c>
      <c r="GYV1" s="2" t="s">
        <v>7412</v>
      </c>
      <c r="GYW1" s="2" t="s">
        <v>7413</v>
      </c>
      <c r="GYX1" s="2" t="s">
        <v>7414</v>
      </c>
      <c r="GYY1" s="2" t="s">
        <v>7415</v>
      </c>
      <c r="GYZ1" s="2" t="s">
        <v>7416</v>
      </c>
      <c r="GZA1" s="2" t="s">
        <v>7417</v>
      </c>
      <c r="GZB1" s="2" t="s">
        <v>7418</v>
      </c>
      <c r="GZC1" s="2" t="s">
        <v>7419</v>
      </c>
      <c r="GZD1" s="2" t="s">
        <v>7420</v>
      </c>
      <c r="GZE1" s="2" t="s">
        <v>7421</v>
      </c>
      <c r="GZF1" s="2" t="s">
        <v>7422</v>
      </c>
      <c r="GZG1" s="2" t="s">
        <v>7423</v>
      </c>
      <c r="GZH1" s="2" t="s">
        <v>7424</v>
      </c>
      <c r="GZI1" s="2" t="s">
        <v>7425</v>
      </c>
      <c r="GZJ1" s="2" t="s">
        <v>7426</v>
      </c>
      <c r="GZK1" s="2" t="s">
        <v>7427</v>
      </c>
      <c r="GZL1" s="2" t="s">
        <v>7428</v>
      </c>
      <c r="GZM1" s="2" t="s">
        <v>7429</v>
      </c>
      <c r="GZN1" s="2" t="s">
        <v>7430</v>
      </c>
      <c r="GZO1" s="2" t="s">
        <v>7431</v>
      </c>
      <c r="GZP1" s="2" t="s">
        <v>7432</v>
      </c>
      <c r="GZQ1" s="2" t="s">
        <v>7433</v>
      </c>
      <c r="GZR1" s="2" t="s">
        <v>7434</v>
      </c>
      <c r="GZS1" s="2" t="s">
        <v>7435</v>
      </c>
      <c r="GZT1" s="2" t="s">
        <v>7436</v>
      </c>
      <c r="GZU1" s="2" t="s">
        <v>7437</v>
      </c>
      <c r="GZV1" s="2" t="s">
        <v>7438</v>
      </c>
      <c r="GZW1" s="2" t="s">
        <v>7439</v>
      </c>
      <c r="GZX1" s="2" t="s">
        <v>7440</v>
      </c>
      <c r="GZY1" s="2" t="s">
        <v>7441</v>
      </c>
      <c r="GZZ1" s="2" t="s">
        <v>7442</v>
      </c>
      <c r="HAA1" s="2" t="s">
        <v>7443</v>
      </c>
      <c r="HAB1" s="2" t="s">
        <v>7444</v>
      </c>
      <c r="HAC1" s="2" t="s">
        <v>7445</v>
      </c>
      <c r="HAD1" s="2" t="s">
        <v>7446</v>
      </c>
      <c r="HAE1" s="2" t="s">
        <v>7447</v>
      </c>
      <c r="HAF1" s="2" t="s">
        <v>7448</v>
      </c>
      <c r="HAG1" s="2" t="s">
        <v>7449</v>
      </c>
      <c r="HAH1" s="2" t="s">
        <v>7450</v>
      </c>
      <c r="HAI1" s="2" t="s">
        <v>7451</v>
      </c>
      <c r="HAJ1" s="2" t="s">
        <v>7452</v>
      </c>
      <c r="HAK1" s="2" t="s">
        <v>7453</v>
      </c>
      <c r="HAL1" s="2" t="s">
        <v>7454</v>
      </c>
      <c r="HAM1" s="2" t="s">
        <v>7455</v>
      </c>
      <c r="HAN1" s="2" t="s">
        <v>7456</v>
      </c>
      <c r="HAO1" s="2" t="s">
        <v>7457</v>
      </c>
      <c r="HAP1" s="2" t="s">
        <v>7458</v>
      </c>
      <c r="HAQ1" s="2" t="s">
        <v>7459</v>
      </c>
      <c r="HAR1" s="2" t="s">
        <v>7460</v>
      </c>
      <c r="HAS1" s="2" t="s">
        <v>7461</v>
      </c>
      <c r="HAT1" s="2" t="s">
        <v>7462</v>
      </c>
      <c r="HAU1" s="2" t="s">
        <v>7463</v>
      </c>
      <c r="HAV1" s="2" t="s">
        <v>7464</v>
      </c>
      <c r="HAW1" s="2" t="s">
        <v>7465</v>
      </c>
      <c r="HAX1" s="2" t="s">
        <v>7466</v>
      </c>
      <c r="HAY1" s="2" t="s">
        <v>7467</v>
      </c>
      <c r="HAZ1" s="2" t="s">
        <v>7468</v>
      </c>
      <c r="HBA1" s="2" t="s">
        <v>7469</v>
      </c>
      <c r="HBB1" s="2" t="s">
        <v>7470</v>
      </c>
      <c r="HBC1" s="2" t="s">
        <v>7471</v>
      </c>
      <c r="HBD1" s="2" t="s">
        <v>7472</v>
      </c>
      <c r="HBE1" s="2" t="s">
        <v>7473</v>
      </c>
      <c r="HBF1" s="2" t="s">
        <v>7474</v>
      </c>
      <c r="HBG1" s="2" t="s">
        <v>7475</v>
      </c>
      <c r="HBH1" s="2" t="s">
        <v>7476</v>
      </c>
      <c r="HBI1" s="2" t="s">
        <v>7477</v>
      </c>
      <c r="HBJ1" s="2" t="s">
        <v>7478</v>
      </c>
      <c r="HBK1" s="2" t="s">
        <v>7479</v>
      </c>
      <c r="HBL1" s="2" t="s">
        <v>7480</v>
      </c>
      <c r="HBM1" s="2" t="s">
        <v>7481</v>
      </c>
      <c r="HBN1" s="2" t="s">
        <v>7482</v>
      </c>
      <c r="HBO1" s="2" t="s">
        <v>7483</v>
      </c>
      <c r="HBP1" s="2" t="s">
        <v>7484</v>
      </c>
      <c r="HBQ1" s="2" t="s">
        <v>7485</v>
      </c>
      <c r="HBR1" s="2" t="s">
        <v>7486</v>
      </c>
      <c r="HBS1" s="2" t="s">
        <v>7487</v>
      </c>
      <c r="HBT1" s="2" t="s">
        <v>7488</v>
      </c>
      <c r="HBU1" s="2" t="s">
        <v>7489</v>
      </c>
      <c r="HBV1" s="2" t="s">
        <v>7490</v>
      </c>
      <c r="HBW1" s="2" t="s">
        <v>7491</v>
      </c>
      <c r="HBX1" s="2" t="s">
        <v>7492</v>
      </c>
      <c r="HBY1" s="2" t="s">
        <v>7493</v>
      </c>
      <c r="HBZ1" s="2" t="s">
        <v>7494</v>
      </c>
      <c r="HCA1" s="2" t="s">
        <v>7495</v>
      </c>
      <c r="HCB1" s="2" t="s">
        <v>7496</v>
      </c>
      <c r="HCC1" s="2" t="s">
        <v>7497</v>
      </c>
      <c r="HCD1" s="2" t="s">
        <v>7498</v>
      </c>
      <c r="HCE1" s="2" t="s">
        <v>7499</v>
      </c>
      <c r="HCF1" s="2" t="s">
        <v>7500</v>
      </c>
      <c r="HCG1" s="2" t="s">
        <v>7501</v>
      </c>
      <c r="HCH1" s="2" t="s">
        <v>7502</v>
      </c>
      <c r="HCI1" s="2" t="s">
        <v>7503</v>
      </c>
      <c r="HCJ1" s="2" t="s">
        <v>7504</v>
      </c>
      <c r="HCK1" s="2" t="s">
        <v>7505</v>
      </c>
      <c r="HCL1" s="2" t="s">
        <v>7506</v>
      </c>
      <c r="HCM1" s="2" t="s">
        <v>7507</v>
      </c>
      <c r="HCN1" s="2" t="s">
        <v>7508</v>
      </c>
      <c r="HCO1" s="2" t="s">
        <v>7509</v>
      </c>
      <c r="HCP1" s="2" t="s">
        <v>7510</v>
      </c>
      <c r="HCQ1" s="2" t="s">
        <v>7511</v>
      </c>
      <c r="HCR1" s="2" t="s">
        <v>7512</v>
      </c>
      <c r="HCS1" s="2" t="s">
        <v>7513</v>
      </c>
      <c r="HCT1" s="2" t="s">
        <v>7514</v>
      </c>
      <c r="HCU1" s="2" t="s">
        <v>7515</v>
      </c>
      <c r="HCV1" s="2" t="s">
        <v>7516</v>
      </c>
      <c r="HCW1" s="2" t="s">
        <v>7517</v>
      </c>
      <c r="HCX1" s="2" t="s">
        <v>7518</v>
      </c>
      <c r="HCY1" s="2" t="s">
        <v>7519</v>
      </c>
      <c r="HCZ1" s="2" t="s">
        <v>7520</v>
      </c>
      <c r="HDA1" s="2" t="s">
        <v>7521</v>
      </c>
      <c r="HDB1" s="2" t="s">
        <v>7522</v>
      </c>
      <c r="HDC1" s="2" t="s">
        <v>7523</v>
      </c>
      <c r="HDD1" s="2" t="s">
        <v>7524</v>
      </c>
      <c r="HDE1" s="2" t="s">
        <v>7525</v>
      </c>
      <c r="HDF1" s="2" t="s">
        <v>7526</v>
      </c>
      <c r="HDG1" s="2" t="s">
        <v>7527</v>
      </c>
      <c r="HDH1" s="2" t="s">
        <v>7528</v>
      </c>
      <c r="HDI1" s="2" t="s">
        <v>7529</v>
      </c>
      <c r="HDJ1" s="2" t="s">
        <v>7530</v>
      </c>
      <c r="HDK1" s="2" t="s">
        <v>7531</v>
      </c>
      <c r="HDL1" s="2" t="s">
        <v>7532</v>
      </c>
      <c r="HDM1" s="2" t="s">
        <v>7533</v>
      </c>
      <c r="HDN1" s="2" t="s">
        <v>7534</v>
      </c>
      <c r="HDO1" s="2" t="s">
        <v>7535</v>
      </c>
      <c r="HDP1" s="2" t="s">
        <v>7536</v>
      </c>
      <c r="HDQ1" s="2" t="s">
        <v>7537</v>
      </c>
      <c r="HDR1" s="2" t="s">
        <v>7538</v>
      </c>
      <c r="HDS1" s="2" t="s">
        <v>7539</v>
      </c>
      <c r="HDT1" s="2" t="s">
        <v>7540</v>
      </c>
      <c r="HDU1" s="2" t="s">
        <v>7541</v>
      </c>
      <c r="HDV1" s="2" t="s">
        <v>7542</v>
      </c>
      <c r="HDW1" s="2" t="s">
        <v>7543</v>
      </c>
      <c r="HDX1" s="2" t="s">
        <v>7544</v>
      </c>
      <c r="HDY1" s="2" t="s">
        <v>7545</v>
      </c>
      <c r="HDZ1" s="2" t="s">
        <v>7546</v>
      </c>
      <c r="HEA1" s="2" t="s">
        <v>7547</v>
      </c>
      <c r="HEB1" s="2" t="s">
        <v>7548</v>
      </c>
      <c r="HEC1" s="2" t="s">
        <v>7549</v>
      </c>
      <c r="HED1" s="2" t="s">
        <v>7550</v>
      </c>
      <c r="HEE1" s="2" t="s">
        <v>7551</v>
      </c>
      <c r="HEF1" s="2" t="s">
        <v>7552</v>
      </c>
      <c r="HEG1" s="2" t="s">
        <v>7553</v>
      </c>
      <c r="HEH1" s="2" t="s">
        <v>7554</v>
      </c>
      <c r="HEI1" s="2" t="s">
        <v>7555</v>
      </c>
      <c r="HEJ1" s="2" t="s">
        <v>7556</v>
      </c>
      <c r="HEK1" s="2" t="s">
        <v>7557</v>
      </c>
      <c r="HEL1" s="2" t="s">
        <v>7558</v>
      </c>
      <c r="HEM1" s="2" t="s">
        <v>7559</v>
      </c>
      <c r="HEN1" s="2" t="s">
        <v>7560</v>
      </c>
      <c r="HEO1" s="2" t="s">
        <v>7561</v>
      </c>
      <c r="HEP1" s="2" t="s">
        <v>7562</v>
      </c>
      <c r="HEQ1" s="2" t="s">
        <v>7563</v>
      </c>
      <c r="HER1" s="2" t="s">
        <v>7564</v>
      </c>
      <c r="HES1" s="2" t="s">
        <v>7565</v>
      </c>
      <c r="HET1" s="2" t="s">
        <v>7566</v>
      </c>
      <c r="HEU1" s="2" t="s">
        <v>7567</v>
      </c>
      <c r="HEV1" s="2" t="s">
        <v>7568</v>
      </c>
      <c r="HEW1" s="2" t="s">
        <v>7569</v>
      </c>
      <c r="HEX1" s="2" t="s">
        <v>7570</v>
      </c>
      <c r="HEY1" s="2" t="s">
        <v>7571</v>
      </c>
      <c r="HEZ1" s="2" t="s">
        <v>7572</v>
      </c>
      <c r="HFA1" s="2" t="s">
        <v>7573</v>
      </c>
      <c r="HFB1" s="2" t="s">
        <v>7574</v>
      </c>
      <c r="HFC1" s="2" t="s">
        <v>7575</v>
      </c>
      <c r="HFD1" s="2" t="s">
        <v>7576</v>
      </c>
      <c r="HFE1" s="2" t="s">
        <v>7577</v>
      </c>
      <c r="HFF1" s="2" t="s">
        <v>7578</v>
      </c>
      <c r="HFG1" s="2" t="s">
        <v>7579</v>
      </c>
      <c r="HFH1" s="2" t="s">
        <v>7580</v>
      </c>
      <c r="HFI1" s="2" t="s">
        <v>7581</v>
      </c>
      <c r="HFJ1" s="2" t="s">
        <v>7582</v>
      </c>
      <c r="HFK1" s="2" t="s">
        <v>7583</v>
      </c>
      <c r="HFL1" s="2" t="s">
        <v>7584</v>
      </c>
      <c r="HFM1" s="2" t="s">
        <v>7585</v>
      </c>
      <c r="HFN1" s="2" t="s">
        <v>7586</v>
      </c>
      <c r="HFO1" s="2" t="s">
        <v>7587</v>
      </c>
      <c r="HFP1" s="2" t="s">
        <v>7588</v>
      </c>
      <c r="HFQ1" s="2" t="s">
        <v>7589</v>
      </c>
      <c r="HFR1" s="2" t="s">
        <v>7590</v>
      </c>
      <c r="HFS1" s="2" t="s">
        <v>7591</v>
      </c>
      <c r="HFT1" s="2" t="s">
        <v>7592</v>
      </c>
      <c r="HFU1" s="2" t="s">
        <v>7593</v>
      </c>
      <c r="HFV1" s="2" t="s">
        <v>7594</v>
      </c>
      <c r="HFW1" s="2" t="s">
        <v>7595</v>
      </c>
      <c r="HFX1" s="2" t="s">
        <v>7596</v>
      </c>
      <c r="HFY1" s="2" t="s">
        <v>7597</v>
      </c>
      <c r="HFZ1" s="2" t="s">
        <v>7598</v>
      </c>
      <c r="HGA1" s="2" t="s">
        <v>7599</v>
      </c>
      <c r="HGB1" s="2" t="s">
        <v>7600</v>
      </c>
      <c r="HGC1" s="2" t="s">
        <v>7601</v>
      </c>
      <c r="HGD1" s="2" t="s">
        <v>7602</v>
      </c>
      <c r="HGE1" s="2" t="s">
        <v>7603</v>
      </c>
      <c r="HGF1" s="2" t="s">
        <v>7604</v>
      </c>
      <c r="HGG1" s="2" t="s">
        <v>7605</v>
      </c>
      <c r="HGH1" s="2" t="s">
        <v>7606</v>
      </c>
      <c r="HGI1" s="2" t="s">
        <v>7607</v>
      </c>
      <c r="HGJ1" s="2" t="s">
        <v>7608</v>
      </c>
      <c r="HGK1" s="2" t="s">
        <v>7609</v>
      </c>
      <c r="HGL1" s="2" t="s">
        <v>7610</v>
      </c>
      <c r="HGM1" s="2" t="s">
        <v>7611</v>
      </c>
      <c r="HGN1" s="2" t="s">
        <v>7612</v>
      </c>
      <c r="HGO1" s="2" t="s">
        <v>7613</v>
      </c>
      <c r="HGP1" s="2" t="s">
        <v>7614</v>
      </c>
      <c r="HGQ1" s="2" t="s">
        <v>7615</v>
      </c>
      <c r="HGR1" s="2" t="s">
        <v>7616</v>
      </c>
      <c r="HGS1" s="2" t="s">
        <v>7617</v>
      </c>
      <c r="HGT1" s="2" t="s">
        <v>7618</v>
      </c>
      <c r="HGU1" s="2" t="s">
        <v>7619</v>
      </c>
      <c r="HGV1" s="2" t="s">
        <v>7620</v>
      </c>
      <c r="HGW1" s="2" t="s">
        <v>7621</v>
      </c>
      <c r="HGX1" s="2" t="s">
        <v>7622</v>
      </c>
      <c r="HGY1" s="2" t="s">
        <v>7623</v>
      </c>
      <c r="HGZ1" s="2" t="s">
        <v>7624</v>
      </c>
      <c r="HHA1" s="2" t="s">
        <v>7625</v>
      </c>
      <c r="HHB1" s="2" t="s">
        <v>7626</v>
      </c>
      <c r="HHC1" s="2" t="s">
        <v>7627</v>
      </c>
      <c r="HHD1" s="2" t="s">
        <v>7628</v>
      </c>
      <c r="HHE1" s="2" t="s">
        <v>7629</v>
      </c>
      <c r="HHF1" s="2" t="s">
        <v>7630</v>
      </c>
      <c r="HHG1" s="2" t="s">
        <v>7631</v>
      </c>
      <c r="HHH1" s="2" t="s">
        <v>7632</v>
      </c>
      <c r="HHI1" s="2" t="s">
        <v>7633</v>
      </c>
      <c r="HHJ1" s="2" t="s">
        <v>7634</v>
      </c>
      <c r="HHK1" s="2" t="s">
        <v>7635</v>
      </c>
      <c r="HHL1" s="2" t="s">
        <v>7636</v>
      </c>
      <c r="HHM1" s="2" t="s">
        <v>7637</v>
      </c>
      <c r="HHN1" s="2" t="s">
        <v>7638</v>
      </c>
      <c r="HHO1" s="2" t="s">
        <v>7639</v>
      </c>
      <c r="HHP1" s="2" t="s">
        <v>7640</v>
      </c>
      <c r="HHQ1" s="2" t="s">
        <v>7641</v>
      </c>
      <c r="HHR1" s="2" t="s">
        <v>7642</v>
      </c>
      <c r="HHS1" s="2" t="s">
        <v>7643</v>
      </c>
      <c r="HHT1" s="2" t="s">
        <v>7644</v>
      </c>
      <c r="HHU1" s="2" t="s">
        <v>7645</v>
      </c>
      <c r="HHV1" s="2" t="s">
        <v>7646</v>
      </c>
      <c r="HHW1" s="2" t="s">
        <v>7647</v>
      </c>
      <c r="HHX1" s="2" t="s">
        <v>7648</v>
      </c>
      <c r="HHY1" s="2" t="s">
        <v>7649</v>
      </c>
      <c r="HHZ1" s="2" t="s">
        <v>7650</v>
      </c>
      <c r="HIA1" s="2" t="s">
        <v>7651</v>
      </c>
      <c r="HIB1" s="2" t="s">
        <v>7652</v>
      </c>
      <c r="HIC1" s="2" t="s">
        <v>7653</v>
      </c>
      <c r="HID1" s="2" t="s">
        <v>7654</v>
      </c>
      <c r="HIE1" s="2" t="s">
        <v>7655</v>
      </c>
      <c r="HIF1" s="2" t="s">
        <v>7656</v>
      </c>
      <c r="HIG1" s="2" t="s">
        <v>7657</v>
      </c>
      <c r="HIH1" s="2" t="s">
        <v>7658</v>
      </c>
      <c r="HII1" s="2" t="s">
        <v>7659</v>
      </c>
      <c r="HIJ1" s="2" t="s">
        <v>7660</v>
      </c>
      <c r="HIK1" s="2" t="s">
        <v>7661</v>
      </c>
      <c r="HIL1" s="2" t="s">
        <v>7662</v>
      </c>
      <c r="HIM1" s="2" t="s">
        <v>7663</v>
      </c>
      <c r="HIN1" s="2" t="s">
        <v>7664</v>
      </c>
      <c r="HIO1" s="2" t="s">
        <v>7665</v>
      </c>
      <c r="HIP1" s="2" t="s">
        <v>7666</v>
      </c>
      <c r="HIQ1" s="2" t="s">
        <v>7667</v>
      </c>
      <c r="HIR1" s="2" t="s">
        <v>7668</v>
      </c>
      <c r="HIS1" s="2" t="s">
        <v>7669</v>
      </c>
      <c r="HIT1" s="2" t="s">
        <v>7670</v>
      </c>
      <c r="HIU1" s="2" t="s">
        <v>7671</v>
      </c>
      <c r="HIV1" s="2" t="s">
        <v>7672</v>
      </c>
      <c r="HIW1" s="2" t="s">
        <v>7673</v>
      </c>
      <c r="HIX1" s="2" t="s">
        <v>7674</v>
      </c>
      <c r="HIY1" s="2" t="s">
        <v>7675</v>
      </c>
      <c r="HIZ1" s="2" t="s">
        <v>7676</v>
      </c>
      <c r="HJA1" s="2" t="s">
        <v>7677</v>
      </c>
      <c r="HJB1" s="2" t="s">
        <v>7678</v>
      </c>
      <c r="HJC1" s="2" t="s">
        <v>7679</v>
      </c>
      <c r="HJD1" s="2" t="s">
        <v>7680</v>
      </c>
      <c r="HJE1" s="2" t="s">
        <v>7681</v>
      </c>
      <c r="HJF1" s="2" t="s">
        <v>7682</v>
      </c>
      <c r="HJG1" s="2" t="s">
        <v>7683</v>
      </c>
      <c r="HJH1" s="2" t="s">
        <v>7684</v>
      </c>
      <c r="HJI1" s="2" t="s">
        <v>7685</v>
      </c>
      <c r="HJJ1" s="2" t="s">
        <v>7686</v>
      </c>
      <c r="HJK1" s="2" t="s">
        <v>7687</v>
      </c>
      <c r="HJL1" s="2" t="s">
        <v>7688</v>
      </c>
      <c r="HJM1" s="2" t="s">
        <v>7689</v>
      </c>
      <c r="HJN1" s="2" t="s">
        <v>7690</v>
      </c>
      <c r="HJO1" s="2" t="s">
        <v>7691</v>
      </c>
      <c r="HJP1" s="2" t="s">
        <v>7692</v>
      </c>
      <c r="HJQ1" s="2" t="s">
        <v>7693</v>
      </c>
      <c r="HJR1" s="2" t="s">
        <v>7694</v>
      </c>
      <c r="HJS1" s="2" t="s">
        <v>7695</v>
      </c>
      <c r="HJT1" s="2" t="s">
        <v>7696</v>
      </c>
      <c r="HJU1" s="2" t="s">
        <v>7697</v>
      </c>
      <c r="HJV1" s="2" t="s">
        <v>7698</v>
      </c>
      <c r="HJW1" s="2" t="s">
        <v>7699</v>
      </c>
      <c r="HJX1" s="2" t="s">
        <v>7700</v>
      </c>
      <c r="HJY1" s="2" t="s">
        <v>7701</v>
      </c>
      <c r="HJZ1" s="2" t="s">
        <v>7702</v>
      </c>
      <c r="HKA1" s="2" t="s">
        <v>7703</v>
      </c>
      <c r="HKB1" s="2" t="s">
        <v>7704</v>
      </c>
      <c r="HKC1" s="2" t="s">
        <v>7705</v>
      </c>
      <c r="HKD1" s="2" t="s">
        <v>7706</v>
      </c>
      <c r="HKE1" s="2" t="s">
        <v>7707</v>
      </c>
      <c r="HKF1" s="2" t="s">
        <v>7708</v>
      </c>
      <c r="HKG1" s="2" t="s">
        <v>7709</v>
      </c>
      <c r="HKH1" s="2" t="s">
        <v>7710</v>
      </c>
      <c r="HKI1" s="2" t="s">
        <v>7711</v>
      </c>
      <c r="HKJ1" s="2" t="s">
        <v>7712</v>
      </c>
      <c r="HKK1" s="2" t="s">
        <v>7713</v>
      </c>
      <c r="HKL1" s="2" t="s">
        <v>7714</v>
      </c>
      <c r="HKM1" s="2" t="s">
        <v>7715</v>
      </c>
      <c r="HKN1" s="2" t="s">
        <v>7716</v>
      </c>
      <c r="HKO1" s="2" t="s">
        <v>7717</v>
      </c>
      <c r="HKP1" s="2" t="s">
        <v>7718</v>
      </c>
      <c r="HKQ1" s="2" t="s">
        <v>7719</v>
      </c>
      <c r="HKR1" s="2" t="s">
        <v>7720</v>
      </c>
      <c r="HKS1" s="2" t="s">
        <v>7721</v>
      </c>
      <c r="HKT1" s="2" t="s">
        <v>7722</v>
      </c>
      <c r="HKU1" s="2" t="s">
        <v>7723</v>
      </c>
      <c r="HKV1" s="2" t="s">
        <v>7724</v>
      </c>
      <c r="HKW1" s="2" t="s">
        <v>7725</v>
      </c>
      <c r="HKX1" s="2" t="s">
        <v>7726</v>
      </c>
      <c r="HKY1" s="2" t="s">
        <v>7727</v>
      </c>
      <c r="HKZ1" s="2" t="s">
        <v>7728</v>
      </c>
      <c r="HLA1" s="2" t="s">
        <v>7729</v>
      </c>
      <c r="HLB1" s="2" t="s">
        <v>7730</v>
      </c>
      <c r="HLC1" s="2" t="s">
        <v>7731</v>
      </c>
      <c r="HLD1" s="2" t="s">
        <v>7732</v>
      </c>
      <c r="HLE1" s="2" t="s">
        <v>7733</v>
      </c>
      <c r="HLF1" s="2" t="s">
        <v>7734</v>
      </c>
      <c r="HLG1" s="2" t="s">
        <v>7735</v>
      </c>
      <c r="HLH1" s="2" t="s">
        <v>7736</v>
      </c>
      <c r="HLI1" s="2" t="s">
        <v>7737</v>
      </c>
      <c r="HLJ1" s="2" t="s">
        <v>7738</v>
      </c>
      <c r="HLK1" s="2" t="s">
        <v>7739</v>
      </c>
      <c r="HLL1" s="2" t="s">
        <v>7740</v>
      </c>
      <c r="HLM1" s="2" t="s">
        <v>7741</v>
      </c>
      <c r="HLN1" s="2" t="s">
        <v>7742</v>
      </c>
      <c r="HLO1" s="2" t="s">
        <v>7743</v>
      </c>
      <c r="HLP1" s="2" t="s">
        <v>7744</v>
      </c>
      <c r="HLQ1" s="2" t="s">
        <v>7745</v>
      </c>
      <c r="HLR1" s="2" t="s">
        <v>7746</v>
      </c>
      <c r="HLS1" s="2" t="s">
        <v>7747</v>
      </c>
      <c r="HLT1" s="2" t="s">
        <v>7748</v>
      </c>
      <c r="HLU1" s="2" t="s">
        <v>7749</v>
      </c>
      <c r="HLV1" s="2" t="s">
        <v>7750</v>
      </c>
      <c r="HLW1" s="2" t="s">
        <v>7751</v>
      </c>
      <c r="HLX1" s="2" t="s">
        <v>7752</v>
      </c>
      <c r="HLY1" s="2" t="s">
        <v>7753</v>
      </c>
      <c r="HLZ1" s="2" t="s">
        <v>7754</v>
      </c>
      <c r="HMA1" s="2" t="s">
        <v>7755</v>
      </c>
      <c r="HMB1" s="2" t="s">
        <v>7756</v>
      </c>
      <c r="HMC1" s="2" t="s">
        <v>7757</v>
      </c>
      <c r="HMD1" s="2" t="s">
        <v>7758</v>
      </c>
      <c r="HME1" s="2" t="s">
        <v>7759</v>
      </c>
      <c r="HMF1" s="2" t="s">
        <v>7760</v>
      </c>
      <c r="HMG1" s="2" t="s">
        <v>7761</v>
      </c>
      <c r="HMH1" s="2" t="s">
        <v>7762</v>
      </c>
      <c r="HMI1" s="2" t="s">
        <v>7763</v>
      </c>
      <c r="HMJ1" s="2" t="s">
        <v>7764</v>
      </c>
      <c r="HMK1" s="2" t="s">
        <v>7765</v>
      </c>
      <c r="HML1" s="2" t="s">
        <v>7766</v>
      </c>
      <c r="HMM1" s="2" t="s">
        <v>7767</v>
      </c>
      <c r="HMN1" s="2" t="s">
        <v>7768</v>
      </c>
      <c r="HMO1" s="2" t="s">
        <v>7769</v>
      </c>
      <c r="HMP1" s="2" t="s">
        <v>7770</v>
      </c>
      <c r="HMQ1" s="2" t="s">
        <v>7771</v>
      </c>
      <c r="HMR1" s="2" t="s">
        <v>7772</v>
      </c>
      <c r="HMS1" s="2" t="s">
        <v>7773</v>
      </c>
      <c r="HMT1" s="2" t="s">
        <v>7774</v>
      </c>
      <c r="HMU1" s="2" t="s">
        <v>7775</v>
      </c>
      <c r="HMV1" s="2" t="s">
        <v>7776</v>
      </c>
      <c r="HMW1" s="2" t="s">
        <v>7777</v>
      </c>
      <c r="HMX1" s="2" t="s">
        <v>7778</v>
      </c>
      <c r="HMY1" s="2" t="s">
        <v>7779</v>
      </c>
      <c r="HMZ1" s="2" t="s">
        <v>7780</v>
      </c>
      <c r="HNA1" s="2" t="s">
        <v>7781</v>
      </c>
      <c r="HNB1" s="2" t="s">
        <v>7782</v>
      </c>
      <c r="HNC1" s="2" t="s">
        <v>7783</v>
      </c>
      <c r="HND1" s="2" t="s">
        <v>7784</v>
      </c>
      <c r="HNE1" s="2" t="s">
        <v>7785</v>
      </c>
      <c r="HNF1" s="2" t="s">
        <v>7786</v>
      </c>
      <c r="HNG1" s="2" t="s">
        <v>7787</v>
      </c>
      <c r="HNH1" s="2" t="s">
        <v>7788</v>
      </c>
      <c r="HNI1" s="2" t="s">
        <v>7789</v>
      </c>
      <c r="HNJ1" s="2" t="s">
        <v>7790</v>
      </c>
      <c r="HNK1" s="2" t="s">
        <v>7791</v>
      </c>
      <c r="HNL1" s="2" t="s">
        <v>7792</v>
      </c>
      <c r="HNM1" s="2" t="s">
        <v>7793</v>
      </c>
      <c r="HNN1" s="2" t="s">
        <v>7794</v>
      </c>
      <c r="HNO1" s="2" t="s">
        <v>7795</v>
      </c>
      <c r="HNP1" s="2" t="s">
        <v>7796</v>
      </c>
      <c r="HNQ1" s="2" t="s">
        <v>7797</v>
      </c>
      <c r="HNR1" s="2" t="s">
        <v>7798</v>
      </c>
      <c r="HNS1" s="2" t="s">
        <v>7799</v>
      </c>
      <c r="HNT1" s="2" t="s">
        <v>7800</v>
      </c>
      <c r="HNU1" s="2" t="s">
        <v>7801</v>
      </c>
      <c r="HNV1" s="2" t="s">
        <v>7802</v>
      </c>
      <c r="HNW1" s="2" t="s">
        <v>7803</v>
      </c>
      <c r="HNX1" s="2" t="s">
        <v>7804</v>
      </c>
      <c r="HNY1" s="2" t="s">
        <v>7805</v>
      </c>
      <c r="HNZ1" s="2" t="s">
        <v>7806</v>
      </c>
      <c r="HOA1" s="2" t="s">
        <v>7807</v>
      </c>
      <c r="HOB1" s="2" t="s">
        <v>7808</v>
      </c>
      <c r="HOC1" s="2" t="s">
        <v>7809</v>
      </c>
      <c r="HOD1" s="2" t="s">
        <v>7810</v>
      </c>
      <c r="HOE1" s="2" t="s">
        <v>7811</v>
      </c>
      <c r="HOF1" s="2" t="s">
        <v>7812</v>
      </c>
      <c r="HOG1" s="2" t="s">
        <v>7813</v>
      </c>
      <c r="HOH1" s="2" t="s">
        <v>7814</v>
      </c>
      <c r="HOI1" s="2" t="s">
        <v>7815</v>
      </c>
      <c r="HOJ1" s="2" t="s">
        <v>7816</v>
      </c>
      <c r="HOK1" s="2" t="s">
        <v>7817</v>
      </c>
      <c r="HOL1" s="2" t="s">
        <v>7818</v>
      </c>
      <c r="HOM1" s="2" t="s">
        <v>7819</v>
      </c>
      <c r="HON1" s="2" t="s">
        <v>7820</v>
      </c>
      <c r="HOO1" s="2" t="s">
        <v>7821</v>
      </c>
      <c r="HOP1" s="2" t="s">
        <v>7822</v>
      </c>
      <c r="HOQ1" s="2" t="s">
        <v>7823</v>
      </c>
      <c r="HOR1" s="2" t="s">
        <v>7824</v>
      </c>
      <c r="HOS1" s="2" t="s">
        <v>7825</v>
      </c>
      <c r="HOT1" s="2" t="s">
        <v>7826</v>
      </c>
      <c r="HOU1" s="2" t="s">
        <v>7827</v>
      </c>
      <c r="HOV1" s="2" t="s">
        <v>7828</v>
      </c>
      <c r="HOW1" s="2" t="s">
        <v>7829</v>
      </c>
      <c r="HOX1" s="2" t="s">
        <v>7830</v>
      </c>
      <c r="HOY1" s="2" t="s">
        <v>7831</v>
      </c>
      <c r="HOZ1" s="2" t="s">
        <v>7832</v>
      </c>
      <c r="HPA1" s="2" t="s">
        <v>7833</v>
      </c>
      <c r="HPB1" s="2" t="s">
        <v>7834</v>
      </c>
      <c r="HPC1" s="2" t="s">
        <v>7835</v>
      </c>
      <c r="HPD1" s="2" t="s">
        <v>7836</v>
      </c>
      <c r="HPE1" s="2" t="s">
        <v>7837</v>
      </c>
      <c r="HPF1" s="2" t="s">
        <v>7838</v>
      </c>
      <c r="HPG1" s="2" t="s">
        <v>7839</v>
      </c>
      <c r="HPH1" s="2" t="s">
        <v>7840</v>
      </c>
      <c r="HPI1" s="2" t="s">
        <v>7841</v>
      </c>
      <c r="HPJ1" s="2" t="s">
        <v>7842</v>
      </c>
      <c r="HPK1" s="2" t="s">
        <v>7843</v>
      </c>
      <c r="HPL1" s="2" t="s">
        <v>7844</v>
      </c>
      <c r="HPM1" s="2" t="s">
        <v>7845</v>
      </c>
      <c r="HPN1" s="2" t="s">
        <v>7846</v>
      </c>
      <c r="HPO1" s="2" t="s">
        <v>7847</v>
      </c>
      <c r="HPP1" s="2" t="s">
        <v>7848</v>
      </c>
      <c r="HPQ1" s="2" t="s">
        <v>7849</v>
      </c>
      <c r="HPR1" s="2" t="s">
        <v>7850</v>
      </c>
      <c r="HPS1" s="2" t="s">
        <v>7851</v>
      </c>
      <c r="HPT1" s="2" t="s">
        <v>7852</v>
      </c>
      <c r="HPU1" s="2" t="s">
        <v>7853</v>
      </c>
      <c r="HPV1" s="2" t="s">
        <v>7854</v>
      </c>
      <c r="HPW1" s="2" t="s">
        <v>7855</v>
      </c>
      <c r="HPX1" s="2" t="s">
        <v>7856</v>
      </c>
      <c r="HPY1" s="2" t="s">
        <v>7857</v>
      </c>
      <c r="HPZ1" s="2" t="s">
        <v>7858</v>
      </c>
      <c r="HQA1" s="2" t="s">
        <v>7859</v>
      </c>
      <c r="HQB1" s="2" t="s">
        <v>7860</v>
      </c>
      <c r="HQC1" s="2" t="s">
        <v>7861</v>
      </c>
      <c r="HQD1" s="2" t="s">
        <v>7862</v>
      </c>
      <c r="HQE1" s="2" t="s">
        <v>7863</v>
      </c>
      <c r="HQF1" s="2" t="s">
        <v>7864</v>
      </c>
      <c r="HQG1" s="2" t="s">
        <v>7865</v>
      </c>
      <c r="HQH1" s="2" t="s">
        <v>7866</v>
      </c>
      <c r="HQI1" s="2" t="s">
        <v>7867</v>
      </c>
      <c r="HQJ1" s="2" t="s">
        <v>7868</v>
      </c>
      <c r="HQK1" s="2" t="s">
        <v>7869</v>
      </c>
      <c r="HQL1" s="2" t="s">
        <v>7870</v>
      </c>
      <c r="HQM1" s="2" t="s">
        <v>7871</v>
      </c>
      <c r="HQN1" s="2" t="s">
        <v>7872</v>
      </c>
      <c r="HQO1" s="2" t="s">
        <v>7873</v>
      </c>
      <c r="HQP1" s="2" t="s">
        <v>7874</v>
      </c>
      <c r="HQQ1" s="2" t="s">
        <v>7875</v>
      </c>
      <c r="HQR1" s="2" t="s">
        <v>7876</v>
      </c>
      <c r="HQS1" s="2" t="s">
        <v>7877</v>
      </c>
      <c r="HQT1" s="2" t="s">
        <v>7878</v>
      </c>
      <c r="HQU1" s="2" t="s">
        <v>7879</v>
      </c>
      <c r="HQV1" s="2" t="s">
        <v>7880</v>
      </c>
      <c r="HQW1" s="2" t="s">
        <v>7881</v>
      </c>
      <c r="HQX1" s="2" t="s">
        <v>7882</v>
      </c>
      <c r="HQY1" s="2" t="s">
        <v>7883</v>
      </c>
      <c r="HQZ1" s="2" t="s">
        <v>7884</v>
      </c>
      <c r="HRA1" s="2" t="s">
        <v>7885</v>
      </c>
      <c r="HRB1" s="2" t="s">
        <v>7886</v>
      </c>
      <c r="HRC1" s="2" t="s">
        <v>7887</v>
      </c>
      <c r="HRD1" s="2" t="s">
        <v>7888</v>
      </c>
      <c r="HRE1" s="2" t="s">
        <v>7889</v>
      </c>
      <c r="HRF1" s="2" t="s">
        <v>7890</v>
      </c>
      <c r="HRG1" s="2" t="s">
        <v>7891</v>
      </c>
      <c r="HRH1" s="2" t="s">
        <v>7892</v>
      </c>
      <c r="HRI1" s="2" t="s">
        <v>7893</v>
      </c>
      <c r="HRJ1" s="2" t="s">
        <v>7894</v>
      </c>
      <c r="HRK1" s="2" t="s">
        <v>7895</v>
      </c>
      <c r="HRL1" s="2" t="s">
        <v>7896</v>
      </c>
      <c r="HRM1" s="2" t="s">
        <v>7897</v>
      </c>
      <c r="HRN1" s="2" t="s">
        <v>7898</v>
      </c>
      <c r="HRO1" s="2" t="s">
        <v>7899</v>
      </c>
      <c r="HRP1" s="2" t="s">
        <v>7900</v>
      </c>
      <c r="HRQ1" s="2" t="s">
        <v>7901</v>
      </c>
      <c r="HRR1" s="2" t="s">
        <v>7902</v>
      </c>
      <c r="HRS1" s="2" t="s">
        <v>7903</v>
      </c>
      <c r="HRT1" s="2" t="s">
        <v>7904</v>
      </c>
      <c r="HRU1" s="2" t="s">
        <v>7905</v>
      </c>
      <c r="HRV1" s="2" t="s">
        <v>7906</v>
      </c>
      <c r="HRW1" s="2" t="s">
        <v>7907</v>
      </c>
      <c r="HRX1" s="2" t="s">
        <v>7908</v>
      </c>
      <c r="HRY1" s="2" t="s">
        <v>7909</v>
      </c>
      <c r="HRZ1" s="2" t="s">
        <v>7910</v>
      </c>
      <c r="HSA1" s="2" t="s">
        <v>7911</v>
      </c>
      <c r="HSB1" s="2" t="s">
        <v>7912</v>
      </c>
      <c r="HSC1" s="2" t="s">
        <v>7913</v>
      </c>
      <c r="HSD1" s="2" t="s">
        <v>7914</v>
      </c>
      <c r="HSE1" s="2" t="s">
        <v>7915</v>
      </c>
      <c r="HSF1" s="2" t="s">
        <v>7916</v>
      </c>
      <c r="HSG1" s="2" t="s">
        <v>7917</v>
      </c>
      <c r="HSH1" s="2" t="s">
        <v>7918</v>
      </c>
      <c r="HSI1" s="2" t="s">
        <v>7919</v>
      </c>
      <c r="HSJ1" s="2" t="s">
        <v>7920</v>
      </c>
      <c r="HSK1" s="2" t="s">
        <v>7921</v>
      </c>
      <c r="HSL1" s="2" t="s">
        <v>7922</v>
      </c>
      <c r="HSM1" s="2" t="s">
        <v>7923</v>
      </c>
      <c r="HSN1" s="2" t="s">
        <v>7924</v>
      </c>
      <c r="HSO1" s="2" t="s">
        <v>7925</v>
      </c>
      <c r="HSP1" s="2" t="s">
        <v>7926</v>
      </c>
      <c r="HSQ1" s="2" t="s">
        <v>7927</v>
      </c>
      <c r="HSR1" s="2" t="s">
        <v>7928</v>
      </c>
      <c r="HSS1" s="2" t="s">
        <v>7929</v>
      </c>
      <c r="HST1" s="2" t="s">
        <v>7930</v>
      </c>
      <c r="HSU1" s="2" t="s">
        <v>7931</v>
      </c>
      <c r="HSV1" s="2" t="s">
        <v>7932</v>
      </c>
      <c r="HSW1" s="2" t="s">
        <v>7933</v>
      </c>
      <c r="HSX1" s="2" t="s">
        <v>7934</v>
      </c>
      <c r="HSY1" s="2" t="s">
        <v>7935</v>
      </c>
      <c r="HSZ1" s="2" t="s">
        <v>7936</v>
      </c>
      <c r="HTA1" s="2" t="s">
        <v>7937</v>
      </c>
      <c r="HTB1" s="2" t="s">
        <v>7938</v>
      </c>
      <c r="HTC1" s="2" t="s">
        <v>7939</v>
      </c>
      <c r="HTD1" s="2" t="s">
        <v>7940</v>
      </c>
      <c r="HTE1" s="2" t="s">
        <v>7941</v>
      </c>
      <c r="HTF1" s="2" t="s">
        <v>7942</v>
      </c>
      <c r="HTG1" s="2" t="s">
        <v>7943</v>
      </c>
      <c r="HTH1" s="2" t="s">
        <v>7944</v>
      </c>
      <c r="HTI1" s="2" t="s">
        <v>7945</v>
      </c>
      <c r="HTJ1" s="2" t="s">
        <v>7946</v>
      </c>
      <c r="HTK1" s="2" t="s">
        <v>7947</v>
      </c>
      <c r="HTL1" s="2" t="s">
        <v>7948</v>
      </c>
      <c r="HTM1" s="2" t="s">
        <v>7949</v>
      </c>
      <c r="HTN1" s="2" t="s">
        <v>7950</v>
      </c>
      <c r="HTO1" s="2" t="s">
        <v>7951</v>
      </c>
      <c r="HTP1" s="2" t="s">
        <v>7952</v>
      </c>
      <c r="HTQ1" s="2" t="s">
        <v>7953</v>
      </c>
      <c r="HTR1" s="2" t="s">
        <v>7954</v>
      </c>
      <c r="HTS1" s="2" t="s">
        <v>7955</v>
      </c>
      <c r="HTT1" s="2" t="s">
        <v>7956</v>
      </c>
      <c r="HTU1" s="2" t="s">
        <v>7957</v>
      </c>
      <c r="HTV1" s="2" t="s">
        <v>7958</v>
      </c>
      <c r="HTW1" s="2" t="s">
        <v>7959</v>
      </c>
      <c r="HTX1" s="2" t="s">
        <v>7960</v>
      </c>
      <c r="HTY1" s="2" t="s">
        <v>7961</v>
      </c>
      <c r="HTZ1" s="2" t="s">
        <v>7962</v>
      </c>
      <c r="HUA1" s="2" t="s">
        <v>7963</v>
      </c>
      <c r="HUB1" s="2" t="s">
        <v>7964</v>
      </c>
      <c r="HUC1" s="2" t="s">
        <v>7965</v>
      </c>
      <c r="HUD1" s="2" t="s">
        <v>7966</v>
      </c>
      <c r="HUE1" s="2" t="s">
        <v>7967</v>
      </c>
      <c r="HUF1" s="2" t="s">
        <v>7968</v>
      </c>
      <c r="HUG1" s="2" t="s">
        <v>7969</v>
      </c>
      <c r="HUH1" s="2" t="s">
        <v>7970</v>
      </c>
      <c r="HUI1" s="2" t="s">
        <v>7971</v>
      </c>
      <c r="HUJ1" s="2" t="s">
        <v>7972</v>
      </c>
      <c r="HUK1" s="2" t="s">
        <v>7973</v>
      </c>
      <c r="HUL1" s="2" t="s">
        <v>7974</v>
      </c>
      <c r="HUM1" s="2" t="s">
        <v>7975</v>
      </c>
      <c r="HUN1" s="2" t="s">
        <v>7976</v>
      </c>
      <c r="HUO1" s="2" t="s">
        <v>7977</v>
      </c>
      <c r="HUP1" s="2" t="s">
        <v>7978</v>
      </c>
      <c r="HUQ1" s="2" t="s">
        <v>7979</v>
      </c>
      <c r="HUR1" s="2" t="s">
        <v>7980</v>
      </c>
      <c r="HUS1" s="2" t="s">
        <v>7981</v>
      </c>
      <c r="HUT1" s="2" t="s">
        <v>7982</v>
      </c>
      <c r="HUU1" s="2" t="s">
        <v>7983</v>
      </c>
      <c r="HUV1" s="2" t="s">
        <v>7984</v>
      </c>
      <c r="HUW1" s="2" t="s">
        <v>7985</v>
      </c>
      <c r="HUX1" s="2" t="s">
        <v>7986</v>
      </c>
      <c r="HUY1" s="2" t="s">
        <v>7987</v>
      </c>
      <c r="HUZ1" s="2" t="s">
        <v>7988</v>
      </c>
      <c r="HVA1" s="2" t="s">
        <v>7989</v>
      </c>
      <c r="HVB1" s="2" t="s">
        <v>7990</v>
      </c>
      <c r="HVC1" s="2" t="s">
        <v>7991</v>
      </c>
      <c r="HVD1" s="2" t="s">
        <v>7992</v>
      </c>
      <c r="HVE1" s="2" t="s">
        <v>7993</v>
      </c>
      <c r="HVF1" s="2" t="s">
        <v>7994</v>
      </c>
      <c r="HVG1" s="2" t="s">
        <v>7995</v>
      </c>
      <c r="HVH1" s="2" t="s">
        <v>7996</v>
      </c>
      <c r="HVI1" s="2" t="s">
        <v>7997</v>
      </c>
      <c r="HVJ1" s="2" t="s">
        <v>7998</v>
      </c>
      <c r="HVK1" s="2" t="s">
        <v>7999</v>
      </c>
      <c r="HVL1" s="2" t="s">
        <v>8000</v>
      </c>
      <c r="HVM1" s="2" t="s">
        <v>8001</v>
      </c>
      <c r="HVN1" s="2" t="s">
        <v>8002</v>
      </c>
      <c r="HVO1" s="2" t="s">
        <v>8003</v>
      </c>
      <c r="HVP1" s="2" t="s">
        <v>8004</v>
      </c>
      <c r="HVQ1" s="2" t="s">
        <v>8005</v>
      </c>
      <c r="HVR1" s="2" t="s">
        <v>8006</v>
      </c>
      <c r="HVS1" s="2" t="s">
        <v>8007</v>
      </c>
      <c r="HVT1" s="2" t="s">
        <v>8008</v>
      </c>
      <c r="HVU1" s="2" t="s">
        <v>8009</v>
      </c>
      <c r="HVV1" s="2" t="s">
        <v>8010</v>
      </c>
      <c r="HVW1" s="2" t="s">
        <v>8011</v>
      </c>
      <c r="HVX1" s="2" t="s">
        <v>8012</v>
      </c>
      <c r="HVY1" s="2" t="s">
        <v>8013</v>
      </c>
      <c r="HVZ1" s="2" t="s">
        <v>8014</v>
      </c>
      <c r="HWA1" s="2" t="s">
        <v>8015</v>
      </c>
      <c r="HWB1" s="2" t="s">
        <v>8016</v>
      </c>
      <c r="HWC1" s="2" t="s">
        <v>8017</v>
      </c>
      <c r="HWD1" s="2" t="s">
        <v>8018</v>
      </c>
      <c r="HWE1" s="2" t="s">
        <v>8019</v>
      </c>
      <c r="HWF1" s="2" t="s">
        <v>8020</v>
      </c>
      <c r="HWG1" s="2" t="s">
        <v>8021</v>
      </c>
      <c r="HWH1" s="2" t="s">
        <v>8022</v>
      </c>
      <c r="HWI1" s="2" t="s">
        <v>8023</v>
      </c>
      <c r="HWJ1" s="2" t="s">
        <v>8024</v>
      </c>
      <c r="HWK1" s="2" t="s">
        <v>8025</v>
      </c>
      <c r="HWL1" s="2" t="s">
        <v>8026</v>
      </c>
      <c r="HWM1" s="2" t="s">
        <v>8027</v>
      </c>
      <c r="HWN1" s="2" t="s">
        <v>8028</v>
      </c>
      <c r="HWO1" s="2" t="s">
        <v>8029</v>
      </c>
      <c r="HWP1" s="2" t="s">
        <v>8030</v>
      </c>
      <c r="HWQ1" s="2" t="s">
        <v>8031</v>
      </c>
      <c r="HWR1" s="2" t="s">
        <v>8032</v>
      </c>
      <c r="HWS1" s="2" t="s">
        <v>8033</v>
      </c>
      <c r="HWT1" s="2" t="s">
        <v>8034</v>
      </c>
      <c r="HWU1" s="2" t="s">
        <v>8035</v>
      </c>
      <c r="HWV1" s="2" t="s">
        <v>8036</v>
      </c>
      <c r="HWW1" s="2" t="s">
        <v>8037</v>
      </c>
      <c r="HWX1" s="2" t="s">
        <v>8038</v>
      </c>
      <c r="HWY1" s="2" t="s">
        <v>8039</v>
      </c>
      <c r="HWZ1" s="2" t="s">
        <v>8040</v>
      </c>
      <c r="HXA1" s="2" t="s">
        <v>8041</v>
      </c>
      <c r="HXB1" s="2" t="s">
        <v>8042</v>
      </c>
      <c r="HXC1" s="2" t="s">
        <v>8043</v>
      </c>
      <c r="HXD1" s="2" t="s">
        <v>8044</v>
      </c>
      <c r="HXE1" s="2" t="s">
        <v>8045</v>
      </c>
      <c r="HXF1" s="2" t="s">
        <v>8046</v>
      </c>
      <c r="HXG1" s="2" t="s">
        <v>8047</v>
      </c>
      <c r="HXH1" s="2" t="s">
        <v>8048</v>
      </c>
      <c r="HXI1" s="2" t="s">
        <v>8049</v>
      </c>
      <c r="HXJ1" s="2" t="s">
        <v>8050</v>
      </c>
      <c r="HXK1" s="2" t="s">
        <v>8051</v>
      </c>
      <c r="HXL1" s="2" t="s">
        <v>8052</v>
      </c>
      <c r="HXM1" s="2" t="s">
        <v>8053</v>
      </c>
      <c r="HXN1" s="2" t="s">
        <v>8054</v>
      </c>
      <c r="HXO1" s="2" t="s">
        <v>8055</v>
      </c>
      <c r="HXP1" s="2" t="s">
        <v>8056</v>
      </c>
      <c r="HXQ1" s="2" t="s">
        <v>8057</v>
      </c>
      <c r="HXR1" s="2" t="s">
        <v>8058</v>
      </c>
      <c r="HXS1" s="2" t="s">
        <v>8059</v>
      </c>
      <c r="HXT1" s="2" t="s">
        <v>8060</v>
      </c>
      <c r="HXU1" s="2" t="s">
        <v>8061</v>
      </c>
      <c r="HXV1" s="2" t="s">
        <v>8062</v>
      </c>
      <c r="HXW1" s="2" t="s">
        <v>8063</v>
      </c>
      <c r="HXX1" s="2" t="s">
        <v>8064</v>
      </c>
      <c r="HXY1" s="2" t="s">
        <v>8065</v>
      </c>
      <c r="HXZ1" s="2" t="s">
        <v>8066</v>
      </c>
      <c r="HYA1" s="2" t="s">
        <v>8067</v>
      </c>
      <c r="HYB1" s="2" t="s">
        <v>8068</v>
      </c>
      <c r="HYC1" s="2" t="s">
        <v>8069</v>
      </c>
      <c r="HYD1" s="2" t="s">
        <v>8070</v>
      </c>
      <c r="HYE1" s="2" t="s">
        <v>8071</v>
      </c>
      <c r="HYF1" s="2" t="s">
        <v>8072</v>
      </c>
      <c r="HYG1" s="2" t="s">
        <v>8073</v>
      </c>
      <c r="HYH1" s="2" t="s">
        <v>8074</v>
      </c>
      <c r="HYI1" s="2" t="s">
        <v>8075</v>
      </c>
      <c r="HYJ1" s="2" t="s">
        <v>8076</v>
      </c>
      <c r="HYK1" s="2" t="s">
        <v>8077</v>
      </c>
      <c r="HYL1" s="2" t="s">
        <v>8078</v>
      </c>
      <c r="HYM1" s="2" t="s">
        <v>8079</v>
      </c>
      <c r="HYN1" s="2" t="s">
        <v>8080</v>
      </c>
      <c r="HYO1" s="2" t="s">
        <v>8081</v>
      </c>
      <c r="HYP1" s="2" t="s">
        <v>8082</v>
      </c>
      <c r="HYQ1" s="2" t="s">
        <v>8083</v>
      </c>
      <c r="HYR1" s="2" t="s">
        <v>8084</v>
      </c>
      <c r="HYS1" s="2" t="s">
        <v>8085</v>
      </c>
      <c r="HYT1" s="2" t="s">
        <v>8086</v>
      </c>
      <c r="HYU1" s="2" t="s">
        <v>8087</v>
      </c>
      <c r="HYV1" s="2" t="s">
        <v>8088</v>
      </c>
      <c r="HYW1" s="2" t="s">
        <v>8089</v>
      </c>
      <c r="HYX1" s="2" t="s">
        <v>8090</v>
      </c>
      <c r="HYY1" s="2" t="s">
        <v>8091</v>
      </c>
      <c r="HYZ1" s="2" t="s">
        <v>8092</v>
      </c>
      <c r="HZA1" s="2" t="s">
        <v>8093</v>
      </c>
      <c r="HZB1" s="2" t="s">
        <v>8094</v>
      </c>
      <c r="HZC1" s="2" t="s">
        <v>8095</v>
      </c>
      <c r="HZD1" s="2" t="s">
        <v>8096</v>
      </c>
      <c r="HZE1" s="2" t="s">
        <v>8097</v>
      </c>
      <c r="HZF1" s="2" t="s">
        <v>8098</v>
      </c>
      <c r="HZG1" s="2" t="s">
        <v>8099</v>
      </c>
      <c r="HZH1" s="2" t="s">
        <v>8100</v>
      </c>
      <c r="HZI1" s="2" t="s">
        <v>8101</v>
      </c>
      <c r="HZJ1" s="2" t="s">
        <v>8102</v>
      </c>
      <c r="HZK1" s="2" t="s">
        <v>8103</v>
      </c>
      <c r="HZL1" s="2" t="s">
        <v>8104</v>
      </c>
      <c r="HZM1" s="2" t="s">
        <v>8105</v>
      </c>
      <c r="HZN1" s="2" t="s">
        <v>8106</v>
      </c>
      <c r="HZO1" s="2" t="s">
        <v>8107</v>
      </c>
      <c r="HZP1" s="2" t="s">
        <v>8108</v>
      </c>
      <c r="HZQ1" s="2" t="s">
        <v>8109</v>
      </c>
      <c r="HZR1" s="2" t="s">
        <v>8110</v>
      </c>
      <c r="HZS1" s="2" t="s">
        <v>8111</v>
      </c>
      <c r="HZT1" s="2" t="s">
        <v>8112</v>
      </c>
      <c r="HZU1" s="2" t="s">
        <v>8113</v>
      </c>
      <c r="HZV1" s="2" t="s">
        <v>8114</v>
      </c>
      <c r="HZW1" s="2" t="s">
        <v>8115</v>
      </c>
      <c r="HZX1" s="2" t="s">
        <v>8116</v>
      </c>
      <c r="HZY1" s="2" t="s">
        <v>8117</v>
      </c>
      <c r="HZZ1" s="2" t="s">
        <v>8118</v>
      </c>
      <c r="IAA1" s="2" t="s">
        <v>8119</v>
      </c>
      <c r="IAB1" s="2" t="s">
        <v>8120</v>
      </c>
      <c r="IAC1" s="2" t="s">
        <v>8121</v>
      </c>
      <c r="IAD1" s="2" t="s">
        <v>8122</v>
      </c>
      <c r="IAE1" s="2" t="s">
        <v>8123</v>
      </c>
      <c r="IAF1" s="2" t="s">
        <v>8124</v>
      </c>
      <c r="IAG1" s="2" t="s">
        <v>8125</v>
      </c>
      <c r="IAH1" s="2" t="s">
        <v>8126</v>
      </c>
      <c r="IAI1" s="2" t="s">
        <v>8127</v>
      </c>
      <c r="IAJ1" s="2" t="s">
        <v>8128</v>
      </c>
      <c r="IAK1" s="2" t="s">
        <v>8129</v>
      </c>
      <c r="IAL1" s="2" t="s">
        <v>8130</v>
      </c>
      <c r="IAM1" s="2" t="s">
        <v>8131</v>
      </c>
      <c r="IAN1" s="2" t="s">
        <v>8132</v>
      </c>
      <c r="IAO1" s="2" t="s">
        <v>8133</v>
      </c>
      <c r="IAP1" s="2" t="s">
        <v>8134</v>
      </c>
      <c r="IAQ1" s="2" t="s">
        <v>8135</v>
      </c>
      <c r="IAR1" s="2" t="s">
        <v>8136</v>
      </c>
      <c r="IAS1" s="2" t="s">
        <v>8137</v>
      </c>
      <c r="IAT1" s="2" t="s">
        <v>8138</v>
      </c>
      <c r="IAU1" s="2" t="s">
        <v>8139</v>
      </c>
      <c r="IAV1" s="2" t="s">
        <v>8140</v>
      </c>
      <c r="IAW1" s="2" t="s">
        <v>8141</v>
      </c>
      <c r="IAX1" s="2" t="s">
        <v>8142</v>
      </c>
      <c r="IAY1" s="2" t="s">
        <v>8143</v>
      </c>
      <c r="IAZ1" s="2" t="s">
        <v>8144</v>
      </c>
      <c r="IBA1" s="2" t="s">
        <v>8145</v>
      </c>
      <c r="IBB1" s="2" t="s">
        <v>8146</v>
      </c>
      <c r="IBC1" s="2" t="s">
        <v>8147</v>
      </c>
      <c r="IBD1" s="2" t="s">
        <v>8148</v>
      </c>
      <c r="IBE1" s="2" t="s">
        <v>8149</v>
      </c>
      <c r="IBF1" s="2" t="s">
        <v>8150</v>
      </c>
      <c r="IBG1" s="2" t="s">
        <v>8151</v>
      </c>
      <c r="IBH1" s="2" t="s">
        <v>8152</v>
      </c>
      <c r="IBI1" s="2" t="s">
        <v>8153</v>
      </c>
      <c r="IBJ1" s="2" t="s">
        <v>8154</v>
      </c>
      <c r="IBK1" s="2" t="s">
        <v>8155</v>
      </c>
      <c r="IBL1" s="2" t="s">
        <v>8156</v>
      </c>
      <c r="IBM1" s="2" t="s">
        <v>8157</v>
      </c>
      <c r="IBN1" s="2" t="s">
        <v>8158</v>
      </c>
      <c r="IBO1" s="2" t="s">
        <v>8159</v>
      </c>
      <c r="IBP1" s="2" t="s">
        <v>8160</v>
      </c>
      <c r="IBQ1" s="2" t="s">
        <v>8161</v>
      </c>
      <c r="IBR1" s="2" t="s">
        <v>8162</v>
      </c>
      <c r="IBS1" s="2" t="s">
        <v>8163</v>
      </c>
      <c r="IBT1" s="2" t="s">
        <v>8164</v>
      </c>
      <c r="IBU1" s="2" t="s">
        <v>8165</v>
      </c>
      <c r="IBV1" s="2" t="s">
        <v>8166</v>
      </c>
      <c r="IBW1" s="2" t="s">
        <v>8167</v>
      </c>
      <c r="IBX1" s="2" t="s">
        <v>8168</v>
      </c>
      <c r="IBY1" s="2" t="s">
        <v>8169</v>
      </c>
      <c r="IBZ1" s="2" t="s">
        <v>8170</v>
      </c>
      <c r="ICA1" s="2" t="s">
        <v>8171</v>
      </c>
      <c r="ICB1" s="2" t="s">
        <v>8172</v>
      </c>
      <c r="ICC1" s="2" t="s">
        <v>8173</v>
      </c>
      <c r="ICD1" s="2" t="s">
        <v>8174</v>
      </c>
      <c r="ICE1" s="2" t="s">
        <v>8175</v>
      </c>
      <c r="ICF1" s="2" t="s">
        <v>8176</v>
      </c>
      <c r="ICG1" s="2" t="s">
        <v>8177</v>
      </c>
      <c r="ICH1" s="2" t="s">
        <v>8178</v>
      </c>
      <c r="ICI1" s="2" t="s">
        <v>8179</v>
      </c>
      <c r="ICJ1" s="2" t="s">
        <v>8180</v>
      </c>
      <c r="ICK1" s="2" t="s">
        <v>8181</v>
      </c>
      <c r="ICL1" s="2" t="s">
        <v>8182</v>
      </c>
      <c r="ICM1" s="2" t="s">
        <v>8183</v>
      </c>
      <c r="ICN1" s="2" t="s">
        <v>8184</v>
      </c>
      <c r="ICO1" s="2" t="s">
        <v>8185</v>
      </c>
      <c r="ICP1" s="2" t="s">
        <v>8186</v>
      </c>
      <c r="ICQ1" s="2" t="s">
        <v>8187</v>
      </c>
      <c r="ICR1" s="2" t="s">
        <v>8188</v>
      </c>
      <c r="ICS1" s="2" t="s">
        <v>8189</v>
      </c>
      <c r="ICT1" s="2" t="s">
        <v>8190</v>
      </c>
      <c r="ICU1" s="2" t="s">
        <v>8191</v>
      </c>
      <c r="ICV1" s="2" t="s">
        <v>8192</v>
      </c>
      <c r="ICW1" s="2" t="s">
        <v>8193</v>
      </c>
      <c r="ICX1" s="2" t="s">
        <v>8194</v>
      </c>
      <c r="ICY1" s="2" t="s">
        <v>8195</v>
      </c>
      <c r="ICZ1" s="2" t="s">
        <v>8196</v>
      </c>
      <c r="IDA1" s="2" t="s">
        <v>8197</v>
      </c>
      <c r="IDB1" s="2" t="s">
        <v>8198</v>
      </c>
      <c r="IDC1" s="2" t="s">
        <v>8199</v>
      </c>
      <c r="IDD1" s="2" t="s">
        <v>8200</v>
      </c>
      <c r="IDE1" s="2" t="s">
        <v>8201</v>
      </c>
      <c r="IDF1" s="2" t="s">
        <v>8202</v>
      </c>
      <c r="IDG1" s="2" t="s">
        <v>8203</v>
      </c>
      <c r="IDH1" s="2" t="s">
        <v>8204</v>
      </c>
      <c r="IDI1" s="2" t="s">
        <v>8205</v>
      </c>
      <c r="IDJ1" s="2" t="s">
        <v>8206</v>
      </c>
      <c r="IDK1" s="2" t="s">
        <v>8207</v>
      </c>
      <c r="IDL1" s="2" t="s">
        <v>8208</v>
      </c>
      <c r="IDM1" s="2" t="s">
        <v>8209</v>
      </c>
      <c r="IDN1" s="2" t="s">
        <v>8210</v>
      </c>
      <c r="IDO1" s="2" t="s">
        <v>8211</v>
      </c>
      <c r="IDP1" s="2" t="s">
        <v>8212</v>
      </c>
      <c r="IDQ1" s="2" t="s">
        <v>8213</v>
      </c>
      <c r="IDR1" s="2" t="s">
        <v>8214</v>
      </c>
      <c r="IDS1" s="2" t="s">
        <v>8215</v>
      </c>
      <c r="IDT1" s="2" t="s">
        <v>8216</v>
      </c>
      <c r="IDU1" s="2" t="s">
        <v>8217</v>
      </c>
      <c r="IDV1" s="2" t="s">
        <v>8218</v>
      </c>
      <c r="IDW1" s="2" t="s">
        <v>8219</v>
      </c>
      <c r="IDX1" s="2" t="s">
        <v>8220</v>
      </c>
      <c r="IDY1" s="2" t="s">
        <v>8221</v>
      </c>
      <c r="IDZ1" s="2" t="s">
        <v>8222</v>
      </c>
      <c r="IEA1" s="2" t="s">
        <v>8223</v>
      </c>
      <c r="IEB1" s="2" t="s">
        <v>8224</v>
      </c>
      <c r="IEC1" s="2" t="s">
        <v>8225</v>
      </c>
      <c r="IED1" s="2" t="s">
        <v>8226</v>
      </c>
      <c r="IEE1" s="2" t="s">
        <v>8227</v>
      </c>
      <c r="IEF1" s="2" t="s">
        <v>8228</v>
      </c>
      <c r="IEG1" s="2" t="s">
        <v>8229</v>
      </c>
      <c r="IEH1" s="2" t="s">
        <v>8230</v>
      </c>
      <c r="IEI1" s="2" t="s">
        <v>8231</v>
      </c>
      <c r="IEJ1" s="2" t="s">
        <v>8232</v>
      </c>
      <c r="IEK1" s="2" t="s">
        <v>8233</v>
      </c>
      <c r="IEL1" s="2" t="s">
        <v>8234</v>
      </c>
      <c r="IEM1" s="2" t="s">
        <v>8235</v>
      </c>
      <c r="IEN1" s="2" t="s">
        <v>8236</v>
      </c>
      <c r="IEO1" s="2" t="s">
        <v>8237</v>
      </c>
      <c r="IEP1" s="2" t="s">
        <v>8238</v>
      </c>
      <c r="IEQ1" s="2" t="s">
        <v>8239</v>
      </c>
      <c r="IER1" s="2" t="s">
        <v>8240</v>
      </c>
      <c r="IES1" s="2" t="s">
        <v>8241</v>
      </c>
      <c r="IET1" s="2" t="s">
        <v>8242</v>
      </c>
      <c r="IEU1" s="2" t="s">
        <v>8243</v>
      </c>
      <c r="IEV1" s="2" t="s">
        <v>8244</v>
      </c>
      <c r="IEW1" s="2" t="s">
        <v>8245</v>
      </c>
      <c r="IEX1" s="2" t="s">
        <v>8246</v>
      </c>
      <c r="IEY1" s="2" t="s">
        <v>8247</v>
      </c>
      <c r="IEZ1" s="2" t="s">
        <v>8248</v>
      </c>
      <c r="IFA1" s="2" t="s">
        <v>8249</v>
      </c>
      <c r="IFB1" s="2" t="s">
        <v>8250</v>
      </c>
      <c r="IFC1" s="2" t="s">
        <v>8251</v>
      </c>
      <c r="IFD1" s="2" t="s">
        <v>8252</v>
      </c>
      <c r="IFE1" s="2" t="s">
        <v>8253</v>
      </c>
      <c r="IFF1" s="2" t="s">
        <v>8254</v>
      </c>
      <c r="IFG1" s="2" t="s">
        <v>8255</v>
      </c>
      <c r="IFH1" s="2" t="s">
        <v>8256</v>
      </c>
      <c r="IFI1" s="2" t="s">
        <v>8257</v>
      </c>
      <c r="IFJ1" s="2" t="s">
        <v>8258</v>
      </c>
      <c r="IFK1" s="2" t="s">
        <v>8259</v>
      </c>
      <c r="IFL1" s="2" t="s">
        <v>8260</v>
      </c>
      <c r="IFM1" s="2" t="s">
        <v>8261</v>
      </c>
      <c r="IFN1" s="2" t="s">
        <v>8262</v>
      </c>
      <c r="IFO1" s="2" t="s">
        <v>8263</v>
      </c>
      <c r="IFP1" s="2" t="s">
        <v>8264</v>
      </c>
      <c r="IFQ1" s="2" t="s">
        <v>8265</v>
      </c>
      <c r="IFR1" s="2" t="s">
        <v>8266</v>
      </c>
      <c r="IFS1" s="2" t="s">
        <v>8267</v>
      </c>
      <c r="IFT1" s="2" t="s">
        <v>8268</v>
      </c>
      <c r="IFU1" s="2" t="s">
        <v>8269</v>
      </c>
      <c r="IFV1" s="2" t="s">
        <v>8270</v>
      </c>
      <c r="IFW1" s="2" t="s">
        <v>8271</v>
      </c>
      <c r="IFX1" s="2" t="s">
        <v>8272</v>
      </c>
      <c r="IFY1" s="2" t="s">
        <v>8273</v>
      </c>
      <c r="IFZ1" s="2" t="s">
        <v>8274</v>
      </c>
      <c r="IGA1" s="2" t="s">
        <v>8275</v>
      </c>
      <c r="IGB1" s="2" t="s">
        <v>8276</v>
      </c>
      <c r="IGC1" s="2" t="s">
        <v>8277</v>
      </c>
      <c r="IGD1" s="2" t="s">
        <v>8278</v>
      </c>
      <c r="IGE1" s="2" t="s">
        <v>8279</v>
      </c>
      <c r="IGF1" s="2" t="s">
        <v>8280</v>
      </c>
      <c r="IGG1" s="2" t="s">
        <v>8281</v>
      </c>
      <c r="IGH1" s="2" t="s">
        <v>8282</v>
      </c>
      <c r="IGI1" s="2" t="s">
        <v>8283</v>
      </c>
      <c r="IGJ1" s="2" t="s">
        <v>8284</v>
      </c>
      <c r="IGK1" s="2" t="s">
        <v>8285</v>
      </c>
      <c r="IGL1" s="2" t="s">
        <v>8286</v>
      </c>
      <c r="IGM1" s="2" t="s">
        <v>8287</v>
      </c>
      <c r="IGN1" s="2" t="s">
        <v>8288</v>
      </c>
      <c r="IGO1" s="2" t="s">
        <v>8289</v>
      </c>
      <c r="IGP1" s="2" t="s">
        <v>8290</v>
      </c>
      <c r="IGQ1" s="2" t="s">
        <v>8291</v>
      </c>
      <c r="IGR1" s="2" t="s">
        <v>8292</v>
      </c>
      <c r="IGS1" s="2" t="s">
        <v>8293</v>
      </c>
      <c r="IGT1" s="2" t="s">
        <v>8294</v>
      </c>
      <c r="IGU1" s="2" t="s">
        <v>8295</v>
      </c>
      <c r="IGV1" s="2" t="s">
        <v>8296</v>
      </c>
      <c r="IGW1" s="2" t="s">
        <v>8297</v>
      </c>
      <c r="IGX1" s="2" t="s">
        <v>8298</v>
      </c>
      <c r="IGY1" s="2" t="s">
        <v>8299</v>
      </c>
      <c r="IGZ1" s="2" t="s">
        <v>8300</v>
      </c>
      <c r="IHA1" s="2" t="s">
        <v>8301</v>
      </c>
      <c r="IHB1" s="2" t="s">
        <v>8302</v>
      </c>
      <c r="IHC1" s="2" t="s">
        <v>8303</v>
      </c>
      <c r="IHD1" s="2" t="s">
        <v>8304</v>
      </c>
      <c r="IHE1" s="2" t="s">
        <v>8305</v>
      </c>
      <c r="IHF1" s="2" t="s">
        <v>8306</v>
      </c>
      <c r="IHG1" s="2" t="s">
        <v>8307</v>
      </c>
      <c r="IHH1" s="2" t="s">
        <v>8308</v>
      </c>
      <c r="IHI1" s="2" t="s">
        <v>8309</v>
      </c>
      <c r="IHJ1" s="2" t="s">
        <v>8310</v>
      </c>
      <c r="IHK1" s="2" t="s">
        <v>8311</v>
      </c>
      <c r="IHL1" s="2" t="s">
        <v>8312</v>
      </c>
      <c r="IHM1" s="2" t="s">
        <v>8313</v>
      </c>
      <c r="IHN1" s="2" t="s">
        <v>8314</v>
      </c>
      <c r="IHO1" s="2" t="s">
        <v>8315</v>
      </c>
      <c r="IHP1" s="2" t="s">
        <v>8316</v>
      </c>
      <c r="IHQ1" s="2" t="s">
        <v>8317</v>
      </c>
      <c r="IHR1" s="2" t="s">
        <v>8318</v>
      </c>
      <c r="IHS1" s="2" t="s">
        <v>8319</v>
      </c>
      <c r="IHT1" s="2" t="s">
        <v>8320</v>
      </c>
      <c r="IHU1" s="2" t="s">
        <v>8321</v>
      </c>
      <c r="IHV1" s="2" t="s">
        <v>8322</v>
      </c>
      <c r="IHW1" s="2" t="s">
        <v>8323</v>
      </c>
      <c r="IHX1" s="2" t="s">
        <v>8324</v>
      </c>
      <c r="IHY1" s="2" t="s">
        <v>8325</v>
      </c>
      <c r="IHZ1" s="2" t="s">
        <v>8326</v>
      </c>
      <c r="IIA1" s="2" t="s">
        <v>8327</v>
      </c>
      <c r="IIB1" s="2" t="s">
        <v>8328</v>
      </c>
      <c r="IIC1" s="2" t="s">
        <v>8329</v>
      </c>
      <c r="IID1" s="2" t="s">
        <v>8330</v>
      </c>
      <c r="IIE1" s="2" t="s">
        <v>8331</v>
      </c>
      <c r="IIF1" s="2" t="s">
        <v>8332</v>
      </c>
      <c r="IIG1" s="2" t="s">
        <v>8333</v>
      </c>
      <c r="IIH1" s="2" t="s">
        <v>8334</v>
      </c>
      <c r="III1" s="2" t="s">
        <v>8335</v>
      </c>
      <c r="IIJ1" s="2" t="s">
        <v>8336</v>
      </c>
      <c r="IIK1" s="2" t="s">
        <v>8337</v>
      </c>
      <c r="IIL1" s="2" t="s">
        <v>8338</v>
      </c>
      <c r="IIM1" s="2" t="s">
        <v>8339</v>
      </c>
      <c r="IIN1" s="2" t="s">
        <v>8340</v>
      </c>
      <c r="IIO1" s="2" t="s">
        <v>8341</v>
      </c>
      <c r="IIP1" s="2" t="s">
        <v>8342</v>
      </c>
      <c r="IIQ1" s="2" t="s">
        <v>8343</v>
      </c>
      <c r="IIR1" s="2" t="s">
        <v>8344</v>
      </c>
      <c r="IIS1" s="2" t="s">
        <v>8345</v>
      </c>
      <c r="IIT1" s="2" t="s">
        <v>8346</v>
      </c>
      <c r="IIU1" s="2" t="s">
        <v>8347</v>
      </c>
      <c r="IIV1" s="2" t="s">
        <v>8348</v>
      </c>
      <c r="IIW1" s="2" t="s">
        <v>8349</v>
      </c>
      <c r="IIX1" s="2" t="s">
        <v>8350</v>
      </c>
      <c r="IIY1" s="2" t="s">
        <v>8351</v>
      </c>
      <c r="IIZ1" s="2" t="s">
        <v>8352</v>
      </c>
      <c r="IJA1" s="2" t="s">
        <v>8353</v>
      </c>
      <c r="IJB1" s="2" t="s">
        <v>8354</v>
      </c>
      <c r="IJC1" s="2" t="s">
        <v>8355</v>
      </c>
      <c r="IJD1" s="2" t="s">
        <v>8356</v>
      </c>
      <c r="IJE1" s="2" t="s">
        <v>8357</v>
      </c>
      <c r="IJF1" s="2" t="s">
        <v>8358</v>
      </c>
      <c r="IJG1" s="2" t="s">
        <v>8359</v>
      </c>
      <c r="IJH1" s="2" t="s">
        <v>8360</v>
      </c>
      <c r="IJI1" s="2" t="s">
        <v>8361</v>
      </c>
      <c r="IJJ1" s="2" t="s">
        <v>8362</v>
      </c>
      <c r="IJK1" s="2" t="s">
        <v>8363</v>
      </c>
      <c r="IJL1" s="2" t="s">
        <v>8364</v>
      </c>
      <c r="IJM1" s="2" t="s">
        <v>8365</v>
      </c>
      <c r="IJN1" s="2" t="s">
        <v>8366</v>
      </c>
      <c r="IJO1" s="2" t="s">
        <v>8367</v>
      </c>
      <c r="IJP1" s="2" t="s">
        <v>8368</v>
      </c>
      <c r="IJQ1" s="2" t="s">
        <v>8369</v>
      </c>
      <c r="IJR1" s="2" t="s">
        <v>8370</v>
      </c>
      <c r="IJS1" s="2" t="s">
        <v>8371</v>
      </c>
      <c r="IJT1" s="2" t="s">
        <v>8372</v>
      </c>
      <c r="IJU1" s="2" t="s">
        <v>8373</v>
      </c>
      <c r="IJV1" s="2" t="s">
        <v>8374</v>
      </c>
      <c r="IJW1" s="2" t="s">
        <v>8375</v>
      </c>
      <c r="IJX1" s="2" t="s">
        <v>8376</v>
      </c>
      <c r="IJY1" s="2" t="s">
        <v>8377</v>
      </c>
      <c r="IJZ1" s="2" t="s">
        <v>8378</v>
      </c>
      <c r="IKA1" s="2" t="s">
        <v>8379</v>
      </c>
      <c r="IKB1" s="2" t="s">
        <v>8380</v>
      </c>
      <c r="IKC1" s="2" t="s">
        <v>8381</v>
      </c>
      <c r="IKD1" s="2" t="s">
        <v>8382</v>
      </c>
      <c r="IKE1" s="2" t="s">
        <v>8383</v>
      </c>
      <c r="IKF1" s="2" t="s">
        <v>8384</v>
      </c>
      <c r="IKG1" s="2" t="s">
        <v>8385</v>
      </c>
      <c r="IKH1" s="2" t="s">
        <v>8386</v>
      </c>
      <c r="IKI1" s="2" t="s">
        <v>8387</v>
      </c>
      <c r="IKJ1" s="2" t="s">
        <v>8388</v>
      </c>
      <c r="IKK1" s="2" t="s">
        <v>8389</v>
      </c>
      <c r="IKL1" s="2" t="s">
        <v>8390</v>
      </c>
      <c r="IKM1" s="2" t="s">
        <v>8391</v>
      </c>
      <c r="IKN1" s="2" t="s">
        <v>8392</v>
      </c>
      <c r="IKO1" s="2" t="s">
        <v>8393</v>
      </c>
      <c r="IKP1" s="2" t="s">
        <v>8394</v>
      </c>
      <c r="IKQ1" s="2" t="s">
        <v>8395</v>
      </c>
      <c r="IKR1" s="2" t="s">
        <v>8396</v>
      </c>
      <c r="IKS1" s="2" t="s">
        <v>8397</v>
      </c>
      <c r="IKT1" s="2" t="s">
        <v>8398</v>
      </c>
      <c r="IKU1" s="2" t="s">
        <v>8399</v>
      </c>
      <c r="IKV1" s="2" t="s">
        <v>8400</v>
      </c>
      <c r="IKW1" s="2" t="s">
        <v>8401</v>
      </c>
      <c r="IKX1" s="2" t="s">
        <v>8402</v>
      </c>
      <c r="IKY1" s="2" t="s">
        <v>8403</v>
      </c>
      <c r="IKZ1" s="2" t="s">
        <v>8404</v>
      </c>
      <c r="ILA1" s="2" t="s">
        <v>8405</v>
      </c>
      <c r="ILB1" s="2" t="s">
        <v>8406</v>
      </c>
      <c r="ILC1" s="2" t="s">
        <v>8407</v>
      </c>
      <c r="ILD1" s="2" t="s">
        <v>8408</v>
      </c>
      <c r="ILE1" s="2" t="s">
        <v>8409</v>
      </c>
      <c r="ILF1" s="2" t="s">
        <v>8410</v>
      </c>
      <c r="ILG1" s="2" t="s">
        <v>8411</v>
      </c>
      <c r="ILH1" s="2" t="s">
        <v>8412</v>
      </c>
      <c r="ILI1" s="2" t="s">
        <v>8413</v>
      </c>
      <c r="ILJ1" s="2" t="s">
        <v>8414</v>
      </c>
      <c r="ILK1" s="2" t="s">
        <v>8415</v>
      </c>
      <c r="ILL1" s="2" t="s">
        <v>8416</v>
      </c>
      <c r="ILM1" s="2" t="s">
        <v>8417</v>
      </c>
      <c r="ILN1" s="2" t="s">
        <v>8418</v>
      </c>
      <c r="ILO1" s="2" t="s">
        <v>8419</v>
      </c>
      <c r="ILP1" s="2" t="s">
        <v>8420</v>
      </c>
      <c r="ILQ1" s="2" t="s">
        <v>8421</v>
      </c>
      <c r="ILR1" s="2" t="s">
        <v>8422</v>
      </c>
      <c r="ILS1" s="2" t="s">
        <v>8423</v>
      </c>
      <c r="ILT1" s="2" t="s">
        <v>8424</v>
      </c>
      <c r="ILU1" s="2" t="s">
        <v>8425</v>
      </c>
      <c r="ILV1" s="2" t="s">
        <v>8426</v>
      </c>
      <c r="ILW1" s="2" t="s">
        <v>8427</v>
      </c>
      <c r="ILX1" s="2" t="s">
        <v>8428</v>
      </c>
      <c r="ILY1" s="2" t="s">
        <v>8429</v>
      </c>
      <c r="ILZ1" s="2" t="s">
        <v>8430</v>
      </c>
      <c r="IMA1" s="2" t="s">
        <v>8431</v>
      </c>
      <c r="IMB1" s="2" t="s">
        <v>8432</v>
      </c>
      <c r="IMC1" s="2" t="s">
        <v>8433</v>
      </c>
      <c r="IMD1" s="2" t="s">
        <v>8434</v>
      </c>
      <c r="IME1" s="2" t="s">
        <v>8435</v>
      </c>
      <c r="IMF1" s="2" t="s">
        <v>8436</v>
      </c>
      <c r="IMG1" s="2" t="s">
        <v>8437</v>
      </c>
      <c r="IMH1" s="2" t="s">
        <v>8438</v>
      </c>
      <c r="IMI1" s="2" t="s">
        <v>8439</v>
      </c>
      <c r="IMJ1" s="2" t="s">
        <v>8440</v>
      </c>
      <c r="IMK1" s="2" t="s">
        <v>8441</v>
      </c>
      <c r="IML1" s="2" t="s">
        <v>8442</v>
      </c>
      <c r="IMM1" s="2" t="s">
        <v>8443</v>
      </c>
      <c r="IMN1" s="2" t="s">
        <v>8444</v>
      </c>
      <c r="IMO1" s="2" t="s">
        <v>8445</v>
      </c>
      <c r="IMP1" s="2" t="s">
        <v>8446</v>
      </c>
      <c r="IMQ1" s="2" t="s">
        <v>8447</v>
      </c>
      <c r="IMR1" s="2" t="s">
        <v>8448</v>
      </c>
      <c r="IMS1" s="2" t="s">
        <v>8449</v>
      </c>
      <c r="IMT1" s="2" t="s">
        <v>8450</v>
      </c>
      <c r="IMU1" s="2" t="s">
        <v>8451</v>
      </c>
      <c r="IMV1" s="2" t="s">
        <v>8452</v>
      </c>
      <c r="IMW1" s="2" t="s">
        <v>8453</v>
      </c>
      <c r="IMX1" s="2" t="s">
        <v>8454</v>
      </c>
      <c r="IMY1" s="2" t="s">
        <v>8455</v>
      </c>
      <c r="IMZ1" s="2" t="s">
        <v>8456</v>
      </c>
      <c r="INA1" s="2" t="s">
        <v>8457</v>
      </c>
      <c r="INB1" s="2" t="s">
        <v>8458</v>
      </c>
      <c r="INC1" s="2" t="s">
        <v>8459</v>
      </c>
      <c r="IND1" s="2" t="s">
        <v>8460</v>
      </c>
      <c r="INE1" s="2" t="s">
        <v>8461</v>
      </c>
      <c r="INF1" s="2" t="s">
        <v>8462</v>
      </c>
      <c r="ING1" s="2" t="s">
        <v>8463</v>
      </c>
      <c r="INH1" s="2" t="s">
        <v>8464</v>
      </c>
      <c r="INI1" s="2" t="s">
        <v>8465</v>
      </c>
      <c r="INJ1" s="2" t="s">
        <v>8466</v>
      </c>
      <c r="INK1" s="2" t="s">
        <v>8467</v>
      </c>
      <c r="INL1" s="2" t="s">
        <v>8468</v>
      </c>
      <c r="INM1" s="2" t="s">
        <v>8469</v>
      </c>
      <c r="INN1" s="2" t="s">
        <v>8470</v>
      </c>
      <c r="INO1" s="2" t="s">
        <v>8471</v>
      </c>
      <c r="INP1" s="2" t="s">
        <v>8472</v>
      </c>
      <c r="INQ1" s="2" t="s">
        <v>8473</v>
      </c>
      <c r="INR1" s="2" t="s">
        <v>8474</v>
      </c>
      <c r="INS1" s="2" t="s">
        <v>8475</v>
      </c>
      <c r="INT1" s="2" t="s">
        <v>8476</v>
      </c>
      <c r="INU1" s="2" t="s">
        <v>8477</v>
      </c>
      <c r="INV1" s="2" t="s">
        <v>8478</v>
      </c>
      <c r="INW1" s="2" t="s">
        <v>8479</v>
      </c>
      <c r="INX1" s="2" t="s">
        <v>8480</v>
      </c>
      <c r="INY1" s="2" t="s">
        <v>8481</v>
      </c>
      <c r="INZ1" s="2" t="s">
        <v>8482</v>
      </c>
      <c r="IOA1" s="2" t="s">
        <v>8483</v>
      </c>
      <c r="IOB1" s="2" t="s">
        <v>8484</v>
      </c>
      <c r="IOC1" s="2" t="s">
        <v>8485</v>
      </c>
      <c r="IOD1" s="2" t="s">
        <v>8486</v>
      </c>
      <c r="IOE1" s="2" t="s">
        <v>8487</v>
      </c>
      <c r="IOF1" s="2" t="s">
        <v>8488</v>
      </c>
      <c r="IOG1" s="2" t="s">
        <v>8489</v>
      </c>
      <c r="IOH1" s="2" t="s">
        <v>8490</v>
      </c>
      <c r="IOI1" s="2" t="s">
        <v>8491</v>
      </c>
      <c r="IOJ1" s="2" t="s">
        <v>8492</v>
      </c>
      <c r="IOK1" s="2" t="s">
        <v>8493</v>
      </c>
      <c r="IOL1" s="2" t="s">
        <v>8494</v>
      </c>
      <c r="IOM1" s="2" t="s">
        <v>8495</v>
      </c>
      <c r="ION1" s="2" t="s">
        <v>8496</v>
      </c>
      <c r="IOO1" s="2" t="s">
        <v>8497</v>
      </c>
      <c r="IOP1" s="2" t="s">
        <v>8498</v>
      </c>
      <c r="IOQ1" s="2" t="s">
        <v>8499</v>
      </c>
      <c r="IOR1" s="2" t="s">
        <v>8500</v>
      </c>
      <c r="IOS1" s="2" t="s">
        <v>8501</v>
      </c>
      <c r="IOT1" s="2" t="s">
        <v>8502</v>
      </c>
      <c r="IOU1" s="2" t="s">
        <v>8503</v>
      </c>
      <c r="IOV1" s="2" t="s">
        <v>8504</v>
      </c>
      <c r="IOW1" s="2" t="s">
        <v>8505</v>
      </c>
      <c r="IOX1" s="2" t="s">
        <v>8506</v>
      </c>
      <c r="IOY1" s="2" t="s">
        <v>8507</v>
      </c>
      <c r="IOZ1" s="2" t="s">
        <v>8508</v>
      </c>
      <c r="IPA1" s="2" t="s">
        <v>8509</v>
      </c>
      <c r="IPB1" s="2" t="s">
        <v>8510</v>
      </c>
      <c r="IPC1" s="2" t="s">
        <v>8511</v>
      </c>
      <c r="IPD1" s="2" t="s">
        <v>8512</v>
      </c>
      <c r="IPE1" s="2" t="s">
        <v>8513</v>
      </c>
      <c r="IPF1" s="2" t="s">
        <v>8514</v>
      </c>
      <c r="IPG1" s="2" t="s">
        <v>8515</v>
      </c>
      <c r="IPH1" s="2" t="s">
        <v>8516</v>
      </c>
      <c r="IPI1" s="2" t="s">
        <v>8517</v>
      </c>
      <c r="IPJ1" s="2" t="s">
        <v>8518</v>
      </c>
      <c r="IPK1" s="2" t="s">
        <v>8519</v>
      </c>
      <c r="IPL1" s="2" t="s">
        <v>8520</v>
      </c>
      <c r="IPM1" s="2" t="s">
        <v>8521</v>
      </c>
      <c r="IPN1" s="2" t="s">
        <v>8522</v>
      </c>
      <c r="IPO1" s="2" t="s">
        <v>8523</v>
      </c>
      <c r="IPP1" s="2" t="s">
        <v>8524</v>
      </c>
      <c r="IPQ1" s="2" t="s">
        <v>8525</v>
      </c>
      <c r="IPR1" s="2" t="s">
        <v>8526</v>
      </c>
      <c r="IPS1" s="2" t="s">
        <v>8527</v>
      </c>
      <c r="IPT1" s="2" t="s">
        <v>8528</v>
      </c>
      <c r="IPU1" s="2" t="s">
        <v>8529</v>
      </c>
      <c r="IPV1" s="2" t="s">
        <v>8530</v>
      </c>
      <c r="IPW1" s="2" t="s">
        <v>8531</v>
      </c>
      <c r="IPX1" s="2" t="s">
        <v>8532</v>
      </c>
      <c r="IPY1" s="2" t="s">
        <v>8533</v>
      </c>
      <c r="IPZ1" s="2" t="s">
        <v>8534</v>
      </c>
      <c r="IQA1" s="2" t="s">
        <v>8535</v>
      </c>
      <c r="IQB1" s="2" t="s">
        <v>8536</v>
      </c>
      <c r="IQC1" s="2" t="s">
        <v>8537</v>
      </c>
      <c r="IQD1" s="2" t="s">
        <v>8538</v>
      </c>
      <c r="IQE1" s="2" t="s">
        <v>8539</v>
      </c>
      <c r="IQF1" s="2" t="s">
        <v>8540</v>
      </c>
      <c r="IQG1" s="2" t="s">
        <v>8541</v>
      </c>
      <c r="IQH1" s="2" t="s">
        <v>8542</v>
      </c>
      <c r="IQI1" s="2" t="s">
        <v>8543</v>
      </c>
      <c r="IQJ1" s="2" t="s">
        <v>8544</v>
      </c>
      <c r="IQK1" s="2" t="s">
        <v>8545</v>
      </c>
      <c r="IQL1" s="2" t="s">
        <v>8546</v>
      </c>
      <c r="IQM1" s="2" t="s">
        <v>8547</v>
      </c>
      <c r="IQN1" s="2" t="s">
        <v>8548</v>
      </c>
      <c r="IQO1" s="2" t="s">
        <v>8549</v>
      </c>
      <c r="IQP1" s="2" t="s">
        <v>8550</v>
      </c>
      <c r="IQQ1" s="2" t="s">
        <v>8551</v>
      </c>
      <c r="IQR1" s="2" t="s">
        <v>8552</v>
      </c>
      <c r="IQS1" s="2" t="s">
        <v>8553</v>
      </c>
      <c r="IQT1" s="2" t="s">
        <v>8554</v>
      </c>
      <c r="IQU1" s="2" t="s">
        <v>8555</v>
      </c>
      <c r="IQV1" s="2" t="s">
        <v>8556</v>
      </c>
      <c r="IQW1" s="2" t="s">
        <v>8557</v>
      </c>
      <c r="IQX1" s="2" t="s">
        <v>8558</v>
      </c>
      <c r="IQY1" s="2" t="s">
        <v>8559</v>
      </c>
      <c r="IQZ1" s="2" t="s">
        <v>8560</v>
      </c>
      <c r="IRA1" s="2" t="s">
        <v>8561</v>
      </c>
      <c r="IRB1" s="2" t="s">
        <v>8562</v>
      </c>
      <c r="IRC1" s="2" t="s">
        <v>8563</v>
      </c>
      <c r="IRD1" s="2" t="s">
        <v>8564</v>
      </c>
      <c r="IRE1" s="2" t="s">
        <v>8565</v>
      </c>
      <c r="IRF1" s="2" t="s">
        <v>8566</v>
      </c>
      <c r="IRG1" s="2" t="s">
        <v>8567</v>
      </c>
      <c r="IRH1" s="2" t="s">
        <v>8568</v>
      </c>
      <c r="IRI1" s="2" t="s">
        <v>8569</v>
      </c>
      <c r="IRJ1" s="2" t="s">
        <v>8570</v>
      </c>
      <c r="IRK1" s="2" t="s">
        <v>8571</v>
      </c>
      <c r="IRL1" s="2" t="s">
        <v>8572</v>
      </c>
      <c r="IRM1" s="2" t="s">
        <v>8573</v>
      </c>
      <c r="IRN1" s="2" t="s">
        <v>8574</v>
      </c>
      <c r="IRO1" s="2" t="s">
        <v>8575</v>
      </c>
      <c r="IRP1" s="2" t="s">
        <v>8576</v>
      </c>
      <c r="IRQ1" s="2" t="s">
        <v>8577</v>
      </c>
      <c r="IRR1" s="2" t="s">
        <v>8578</v>
      </c>
      <c r="IRS1" s="2" t="s">
        <v>8579</v>
      </c>
      <c r="IRT1" s="2" t="s">
        <v>8580</v>
      </c>
      <c r="IRU1" s="2" t="s">
        <v>8581</v>
      </c>
      <c r="IRV1" s="2" t="s">
        <v>8582</v>
      </c>
      <c r="IRW1" s="2" t="s">
        <v>8583</v>
      </c>
      <c r="IRX1" s="2" t="s">
        <v>8584</v>
      </c>
      <c r="IRY1" s="2" t="s">
        <v>8585</v>
      </c>
      <c r="IRZ1" s="2" t="s">
        <v>8586</v>
      </c>
      <c r="ISA1" s="2" t="s">
        <v>8587</v>
      </c>
      <c r="ISB1" s="2" t="s">
        <v>8588</v>
      </c>
      <c r="ISC1" s="2" t="s">
        <v>8589</v>
      </c>
      <c r="ISD1" s="2" t="s">
        <v>8590</v>
      </c>
      <c r="ISE1" s="2" t="s">
        <v>8591</v>
      </c>
      <c r="ISF1" s="2" t="s">
        <v>8592</v>
      </c>
      <c r="ISG1" s="2" t="s">
        <v>8593</v>
      </c>
      <c r="ISH1" s="2" t="s">
        <v>8594</v>
      </c>
      <c r="ISI1" s="2" t="s">
        <v>8595</v>
      </c>
      <c r="ISJ1" s="2" t="s">
        <v>8596</v>
      </c>
      <c r="ISK1" s="2" t="s">
        <v>8597</v>
      </c>
      <c r="ISL1" s="2" t="s">
        <v>8598</v>
      </c>
      <c r="ISM1" s="2" t="s">
        <v>8599</v>
      </c>
      <c r="ISN1" s="2" t="s">
        <v>8600</v>
      </c>
      <c r="ISO1" s="2" t="s">
        <v>8601</v>
      </c>
      <c r="ISP1" s="2" t="s">
        <v>8602</v>
      </c>
      <c r="ISQ1" s="2" t="s">
        <v>8603</v>
      </c>
      <c r="ISR1" s="2" t="s">
        <v>8604</v>
      </c>
      <c r="ISS1" s="2" t="s">
        <v>8605</v>
      </c>
      <c r="IST1" s="2" t="s">
        <v>8606</v>
      </c>
      <c r="ISU1" s="2" t="s">
        <v>8607</v>
      </c>
      <c r="ISV1" s="2" t="s">
        <v>8608</v>
      </c>
      <c r="ISW1" s="2" t="s">
        <v>8609</v>
      </c>
      <c r="ISX1" s="2" t="s">
        <v>8610</v>
      </c>
      <c r="ISY1" s="2" t="s">
        <v>8611</v>
      </c>
      <c r="ISZ1" s="2" t="s">
        <v>8612</v>
      </c>
      <c r="ITA1" s="2" t="s">
        <v>8613</v>
      </c>
      <c r="ITB1" s="2" t="s">
        <v>8614</v>
      </c>
      <c r="ITC1" s="2" t="s">
        <v>8615</v>
      </c>
      <c r="ITD1" s="2" t="s">
        <v>8616</v>
      </c>
      <c r="ITE1" s="2" t="s">
        <v>8617</v>
      </c>
      <c r="ITF1" s="2" t="s">
        <v>8618</v>
      </c>
      <c r="ITG1" s="2" t="s">
        <v>8619</v>
      </c>
      <c r="ITH1" s="2" t="s">
        <v>8620</v>
      </c>
      <c r="ITI1" s="2" t="s">
        <v>8621</v>
      </c>
      <c r="ITJ1" s="2" t="s">
        <v>8622</v>
      </c>
      <c r="ITK1" s="2" t="s">
        <v>8623</v>
      </c>
      <c r="ITL1" s="2" t="s">
        <v>8624</v>
      </c>
      <c r="ITM1" s="2" t="s">
        <v>8625</v>
      </c>
      <c r="ITN1" s="2" t="s">
        <v>8626</v>
      </c>
      <c r="ITO1" s="2" t="s">
        <v>8627</v>
      </c>
      <c r="ITP1" s="2" t="s">
        <v>8628</v>
      </c>
      <c r="ITQ1" s="2" t="s">
        <v>8629</v>
      </c>
      <c r="ITR1" s="2" t="s">
        <v>8630</v>
      </c>
      <c r="ITS1" s="2" t="s">
        <v>8631</v>
      </c>
      <c r="ITT1" s="2" t="s">
        <v>8632</v>
      </c>
      <c r="ITU1" s="2" t="s">
        <v>8633</v>
      </c>
      <c r="ITV1" s="2" t="s">
        <v>8634</v>
      </c>
      <c r="ITW1" s="2" t="s">
        <v>8635</v>
      </c>
      <c r="ITX1" s="2" t="s">
        <v>8636</v>
      </c>
      <c r="ITY1" s="2" t="s">
        <v>8637</v>
      </c>
      <c r="ITZ1" s="2" t="s">
        <v>8638</v>
      </c>
      <c r="IUA1" s="2" t="s">
        <v>8639</v>
      </c>
      <c r="IUB1" s="2" t="s">
        <v>8640</v>
      </c>
      <c r="IUC1" s="2" t="s">
        <v>8641</v>
      </c>
      <c r="IUD1" s="2" t="s">
        <v>8642</v>
      </c>
      <c r="IUE1" s="2" t="s">
        <v>8643</v>
      </c>
      <c r="IUF1" s="2" t="s">
        <v>8644</v>
      </c>
      <c r="IUG1" s="2" t="s">
        <v>8645</v>
      </c>
      <c r="IUH1" s="2" t="s">
        <v>8646</v>
      </c>
      <c r="IUI1" s="2" t="s">
        <v>8647</v>
      </c>
      <c r="IUJ1" s="2" t="s">
        <v>8648</v>
      </c>
      <c r="IUK1" s="2" t="s">
        <v>8649</v>
      </c>
      <c r="IUL1" s="2" t="s">
        <v>8650</v>
      </c>
      <c r="IUM1" s="2" t="s">
        <v>8651</v>
      </c>
      <c r="IUN1" s="2" t="s">
        <v>8652</v>
      </c>
      <c r="IUO1" s="2" t="s">
        <v>8653</v>
      </c>
      <c r="IUP1" s="2" t="s">
        <v>8654</v>
      </c>
      <c r="IUQ1" s="2" t="s">
        <v>8655</v>
      </c>
      <c r="IUR1" s="2" t="s">
        <v>8656</v>
      </c>
      <c r="IUS1" s="2" t="s">
        <v>8657</v>
      </c>
      <c r="IUT1" s="2" t="s">
        <v>8658</v>
      </c>
      <c r="IUU1" s="2" t="s">
        <v>8659</v>
      </c>
      <c r="IUV1" s="2" t="s">
        <v>8660</v>
      </c>
      <c r="IUW1" s="2" t="s">
        <v>8661</v>
      </c>
      <c r="IUX1" s="2" t="s">
        <v>8662</v>
      </c>
      <c r="IUY1" s="2" t="s">
        <v>8663</v>
      </c>
      <c r="IUZ1" s="2" t="s">
        <v>8664</v>
      </c>
      <c r="IVA1" s="2" t="s">
        <v>8665</v>
      </c>
      <c r="IVB1" s="2" t="s">
        <v>8666</v>
      </c>
      <c r="IVC1" s="2" t="s">
        <v>8667</v>
      </c>
      <c r="IVD1" s="2" t="s">
        <v>8668</v>
      </c>
      <c r="IVE1" s="2" t="s">
        <v>8669</v>
      </c>
      <c r="IVF1" s="2" t="s">
        <v>8670</v>
      </c>
      <c r="IVG1" s="2" t="s">
        <v>8671</v>
      </c>
      <c r="IVH1" s="2" t="s">
        <v>8672</v>
      </c>
      <c r="IVI1" s="2" t="s">
        <v>8673</v>
      </c>
      <c r="IVJ1" s="2" t="s">
        <v>8674</v>
      </c>
      <c r="IVK1" s="2" t="s">
        <v>8675</v>
      </c>
      <c r="IVL1" s="2" t="s">
        <v>8676</v>
      </c>
      <c r="IVM1" s="2" t="s">
        <v>8677</v>
      </c>
      <c r="IVN1" s="2" t="s">
        <v>8678</v>
      </c>
      <c r="IVO1" s="2" t="s">
        <v>8679</v>
      </c>
      <c r="IVP1" s="2" t="s">
        <v>8680</v>
      </c>
      <c r="IVQ1" s="2" t="s">
        <v>8681</v>
      </c>
      <c r="IVR1" s="2" t="s">
        <v>8682</v>
      </c>
      <c r="IVS1" s="2" t="s">
        <v>8683</v>
      </c>
      <c r="IVT1" s="2" t="s">
        <v>8684</v>
      </c>
      <c r="IVU1" s="2" t="s">
        <v>8685</v>
      </c>
      <c r="IVV1" s="2" t="s">
        <v>8686</v>
      </c>
      <c r="IVW1" s="2" t="s">
        <v>8687</v>
      </c>
      <c r="IVX1" s="2" t="s">
        <v>8688</v>
      </c>
      <c r="IVY1" s="2" t="s">
        <v>8689</v>
      </c>
      <c r="IVZ1" s="2" t="s">
        <v>8690</v>
      </c>
      <c r="IWA1" s="2" t="s">
        <v>8691</v>
      </c>
      <c r="IWB1" s="2" t="s">
        <v>8692</v>
      </c>
      <c r="IWC1" s="2" t="s">
        <v>8693</v>
      </c>
      <c r="IWD1" s="2" t="s">
        <v>8694</v>
      </c>
      <c r="IWE1" s="2" t="s">
        <v>8695</v>
      </c>
      <c r="IWF1" s="2" t="s">
        <v>8696</v>
      </c>
      <c r="IWG1" s="2" t="s">
        <v>8697</v>
      </c>
      <c r="IWH1" s="2" t="s">
        <v>8698</v>
      </c>
      <c r="IWI1" s="2" t="s">
        <v>8699</v>
      </c>
      <c r="IWJ1" s="2" t="s">
        <v>8700</v>
      </c>
      <c r="IWK1" s="2" t="s">
        <v>8701</v>
      </c>
      <c r="IWL1" s="2" t="s">
        <v>8702</v>
      </c>
      <c r="IWM1" s="2" t="s">
        <v>8703</v>
      </c>
      <c r="IWN1" s="2" t="s">
        <v>8704</v>
      </c>
      <c r="IWO1" s="2" t="s">
        <v>8705</v>
      </c>
      <c r="IWP1" s="2" t="s">
        <v>8706</v>
      </c>
      <c r="IWQ1" s="2" t="s">
        <v>8707</v>
      </c>
      <c r="IWR1" s="2" t="s">
        <v>8708</v>
      </c>
      <c r="IWS1" s="2" t="s">
        <v>8709</v>
      </c>
      <c r="IWT1" s="2" t="s">
        <v>8710</v>
      </c>
      <c r="IWU1" s="2" t="s">
        <v>8711</v>
      </c>
      <c r="IWV1" s="2" t="s">
        <v>8712</v>
      </c>
      <c r="IWW1" s="2" t="s">
        <v>8713</v>
      </c>
      <c r="IWX1" s="2" t="s">
        <v>8714</v>
      </c>
      <c r="IWY1" s="2" t="s">
        <v>8715</v>
      </c>
      <c r="IWZ1" s="2" t="s">
        <v>8716</v>
      </c>
      <c r="IXA1" s="2" t="s">
        <v>8717</v>
      </c>
      <c r="IXB1" s="2" t="s">
        <v>8718</v>
      </c>
      <c r="IXC1" s="2" t="s">
        <v>8719</v>
      </c>
      <c r="IXD1" s="2" t="s">
        <v>8720</v>
      </c>
      <c r="IXE1" s="2" t="s">
        <v>8721</v>
      </c>
      <c r="IXF1" s="2" t="s">
        <v>8722</v>
      </c>
      <c r="IXG1" s="2" t="s">
        <v>8723</v>
      </c>
      <c r="IXH1" s="2" t="s">
        <v>8724</v>
      </c>
      <c r="IXI1" s="2" t="s">
        <v>8725</v>
      </c>
      <c r="IXJ1" s="2" t="s">
        <v>8726</v>
      </c>
      <c r="IXK1" s="2" t="s">
        <v>8727</v>
      </c>
      <c r="IXL1" s="2" t="s">
        <v>8728</v>
      </c>
      <c r="IXM1" s="2" t="s">
        <v>8729</v>
      </c>
      <c r="IXN1" s="2" t="s">
        <v>8730</v>
      </c>
      <c r="IXO1" s="2" t="s">
        <v>8731</v>
      </c>
      <c r="IXP1" s="2" t="s">
        <v>8732</v>
      </c>
      <c r="IXQ1" s="2" t="s">
        <v>8733</v>
      </c>
      <c r="IXR1" s="2" t="s">
        <v>8734</v>
      </c>
      <c r="IXS1" s="2" t="s">
        <v>8735</v>
      </c>
      <c r="IXT1" s="2" t="s">
        <v>8736</v>
      </c>
      <c r="IXU1" s="2" t="s">
        <v>8737</v>
      </c>
      <c r="IXV1" s="2" t="s">
        <v>8738</v>
      </c>
      <c r="IXW1" s="2" t="s">
        <v>8739</v>
      </c>
      <c r="IXX1" s="2" t="s">
        <v>8740</v>
      </c>
      <c r="IXY1" s="2" t="s">
        <v>8741</v>
      </c>
      <c r="IXZ1" s="2" t="s">
        <v>8742</v>
      </c>
      <c r="IYA1" s="2" t="s">
        <v>8743</v>
      </c>
      <c r="IYB1" s="2" t="s">
        <v>8744</v>
      </c>
      <c r="IYC1" s="2" t="s">
        <v>8745</v>
      </c>
      <c r="IYD1" s="2" t="s">
        <v>8746</v>
      </c>
      <c r="IYE1" s="2" t="s">
        <v>8747</v>
      </c>
      <c r="IYF1" s="2" t="s">
        <v>8748</v>
      </c>
      <c r="IYG1" s="2" t="s">
        <v>8749</v>
      </c>
      <c r="IYH1" s="2" t="s">
        <v>8750</v>
      </c>
      <c r="IYI1" s="2" t="s">
        <v>8751</v>
      </c>
      <c r="IYJ1" s="2" t="s">
        <v>8752</v>
      </c>
      <c r="IYK1" s="2" t="s">
        <v>8753</v>
      </c>
      <c r="IYL1" s="2" t="s">
        <v>8754</v>
      </c>
      <c r="IYM1" s="2" t="s">
        <v>8755</v>
      </c>
      <c r="IYN1" s="2" t="s">
        <v>8756</v>
      </c>
      <c r="IYO1" s="2" t="s">
        <v>8757</v>
      </c>
      <c r="IYP1" s="2" t="s">
        <v>8758</v>
      </c>
      <c r="IYQ1" s="2" t="s">
        <v>8759</v>
      </c>
      <c r="IYR1" s="2" t="s">
        <v>8760</v>
      </c>
      <c r="IYS1" s="2" t="s">
        <v>8761</v>
      </c>
      <c r="IYT1" s="2" t="s">
        <v>8762</v>
      </c>
      <c r="IYU1" s="2" t="s">
        <v>8763</v>
      </c>
      <c r="IYV1" s="2" t="s">
        <v>8764</v>
      </c>
      <c r="IYW1" s="2" t="s">
        <v>8765</v>
      </c>
      <c r="IYX1" s="2" t="s">
        <v>8766</v>
      </c>
      <c r="IYY1" s="2" t="s">
        <v>8767</v>
      </c>
      <c r="IYZ1" s="2" t="s">
        <v>8768</v>
      </c>
      <c r="IZA1" s="2" t="s">
        <v>8769</v>
      </c>
      <c r="IZB1" s="2" t="s">
        <v>8770</v>
      </c>
      <c r="IZC1" s="2" t="s">
        <v>8771</v>
      </c>
      <c r="IZD1" s="2" t="s">
        <v>8772</v>
      </c>
      <c r="IZE1" s="2" t="s">
        <v>8773</v>
      </c>
      <c r="IZF1" s="2" t="s">
        <v>8774</v>
      </c>
      <c r="IZG1" s="2" t="s">
        <v>8775</v>
      </c>
      <c r="IZH1" s="2" t="s">
        <v>8776</v>
      </c>
      <c r="IZI1" s="2" t="s">
        <v>8777</v>
      </c>
      <c r="IZJ1" s="2" t="s">
        <v>8778</v>
      </c>
      <c r="IZK1" s="2" t="s">
        <v>8779</v>
      </c>
      <c r="IZL1" s="2" t="s">
        <v>8780</v>
      </c>
      <c r="IZM1" s="2" t="s">
        <v>8781</v>
      </c>
      <c r="IZN1" s="2" t="s">
        <v>8782</v>
      </c>
      <c r="IZO1" s="2" t="s">
        <v>8783</v>
      </c>
      <c r="IZP1" s="2" t="s">
        <v>8784</v>
      </c>
      <c r="IZQ1" s="2" t="s">
        <v>8785</v>
      </c>
      <c r="IZR1" s="2" t="s">
        <v>8786</v>
      </c>
      <c r="IZS1" s="2" t="s">
        <v>8787</v>
      </c>
      <c r="IZT1" s="2" t="s">
        <v>8788</v>
      </c>
      <c r="IZU1" s="2" t="s">
        <v>8789</v>
      </c>
      <c r="IZV1" s="2" t="s">
        <v>8790</v>
      </c>
      <c r="IZW1" s="2" t="s">
        <v>8791</v>
      </c>
      <c r="IZX1" s="2" t="s">
        <v>8792</v>
      </c>
      <c r="IZY1" s="2" t="s">
        <v>8793</v>
      </c>
      <c r="IZZ1" s="2" t="s">
        <v>8794</v>
      </c>
      <c r="JAA1" s="2" t="s">
        <v>8795</v>
      </c>
      <c r="JAB1" s="2" t="s">
        <v>8796</v>
      </c>
      <c r="JAC1" s="2" t="s">
        <v>8797</v>
      </c>
      <c r="JAD1" s="2" t="s">
        <v>8798</v>
      </c>
      <c r="JAE1" s="2" t="s">
        <v>8799</v>
      </c>
      <c r="JAF1" s="2" t="s">
        <v>8800</v>
      </c>
      <c r="JAG1" s="2" t="s">
        <v>8801</v>
      </c>
      <c r="JAH1" s="2" t="s">
        <v>8802</v>
      </c>
      <c r="JAI1" s="2" t="s">
        <v>8803</v>
      </c>
      <c r="JAJ1" s="2" t="s">
        <v>8804</v>
      </c>
      <c r="JAK1" s="2" t="s">
        <v>8805</v>
      </c>
      <c r="JAL1" s="2" t="s">
        <v>8806</v>
      </c>
      <c r="JAM1" s="2" t="s">
        <v>8807</v>
      </c>
      <c r="JAN1" s="2" t="s">
        <v>8808</v>
      </c>
      <c r="JAO1" s="2" t="s">
        <v>8809</v>
      </c>
      <c r="JAP1" s="2" t="s">
        <v>8810</v>
      </c>
      <c r="JAQ1" s="2" t="s">
        <v>8811</v>
      </c>
      <c r="JAR1" s="2" t="s">
        <v>8812</v>
      </c>
      <c r="JAS1" s="2" t="s">
        <v>8813</v>
      </c>
      <c r="JAT1" s="2" t="s">
        <v>8814</v>
      </c>
      <c r="JAU1" s="2" t="s">
        <v>8815</v>
      </c>
      <c r="JAV1" s="2" t="s">
        <v>8816</v>
      </c>
      <c r="JAW1" s="2" t="s">
        <v>8817</v>
      </c>
      <c r="JAX1" s="2" t="s">
        <v>8818</v>
      </c>
      <c r="JAY1" s="2" t="s">
        <v>8819</v>
      </c>
      <c r="JAZ1" s="2" t="s">
        <v>8820</v>
      </c>
      <c r="JBA1" s="2" t="s">
        <v>8821</v>
      </c>
      <c r="JBB1" s="2" t="s">
        <v>8822</v>
      </c>
      <c r="JBC1" s="2" t="s">
        <v>8823</v>
      </c>
      <c r="JBD1" s="2" t="s">
        <v>8824</v>
      </c>
      <c r="JBE1" s="2" t="s">
        <v>8825</v>
      </c>
      <c r="JBF1" s="2" t="s">
        <v>8826</v>
      </c>
      <c r="JBG1" s="2" t="s">
        <v>8827</v>
      </c>
      <c r="JBH1" s="2" t="s">
        <v>8828</v>
      </c>
      <c r="JBI1" s="2" t="s">
        <v>8829</v>
      </c>
      <c r="JBJ1" s="2" t="s">
        <v>8830</v>
      </c>
      <c r="JBK1" s="2" t="s">
        <v>8831</v>
      </c>
      <c r="JBL1" s="2" t="s">
        <v>8832</v>
      </c>
      <c r="JBM1" s="2" t="s">
        <v>8833</v>
      </c>
      <c r="JBN1" s="2" t="s">
        <v>8834</v>
      </c>
      <c r="JBO1" s="2" t="s">
        <v>8835</v>
      </c>
      <c r="JBP1" s="2" t="s">
        <v>8836</v>
      </c>
      <c r="JBQ1" s="2" t="s">
        <v>8837</v>
      </c>
      <c r="JBR1" s="2" t="s">
        <v>8838</v>
      </c>
      <c r="JBS1" s="2" t="s">
        <v>8839</v>
      </c>
      <c r="JBT1" s="2" t="s">
        <v>8840</v>
      </c>
      <c r="JBU1" s="2" t="s">
        <v>8841</v>
      </c>
      <c r="JBV1" s="2" t="s">
        <v>8842</v>
      </c>
      <c r="JBW1" s="2" t="s">
        <v>8843</v>
      </c>
      <c r="JBX1" s="2" t="s">
        <v>8844</v>
      </c>
      <c r="JBY1" s="2" t="s">
        <v>8845</v>
      </c>
      <c r="JBZ1" s="2" t="s">
        <v>8846</v>
      </c>
      <c r="JCA1" s="2" t="s">
        <v>8847</v>
      </c>
      <c r="JCB1" s="2" t="s">
        <v>8848</v>
      </c>
      <c r="JCC1" s="2" t="s">
        <v>8849</v>
      </c>
      <c r="JCD1" s="2" t="s">
        <v>8850</v>
      </c>
      <c r="JCE1" s="2" t="s">
        <v>8851</v>
      </c>
      <c r="JCF1" s="2" t="s">
        <v>8852</v>
      </c>
      <c r="JCG1" s="2" t="s">
        <v>8853</v>
      </c>
      <c r="JCH1" s="2" t="s">
        <v>8854</v>
      </c>
      <c r="JCI1" s="2" t="s">
        <v>8855</v>
      </c>
      <c r="JCJ1" s="2" t="s">
        <v>8856</v>
      </c>
      <c r="JCK1" s="2" t="s">
        <v>8857</v>
      </c>
      <c r="JCL1" s="2" t="s">
        <v>8858</v>
      </c>
      <c r="JCM1" s="2" t="s">
        <v>8859</v>
      </c>
      <c r="JCN1" s="2" t="s">
        <v>8860</v>
      </c>
      <c r="JCO1" s="2" t="s">
        <v>8861</v>
      </c>
      <c r="JCP1" s="2" t="s">
        <v>8862</v>
      </c>
      <c r="JCQ1" s="2" t="s">
        <v>8863</v>
      </c>
      <c r="JCR1" s="2" t="s">
        <v>8864</v>
      </c>
      <c r="JCS1" s="2" t="s">
        <v>8865</v>
      </c>
      <c r="JCT1" s="2" t="s">
        <v>8866</v>
      </c>
      <c r="JCU1" s="2" t="s">
        <v>8867</v>
      </c>
      <c r="JCV1" s="2" t="s">
        <v>8868</v>
      </c>
      <c r="JCW1" s="2" t="s">
        <v>8869</v>
      </c>
      <c r="JCX1" s="2" t="s">
        <v>8870</v>
      </c>
      <c r="JCY1" s="2" t="s">
        <v>8871</v>
      </c>
      <c r="JCZ1" s="2" t="s">
        <v>8872</v>
      </c>
      <c r="JDA1" s="2" t="s">
        <v>8873</v>
      </c>
      <c r="JDB1" s="2" t="s">
        <v>8874</v>
      </c>
      <c r="JDC1" s="2" t="s">
        <v>8875</v>
      </c>
      <c r="JDD1" s="2" t="s">
        <v>8876</v>
      </c>
      <c r="JDE1" s="2" t="s">
        <v>8877</v>
      </c>
      <c r="JDF1" s="2" t="s">
        <v>8878</v>
      </c>
      <c r="JDG1" s="2" t="s">
        <v>8879</v>
      </c>
      <c r="JDH1" s="2" t="s">
        <v>8880</v>
      </c>
      <c r="JDI1" s="2" t="s">
        <v>8881</v>
      </c>
      <c r="JDJ1" s="2" t="s">
        <v>8882</v>
      </c>
      <c r="JDK1" s="2" t="s">
        <v>8883</v>
      </c>
      <c r="JDL1" s="2" t="s">
        <v>8884</v>
      </c>
      <c r="JDM1" s="2" t="s">
        <v>8885</v>
      </c>
      <c r="JDN1" s="2" t="s">
        <v>8886</v>
      </c>
      <c r="JDO1" s="2" t="s">
        <v>8887</v>
      </c>
      <c r="JDP1" s="2" t="s">
        <v>8888</v>
      </c>
      <c r="JDQ1" s="2" t="s">
        <v>8889</v>
      </c>
      <c r="JDR1" s="2" t="s">
        <v>8890</v>
      </c>
      <c r="JDS1" s="2" t="s">
        <v>8891</v>
      </c>
      <c r="JDT1" s="2" t="s">
        <v>8892</v>
      </c>
      <c r="JDU1" s="2" t="s">
        <v>8893</v>
      </c>
      <c r="JDV1" s="2" t="s">
        <v>8894</v>
      </c>
      <c r="JDW1" s="2" t="s">
        <v>8895</v>
      </c>
      <c r="JDX1" s="2" t="s">
        <v>8896</v>
      </c>
      <c r="JDY1" s="2" t="s">
        <v>8897</v>
      </c>
      <c r="JDZ1" s="2" t="s">
        <v>8898</v>
      </c>
      <c r="JEA1" s="2" t="s">
        <v>8899</v>
      </c>
      <c r="JEB1" s="2" t="s">
        <v>8900</v>
      </c>
      <c r="JEC1" s="2" t="s">
        <v>8901</v>
      </c>
      <c r="JED1" s="2" t="s">
        <v>8902</v>
      </c>
      <c r="JEE1" s="2" t="s">
        <v>8903</v>
      </c>
      <c r="JEF1" s="2" t="s">
        <v>8904</v>
      </c>
      <c r="JEG1" s="2" t="s">
        <v>8905</v>
      </c>
      <c r="JEH1" s="2" t="s">
        <v>8906</v>
      </c>
      <c r="JEI1" s="2" t="s">
        <v>8907</v>
      </c>
      <c r="JEJ1" s="2" t="s">
        <v>8908</v>
      </c>
      <c r="JEK1" s="2" t="s">
        <v>8909</v>
      </c>
      <c r="JEL1" s="2" t="s">
        <v>8910</v>
      </c>
      <c r="JEM1" s="2" t="s">
        <v>8911</v>
      </c>
      <c r="JEN1" s="2" t="s">
        <v>8912</v>
      </c>
      <c r="JEO1" s="2" t="s">
        <v>8913</v>
      </c>
      <c r="JEP1" s="2" t="s">
        <v>8914</v>
      </c>
      <c r="JEQ1" s="2" t="s">
        <v>8915</v>
      </c>
      <c r="JER1" s="2" t="s">
        <v>8916</v>
      </c>
      <c r="JES1" s="2" t="s">
        <v>8917</v>
      </c>
      <c r="JET1" s="2" t="s">
        <v>8918</v>
      </c>
      <c r="JEU1" s="2" t="s">
        <v>8919</v>
      </c>
      <c r="JEV1" s="2" t="s">
        <v>8920</v>
      </c>
      <c r="JEW1" s="2" t="s">
        <v>8921</v>
      </c>
      <c r="JEX1" s="2" t="s">
        <v>8922</v>
      </c>
      <c r="JEY1" s="2" t="s">
        <v>8923</v>
      </c>
      <c r="JEZ1" s="2" t="s">
        <v>8924</v>
      </c>
      <c r="JFA1" s="2" t="s">
        <v>8925</v>
      </c>
      <c r="JFB1" s="2" t="s">
        <v>8926</v>
      </c>
      <c r="JFC1" s="2" t="s">
        <v>8927</v>
      </c>
      <c r="JFD1" s="2" t="s">
        <v>8928</v>
      </c>
      <c r="JFE1" s="2" t="s">
        <v>8929</v>
      </c>
      <c r="JFF1" s="2" t="s">
        <v>8930</v>
      </c>
      <c r="JFG1" s="2" t="s">
        <v>8931</v>
      </c>
      <c r="JFH1" s="2" t="s">
        <v>8932</v>
      </c>
      <c r="JFI1" s="2" t="s">
        <v>8933</v>
      </c>
      <c r="JFJ1" s="2" t="s">
        <v>8934</v>
      </c>
      <c r="JFK1" s="2" t="s">
        <v>8935</v>
      </c>
      <c r="JFL1" s="2" t="s">
        <v>8936</v>
      </c>
      <c r="JFM1" s="2" t="s">
        <v>8937</v>
      </c>
      <c r="JFN1" s="2" t="s">
        <v>8938</v>
      </c>
      <c r="JFO1" s="2" t="s">
        <v>8939</v>
      </c>
      <c r="JFP1" s="2" t="s">
        <v>8940</v>
      </c>
      <c r="JFQ1" s="2" t="s">
        <v>8941</v>
      </c>
      <c r="JFR1" s="2" t="s">
        <v>8942</v>
      </c>
      <c r="JFS1" s="2" t="s">
        <v>8943</v>
      </c>
      <c r="JFT1" s="2" t="s">
        <v>8944</v>
      </c>
      <c r="JFU1" s="2" t="s">
        <v>8945</v>
      </c>
      <c r="JFV1" s="2" t="s">
        <v>8946</v>
      </c>
      <c r="JFW1" s="2" t="s">
        <v>8947</v>
      </c>
      <c r="JFX1" s="2" t="s">
        <v>8948</v>
      </c>
      <c r="JFY1" s="2" t="s">
        <v>8949</v>
      </c>
      <c r="JFZ1" s="2" t="s">
        <v>8950</v>
      </c>
      <c r="JGA1" s="2" t="s">
        <v>8951</v>
      </c>
      <c r="JGB1" s="2" t="s">
        <v>8952</v>
      </c>
      <c r="JGC1" s="2" t="s">
        <v>8953</v>
      </c>
      <c r="JGD1" s="2" t="s">
        <v>8954</v>
      </c>
      <c r="JGE1" s="2" t="s">
        <v>8955</v>
      </c>
      <c r="JGF1" s="2" t="s">
        <v>8956</v>
      </c>
      <c r="JGG1" s="2" t="s">
        <v>8957</v>
      </c>
      <c r="JGH1" s="2" t="s">
        <v>8958</v>
      </c>
      <c r="JGI1" s="2" t="s">
        <v>8959</v>
      </c>
      <c r="JGJ1" s="2" t="s">
        <v>8960</v>
      </c>
      <c r="JGK1" s="2" t="s">
        <v>8961</v>
      </c>
      <c r="JGL1" s="2" t="s">
        <v>8962</v>
      </c>
      <c r="JGM1" s="2" t="s">
        <v>8963</v>
      </c>
      <c r="JGN1" s="2" t="s">
        <v>8964</v>
      </c>
      <c r="JGO1" s="2" t="s">
        <v>8965</v>
      </c>
      <c r="JGP1" s="2" t="s">
        <v>8966</v>
      </c>
      <c r="JGQ1" s="2" t="s">
        <v>8967</v>
      </c>
      <c r="JGR1" s="2" t="s">
        <v>8968</v>
      </c>
      <c r="JGS1" s="2" t="s">
        <v>8969</v>
      </c>
      <c r="JGT1" s="2" t="s">
        <v>8970</v>
      </c>
      <c r="JGU1" s="2" t="s">
        <v>8971</v>
      </c>
      <c r="JGV1" s="2" t="s">
        <v>8972</v>
      </c>
      <c r="JGW1" s="2" t="s">
        <v>8973</v>
      </c>
      <c r="JGX1" s="2" t="s">
        <v>8974</v>
      </c>
      <c r="JGY1" s="2" t="s">
        <v>8975</v>
      </c>
      <c r="JGZ1" s="2" t="s">
        <v>8976</v>
      </c>
      <c r="JHA1" s="2" t="s">
        <v>8977</v>
      </c>
      <c r="JHB1" s="2" t="s">
        <v>8978</v>
      </c>
      <c r="JHC1" s="2" t="s">
        <v>8979</v>
      </c>
      <c r="JHD1" s="2" t="s">
        <v>8980</v>
      </c>
      <c r="JHE1" s="2" t="s">
        <v>8981</v>
      </c>
      <c r="JHF1" s="2" t="s">
        <v>8982</v>
      </c>
      <c r="JHG1" s="2" t="s">
        <v>8983</v>
      </c>
      <c r="JHH1" s="2" t="s">
        <v>8984</v>
      </c>
      <c r="JHI1" s="2" t="s">
        <v>8985</v>
      </c>
      <c r="JHJ1" s="2" t="s">
        <v>8986</v>
      </c>
      <c r="JHK1" s="2" t="s">
        <v>8987</v>
      </c>
      <c r="JHL1" s="2" t="s">
        <v>8988</v>
      </c>
      <c r="JHM1" s="2" t="s">
        <v>8989</v>
      </c>
      <c r="JHN1" s="2" t="s">
        <v>8990</v>
      </c>
      <c r="JHO1" s="2" t="s">
        <v>8991</v>
      </c>
      <c r="JHP1" s="2" t="s">
        <v>8992</v>
      </c>
      <c r="JHQ1" s="2" t="s">
        <v>8993</v>
      </c>
      <c r="JHR1" s="2" t="s">
        <v>8994</v>
      </c>
      <c r="JHS1" s="2" t="s">
        <v>8995</v>
      </c>
      <c r="JHT1" s="2" t="s">
        <v>8996</v>
      </c>
      <c r="JHU1" s="2" t="s">
        <v>8997</v>
      </c>
      <c r="JHV1" s="2" t="s">
        <v>8998</v>
      </c>
      <c r="JHW1" s="2" t="s">
        <v>8999</v>
      </c>
      <c r="JHX1" s="2" t="s">
        <v>9000</v>
      </c>
      <c r="JHY1" s="2" t="s">
        <v>9001</v>
      </c>
      <c r="JHZ1" s="2" t="s">
        <v>9002</v>
      </c>
      <c r="JIA1" s="2" t="s">
        <v>9003</v>
      </c>
      <c r="JIB1" s="2" t="s">
        <v>9004</v>
      </c>
      <c r="JIC1" s="2" t="s">
        <v>9005</v>
      </c>
      <c r="JID1" s="2" t="s">
        <v>9006</v>
      </c>
      <c r="JIE1" s="2" t="s">
        <v>9007</v>
      </c>
      <c r="JIF1" s="2" t="s">
        <v>9008</v>
      </c>
      <c r="JIG1" s="2" t="s">
        <v>9009</v>
      </c>
      <c r="JIH1" s="2" t="s">
        <v>9010</v>
      </c>
      <c r="JII1" s="2" t="s">
        <v>9011</v>
      </c>
      <c r="JIJ1" s="2" t="s">
        <v>9012</v>
      </c>
      <c r="JIK1" s="2" t="s">
        <v>9013</v>
      </c>
      <c r="JIL1" s="2" t="s">
        <v>9014</v>
      </c>
      <c r="JIM1" s="2" t="s">
        <v>9015</v>
      </c>
      <c r="JIN1" s="2" t="s">
        <v>9016</v>
      </c>
      <c r="JIO1" s="2" t="s">
        <v>9017</v>
      </c>
      <c r="JIP1" s="2" t="s">
        <v>9018</v>
      </c>
      <c r="JIQ1" s="2" t="s">
        <v>9019</v>
      </c>
      <c r="JIR1" s="2" t="s">
        <v>9020</v>
      </c>
      <c r="JIS1" s="2" t="s">
        <v>9021</v>
      </c>
      <c r="JIT1" s="2" t="s">
        <v>9022</v>
      </c>
      <c r="JIU1" s="2" t="s">
        <v>9023</v>
      </c>
      <c r="JIV1" s="2" t="s">
        <v>9024</v>
      </c>
      <c r="JIW1" s="2" t="s">
        <v>9025</v>
      </c>
      <c r="JIX1" s="2" t="s">
        <v>9026</v>
      </c>
      <c r="JIY1" s="2" t="s">
        <v>9027</v>
      </c>
      <c r="JIZ1" s="2" t="s">
        <v>9028</v>
      </c>
      <c r="JJA1" s="2" t="s">
        <v>9029</v>
      </c>
      <c r="JJB1" s="2" t="s">
        <v>9030</v>
      </c>
      <c r="JJC1" s="2" t="s">
        <v>9031</v>
      </c>
      <c r="JJD1" s="2" t="s">
        <v>9032</v>
      </c>
      <c r="JJE1" s="2" t="s">
        <v>9033</v>
      </c>
      <c r="JJF1" s="2" t="s">
        <v>9034</v>
      </c>
      <c r="JJG1" s="2" t="s">
        <v>9035</v>
      </c>
      <c r="JJH1" s="2" t="s">
        <v>9036</v>
      </c>
      <c r="JJI1" s="2" t="s">
        <v>9037</v>
      </c>
      <c r="JJJ1" s="2" t="s">
        <v>9038</v>
      </c>
      <c r="JJK1" s="2" t="s">
        <v>9039</v>
      </c>
      <c r="JJL1" s="2" t="s">
        <v>9040</v>
      </c>
      <c r="JJM1" s="2" t="s">
        <v>9041</v>
      </c>
      <c r="JJN1" s="2" t="s">
        <v>9042</v>
      </c>
      <c r="JJO1" s="2" t="s">
        <v>9043</v>
      </c>
      <c r="JJP1" s="2" t="s">
        <v>9044</v>
      </c>
      <c r="JJQ1" s="2" t="s">
        <v>9045</v>
      </c>
      <c r="JJR1" s="2" t="s">
        <v>9046</v>
      </c>
      <c r="JJS1" s="2" t="s">
        <v>9047</v>
      </c>
      <c r="JJT1" s="2" t="s">
        <v>9048</v>
      </c>
      <c r="JJU1" s="2" t="s">
        <v>9049</v>
      </c>
      <c r="JJV1" s="2" t="s">
        <v>9050</v>
      </c>
      <c r="JJW1" s="2" t="s">
        <v>9051</v>
      </c>
      <c r="JJX1" s="2" t="s">
        <v>9052</v>
      </c>
      <c r="JJY1" s="2" t="s">
        <v>9053</v>
      </c>
      <c r="JJZ1" s="2" t="s">
        <v>9054</v>
      </c>
      <c r="JKA1" s="2" t="s">
        <v>9055</v>
      </c>
      <c r="JKB1" s="2" t="s">
        <v>9056</v>
      </c>
      <c r="JKC1" s="2" t="s">
        <v>9057</v>
      </c>
      <c r="JKD1" s="2" t="s">
        <v>9058</v>
      </c>
      <c r="JKE1" s="2" t="s">
        <v>9059</v>
      </c>
      <c r="JKF1" s="2" t="s">
        <v>9060</v>
      </c>
      <c r="JKG1" s="2" t="s">
        <v>9061</v>
      </c>
      <c r="JKH1" s="2" t="s">
        <v>9062</v>
      </c>
      <c r="JKI1" s="2" t="s">
        <v>9063</v>
      </c>
      <c r="JKJ1" s="2" t="s">
        <v>9064</v>
      </c>
      <c r="JKK1" s="2" t="s">
        <v>9065</v>
      </c>
      <c r="JKL1" s="2" t="s">
        <v>9066</v>
      </c>
      <c r="JKM1" s="2" t="s">
        <v>9067</v>
      </c>
      <c r="JKN1" s="2" t="s">
        <v>9068</v>
      </c>
      <c r="JKO1" s="2" t="s">
        <v>9069</v>
      </c>
      <c r="JKP1" s="2" t="s">
        <v>9070</v>
      </c>
      <c r="JKQ1" s="2" t="s">
        <v>9071</v>
      </c>
      <c r="JKR1" s="2" t="s">
        <v>9072</v>
      </c>
      <c r="JKS1" s="2" t="s">
        <v>9073</v>
      </c>
      <c r="JKT1" s="2" t="s">
        <v>9074</v>
      </c>
      <c r="JKU1" s="2" t="s">
        <v>9075</v>
      </c>
      <c r="JKV1" s="2" t="s">
        <v>9076</v>
      </c>
      <c r="JKW1" s="2" t="s">
        <v>9077</v>
      </c>
      <c r="JKX1" s="2" t="s">
        <v>9078</v>
      </c>
      <c r="JKY1" s="2" t="s">
        <v>9079</v>
      </c>
      <c r="JKZ1" s="2" t="s">
        <v>9080</v>
      </c>
      <c r="JLA1" s="2" t="s">
        <v>9081</v>
      </c>
      <c r="JLB1" s="2" t="s">
        <v>9082</v>
      </c>
      <c r="JLC1" s="2" t="s">
        <v>9083</v>
      </c>
      <c r="JLD1" s="2" t="s">
        <v>9084</v>
      </c>
      <c r="JLE1" s="2" t="s">
        <v>9085</v>
      </c>
      <c r="JLF1" s="2" t="s">
        <v>9086</v>
      </c>
      <c r="JLG1" s="2" t="s">
        <v>9087</v>
      </c>
      <c r="JLH1" s="2" t="s">
        <v>9088</v>
      </c>
      <c r="JLI1" s="2" t="s">
        <v>9089</v>
      </c>
      <c r="JLJ1" s="2" t="s">
        <v>9090</v>
      </c>
      <c r="JLK1" s="2" t="s">
        <v>9091</v>
      </c>
      <c r="JLL1" s="2" t="s">
        <v>9092</v>
      </c>
      <c r="JLM1" s="2" t="s">
        <v>9093</v>
      </c>
      <c r="JLN1" s="2" t="s">
        <v>9094</v>
      </c>
      <c r="JLO1" s="2" t="s">
        <v>9095</v>
      </c>
      <c r="JLP1" s="2" t="s">
        <v>9096</v>
      </c>
      <c r="JLQ1" s="2" t="s">
        <v>9097</v>
      </c>
      <c r="JLR1" s="2" t="s">
        <v>9098</v>
      </c>
      <c r="JLS1" s="2" t="s">
        <v>9099</v>
      </c>
      <c r="JLT1" s="2" t="s">
        <v>9100</v>
      </c>
      <c r="JLU1" s="2" t="s">
        <v>9101</v>
      </c>
      <c r="JLV1" s="2" t="s">
        <v>9102</v>
      </c>
      <c r="JLW1" s="2" t="s">
        <v>9103</v>
      </c>
      <c r="JLX1" s="2" t="s">
        <v>9104</v>
      </c>
      <c r="JLY1" s="2" t="s">
        <v>9105</v>
      </c>
      <c r="JLZ1" s="2" t="s">
        <v>9106</v>
      </c>
      <c r="JMA1" s="2" t="s">
        <v>9107</v>
      </c>
      <c r="JMB1" s="2" t="s">
        <v>9108</v>
      </c>
      <c r="JMC1" s="2" t="s">
        <v>9109</v>
      </c>
      <c r="JMD1" s="2" t="s">
        <v>9110</v>
      </c>
      <c r="JME1" s="2" t="s">
        <v>9111</v>
      </c>
      <c r="JMF1" s="2" t="s">
        <v>9112</v>
      </c>
      <c r="JMG1" s="2" t="s">
        <v>9113</v>
      </c>
      <c r="JMH1" s="2" t="s">
        <v>9114</v>
      </c>
      <c r="JMI1" s="2" t="s">
        <v>9115</v>
      </c>
      <c r="JMJ1" s="2" t="s">
        <v>9116</v>
      </c>
      <c r="JMK1" s="2" t="s">
        <v>9117</v>
      </c>
      <c r="JML1" s="2" t="s">
        <v>9118</v>
      </c>
      <c r="JMM1" s="2" t="s">
        <v>9119</v>
      </c>
      <c r="JMN1" s="2" t="s">
        <v>9120</v>
      </c>
      <c r="JMO1" s="2" t="s">
        <v>9121</v>
      </c>
      <c r="JMP1" s="2" t="s">
        <v>9122</v>
      </c>
      <c r="JMQ1" s="2" t="s">
        <v>9123</v>
      </c>
      <c r="JMR1" s="2" t="s">
        <v>9124</v>
      </c>
      <c r="JMS1" s="2" t="s">
        <v>9125</v>
      </c>
      <c r="JMT1" s="2" t="s">
        <v>9126</v>
      </c>
      <c r="JMU1" s="2" t="s">
        <v>9127</v>
      </c>
      <c r="JMV1" s="2" t="s">
        <v>9128</v>
      </c>
      <c r="JMW1" s="2" t="s">
        <v>9129</v>
      </c>
      <c r="JMX1" s="2" t="s">
        <v>9130</v>
      </c>
      <c r="JMY1" s="2" t="s">
        <v>9131</v>
      </c>
      <c r="JMZ1" s="2" t="s">
        <v>9132</v>
      </c>
      <c r="JNA1" s="2" t="s">
        <v>9133</v>
      </c>
      <c r="JNB1" s="2" t="s">
        <v>9134</v>
      </c>
      <c r="JNC1" s="2" t="s">
        <v>9135</v>
      </c>
      <c r="JND1" s="2" t="s">
        <v>9136</v>
      </c>
      <c r="JNE1" s="2" t="s">
        <v>9137</v>
      </c>
      <c r="JNF1" s="2" t="s">
        <v>9138</v>
      </c>
      <c r="JNG1" s="2" t="s">
        <v>9139</v>
      </c>
      <c r="JNH1" s="2" t="s">
        <v>9140</v>
      </c>
      <c r="JNI1" s="2" t="s">
        <v>9141</v>
      </c>
      <c r="JNJ1" s="2" t="s">
        <v>9142</v>
      </c>
      <c r="JNK1" s="2" t="s">
        <v>9143</v>
      </c>
      <c r="JNL1" s="2" t="s">
        <v>9144</v>
      </c>
      <c r="JNM1" s="2" t="s">
        <v>9145</v>
      </c>
      <c r="JNN1" s="2" t="s">
        <v>9146</v>
      </c>
      <c r="JNO1" s="2" t="s">
        <v>9147</v>
      </c>
      <c r="JNP1" s="2" t="s">
        <v>9148</v>
      </c>
      <c r="JNQ1" s="2" t="s">
        <v>9149</v>
      </c>
      <c r="JNR1" s="2" t="s">
        <v>9150</v>
      </c>
      <c r="JNS1" s="2" t="s">
        <v>9151</v>
      </c>
      <c r="JNT1" s="2" t="s">
        <v>9152</v>
      </c>
      <c r="JNU1" s="2" t="s">
        <v>9153</v>
      </c>
      <c r="JNV1" s="2" t="s">
        <v>9154</v>
      </c>
      <c r="JNW1" s="2" t="s">
        <v>9155</v>
      </c>
      <c r="JNX1" s="2" t="s">
        <v>9156</v>
      </c>
      <c r="JNY1" s="2" t="s">
        <v>9157</v>
      </c>
      <c r="JNZ1" s="2" t="s">
        <v>9158</v>
      </c>
      <c r="JOA1" s="2" t="s">
        <v>9159</v>
      </c>
      <c r="JOB1" s="2" t="s">
        <v>9160</v>
      </c>
      <c r="JOC1" s="2" t="s">
        <v>9161</v>
      </c>
      <c r="JOD1" s="2" t="s">
        <v>9162</v>
      </c>
      <c r="JOE1" s="2" t="s">
        <v>9163</v>
      </c>
      <c r="JOF1" s="2" t="s">
        <v>9164</v>
      </c>
      <c r="JOG1" s="2" t="s">
        <v>9165</v>
      </c>
      <c r="JOH1" s="2" t="s">
        <v>9166</v>
      </c>
      <c r="JOI1" s="2" t="s">
        <v>9167</v>
      </c>
      <c r="JOJ1" s="2" t="s">
        <v>9168</v>
      </c>
      <c r="JOK1" s="2" t="s">
        <v>9169</v>
      </c>
      <c r="JOL1" s="2" t="s">
        <v>9170</v>
      </c>
      <c r="JOM1" s="2" t="s">
        <v>9171</v>
      </c>
      <c r="JON1" s="2" t="s">
        <v>9172</v>
      </c>
      <c r="JOO1" s="2" t="s">
        <v>9173</v>
      </c>
      <c r="JOP1" s="2" t="s">
        <v>9174</v>
      </c>
      <c r="JOQ1" s="2" t="s">
        <v>9175</v>
      </c>
      <c r="JOR1" s="2" t="s">
        <v>9176</v>
      </c>
      <c r="JOS1" s="2" t="s">
        <v>9177</v>
      </c>
      <c r="JOT1" s="2" t="s">
        <v>9178</v>
      </c>
      <c r="JOU1" s="2" t="s">
        <v>9179</v>
      </c>
      <c r="JOV1" s="2" t="s">
        <v>9180</v>
      </c>
      <c r="JOW1" s="2" t="s">
        <v>9181</v>
      </c>
      <c r="JOX1" s="2" t="s">
        <v>9182</v>
      </c>
      <c r="JOY1" s="2" t="s">
        <v>9183</v>
      </c>
      <c r="JOZ1" s="2" t="s">
        <v>9184</v>
      </c>
      <c r="JPA1" s="2" t="s">
        <v>9185</v>
      </c>
      <c r="JPB1" s="2" t="s">
        <v>9186</v>
      </c>
      <c r="JPC1" s="2" t="s">
        <v>9187</v>
      </c>
      <c r="JPD1" s="2" t="s">
        <v>9188</v>
      </c>
      <c r="JPE1" s="2" t="s">
        <v>9189</v>
      </c>
      <c r="JPF1" s="2" t="s">
        <v>9190</v>
      </c>
      <c r="JPG1" s="2" t="s">
        <v>9191</v>
      </c>
      <c r="JPH1" s="2" t="s">
        <v>9192</v>
      </c>
      <c r="JPI1" s="2" t="s">
        <v>9193</v>
      </c>
      <c r="JPJ1" s="2" t="s">
        <v>9194</v>
      </c>
      <c r="JPK1" s="2" t="s">
        <v>9195</v>
      </c>
      <c r="JPL1" s="2" t="s">
        <v>9196</v>
      </c>
      <c r="JPM1" s="2" t="s">
        <v>9197</v>
      </c>
      <c r="JPN1" s="2" t="s">
        <v>9198</v>
      </c>
      <c r="JPO1" s="2" t="s">
        <v>9199</v>
      </c>
      <c r="JPP1" s="2" t="s">
        <v>9200</v>
      </c>
      <c r="JPQ1" s="2" t="s">
        <v>9201</v>
      </c>
      <c r="JPR1" s="2" t="s">
        <v>9202</v>
      </c>
      <c r="JPS1" s="2" t="s">
        <v>9203</v>
      </c>
      <c r="JPT1" s="2" t="s">
        <v>9204</v>
      </c>
      <c r="JPU1" s="2" t="s">
        <v>9205</v>
      </c>
      <c r="JPV1" s="2" t="s">
        <v>9206</v>
      </c>
      <c r="JPW1" s="2" t="s">
        <v>9207</v>
      </c>
      <c r="JPX1" s="2" t="s">
        <v>9208</v>
      </c>
      <c r="JPY1" s="2" t="s">
        <v>9209</v>
      </c>
      <c r="JPZ1" s="2" t="s">
        <v>9210</v>
      </c>
      <c r="JQA1" s="2" t="s">
        <v>9211</v>
      </c>
      <c r="JQB1" s="2" t="s">
        <v>9212</v>
      </c>
      <c r="JQC1" s="2" t="s">
        <v>9213</v>
      </c>
      <c r="JQD1" s="2" t="s">
        <v>9214</v>
      </c>
      <c r="JQE1" s="2" t="s">
        <v>9215</v>
      </c>
      <c r="JQF1" s="2" t="s">
        <v>9216</v>
      </c>
      <c r="JQG1" s="2" t="s">
        <v>9217</v>
      </c>
      <c r="JQH1" s="2" t="s">
        <v>9218</v>
      </c>
      <c r="JQI1" s="2" t="s">
        <v>9219</v>
      </c>
      <c r="JQJ1" s="2" t="s">
        <v>9220</v>
      </c>
      <c r="JQK1" s="2" t="s">
        <v>9221</v>
      </c>
      <c r="JQL1" s="2" t="s">
        <v>9222</v>
      </c>
      <c r="JQM1" s="2" t="s">
        <v>9223</v>
      </c>
      <c r="JQN1" s="2" t="s">
        <v>9224</v>
      </c>
      <c r="JQO1" s="2" t="s">
        <v>9225</v>
      </c>
      <c r="JQP1" s="2" t="s">
        <v>9226</v>
      </c>
      <c r="JQQ1" s="2" t="s">
        <v>9227</v>
      </c>
      <c r="JQR1" s="2" t="s">
        <v>9228</v>
      </c>
      <c r="JQS1" s="2" t="s">
        <v>9229</v>
      </c>
      <c r="JQT1" s="2" t="s">
        <v>9230</v>
      </c>
      <c r="JQU1" s="2" t="s">
        <v>9231</v>
      </c>
      <c r="JQV1" s="2" t="s">
        <v>9232</v>
      </c>
      <c r="JQW1" s="2" t="s">
        <v>9233</v>
      </c>
      <c r="JQX1" s="2" t="s">
        <v>9234</v>
      </c>
      <c r="JQY1" s="2" t="s">
        <v>9235</v>
      </c>
      <c r="JQZ1" s="2" t="s">
        <v>9236</v>
      </c>
      <c r="JRA1" s="2" t="s">
        <v>9237</v>
      </c>
      <c r="JRB1" s="2" t="s">
        <v>9238</v>
      </c>
      <c r="JRC1" s="2" t="s">
        <v>9239</v>
      </c>
      <c r="JRD1" s="2" t="s">
        <v>9240</v>
      </c>
      <c r="JRE1" s="2" t="s">
        <v>9241</v>
      </c>
      <c r="JRF1" s="2" t="s">
        <v>9242</v>
      </c>
      <c r="JRG1" s="2" t="s">
        <v>9243</v>
      </c>
      <c r="JRH1" s="2" t="s">
        <v>9244</v>
      </c>
      <c r="JRI1" s="2" t="s">
        <v>9245</v>
      </c>
      <c r="JRJ1" s="2" t="s">
        <v>9246</v>
      </c>
      <c r="JRK1" s="2" t="s">
        <v>9247</v>
      </c>
      <c r="JRL1" s="2" t="s">
        <v>9248</v>
      </c>
      <c r="JRM1" s="2" t="s">
        <v>9249</v>
      </c>
      <c r="JRN1" s="2" t="s">
        <v>9250</v>
      </c>
      <c r="JRO1" s="2" t="s">
        <v>9251</v>
      </c>
      <c r="JRP1" s="2" t="s">
        <v>9252</v>
      </c>
      <c r="JRQ1" s="2" t="s">
        <v>9253</v>
      </c>
      <c r="JRR1" s="2" t="s">
        <v>9254</v>
      </c>
      <c r="JRS1" s="2" t="s">
        <v>9255</v>
      </c>
      <c r="JRT1" s="2" t="s">
        <v>9256</v>
      </c>
      <c r="JRU1" s="2" t="s">
        <v>9257</v>
      </c>
      <c r="JRV1" s="2" t="s">
        <v>9258</v>
      </c>
      <c r="JRW1" s="2" t="s">
        <v>9259</v>
      </c>
      <c r="JRX1" s="2" t="s">
        <v>9260</v>
      </c>
      <c r="JRY1" s="2" t="s">
        <v>9261</v>
      </c>
      <c r="JRZ1" s="2" t="s">
        <v>9262</v>
      </c>
      <c r="JSA1" s="2" t="s">
        <v>9263</v>
      </c>
      <c r="JSB1" s="2" t="s">
        <v>9264</v>
      </c>
      <c r="JSC1" s="2" t="s">
        <v>9265</v>
      </c>
      <c r="JSD1" s="2" t="s">
        <v>9266</v>
      </c>
      <c r="JSE1" s="2" t="s">
        <v>9267</v>
      </c>
      <c r="JSF1" s="2" t="s">
        <v>9268</v>
      </c>
      <c r="JSG1" s="2" t="s">
        <v>9269</v>
      </c>
      <c r="JSH1" s="2" t="s">
        <v>9270</v>
      </c>
      <c r="JSI1" s="2" t="s">
        <v>9271</v>
      </c>
      <c r="JSJ1" s="2" t="s">
        <v>9272</v>
      </c>
      <c r="JSK1" s="2" t="s">
        <v>9273</v>
      </c>
      <c r="JSL1" s="2" t="s">
        <v>9274</v>
      </c>
      <c r="JSM1" s="2" t="s">
        <v>9275</v>
      </c>
      <c r="JSN1" s="2" t="s">
        <v>9276</v>
      </c>
      <c r="JSO1" s="2" t="s">
        <v>9277</v>
      </c>
      <c r="JSP1" s="2" t="s">
        <v>9278</v>
      </c>
      <c r="JSQ1" s="2" t="s">
        <v>9279</v>
      </c>
      <c r="JSR1" s="2" t="s">
        <v>9280</v>
      </c>
      <c r="JSS1" s="2" t="s">
        <v>9281</v>
      </c>
      <c r="JST1" s="2" t="s">
        <v>9282</v>
      </c>
      <c r="JSU1" s="2" t="s">
        <v>9283</v>
      </c>
      <c r="JSV1" s="2" t="s">
        <v>9284</v>
      </c>
      <c r="JSW1" s="2" t="s">
        <v>9285</v>
      </c>
      <c r="JSX1" s="2" t="s">
        <v>9286</v>
      </c>
      <c r="JSY1" s="2" t="s">
        <v>9287</v>
      </c>
      <c r="JSZ1" s="2" t="s">
        <v>9288</v>
      </c>
      <c r="JTA1" s="2" t="s">
        <v>9289</v>
      </c>
      <c r="JTB1" s="2" t="s">
        <v>9290</v>
      </c>
      <c r="JTC1" s="2" t="s">
        <v>9291</v>
      </c>
      <c r="JTD1" s="2" t="s">
        <v>9292</v>
      </c>
      <c r="JTE1" s="2" t="s">
        <v>9293</v>
      </c>
      <c r="JTF1" s="2" t="s">
        <v>9294</v>
      </c>
      <c r="JTG1" s="2" t="s">
        <v>9295</v>
      </c>
      <c r="JTH1" s="2" t="s">
        <v>9296</v>
      </c>
      <c r="JTI1" s="2" t="s">
        <v>9297</v>
      </c>
      <c r="JTJ1" s="2" t="s">
        <v>9298</v>
      </c>
      <c r="JTK1" s="2" t="s">
        <v>9299</v>
      </c>
      <c r="JTL1" s="2" t="s">
        <v>9300</v>
      </c>
      <c r="JTM1" s="2" t="s">
        <v>9301</v>
      </c>
      <c r="JTN1" s="2" t="s">
        <v>9302</v>
      </c>
      <c r="JTO1" s="2" t="s">
        <v>9303</v>
      </c>
      <c r="JTP1" s="2" t="s">
        <v>9304</v>
      </c>
      <c r="JTQ1" s="2" t="s">
        <v>9305</v>
      </c>
      <c r="JTR1" s="2" t="s">
        <v>9306</v>
      </c>
      <c r="JTS1" s="2" t="s">
        <v>9307</v>
      </c>
      <c r="JTT1" s="2" t="s">
        <v>9308</v>
      </c>
      <c r="JTU1" s="2" t="s">
        <v>9309</v>
      </c>
      <c r="JTV1" s="2" t="s">
        <v>9310</v>
      </c>
      <c r="JTW1" s="2" t="s">
        <v>9311</v>
      </c>
      <c r="JTX1" s="2" t="s">
        <v>9312</v>
      </c>
      <c r="JTY1" s="2" t="s">
        <v>9313</v>
      </c>
      <c r="JTZ1" s="2" t="s">
        <v>9314</v>
      </c>
      <c r="JUA1" s="2" t="s">
        <v>9315</v>
      </c>
      <c r="JUB1" s="2" t="s">
        <v>9316</v>
      </c>
      <c r="JUC1" s="2" t="s">
        <v>9317</v>
      </c>
      <c r="JUD1" s="2" t="s">
        <v>9318</v>
      </c>
      <c r="JUE1" s="2" t="s">
        <v>9319</v>
      </c>
      <c r="JUF1" s="2" t="s">
        <v>9320</v>
      </c>
      <c r="JUG1" s="2" t="s">
        <v>9321</v>
      </c>
      <c r="JUH1" s="2" t="s">
        <v>9322</v>
      </c>
      <c r="JUI1" s="2" t="s">
        <v>9323</v>
      </c>
      <c r="JUJ1" s="2" t="s">
        <v>9324</v>
      </c>
      <c r="JUK1" s="2" t="s">
        <v>9325</v>
      </c>
      <c r="JUL1" s="2" t="s">
        <v>9326</v>
      </c>
      <c r="JUM1" s="2" t="s">
        <v>9327</v>
      </c>
      <c r="JUN1" s="2" t="s">
        <v>9328</v>
      </c>
      <c r="JUO1" s="2" t="s">
        <v>9329</v>
      </c>
      <c r="JUP1" s="2" t="s">
        <v>9330</v>
      </c>
      <c r="JUQ1" s="2" t="s">
        <v>9331</v>
      </c>
      <c r="JUR1" s="2" t="s">
        <v>9332</v>
      </c>
      <c r="JUS1" s="2" t="s">
        <v>9333</v>
      </c>
      <c r="JUT1" s="2" t="s">
        <v>9334</v>
      </c>
      <c r="JUU1" s="2" t="s">
        <v>9335</v>
      </c>
      <c r="JUV1" s="2" t="s">
        <v>9336</v>
      </c>
      <c r="JUW1" s="2" t="s">
        <v>9337</v>
      </c>
      <c r="JUX1" s="2" t="s">
        <v>9338</v>
      </c>
      <c r="JUY1" s="2" t="s">
        <v>9339</v>
      </c>
      <c r="JUZ1" s="2" t="s">
        <v>9340</v>
      </c>
      <c r="JVA1" s="2" t="s">
        <v>9341</v>
      </c>
      <c r="JVB1" s="2" t="s">
        <v>9342</v>
      </c>
      <c r="JVC1" s="2" t="s">
        <v>9343</v>
      </c>
      <c r="JVD1" s="2" t="s">
        <v>9344</v>
      </c>
      <c r="JVE1" s="2" t="s">
        <v>9345</v>
      </c>
      <c r="JVF1" s="2" t="s">
        <v>9346</v>
      </c>
      <c r="JVG1" s="2" t="s">
        <v>9347</v>
      </c>
      <c r="JVH1" s="2" t="s">
        <v>9348</v>
      </c>
      <c r="JVI1" s="2" t="s">
        <v>9349</v>
      </c>
      <c r="JVJ1" s="2" t="s">
        <v>9350</v>
      </c>
      <c r="JVK1" s="2" t="s">
        <v>9351</v>
      </c>
      <c r="JVL1" s="2" t="s">
        <v>9352</v>
      </c>
      <c r="JVM1" s="2" t="s">
        <v>9353</v>
      </c>
      <c r="JVN1" s="2" t="s">
        <v>9354</v>
      </c>
      <c r="JVO1" s="2" t="s">
        <v>9355</v>
      </c>
      <c r="JVP1" s="2" t="s">
        <v>9356</v>
      </c>
      <c r="JVQ1" s="2" t="s">
        <v>9357</v>
      </c>
      <c r="JVR1" s="2" t="s">
        <v>9358</v>
      </c>
      <c r="JVS1" s="2" t="s">
        <v>9359</v>
      </c>
      <c r="JVT1" s="2" t="s">
        <v>9360</v>
      </c>
      <c r="JVU1" s="2" t="s">
        <v>9361</v>
      </c>
      <c r="JVV1" s="2" t="s">
        <v>9362</v>
      </c>
      <c r="JVW1" s="2" t="s">
        <v>9363</v>
      </c>
      <c r="JVX1" s="2" t="s">
        <v>9364</v>
      </c>
      <c r="JVY1" s="2" t="s">
        <v>9365</v>
      </c>
      <c r="JVZ1" s="2" t="s">
        <v>9366</v>
      </c>
      <c r="JWA1" s="2" t="s">
        <v>9367</v>
      </c>
      <c r="JWB1" s="2" t="s">
        <v>9368</v>
      </c>
      <c r="JWC1" s="2" t="s">
        <v>9369</v>
      </c>
      <c r="JWD1" s="2" t="s">
        <v>9370</v>
      </c>
      <c r="JWE1" s="2" t="s">
        <v>9371</v>
      </c>
      <c r="JWF1" s="2" t="s">
        <v>9372</v>
      </c>
      <c r="JWG1" s="2" t="s">
        <v>9373</v>
      </c>
      <c r="JWH1" s="2" t="s">
        <v>9374</v>
      </c>
      <c r="JWI1" s="2" t="s">
        <v>9375</v>
      </c>
      <c r="JWJ1" s="2" t="s">
        <v>9376</v>
      </c>
      <c r="JWK1" s="2" t="s">
        <v>9377</v>
      </c>
      <c r="JWL1" s="2" t="s">
        <v>9378</v>
      </c>
      <c r="JWM1" s="2" t="s">
        <v>9379</v>
      </c>
      <c r="JWN1" s="2" t="s">
        <v>9380</v>
      </c>
      <c r="JWO1" s="2" t="s">
        <v>9381</v>
      </c>
      <c r="JWP1" s="2" t="s">
        <v>9382</v>
      </c>
      <c r="JWQ1" s="2" t="s">
        <v>9383</v>
      </c>
      <c r="JWR1" s="2" t="s">
        <v>9384</v>
      </c>
      <c r="JWS1" s="2" t="s">
        <v>9385</v>
      </c>
      <c r="JWT1" s="2" t="s">
        <v>9386</v>
      </c>
      <c r="JWU1" s="2" t="s">
        <v>9387</v>
      </c>
      <c r="JWV1" s="2" t="s">
        <v>9388</v>
      </c>
      <c r="JWW1" s="2" t="s">
        <v>9389</v>
      </c>
      <c r="JWX1" s="2" t="s">
        <v>9390</v>
      </c>
      <c r="JWY1" s="2" t="s">
        <v>9391</v>
      </c>
      <c r="JWZ1" s="2" t="s">
        <v>9392</v>
      </c>
      <c r="JXA1" s="2" t="s">
        <v>9393</v>
      </c>
      <c r="JXB1" s="2" t="s">
        <v>9394</v>
      </c>
      <c r="JXC1" s="2" t="s">
        <v>9395</v>
      </c>
      <c r="JXD1" s="2" t="s">
        <v>9396</v>
      </c>
      <c r="JXE1" s="2" t="s">
        <v>9397</v>
      </c>
      <c r="JXF1" s="2" t="s">
        <v>9398</v>
      </c>
      <c r="JXG1" s="2" t="s">
        <v>9399</v>
      </c>
      <c r="JXH1" s="2" t="s">
        <v>9400</v>
      </c>
      <c r="JXI1" s="2" t="s">
        <v>9401</v>
      </c>
      <c r="JXJ1" s="2" t="s">
        <v>9402</v>
      </c>
      <c r="JXK1" s="2" t="s">
        <v>9403</v>
      </c>
      <c r="JXL1" s="2" t="s">
        <v>9404</v>
      </c>
      <c r="JXM1" s="2" t="s">
        <v>9405</v>
      </c>
      <c r="JXN1" s="2" t="s">
        <v>9406</v>
      </c>
      <c r="JXO1" s="2" t="s">
        <v>9407</v>
      </c>
      <c r="JXP1" s="2" t="s">
        <v>9408</v>
      </c>
      <c r="JXQ1" s="2" t="s">
        <v>9409</v>
      </c>
      <c r="JXR1" s="2" t="s">
        <v>9410</v>
      </c>
      <c r="JXS1" s="2" t="s">
        <v>9411</v>
      </c>
      <c r="JXT1" s="2" t="s">
        <v>9412</v>
      </c>
      <c r="JXU1" s="2" t="s">
        <v>9413</v>
      </c>
      <c r="JXV1" s="2" t="s">
        <v>9414</v>
      </c>
      <c r="JXW1" s="2" t="s">
        <v>9415</v>
      </c>
      <c r="JXX1" s="2" t="s">
        <v>9416</v>
      </c>
      <c r="JXY1" s="2" t="s">
        <v>9417</v>
      </c>
      <c r="JXZ1" s="2" t="s">
        <v>9418</v>
      </c>
      <c r="JYA1" s="2" t="s">
        <v>9419</v>
      </c>
      <c r="JYB1" s="2" t="s">
        <v>9420</v>
      </c>
      <c r="JYC1" s="2" t="s">
        <v>9421</v>
      </c>
      <c r="JYD1" s="2" t="s">
        <v>9422</v>
      </c>
      <c r="JYE1" s="2" t="s">
        <v>9423</v>
      </c>
      <c r="JYF1" s="2" t="s">
        <v>9424</v>
      </c>
      <c r="JYG1" s="2" t="s">
        <v>9425</v>
      </c>
      <c r="JYH1" s="2" t="s">
        <v>9426</v>
      </c>
      <c r="JYI1" s="2" t="s">
        <v>9427</v>
      </c>
      <c r="JYJ1" s="2" t="s">
        <v>9428</v>
      </c>
      <c r="JYK1" s="2" t="s">
        <v>9429</v>
      </c>
      <c r="JYL1" s="2" t="s">
        <v>9430</v>
      </c>
      <c r="JYM1" s="2" t="s">
        <v>9431</v>
      </c>
      <c r="JYN1" s="2" t="s">
        <v>9432</v>
      </c>
      <c r="JYO1" s="2" t="s">
        <v>9433</v>
      </c>
      <c r="JYP1" s="2" t="s">
        <v>9434</v>
      </c>
      <c r="JYQ1" s="2" t="s">
        <v>9435</v>
      </c>
      <c r="JYR1" s="2" t="s">
        <v>9436</v>
      </c>
      <c r="JYS1" s="2" t="s">
        <v>9437</v>
      </c>
      <c r="JYT1" s="2" t="s">
        <v>9438</v>
      </c>
      <c r="JYU1" s="2" t="s">
        <v>9439</v>
      </c>
      <c r="JYV1" s="2" t="s">
        <v>9440</v>
      </c>
      <c r="JYW1" s="2" t="s">
        <v>9441</v>
      </c>
      <c r="JYX1" s="2" t="s">
        <v>9442</v>
      </c>
      <c r="JYY1" s="2" t="s">
        <v>9443</v>
      </c>
      <c r="JYZ1" s="2" t="s">
        <v>9444</v>
      </c>
      <c r="JZA1" s="2" t="s">
        <v>9445</v>
      </c>
      <c r="JZB1" s="2" t="s">
        <v>9446</v>
      </c>
      <c r="JZC1" s="2" t="s">
        <v>9447</v>
      </c>
      <c r="JZD1" s="2" t="s">
        <v>9448</v>
      </c>
      <c r="JZE1" s="2" t="s">
        <v>9449</v>
      </c>
      <c r="JZF1" s="2" t="s">
        <v>9450</v>
      </c>
      <c r="JZG1" s="2" t="s">
        <v>9451</v>
      </c>
      <c r="JZH1" s="2" t="s">
        <v>9452</v>
      </c>
      <c r="JZI1" s="2" t="s">
        <v>9453</v>
      </c>
      <c r="JZJ1" s="2" t="s">
        <v>9454</v>
      </c>
      <c r="JZK1" s="2" t="s">
        <v>9455</v>
      </c>
      <c r="JZL1" s="2" t="s">
        <v>9456</v>
      </c>
      <c r="JZM1" s="2" t="s">
        <v>9457</v>
      </c>
      <c r="JZN1" s="2" t="s">
        <v>9458</v>
      </c>
      <c r="JZO1" s="2" t="s">
        <v>9459</v>
      </c>
      <c r="JZP1" s="2" t="s">
        <v>9460</v>
      </c>
      <c r="JZQ1" s="2" t="s">
        <v>9461</v>
      </c>
      <c r="JZR1" s="2" t="s">
        <v>9462</v>
      </c>
      <c r="JZS1" s="2" t="s">
        <v>9463</v>
      </c>
      <c r="JZT1" s="2" t="s">
        <v>9464</v>
      </c>
      <c r="JZU1" s="2" t="s">
        <v>9465</v>
      </c>
      <c r="JZV1" s="2" t="s">
        <v>9466</v>
      </c>
      <c r="JZW1" s="2" t="s">
        <v>9467</v>
      </c>
      <c r="JZX1" s="2" t="s">
        <v>9468</v>
      </c>
      <c r="JZY1" s="2" t="s">
        <v>9469</v>
      </c>
      <c r="JZZ1" s="2" t="s">
        <v>9470</v>
      </c>
      <c r="KAA1" s="2" t="s">
        <v>9471</v>
      </c>
      <c r="KAB1" s="2" t="s">
        <v>9472</v>
      </c>
      <c r="KAC1" s="2" t="s">
        <v>9473</v>
      </c>
      <c r="KAD1" s="2" t="s">
        <v>9474</v>
      </c>
      <c r="KAE1" s="2" t="s">
        <v>9475</v>
      </c>
      <c r="KAF1" s="2" t="s">
        <v>9476</v>
      </c>
      <c r="KAG1" s="2" t="s">
        <v>9477</v>
      </c>
      <c r="KAH1" s="2" t="s">
        <v>9478</v>
      </c>
      <c r="KAI1" s="2" t="s">
        <v>9479</v>
      </c>
      <c r="KAJ1" s="2" t="s">
        <v>9480</v>
      </c>
      <c r="KAK1" s="2" t="s">
        <v>9481</v>
      </c>
      <c r="KAL1" s="2" t="s">
        <v>9482</v>
      </c>
      <c r="KAM1" s="2" t="s">
        <v>9483</v>
      </c>
      <c r="KAN1" s="2" t="s">
        <v>9484</v>
      </c>
      <c r="KAO1" s="2" t="s">
        <v>9485</v>
      </c>
      <c r="KAP1" s="2" t="s">
        <v>9486</v>
      </c>
      <c r="KAQ1" s="2" t="s">
        <v>9487</v>
      </c>
      <c r="KAR1" s="2" t="s">
        <v>9488</v>
      </c>
      <c r="KAS1" s="2" t="s">
        <v>9489</v>
      </c>
      <c r="KAT1" s="2" t="s">
        <v>9490</v>
      </c>
      <c r="KAU1" s="2" t="s">
        <v>9491</v>
      </c>
      <c r="KAV1" s="2" t="s">
        <v>9492</v>
      </c>
      <c r="KAW1" s="2" t="s">
        <v>9493</v>
      </c>
      <c r="KAX1" s="2" t="s">
        <v>9494</v>
      </c>
      <c r="KAY1" s="2" t="s">
        <v>9495</v>
      </c>
      <c r="KAZ1" s="2" t="s">
        <v>9496</v>
      </c>
      <c r="KBA1" s="2" t="s">
        <v>9497</v>
      </c>
      <c r="KBB1" s="2" t="s">
        <v>9498</v>
      </c>
      <c r="KBC1" s="2" t="s">
        <v>9499</v>
      </c>
      <c r="KBD1" s="2" t="s">
        <v>9500</v>
      </c>
      <c r="KBE1" s="2" t="s">
        <v>9501</v>
      </c>
      <c r="KBF1" s="2" t="s">
        <v>9502</v>
      </c>
      <c r="KBG1" s="2" t="s">
        <v>9503</v>
      </c>
      <c r="KBH1" s="2" t="s">
        <v>9504</v>
      </c>
      <c r="KBI1" s="2" t="s">
        <v>9505</v>
      </c>
      <c r="KBJ1" s="2" t="s">
        <v>9506</v>
      </c>
      <c r="KBK1" s="2" t="s">
        <v>9507</v>
      </c>
      <c r="KBL1" s="2" t="s">
        <v>9508</v>
      </c>
      <c r="KBM1" s="2" t="s">
        <v>9509</v>
      </c>
      <c r="KBN1" s="2" t="s">
        <v>9510</v>
      </c>
      <c r="KBO1" s="2" t="s">
        <v>9511</v>
      </c>
      <c r="KBP1" s="2" t="s">
        <v>9512</v>
      </c>
      <c r="KBQ1" s="2" t="s">
        <v>9513</v>
      </c>
      <c r="KBR1" s="2" t="s">
        <v>9514</v>
      </c>
      <c r="KBS1" s="2" t="s">
        <v>9515</v>
      </c>
      <c r="KBT1" s="2" t="s">
        <v>9516</v>
      </c>
      <c r="KBU1" s="2" t="s">
        <v>9517</v>
      </c>
      <c r="KBV1" s="2" t="s">
        <v>9518</v>
      </c>
      <c r="KBW1" s="2" t="s">
        <v>9519</v>
      </c>
      <c r="KBX1" s="2" t="s">
        <v>9520</v>
      </c>
      <c r="KBY1" s="2" t="s">
        <v>9521</v>
      </c>
      <c r="KBZ1" s="2" t="s">
        <v>9522</v>
      </c>
      <c r="KCA1" s="2" t="s">
        <v>9523</v>
      </c>
      <c r="KCB1" s="2" t="s">
        <v>9524</v>
      </c>
      <c r="KCC1" s="2" t="s">
        <v>9525</v>
      </c>
      <c r="KCD1" s="2" t="s">
        <v>9526</v>
      </c>
      <c r="KCE1" s="2" t="s">
        <v>9527</v>
      </c>
      <c r="KCF1" s="2" t="s">
        <v>9528</v>
      </c>
      <c r="KCG1" s="2" t="s">
        <v>9529</v>
      </c>
      <c r="KCH1" s="2" t="s">
        <v>9530</v>
      </c>
      <c r="KCI1" s="2" t="s">
        <v>9531</v>
      </c>
      <c r="KCJ1" s="2" t="s">
        <v>9532</v>
      </c>
      <c r="KCK1" s="2" t="s">
        <v>9533</v>
      </c>
      <c r="KCL1" s="2" t="s">
        <v>9534</v>
      </c>
      <c r="KCM1" s="2" t="s">
        <v>9535</v>
      </c>
      <c r="KCN1" s="2" t="s">
        <v>9536</v>
      </c>
      <c r="KCO1" s="2" t="s">
        <v>9537</v>
      </c>
      <c r="KCP1" s="2" t="s">
        <v>9538</v>
      </c>
      <c r="KCQ1" s="2" t="s">
        <v>9539</v>
      </c>
      <c r="KCR1" s="2" t="s">
        <v>9540</v>
      </c>
      <c r="KCS1" s="2" t="s">
        <v>9541</v>
      </c>
      <c r="KCT1" s="2" t="s">
        <v>9542</v>
      </c>
      <c r="KCU1" s="2" t="s">
        <v>9543</v>
      </c>
      <c r="KCV1" s="2" t="s">
        <v>9544</v>
      </c>
      <c r="KCW1" s="2" t="s">
        <v>9545</v>
      </c>
      <c r="KCX1" s="2" t="s">
        <v>9546</v>
      </c>
      <c r="KCY1" s="2" t="s">
        <v>9547</v>
      </c>
      <c r="KCZ1" s="2" t="s">
        <v>9548</v>
      </c>
      <c r="KDA1" s="2" t="s">
        <v>9549</v>
      </c>
      <c r="KDB1" s="2" t="s">
        <v>9550</v>
      </c>
      <c r="KDC1" s="2" t="s">
        <v>9551</v>
      </c>
      <c r="KDD1" s="2" t="s">
        <v>9552</v>
      </c>
      <c r="KDE1" s="2" t="s">
        <v>9553</v>
      </c>
      <c r="KDF1" s="2" t="s">
        <v>9554</v>
      </c>
      <c r="KDG1" s="2" t="s">
        <v>9555</v>
      </c>
      <c r="KDH1" s="2" t="s">
        <v>9556</v>
      </c>
      <c r="KDI1" s="2" t="s">
        <v>9557</v>
      </c>
      <c r="KDJ1" s="2" t="s">
        <v>9558</v>
      </c>
      <c r="KDK1" s="2" t="s">
        <v>9559</v>
      </c>
      <c r="KDL1" s="2" t="s">
        <v>9560</v>
      </c>
      <c r="KDM1" s="2" t="s">
        <v>9561</v>
      </c>
      <c r="KDN1" s="2" t="s">
        <v>9562</v>
      </c>
      <c r="KDO1" s="2" t="s">
        <v>9563</v>
      </c>
      <c r="KDP1" s="2" t="s">
        <v>9564</v>
      </c>
      <c r="KDQ1" s="2" t="s">
        <v>9565</v>
      </c>
      <c r="KDR1" s="2" t="s">
        <v>9566</v>
      </c>
      <c r="KDS1" s="2" t="s">
        <v>9567</v>
      </c>
      <c r="KDT1" s="2" t="s">
        <v>9568</v>
      </c>
      <c r="KDU1" s="2" t="s">
        <v>9569</v>
      </c>
      <c r="KDV1" s="2" t="s">
        <v>9570</v>
      </c>
      <c r="KDW1" s="2" t="s">
        <v>9571</v>
      </c>
      <c r="KDX1" s="2" t="s">
        <v>9572</v>
      </c>
      <c r="KDY1" s="2" t="s">
        <v>9573</v>
      </c>
      <c r="KDZ1" s="2" t="s">
        <v>9574</v>
      </c>
      <c r="KEA1" s="2" t="s">
        <v>9575</v>
      </c>
      <c r="KEB1" s="2" t="s">
        <v>9576</v>
      </c>
      <c r="KEC1" s="2" t="s">
        <v>9577</v>
      </c>
      <c r="KED1" s="2" t="s">
        <v>9578</v>
      </c>
      <c r="KEE1" s="2" t="s">
        <v>9579</v>
      </c>
      <c r="KEF1" s="2" t="s">
        <v>9580</v>
      </c>
      <c r="KEG1" s="2" t="s">
        <v>9581</v>
      </c>
      <c r="KEH1" s="2" t="s">
        <v>9582</v>
      </c>
      <c r="KEI1" s="2" t="s">
        <v>9583</v>
      </c>
      <c r="KEJ1" s="2" t="s">
        <v>9584</v>
      </c>
      <c r="KEK1" s="2" t="s">
        <v>9585</v>
      </c>
      <c r="KEL1" s="2" t="s">
        <v>9586</v>
      </c>
      <c r="KEM1" s="2" t="s">
        <v>9587</v>
      </c>
      <c r="KEN1" s="2" t="s">
        <v>9588</v>
      </c>
      <c r="KEO1" s="2" t="s">
        <v>9589</v>
      </c>
      <c r="KEP1" s="2" t="s">
        <v>9590</v>
      </c>
      <c r="KEQ1" s="2" t="s">
        <v>9591</v>
      </c>
      <c r="KER1" s="2" t="s">
        <v>9592</v>
      </c>
      <c r="KES1" s="2" t="s">
        <v>9593</v>
      </c>
      <c r="KET1" s="2" t="s">
        <v>9594</v>
      </c>
      <c r="KEU1" s="2" t="s">
        <v>9595</v>
      </c>
      <c r="KEV1" s="2" t="s">
        <v>9596</v>
      </c>
      <c r="KEW1" s="2" t="s">
        <v>9597</v>
      </c>
      <c r="KEX1" s="2" t="s">
        <v>9598</v>
      </c>
      <c r="KEY1" s="2" t="s">
        <v>9599</v>
      </c>
      <c r="KEZ1" s="2" t="s">
        <v>9600</v>
      </c>
      <c r="KFA1" s="2" t="s">
        <v>9601</v>
      </c>
      <c r="KFB1" s="2" t="s">
        <v>9602</v>
      </c>
      <c r="KFC1" s="2" t="s">
        <v>9603</v>
      </c>
      <c r="KFD1" s="2" t="s">
        <v>9604</v>
      </c>
      <c r="KFE1" s="2" t="s">
        <v>9605</v>
      </c>
      <c r="KFF1" s="2" t="s">
        <v>9606</v>
      </c>
      <c r="KFG1" s="2" t="s">
        <v>9607</v>
      </c>
      <c r="KFH1" s="2" t="s">
        <v>9608</v>
      </c>
      <c r="KFI1" s="2" t="s">
        <v>9609</v>
      </c>
      <c r="KFJ1" s="2" t="s">
        <v>9610</v>
      </c>
      <c r="KFK1" s="2" t="s">
        <v>9611</v>
      </c>
      <c r="KFL1" s="2" t="s">
        <v>9612</v>
      </c>
      <c r="KFM1" s="2" t="s">
        <v>9613</v>
      </c>
      <c r="KFN1" s="2" t="s">
        <v>9614</v>
      </c>
      <c r="KFO1" s="2" t="s">
        <v>9615</v>
      </c>
      <c r="KFP1" s="2" t="s">
        <v>9616</v>
      </c>
      <c r="KFQ1" s="2" t="s">
        <v>9617</v>
      </c>
      <c r="KFR1" s="2" t="s">
        <v>9618</v>
      </c>
      <c r="KFS1" s="2" t="s">
        <v>9619</v>
      </c>
      <c r="KFT1" s="2" t="s">
        <v>9620</v>
      </c>
      <c r="KFU1" s="2" t="s">
        <v>9621</v>
      </c>
      <c r="KFV1" s="2" t="s">
        <v>9622</v>
      </c>
      <c r="KFW1" s="2" t="s">
        <v>9623</v>
      </c>
      <c r="KFX1" s="2" t="s">
        <v>9624</v>
      </c>
      <c r="KFY1" s="2" t="s">
        <v>9625</v>
      </c>
      <c r="KFZ1" s="2" t="s">
        <v>9626</v>
      </c>
      <c r="KGA1" s="2" t="s">
        <v>9627</v>
      </c>
      <c r="KGB1" s="2" t="s">
        <v>9628</v>
      </c>
      <c r="KGC1" s="2" t="s">
        <v>9629</v>
      </c>
      <c r="KGD1" s="2" t="s">
        <v>9630</v>
      </c>
      <c r="KGE1" s="2" t="s">
        <v>9631</v>
      </c>
      <c r="KGF1" s="2" t="s">
        <v>9632</v>
      </c>
      <c r="KGG1" s="2" t="s">
        <v>9633</v>
      </c>
      <c r="KGH1" s="2" t="s">
        <v>9634</v>
      </c>
      <c r="KGI1" s="2" t="s">
        <v>9635</v>
      </c>
      <c r="KGJ1" s="2" t="s">
        <v>9636</v>
      </c>
      <c r="KGK1" s="2" t="s">
        <v>9637</v>
      </c>
      <c r="KGL1" s="2" t="s">
        <v>9638</v>
      </c>
      <c r="KGM1" s="2" t="s">
        <v>9639</v>
      </c>
      <c r="KGN1" s="2" t="s">
        <v>9640</v>
      </c>
      <c r="KGO1" s="2" t="s">
        <v>9641</v>
      </c>
      <c r="KGP1" s="2" t="s">
        <v>9642</v>
      </c>
      <c r="KGQ1" s="2" t="s">
        <v>9643</v>
      </c>
      <c r="KGR1" s="2" t="s">
        <v>9644</v>
      </c>
      <c r="KGS1" s="2" t="s">
        <v>9645</v>
      </c>
      <c r="KGT1" s="2" t="s">
        <v>9646</v>
      </c>
      <c r="KGU1" s="2" t="s">
        <v>9647</v>
      </c>
      <c r="KGV1" s="2" t="s">
        <v>9648</v>
      </c>
      <c r="KGW1" s="2" t="s">
        <v>9649</v>
      </c>
      <c r="KGX1" s="2" t="s">
        <v>9650</v>
      </c>
      <c r="KGY1" s="2" t="s">
        <v>9651</v>
      </c>
      <c r="KGZ1" s="2" t="s">
        <v>9652</v>
      </c>
      <c r="KHA1" s="2" t="s">
        <v>9653</v>
      </c>
      <c r="KHB1" s="2" t="s">
        <v>9654</v>
      </c>
      <c r="KHC1" s="2" t="s">
        <v>9655</v>
      </c>
      <c r="KHD1" s="2" t="s">
        <v>9656</v>
      </c>
      <c r="KHE1" s="2" t="s">
        <v>9657</v>
      </c>
      <c r="KHF1" s="2" t="s">
        <v>9658</v>
      </c>
      <c r="KHG1" s="2" t="s">
        <v>9659</v>
      </c>
      <c r="KHH1" s="2" t="s">
        <v>9660</v>
      </c>
      <c r="KHI1" s="2" t="s">
        <v>9661</v>
      </c>
      <c r="KHJ1" s="2" t="s">
        <v>9662</v>
      </c>
      <c r="KHK1" s="2" t="s">
        <v>9663</v>
      </c>
      <c r="KHL1" s="2" t="s">
        <v>9664</v>
      </c>
      <c r="KHM1" s="2" t="s">
        <v>9665</v>
      </c>
      <c r="KHN1" s="2" t="s">
        <v>9666</v>
      </c>
      <c r="KHO1" s="2" t="s">
        <v>9667</v>
      </c>
      <c r="KHP1" s="2" t="s">
        <v>9668</v>
      </c>
      <c r="KHQ1" s="2" t="s">
        <v>9669</v>
      </c>
      <c r="KHR1" s="2" t="s">
        <v>9670</v>
      </c>
      <c r="KHS1" s="2" t="s">
        <v>9671</v>
      </c>
      <c r="KHT1" s="2" t="s">
        <v>9672</v>
      </c>
      <c r="KHU1" s="2" t="s">
        <v>9673</v>
      </c>
      <c r="KHV1" s="2" t="s">
        <v>9674</v>
      </c>
      <c r="KHW1" s="2" t="s">
        <v>9675</v>
      </c>
      <c r="KHX1" s="2" t="s">
        <v>9676</v>
      </c>
      <c r="KHY1" s="2" t="s">
        <v>9677</v>
      </c>
      <c r="KHZ1" s="2" t="s">
        <v>9678</v>
      </c>
      <c r="KIA1" s="2" t="s">
        <v>9679</v>
      </c>
      <c r="KIB1" s="2" t="s">
        <v>9680</v>
      </c>
      <c r="KIC1" s="2" t="s">
        <v>9681</v>
      </c>
      <c r="KID1" s="2" t="s">
        <v>9682</v>
      </c>
      <c r="KIE1" s="2" t="s">
        <v>9683</v>
      </c>
      <c r="KIF1" s="2" t="s">
        <v>9684</v>
      </c>
      <c r="KIG1" s="2" t="s">
        <v>9685</v>
      </c>
      <c r="KIH1" s="2" t="s">
        <v>9686</v>
      </c>
      <c r="KII1" s="2" t="s">
        <v>9687</v>
      </c>
      <c r="KIJ1" s="2" t="s">
        <v>9688</v>
      </c>
      <c r="KIK1" s="2" t="s">
        <v>9689</v>
      </c>
      <c r="KIL1" s="2" t="s">
        <v>9690</v>
      </c>
      <c r="KIM1" s="2" t="s">
        <v>9691</v>
      </c>
      <c r="KIN1" s="2" t="s">
        <v>9692</v>
      </c>
      <c r="KIO1" s="2" t="s">
        <v>9693</v>
      </c>
      <c r="KIP1" s="2" t="s">
        <v>9694</v>
      </c>
      <c r="KIQ1" s="2" t="s">
        <v>9695</v>
      </c>
      <c r="KIR1" s="2" t="s">
        <v>9696</v>
      </c>
      <c r="KIS1" s="2" t="s">
        <v>9697</v>
      </c>
      <c r="KIT1" s="2" t="s">
        <v>9698</v>
      </c>
      <c r="KIU1" s="2" t="s">
        <v>9699</v>
      </c>
      <c r="KIV1" s="2" t="s">
        <v>9700</v>
      </c>
      <c r="KIW1" s="2" t="s">
        <v>9701</v>
      </c>
      <c r="KIX1" s="2" t="s">
        <v>9702</v>
      </c>
      <c r="KIY1" s="2" t="s">
        <v>9703</v>
      </c>
      <c r="KIZ1" s="2" t="s">
        <v>9704</v>
      </c>
      <c r="KJA1" s="2" t="s">
        <v>9705</v>
      </c>
      <c r="KJB1" s="2" t="s">
        <v>9706</v>
      </c>
      <c r="KJC1" s="2" t="s">
        <v>9707</v>
      </c>
      <c r="KJD1" s="2" t="s">
        <v>9708</v>
      </c>
      <c r="KJE1" s="2" t="s">
        <v>9709</v>
      </c>
      <c r="KJF1" s="2" t="s">
        <v>9710</v>
      </c>
      <c r="KJG1" s="2" t="s">
        <v>9711</v>
      </c>
      <c r="KJH1" s="2" t="s">
        <v>9712</v>
      </c>
      <c r="KJI1" s="2" t="s">
        <v>9713</v>
      </c>
      <c r="KJJ1" s="2" t="s">
        <v>9714</v>
      </c>
      <c r="KJK1" s="2" t="s">
        <v>9715</v>
      </c>
      <c r="KJL1" s="2" t="s">
        <v>9716</v>
      </c>
      <c r="KJM1" s="2" t="s">
        <v>9717</v>
      </c>
      <c r="KJN1" s="2" t="s">
        <v>9718</v>
      </c>
      <c r="KJO1" s="2" t="s">
        <v>9719</v>
      </c>
      <c r="KJP1" s="2" t="s">
        <v>9720</v>
      </c>
      <c r="KJQ1" s="2" t="s">
        <v>9721</v>
      </c>
      <c r="KJR1" s="2" t="s">
        <v>9722</v>
      </c>
      <c r="KJS1" s="2" t="s">
        <v>9723</v>
      </c>
      <c r="KJT1" s="2" t="s">
        <v>9724</v>
      </c>
      <c r="KJU1" s="2" t="s">
        <v>9725</v>
      </c>
      <c r="KJV1" s="2" t="s">
        <v>9726</v>
      </c>
      <c r="KJW1" s="2" t="s">
        <v>9727</v>
      </c>
      <c r="KJX1" s="2" t="s">
        <v>9728</v>
      </c>
      <c r="KJY1" s="2" t="s">
        <v>9729</v>
      </c>
      <c r="KJZ1" s="2" t="s">
        <v>9730</v>
      </c>
      <c r="KKA1" s="2" t="s">
        <v>9731</v>
      </c>
      <c r="KKB1" s="2" t="s">
        <v>9732</v>
      </c>
      <c r="KKC1" s="2" t="s">
        <v>9733</v>
      </c>
      <c r="KKD1" s="2" t="s">
        <v>9734</v>
      </c>
      <c r="KKE1" s="2" t="s">
        <v>9735</v>
      </c>
      <c r="KKF1" s="2" t="s">
        <v>9736</v>
      </c>
      <c r="KKG1" s="2" t="s">
        <v>9737</v>
      </c>
      <c r="KKH1" s="2" t="s">
        <v>9738</v>
      </c>
      <c r="KKI1" s="2" t="s">
        <v>9739</v>
      </c>
      <c r="KKJ1" s="2" t="s">
        <v>9740</v>
      </c>
      <c r="KKK1" s="2" t="s">
        <v>9741</v>
      </c>
      <c r="KKL1" s="2" t="s">
        <v>9742</v>
      </c>
      <c r="KKM1" s="2" t="s">
        <v>9743</v>
      </c>
      <c r="KKN1" s="2" t="s">
        <v>9744</v>
      </c>
      <c r="KKO1" s="2" t="s">
        <v>9745</v>
      </c>
      <c r="KKP1" s="2" t="s">
        <v>9746</v>
      </c>
      <c r="KKQ1" s="2" t="s">
        <v>9747</v>
      </c>
      <c r="KKR1" s="2" t="s">
        <v>9748</v>
      </c>
      <c r="KKS1" s="2" t="s">
        <v>9749</v>
      </c>
      <c r="KKT1" s="2" t="s">
        <v>9750</v>
      </c>
      <c r="KKU1" s="2" t="s">
        <v>9751</v>
      </c>
      <c r="KKV1" s="2" t="s">
        <v>9752</v>
      </c>
      <c r="KKW1" s="2" t="s">
        <v>9753</v>
      </c>
      <c r="KKX1" s="2" t="s">
        <v>9754</v>
      </c>
      <c r="KKY1" s="2" t="s">
        <v>9755</v>
      </c>
      <c r="KKZ1" s="2" t="s">
        <v>9756</v>
      </c>
      <c r="KLA1" s="2" t="s">
        <v>9757</v>
      </c>
      <c r="KLB1" s="2" t="s">
        <v>9758</v>
      </c>
      <c r="KLC1" s="2" t="s">
        <v>9759</v>
      </c>
      <c r="KLD1" s="2" t="s">
        <v>9760</v>
      </c>
      <c r="KLE1" s="2" t="s">
        <v>9761</v>
      </c>
      <c r="KLF1" s="2" t="s">
        <v>9762</v>
      </c>
      <c r="KLG1" s="2" t="s">
        <v>9763</v>
      </c>
      <c r="KLH1" s="2" t="s">
        <v>9764</v>
      </c>
      <c r="KLI1" s="2" t="s">
        <v>9765</v>
      </c>
      <c r="KLJ1" s="2" t="s">
        <v>9766</v>
      </c>
      <c r="KLK1" s="2" t="s">
        <v>9767</v>
      </c>
      <c r="KLL1" s="2" t="s">
        <v>9768</v>
      </c>
      <c r="KLM1" s="2" t="s">
        <v>9769</v>
      </c>
      <c r="KLN1" s="2" t="s">
        <v>9770</v>
      </c>
      <c r="KLO1" s="2" t="s">
        <v>9771</v>
      </c>
      <c r="KLP1" s="2" t="s">
        <v>9772</v>
      </c>
      <c r="KLQ1" s="2" t="s">
        <v>9773</v>
      </c>
      <c r="KLR1" s="2" t="s">
        <v>9774</v>
      </c>
      <c r="KLS1" s="2" t="s">
        <v>9775</v>
      </c>
      <c r="KLT1" s="2" t="s">
        <v>9776</v>
      </c>
      <c r="KLU1" s="2" t="s">
        <v>9777</v>
      </c>
      <c r="KLV1" s="2" t="s">
        <v>9778</v>
      </c>
      <c r="KLW1" s="2" t="s">
        <v>9779</v>
      </c>
      <c r="KLX1" s="2" t="s">
        <v>9780</v>
      </c>
      <c r="KLY1" s="2" t="s">
        <v>9781</v>
      </c>
      <c r="KLZ1" s="2" t="s">
        <v>9782</v>
      </c>
      <c r="KMA1" s="2" t="s">
        <v>9783</v>
      </c>
      <c r="KMB1" s="2" t="s">
        <v>9784</v>
      </c>
      <c r="KMC1" s="2" t="s">
        <v>9785</v>
      </c>
      <c r="KMD1" s="2" t="s">
        <v>9786</v>
      </c>
      <c r="KME1" s="2" t="s">
        <v>9787</v>
      </c>
      <c r="KMF1" s="2" t="s">
        <v>9788</v>
      </c>
      <c r="KMG1" s="2" t="s">
        <v>9789</v>
      </c>
      <c r="KMH1" s="2" t="s">
        <v>9790</v>
      </c>
      <c r="KMI1" s="2" t="s">
        <v>9791</v>
      </c>
      <c r="KMJ1" s="2" t="s">
        <v>9792</v>
      </c>
      <c r="KMK1" s="2" t="s">
        <v>9793</v>
      </c>
      <c r="KML1" s="2" t="s">
        <v>9794</v>
      </c>
      <c r="KMM1" s="2" t="s">
        <v>9795</v>
      </c>
      <c r="KMN1" s="2" t="s">
        <v>9796</v>
      </c>
      <c r="KMO1" s="2" t="s">
        <v>9797</v>
      </c>
      <c r="KMP1" s="2" t="s">
        <v>9798</v>
      </c>
      <c r="KMQ1" s="2" t="s">
        <v>9799</v>
      </c>
      <c r="KMR1" s="2" t="s">
        <v>9800</v>
      </c>
      <c r="KMS1" s="2" t="s">
        <v>9801</v>
      </c>
      <c r="KMT1" s="2" t="s">
        <v>9802</v>
      </c>
      <c r="KMU1" s="2" t="s">
        <v>9803</v>
      </c>
      <c r="KMV1" s="2" t="s">
        <v>9804</v>
      </c>
      <c r="KMW1" s="2" t="s">
        <v>9805</v>
      </c>
      <c r="KMX1" s="2" t="s">
        <v>9806</v>
      </c>
      <c r="KMY1" s="2" t="s">
        <v>9807</v>
      </c>
      <c r="KMZ1" s="2" t="s">
        <v>9808</v>
      </c>
      <c r="KNA1" s="2" t="s">
        <v>9809</v>
      </c>
      <c r="KNB1" s="2" t="s">
        <v>9810</v>
      </c>
      <c r="KNC1" s="2" t="s">
        <v>9811</v>
      </c>
      <c r="KND1" s="2" t="s">
        <v>9812</v>
      </c>
      <c r="KNE1" s="2" t="s">
        <v>9813</v>
      </c>
      <c r="KNF1" s="2" t="s">
        <v>9814</v>
      </c>
      <c r="KNG1" s="2" t="s">
        <v>9815</v>
      </c>
      <c r="KNH1" s="2" t="s">
        <v>9816</v>
      </c>
      <c r="KNI1" s="2" t="s">
        <v>9817</v>
      </c>
      <c r="KNJ1" s="2" t="s">
        <v>9818</v>
      </c>
      <c r="KNK1" s="2" t="s">
        <v>9819</v>
      </c>
      <c r="KNL1" s="2" t="s">
        <v>9820</v>
      </c>
      <c r="KNM1" s="2" t="s">
        <v>9821</v>
      </c>
      <c r="KNN1" s="2" t="s">
        <v>9822</v>
      </c>
      <c r="KNO1" s="2" t="s">
        <v>9823</v>
      </c>
      <c r="KNP1" s="2" t="s">
        <v>9824</v>
      </c>
      <c r="KNQ1" s="2" t="s">
        <v>9825</v>
      </c>
      <c r="KNR1" s="2" t="s">
        <v>9826</v>
      </c>
      <c r="KNS1" s="2" t="s">
        <v>9827</v>
      </c>
      <c r="KNT1" s="2" t="s">
        <v>9828</v>
      </c>
      <c r="KNU1" s="2" t="s">
        <v>9829</v>
      </c>
      <c r="KNV1" s="2" t="s">
        <v>9830</v>
      </c>
      <c r="KNW1" s="2" t="s">
        <v>9831</v>
      </c>
      <c r="KNX1" s="2" t="s">
        <v>9832</v>
      </c>
      <c r="KNY1" s="2" t="s">
        <v>9833</v>
      </c>
      <c r="KNZ1" s="2" t="s">
        <v>9834</v>
      </c>
      <c r="KOA1" s="2" t="s">
        <v>9835</v>
      </c>
      <c r="KOB1" s="2" t="s">
        <v>9836</v>
      </c>
      <c r="KOC1" s="2" t="s">
        <v>9837</v>
      </c>
      <c r="KOD1" s="2" t="s">
        <v>9838</v>
      </c>
      <c r="KOE1" s="2" t="s">
        <v>9839</v>
      </c>
      <c r="KOF1" s="2" t="s">
        <v>9840</v>
      </c>
      <c r="KOG1" s="2" t="s">
        <v>9841</v>
      </c>
      <c r="KOH1" s="2" t="s">
        <v>9842</v>
      </c>
      <c r="KOI1" s="2" t="s">
        <v>9843</v>
      </c>
      <c r="KOJ1" s="2" t="s">
        <v>9844</v>
      </c>
      <c r="KOK1" s="2" t="s">
        <v>9845</v>
      </c>
      <c r="KOL1" s="2" t="s">
        <v>9846</v>
      </c>
      <c r="KOM1" s="2" t="s">
        <v>9847</v>
      </c>
      <c r="KON1" s="2" t="s">
        <v>9848</v>
      </c>
      <c r="KOO1" s="2" t="s">
        <v>9849</v>
      </c>
      <c r="KOP1" s="2" t="s">
        <v>9850</v>
      </c>
      <c r="KOQ1" s="2" t="s">
        <v>9851</v>
      </c>
      <c r="KOR1" s="2" t="s">
        <v>9852</v>
      </c>
      <c r="KOS1" s="2" t="s">
        <v>9853</v>
      </c>
      <c r="KOT1" s="2" t="s">
        <v>9854</v>
      </c>
      <c r="KOU1" s="2" t="s">
        <v>9855</v>
      </c>
      <c r="KOV1" s="2" t="s">
        <v>9856</v>
      </c>
      <c r="KOW1" s="2" t="s">
        <v>9857</v>
      </c>
      <c r="KOX1" s="2" t="s">
        <v>9858</v>
      </c>
      <c r="KOY1" s="2" t="s">
        <v>9859</v>
      </c>
      <c r="KOZ1" s="2" t="s">
        <v>9860</v>
      </c>
      <c r="KPA1" s="2" t="s">
        <v>9861</v>
      </c>
      <c r="KPB1" s="2" t="s">
        <v>9862</v>
      </c>
      <c r="KPC1" s="2" t="s">
        <v>9863</v>
      </c>
      <c r="KPD1" s="2" t="s">
        <v>9864</v>
      </c>
      <c r="KPE1" s="2" t="s">
        <v>9865</v>
      </c>
      <c r="KPF1" s="2" t="s">
        <v>9866</v>
      </c>
      <c r="KPG1" s="2" t="s">
        <v>9867</v>
      </c>
      <c r="KPH1" s="2" t="s">
        <v>9868</v>
      </c>
      <c r="KPI1" s="2" t="s">
        <v>9869</v>
      </c>
      <c r="KPJ1" s="2" t="s">
        <v>9870</v>
      </c>
      <c r="KPK1" s="2" t="s">
        <v>9871</v>
      </c>
      <c r="KPL1" s="2" t="s">
        <v>9872</v>
      </c>
      <c r="KPM1" s="2" t="s">
        <v>9873</v>
      </c>
      <c r="KPN1" s="2" t="s">
        <v>9874</v>
      </c>
      <c r="KPO1" s="2" t="s">
        <v>9875</v>
      </c>
      <c r="KPP1" s="2" t="s">
        <v>9876</v>
      </c>
      <c r="KPQ1" s="2" t="s">
        <v>9877</v>
      </c>
      <c r="KPR1" s="2" t="s">
        <v>9878</v>
      </c>
      <c r="KPS1" s="2" t="s">
        <v>9879</v>
      </c>
      <c r="KPT1" s="2" t="s">
        <v>9880</v>
      </c>
      <c r="KPU1" s="2" t="s">
        <v>9881</v>
      </c>
      <c r="KPV1" s="2" t="s">
        <v>9882</v>
      </c>
      <c r="KPW1" s="2" t="s">
        <v>9883</v>
      </c>
      <c r="KPX1" s="2" t="s">
        <v>9884</v>
      </c>
      <c r="KPY1" s="2" t="s">
        <v>9885</v>
      </c>
      <c r="KPZ1" s="2" t="s">
        <v>9886</v>
      </c>
      <c r="KQA1" s="2" t="s">
        <v>9887</v>
      </c>
      <c r="KQB1" s="2" t="s">
        <v>9888</v>
      </c>
      <c r="KQC1" s="2" t="s">
        <v>9889</v>
      </c>
      <c r="KQD1" s="2" t="s">
        <v>9890</v>
      </c>
      <c r="KQE1" s="2" t="s">
        <v>9891</v>
      </c>
      <c r="KQF1" s="2" t="s">
        <v>9892</v>
      </c>
      <c r="KQG1" s="2" t="s">
        <v>9893</v>
      </c>
      <c r="KQH1" s="2" t="s">
        <v>9894</v>
      </c>
      <c r="KQI1" s="2" t="s">
        <v>9895</v>
      </c>
      <c r="KQJ1" s="2" t="s">
        <v>9896</v>
      </c>
      <c r="KQK1" s="2" t="s">
        <v>9897</v>
      </c>
      <c r="KQL1" s="2" t="s">
        <v>9898</v>
      </c>
      <c r="KQM1" s="2" t="s">
        <v>9899</v>
      </c>
      <c r="KQN1" s="2" t="s">
        <v>9900</v>
      </c>
      <c r="KQO1" s="2" t="s">
        <v>9901</v>
      </c>
      <c r="KQP1" s="2" t="s">
        <v>9902</v>
      </c>
      <c r="KQQ1" s="2" t="s">
        <v>9903</v>
      </c>
      <c r="KQR1" s="2" t="s">
        <v>9904</v>
      </c>
      <c r="KQS1" s="2" t="s">
        <v>9905</v>
      </c>
      <c r="KQT1" s="2" t="s">
        <v>9906</v>
      </c>
      <c r="KQU1" s="2" t="s">
        <v>9907</v>
      </c>
      <c r="KQV1" s="2" t="s">
        <v>9908</v>
      </c>
      <c r="KQW1" s="2" t="s">
        <v>9909</v>
      </c>
      <c r="KQX1" s="2" t="s">
        <v>9910</v>
      </c>
      <c r="KQY1" s="2" t="s">
        <v>9911</v>
      </c>
      <c r="KQZ1" s="2" t="s">
        <v>9912</v>
      </c>
      <c r="KRA1" s="2" t="s">
        <v>9913</v>
      </c>
      <c r="KRB1" s="2" t="s">
        <v>9914</v>
      </c>
      <c r="KRC1" s="2" t="s">
        <v>9915</v>
      </c>
      <c r="KRD1" s="2" t="s">
        <v>9916</v>
      </c>
      <c r="KRE1" s="2" t="s">
        <v>9917</v>
      </c>
      <c r="KRF1" s="2" t="s">
        <v>9918</v>
      </c>
      <c r="KRG1" s="2" t="s">
        <v>9919</v>
      </c>
      <c r="KRH1" s="2" t="s">
        <v>9920</v>
      </c>
      <c r="KRI1" s="2" t="s">
        <v>9921</v>
      </c>
      <c r="KRJ1" s="2" t="s">
        <v>9922</v>
      </c>
      <c r="KRK1" s="2" t="s">
        <v>9923</v>
      </c>
      <c r="KRL1" s="2" t="s">
        <v>9924</v>
      </c>
      <c r="KRM1" s="2" t="s">
        <v>9925</v>
      </c>
      <c r="KRN1" s="2" t="s">
        <v>9926</v>
      </c>
      <c r="KRO1" s="2" t="s">
        <v>9927</v>
      </c>
      <c r="KRP1" s="2" t="s">
        <v>9928</v>
      </c>
      <c r="KRQ1" s="2" t="s">
        <v>9929</v>
      </c>
      <c r="KRR1" s="2" t="s">
        <v>9930</v>
      </c>
      <c r="KRS1" s="2" t="s">
        <v>9931</v>
      </c>
      <c r="KRT1" s="2" t="s">
        <v>9932</v>
      </c>
      <c r="KRU1" s="2" t="s">
        <v>9933</v>
      </c>
      <c r="KRV1" s="2" t="s">
        <v>9934</v>
      </c>
      <c r="KRW1" s="2" t="s">
        <v>9935</v>
      </c>
      <c r="KRX1" s="2" t="s">
        <v>9936</v>
      </c>
      <c r="KRY1" s="2" t="s">
        <v>9937</v>
      </c>
      <c r="KRZ1" s="2" t="s">
        <v>9938</v>
      </c>
      <c r="KSA1" s="2" t="s">
        <v>9939</v>
      </c>
      <c r="KSB1" s="2" t="s">
        <v>9940</v>
      </c>
      <c r="KSC1" s="2" t="s">
        <v>9941</v>
      </c>
      <c r="KSD1" s="2" t="s">
        <v>9942</v>
      </c>
      <c r="KSE1" s="2" t="s">
        <v>9943</v>
      </c>
      <c r="KSF1" s="2" t="s">
        <v>9944</v>
      </c>
      <c r="KSG1" s="2" t="s">
        <v>9945</v>
      </c>
      <c r="KSH1" s="2" t="s">
        <v>9946</v>
      </c>
      <c r="KSI1" s="2" t="s">
        <v>9947</v>
      </c>
      <c r="KSJ1" s="2" t="s">
        <v>9948</v>
      </c>
      <c r="KSK1" s="2" t="s">
        <v>9949</v>
      </c>
      <c r="KSL1" s="2" t="s">
        <v>9950</v>
      </c>
      <c r="KSM1" s="2" t="s">
        <v>9951</v>
      </c>
      <c r="KSN1" s="2" t="s">
        <v>9952</v>
      </c>
      <c r="KSO1" s="2" t="s">
        <v>9953</v>
      </c>
      <c r="KSP1" s="2" t="s">
        <v>9954</v>
      </c>
      <c r="KSQ1" s="2" t="s">
        <v>9955</v>
      </c>
      <c r="KSR1" s="2" t="s">
        <v>9956</v>
      </c>
      <c r="KSS1" s="2" t="s">
        <v>9957</v>
      </c>
      <c r="KST1" s="2" t="s">
        <v>9958</v>
      </c>
      <c r="KSU1" s="2" t="s">
        <v>9959</v>
      </c>
      <c r="KSV1" s="2" t="s">
        <v>9960</v>
      </c>
      <c r="KSW1" s="2" t="s">
        <v>9961</v>
      </c>
      <c r="KSX1" s="2" t="s">
        <v>9962</v>
      </c>
      <c r="KSY1" s="2" t="s">
        <v>9963</v>
      </c>
      <c r="KSZ1" s="2" t="s">
        <v>9964</v>
      </c>
      <c r="KTA1" s="2" t="s">
        <v>9965</v>
      </c>
      <c r="KTB1" s="2" t="s">
        <v>9966</v>
      </c>
      <c r="KTC1" s="2" t="s">
        <v>9967</v>
      </c>
      <c r="KTD1" s="2" t="s">
        <v>9968</v>
      </c>
      <c r="KTE1" s="2" t="s">
        <v>9969</v>
      </c>
      <c r="KTF1" s="2" t="s">
        <v>9970</v>
      </c>
      <c r="KTG1" s="2" t="s">
        <v>9971</v>
      </c>
      <c r="KTH1" s="2" t="s">
        <v>9972</v>
      </c>
      <c r="KTI1" s="2" t="s">
        <v>9973</v>
      </c>
      <c r="KTJ1" s="2" t="s">
        <v>9974</v>
      </c>
      <c r="KTK1" s="2" t="s">
        <v>9975</v>
      </c>
      <c r="KTL1" s="2" t="s">
        <v>9976</v>
      </c>
      <c r="KTM1" s="2" t="s">
        <v>9977</v>
      </c>
      <c r="KTN1" s="2" t="s">
        <v>9978</v>
      </c>
      <c r="KTO1" s="2" t="s">
        <v>9979</v>
      </c>
      <c r="KTP1" s="2" t="s">
        <v>9980</v>
      </c>
      <c r="KTQ1" s="2" t="s">
        <v>9981</v>
      </c>
      <c r="KTR1" s="2" t="s">
        <v>9982</v>
      </c>
      <c r="KTS1" s="2" t="s">
        <v>9983</v>
      </c>
      <c r="KTT1" s="2" t="s">
        <v>9984</v>
      </c>
      <c r="KTU1" s="2" t="s">
        <v>9985</v>
      </c>
      <c r="KTV1" s="2" t="s">
        <v>9986</v>
      </c>
      <c r="KTW1" s="2" t="s">
        <v>9987</v>
      </c>
      <c r="KTX1" s="2" t="s">
        <v>9988</v>
      </c>
      <c r="KTY1" s="2" t="s">
        <v>9989</v>
      </c>
      <c r="KTZ1" s="2" t="s">
        <v>9990</v>
      </c>
      <c r="KUA1" s="2" t="s">
        <v>9991</v>
      </c>
      <c r="KUB1" s="2" t="s">
        <v>9992</v>
      </c>
      <c r="KUC1" s="2" t="s">
        <v>9993</v>
      </c>
      <c r="KUD1" s="2" t="s">
        <v>9994</v>
      </c>
      <c r="KUE1" s="2" t="s">
        <v>9995</v>
      </c>
      <c r="KUF1" s="2" t="s">
        <v>9996</v>
      </c>
      <c r="KUG1" s="2" t="s">
        <v>9997</v>
      </c>
      <c r="KUH1" s="2" t="s">
        <v>9998</v>
      </c>
      <c r="KUI1" s="2" t="s">
        <v>9999</v>
      </c>
      <c r="KUJ1" s="2" t="s">
        <v>10000</v>
      </c>
      <c r="KUK1" s="2" t="s">
        <v>10001</v>
      </c>
      <c r="KUL1" s="2" t="s">
        <v>10002</v>
      </c>
      <c r="KUM1" s="2" t="s">
        <v>10003</v>
      </c>
      <c r="KUN1" s="2" t="s">
        <v>10004</v>
      </c>
      <c r="KUO1" s="2" t="s">
        <v>10005</v>
      </c>
      <c r="KUP1" s="2" t="s">
        <v>10006</v>
      </c>
      <c r="KUQ1" s="2" t="s">
        <v>10007</v>
      </c>
      <c r="KUR1" s="2" t="s">
        <v>10008</v>
      </c>
      <c r="KUS1" s="2" t="s">
        <v>10009</v>
      </c>
      <c r="KUT1" s="2" t="s">
        <v>10010</v>
      </c>
      <c r="KUU1" s="2" t="s">
        <v>10011</v>
      </c>
      <c r="KUV1" s="2" t="s">
        <v>10012</v>
      </c>
      <c r="KUW1" s="2" t="s">
        <v>10013</v>
      </c>
      <c r="KUX1" s="2" t="s">
        <v>10014</v>
      </c>
      <c r="KUY1" s="2" t="s">
        <v>10015</v>
      </c>
      <c r="KUZ1" s="2" t="s">
        <v>10016</v>
      </c>
      <c r="KVA1" s="2" t="s">
        <v>10017</v>
      </c>
      <c r="KVB1" s="2" t="s">
        <v>10018</v>
      </c>
      <c r="KVC1" s="2" t="s">
        <v>10019</v>
      </c>
      <c r="KVD1" s="2" t="s">
        <v>10020</v>
      </c>
      <c r="KVE1" s="2" t="s">
        <v>10021</v>
      </c>
      <c r="KVF1" s="2" t="s">
        <v>10022</v>
      </c>
      <c r="KVG1" s="2" t="s">
        <v>10023</v>
      </c>
      <c r="KVH1" s="2" t="s">
        <v>10024</v>
      </c>
      <c r="KVI1" s="2" t="s">
        <v>10025</v>
      </c>
      <c r="KVJ1" s="2" t="s">
        <v>10026</v>
      </c>
      <c r="KVK1" s="2" t="s">
        <v>10027</v>
      </c>
      <c r="KVL1" s="2" t="s">
        <v>10028</v>
      </c>
      <c r="KVM1" s="2" t="s">
        <v>10029</v>
      </c>
      <c r="KVN1" s="2" t="s">
        <v>10030</v>
      </c>
      <c r="KVO1" s="2" t="s">
        <v>10031</v>
      </c>
      <c r="KVP1" s="2" t="s">
        <v>10032</v>
      </c>
      <c r="KVQ1" s="2" t="s">
        <v>10033</v>
      </c>
      <c r="KVR1" s="2" t="s">
        <v>10034</v>
      </c>
      <c r="KVS1" s="2" t="s">
        <v>10035</v>
      </c>
      <c r="KVT1" s="2" t="s">
        <v>10036</v>
      </c>
      <c r="KVU1" s="2" t="s">
        <v>10037</v>
      </c>
      <c r="KVV1" s="2" t="s">
        <v>10038</v>
      </c>
      <c r="KVW1" s="2" t="s">
        <v>10039</v>
      </c>
      <c r="KVX1" s="2" t="s">
        <v>10040</v>
      </c>
      <c r="KVY1" s="2" t="s">
        <v>10041</v>
      </c>
      <c r="KVZ1" s="2" t="s">
        <v>10042</v>
      </c>
      <c r="KWA1" s="2" t="s">
        <v>10043</v>
      </c>
      <c r="KWB1" s="2" t="s">
        <v>10044</v>
      </c>
      <c r="KWC1" s="2" t="s">
        <v>10045</v>
      </c>
      <c r="KWD1" s="2" t="s">
        <v>10046</v>
      </c>
      <c r="KWE1" s="2" t="s">
        <v>10047</v>
      </c>
      <c r="KWF1" s="2" t="s">
        <v>10048</v>
      </c>
      <c r="KWG1" s="2" t="s">
        <v>10049</v>
      </c>
      <c r="KWH1" s="2" t="s">
        <v>10050</v>
      </c>
      <c r="KWI1" s="2" t="s">
        <v>10051</v>
      </c>
      <c r="KWJ1" s="2" t="s">
        <v>10052</v>
      </c>
      <c r="KWK1" s="2" t="s">
        <v>10053</v>
      </c>
      <c r="KWL1" s="2" t="s">
        <v>10054</v>
      </c>
      <c r="KWM1" s="2" t="s">
        <v>10055</v>
      </c>
      <c r="KWN1" s="2" t="s">
        <v>10056</v>
      </c>
      <c r="KWO1" s="2" t="s">
        <v>10057</v>
      </c>
      <c r="KWP1" s="2" t="s">
        <v>10058</v>
      </c>
      <c r="KWQ1" s="2" t="s">
        <v>10059</v>
      </c>
      <c r="KWR1" s="2" t="s">
        <v>10060</v>
      </c>
      <c r="KWS1" s="2" t="s">
        <v>10061</v>
      </c>
      <c r="KWT1" s="2" t="s">
        <v>10062</v>
      </c>
      <c r="KWU1" s="2" t="s">
        <v>10063</v>
      </c>
      <c r="KWV1" s="2" t="s">
        <v>10064</v>
      </c>
      <c r="KWW1" s="2" t="s">
        <v>10065</v>
      </c>
      <c r="KWX1" s="2" t="s">
        <v>10066</v>
      </c>
      <c r="KWY1" s="2" t="s">
        <v>10067</v>
      </c>
      <c r="KWZ1" s="2" t="s">
        <v>10068</v>
      </c>
      <c r="KXA1" s="2" t="s">
        <v>10069</v>
      </c>
      <c r="KXB1" s="2" t="s">
        <v>10070</v>
      </c>
      <c r="KXC1" s="2" t="s">
        <v>10071</v>
      </c>
      <c r="KXD1" s="2" t="s">
        <v>10072</v>
      </c>
      <c r="KXE1" s="2" t="s">
        <v>10073</v>
      </c>
      <c r="KXF1" s="2" t="s">
        <v>10074</v>
      </c>
      <c r="KXG1" s="2" t="s">
        <v>10075</v>
      </c>
      <c r="KXH1" s="2" t="s">
        <v>10076</v>
      </c>
      <c r="KXI1" s="2" t="s">
        <v>10077</v>
      </c>
      <c r="KXJ1" s="2" t="s">
        <v>10078</v>
      </c>
      <c r="KXK1" s="2" t="s">
        <v>10079</v>
      </c>
      <c r="KXL1" s="2" t="s">
        <v>10080</v>
      </c>
      <c r="KXM1" s="2" t="s">
        <v>10081</v>
      </c>
      <c r="KXN1" s="2" t="s">
        <v>10082</v>
      </c>
      <c r="KXO1" s="2" t="s">
        <v>10083</v>
      </c>
      <c r="KXP1" s="2" t="s">
        <v>10084</v>
      </c>
      <c r="KXQ1" s="2" t="s">
        <v>10085</v>
      </c>
      <c r="KXR1" s="2" t="s">
        <v>10086</v>
      </c>
      <c r="KXS1" s="2" t="s">
        <v>10087</v>
      </c>
      <c r="KXT1" s="2" t="s">
        <v>10088</v>
      </c>
      <c r="KXU1" s="2" t="s">
        <v>10089</v>
      </c>
      <c r="KXV1" s="2" t="s">
        <v>10090</v>
      </c>
      <c r="KXW1" s="2" t="s">
        <v>10091</v>
      </c>
      <c r="KXX1" s="2" t="s">
        <v>10092</v>
      </c>
      <c r="KXY1" s="2" t="s">
        <v>10093</v>
      </c>
      <c r="KXZ1" s="2" t="s">
        <v>10094</v>
      </c>
      <c r="KYA1" s="2" t="s">
        <v>10095</v>
      </c>
      <c r="KYB1" s="2" t="s">
        <v>10096</v>
      </c>
      <c r="KYC1" s="2" t="s">
        <v>10097</v>
      </c>
      <c r="KYD1" s="2" t="s">
        <v>10098</v>
      </c>
      <c r="KYE1" s="2" t="s">
        <v>10099</v>
      </c>
      <c r="KYF1" s="2" t="s">
        <v>10100</v>
      </c>
      <c r="KYG1" s="2" t="s">
        <v>10101</v>
      </c>
      <c r="KYH1" s="2" t="s">
        <v>10102</v>
      </c>
      <c r="KYI1" s="2" t="s">
        <v>10103</v>
      </c>
      <c r="KYJ1" s="2" t="s">
        <v>10104</v>
      </c>
      <c r="KYK1" s="2" t="s">
        <v>10105</v>
      </c>
      <c r="KYL1" s="2" t="s">
        <v>10106</v>
      </c>
      <c r="KYM1" s="2" t="s">
        <v>10107</v>
      </c>
      <c r="KYN1" s="2" t="s">
        <v>10108</v>
      </c>
      <c r="KYO1" s="2" t="s">
        <v>10109</v>
      </c>
      <c r="KYP1" s="2" t="s">
        <v>10110</v>
      </c>
      <c r="KYQ1" s="2" t="s">
        <v>10111</v>
      </c>
      <c r="KYR1" s="2" t="s">
        <v>10112</v>
      </c>
      <c r="KYS1" s="2" t="s">
        <v>10113</v>
      </c>
      <c r="KYT1" s="2" t="s">
        <v>10114</v>
      </c>
      <c r="KYU1" s="2" t="s">
        <v>10115</v>
      </c>
      <c r="KYV1" s="2" t="s">
        <v>10116</v>
      </c>
      <c r="KYW1" s="2" t="s">
        <v>10117</v>
      </c>
      <c r="KYX1" s="2" t="s">
        <v>10118</v>
      </c>
      <c r="KYY1" s="2" t="s">
        <v>10119</v>
      </c>
      <c r="KYZ1" s="2" t="s">
        <v>10120</v>
      </c>
      <c r="KZA1" s="2" t="s">
        <v>10121</v>
      </c>
      <c r="KZB1" s="2" t="s">
        <v>10122</v>
      </c>
      <c r="KZC1" s="2" t="s">
        <v>10123</v>
      </c>
      <c r="KZD1" s="2" t="s">
        <v>10124</v>
      </c>
      <c r="KZE1" s="2" t="s">
        <v>10125</v>
      </c>
      <c r="KZF1" s="2" t="s">
        <v>10126</v>
      </c>
      <c r="KZG1" s="2" t="s">
        <v>10127</v>
      </c>
      <c r="KZH1" s="2" t="s">
        <v>10128</v>
      </c>
      <c r="KZI1" s="2" t="s">
        <v>10129</v>
      </c>
      <c r="KZJ1" s="2" t="s">
        <v>10130</v>
      </c>
      <c r="KZK1" s="2" t="s">
        <v>10131</v>
      </c>
      <c r="KZL1" s="2" t="s">
        <v>10132</v>
      </c>
      <c r="KZM1" s="2" t="s">
        <v>10133</v>
      </c>
      <c r="KZN1" s="2" t="s">
        <v>10134</v>
      </c>
      <c r="KZO1" s="2" t="s">
        <v>10135</v>
      </c>
      <c r="KZP1" s="2" t="s">
        <v>10136</v>
      </c>
      <c r="KZQ1" s="2" t="s">
        <v>10137</v>
      </c>
      <c r="KZR1" s="2" t="s">
        <v>10138</v>
      </c>
      <c r="KZS1" s="2" t="s">
        <v>10139</v>
      </c>
      <c r="KZT1" s="2" t="s">
        <v>10140</v>
      </c>
      <c r="KZU1" s="2" t="s">
        <v>10141</v>
      </c>
      <c r="KZV1" s="2" t="s">
        <v>10142</v>
      </c>
      <c r="KZW1" s="2" t="s">
        <v>10143</v>
      </c>
      <c r="KZX1" s="2" t="s">
        <v>10144</v>
      </c>
      <c r="KZY1" s="2" t="s">
        <v>10145</v>
      </c>
      <c r="KZZ1" s="2" t="s">
        <v>10146</v>
      </c>
      <c r="LAA1" s="2" t="s">
        <v>10147</v>
      </c>
      <c r="LAB1" s="2" t="s">
        <v>10148</v>
      </c>
      <c r="LAC1" s="2" t="s">
        <v>10149</v>
      </c>
      <c r="LAD1" s="2" t="s">
        <v>10150</v>
      </c>
      <c r="LAE1" s="2" t="s">
        <v>10151</v>
      </c>
      <c r="LAF1" s="2" t="s">
        <v>10152</v>
      </c>
      <c r="LAG1" s="2" t="s">
        <v>10153</v>
      </c>
      <c r="LAH1" s="2" t="s">
        <v>10154</v>
      </c>
      <c r="LAI1" s="2" t="s">
        <v>10155</v>
      </c>
      <c r="LAJ1" s="2" t="s">
        <v>10156</v>
      </c>
      <c r="LAK1" s="2" t="s">
        <v>10157</v>
      </c>
      <c r="LAL1" s="2" t="s">
        <v>10158</v>
      </c>
      <c r="LAM1" s="2" t="s">
        <v>10159</v>
      </c>
      <c r="LAN1" s="2" t="s">
        <v>10160</v>
      </c>
      <c r="LAO1" s="2" t="s">
        <v>10161</v>
      </c>
      <c r="LAP1" s="2" t="s">
        <v>10162</v>
      </c>
      <c r="LAQ1" s="2" t="s">
        <v>10163</v>
      </c>
      <c r="LAR1" s="2" t="s">
        <v>10164</v>
      </c>
      <c r="LAS1" s="2" t="s">
        <v>10165</v>
      </c>
      <c r="LAT1" s="2" t="s">
        <v>10166</v>
      </c>
      <c r="LAU1" s="2" t="s">
        <v>10167</v>
      </c>
      <c r="LAV1" s="2" t="s">
        <v>10168</v>
      </c>
      <c r="LAW1" s="2" t="s">
        <v>10169</v>
      </c>
      <c r="LAX1" s="2" t="s">
        <v>10170</v>
      </c>
      <c r="LAY1" s="2" t="s">
        <v>10171</v>
      </c>
      <c r="LAZ1" s="2" t="s">
        <v>10172</v>
      </c>
      <c r="LBA1" s="2" t="s">
        <v>10173</v>
      </c>
      <c r="LBB1" s="2" t="s">
        <v>10174</v>
      </c>
      <c r="LBC1" s="2" t="s">
        <v>10175</v>
      </c>
      <c r="LBD1" s="2" t="s">
        <v>10176</v>
      </c>
      <c r="LBE1" s="2" t="s">
        <v>10177</v>
      </c>
      <c r="LBF1" s="2" t="s">
        <v>10178</v>
      </c>
      <c r="LBG1" s="2" t="s">
        <v>10179</v>
      </c>
      <c r="LBH1" s="2" t="s">
        <v>10180</v>
      </c>
      <c r="LBI1" s="2" t="s">
        <v>10181</v>
      </c>
      <c r="LBJ1" s="2" t="s">
        <v>10182</v>
      </c>
      <c r="LBK1" s="2" t="s">
        <v>10183</v>
      </c>
      <c r="LBL1" s="2" t="s">
        <v>10184</v>
      </c>
      <c r="LBM1" s="2" t="s">
        <v>10185</v>
      </c>
      <c r="LBN1" s="2" t="s">
        <v>10186</v>
      </c>
      <c r="LBO1" s="2" t="s">
        <v>10187</v>
      </c>
      <c r="LBP1" s="2" t="s">
        <v>10188</v>
      </c>
      <c r="LBQ1" s="2" t="s">
        <v>10189</v>
      </c>
      <c r="LBR1" s="2" t="s">
        <v>10190</v>
      </c>
      <c r="LBS1" s="2" t="s">
        <v>10191</v>
      </c>
      <c r="LBT1" s="2" t="s">
        <v>10192</v>
      </c>
      <c r="LBU1" s="2" t="s">
        <v>10193</v>
      </c>
      <c r="LBV1" s="2" t="s">
        <v>10194</v>
      </c>
      <c r="LBW1" s="2" t="s">
        <v>10195</v>
      </c>
      <c r="LBX1" s="2" t="s">
        <v>10196</v>
      </c>
      <c r="LBY1" s="2" t="s">
        <v>10197</v>
      </c>
      <c r="LBZ1" s="2" t="s">
        <v>10198</v>
      </c>
      <c r="LCA1" s="2" t="s">
        <v>10199</v>
      </c>
      <c r="LCB1" s="2" t="s">
        <v>10200</v>
      </c>
      <c r="LCC1" s="2" t="s">
        <v>10201</v>
      </c>
      <c r="LCD1" s="2" t="s">
        <v>10202</v>
      </c>
      <c r="LCE1" s="2" t="s">
        <v>10203</v>
      </c>
      <c r="LCF1" s="2" t="s">
        <v>10204</v>
      </c>
      <c r="LCG1" s="2" t="s">
        <v>10205</v>
      </c>
      <c r="LCH1" s="2" t="s">
        <v>10206</v>
      </c>
      <c r="LCI1" s="2" t="s">
        <v>10207</v>
      </c>
      <c r="LCJ1" s="2" t="s">
        <v>10208</v>
      </c>
      <c r="LCK1" s="2" t="s">
        <v>10209</v>
      </c>
      <c r="LCL1" s="2" t="s">
        <v>10210</v>
      </c>
      <c r="LCM1" s="2" t="s">
        <v>10211</v>
      </c>
      <c r="LCN1" s="2" t="s">
        <v>10212</v>
      </c>
      <c r="LCO1" s="2" t="s">
        <v>10213</v>
      </c>
      <c r="LCP1" s="2" t="s">
        <v>10214</v>
      </c>
      <c r="LCQ1" s="2" t="s">
        <v>10215</v>
      </c>
      <c r="LCR1" s="2" t="s">
        <v>10216</v>
      </c>
      <c r="LCS1" s="2" t="s">
        <v>10217</v>
      </c>
      <c r="LCT1" s="2" t="s">
        <v>10218</v>
      </c>
      <c r="LCU1" s="2" t="s">
        <v>10219</v>
      </c>
      <c r="LCV1" s="2" t="s">
        <v>10220</v>
      </c>
      <c r="LCW1" s="2" t="s">
        <v>10221</v>
      </c>
      <c r="LCX1" s="2" t="s">
        <v>10222</v>
      </c>
      <c r="LCY1" s="2" t="s">
        <v>10223</v>
      </c>
      <c r="LCZ1" s="2" t="s">
        <v>10224</v>
      </c>
      <c r="LDA1" s="2" t="s">
        <v>10225</v>
      </c>
      <c r="LDB1" s="2" t="s">
        <v>10226</v>
      </c>
      <c r="LDC1" s="2" t="s">
        <v>10227</v>
      </c>
      <c r="LDD1" s="2" t="s">
        <v>10228</v>
      </c>
      <c r="LDE1" s="2" t="s">
        <v>10229</v>
      </c>
      <c r="LDF1" s="2" t="s">
        <v>10230</v>
      </c>
      <c r="LDG1" s="2" t="s">
        <v>10231</v>
      </c>
      <c r="LDH1" s="2" t="s">
        <v>10232</v>
      </c>
      <c r="LDI1" s="2" t="s">
        <v>10233</v>
      </c>
      <c r="LDJ1" s="2" t="s">
        <v>10234</v>
      </c>
      <c r="LDK1" s="2" t="s">
        <v>10235</v>
      </c>
      <c r="LDL1" s="2" t="s">
        <v>10236</v>
      </c>
      <c r="LDM1" s="2" t="s">
        <v>10237</v>
      </c>
      <c r="LDN1" s="2" t="s">
        <v>10238</v>
      </c>
      <c r="LDO1" s="2" t="s">
        <v>10239</v>
      </c>
      <c r="LDP1" s="2" t="s">
        <v>10240</v>
      </c>
      <c r="LDQ1" s="2" t="s">
        <v>10241</v>
      </c>
      <c r="LDR1" s="2" t="s">
        <v>10242</v>
      </c>
      <c r="LDS1" s="2" t="s">
        <v>10243</v>
      </c>
      <c r="LDT1" s="2" t="s">
        <v>10244</v>
      </c>
      <c r="LDU1" s="2" t="s">
        <v>10245</v>
      </c>
      <c r="LDV1" s="2" t="s">
        <v>10246</v>
      </c>
      <c r="LDW1" s="2" t="s">
        <v>10247</v>
      </c>
      <c r="LDX1" s="2" t="s">
        <v>10248</v>
      </c>
      <c r="LDY1" s="2" t="s">
        <v>10249</v>
      </c>
      <c r="LDZ1" s="2" t="s">
        <v>10250</v>
      </c>
      <c r="LEA1" s="2" t="s">
        <v>10251</v>
      </c>
      <c r="LEB1" s="2" t="s">
        <v>10252</v>
      </c>
      <c r="LEC1" s="2" t="s">
        <v>10253</v>
      </c>
      <c r="LED1" s="2" t="s">
        <v>10254</v>
      </c>
      <c r="LEE1" s="2" t="s">
        <v>10255</v>
      </c>
      <c r="LEF1" s="2" t="s">
        <v>10256</v>
      </c>
      <c r="LEG1" s="2" t="s">
        <v>10257</v>
      </c>
      <c r="LEH1" s="2" t="s">
        <v>10258</v>
      </c>
      <c r="LEI1" s="2" t="s">
        <v>10259</v>
      </c>
      <c r="LEJ1" s="2" t="s">
        <v>10260</v>
      </c>
      <c r="LEK1" s="2" t="s">
        <v>10261</v>
      </c>
      <c r="LEL1" s="2" t="s">
        <v>10262</v>
      </c>
      <c r="LEM1" s="2" t="s">
        <v>10263</v>
      </c>
      <c r="LEN1" s="2" t="s">
        <v>10264</v>
      </c>
      <c r="LEO1" s="2" t="s">
        <v>10265</v>
      </c>
      <c r="LEP1" s="2" t="s">
        <v>10266</v>
      </c>
      <c r="LEQ1" s="2" t="s">
        <v>10267</v>
      </c>
      <c r="LER1" s="2" t="s">
        <v>10268</v>
      </c>
      <c r="LES1" s="2" t="s">
        <v>10269</v>
      </c>
      <c r="LET1" s="2" t="s">
        <v>10270</v>
      </c>
      <c r="LEU1" s="2" t="s">
        <v>10271</v>
      </c>
      <c r="LEV1" s="2" t="s">
        <v>10272</v>
      </c>
      <c r="LEW1" s="2" t="s">
        <v>10273</v>
      </c>
      <c r="LEX1" s="2" t="s">
        <v>10274</v>
      </c>
      <c r="LEY1" s="2" t="s">
        <v>10275</v>
      </c>
      <c r="LEZ1" s="2" t="s">
        <v>10276</v>
      </c>
      <c r="LFA1" s="2" t="s">
        <v>10277</v>
      </c>
      <c r="LFB1" s="2" t="s">
        <v>10278</v>
      </c>
      <c r="LFC1" s="2" t="s">
        <v>10279</v>
      </c>
      <c r="LFD1" s="2" t="s">
        <v>10280</v>
      </c>
      <c r="LFE1" s="2" t="s">
        <v>10281</v>
      </c>
      <c r="LFF1" s="2" t="s">
        <v>10282</v>
      </c>
      <c r="LFG1" s="2" t="s">
        <v>10283</v>
      </c>
      <c r="LFH1" s="2" t="s">
        <v>10284</v>
      </c>
      <c r="LFI1" s="2" t="s">
        <v>10285</v>
      </c>
      <c r="LFJ1" s="2" t="s">
        <v>10286</v>
      </c>
      <c r="LFK1" s="2" t="s">
        <v>10287</v>
      </c>
      <c r="LFL1" s="2" t="s">
        <v>10288</v>
      </c>
      <c r="LFM1" s="2" t="s">
        <v>10289</v>
      </c>
      <c r="LFN1" s="2" t="s">
        <v>10290</v>
      </c>
      <c r="LFO1" s="2" t="s">
        <v>10291</v>
      </c>
      <c r="LFP1" s="2" t="s">
        <v>10292</v>
      </c>
      <c r="LFQ1" s="2" t="s">
        <v>10293</v>
      </c>
      <c r="LFR1" s="2" t="s">
        <v>10294</v>
      </c>
      <c r="LFS1" s="2" t="s">
        <v>10295</v>
      </c>
      <c r="LFT1" s="2" t="s">
        <v>10296</v>
      </c>
      <c r="LFU1" s="2" t="s">
        <v>10297</v>
      </c>
      <c r="LFV1" s="2" t="s">
        <v>10298</v>
      </c>
      <c r="LFW1" s="2" t="s">
        <v>10299</v>
      </c>
      <c r="LFX1" s="2" t="s">
        <v>10300</v>
      </c>
      <c r="LFY1" s="2" t="s">
        <v>10301</v>
      </c>
      <c r="LFZ1" s="2" t="s">
        <v>10302</v>
      </c>
      <c r="LGA1" s="2" t="s">
        <v>10303</v>
      </c>
      <c r="LGB1" s="2" t="s">
        <v>10304</v>
      </c>
      <c r="LGC1" s="2" t="s">
        <v>10305</v>
      </c>
      <c r="LGD1" s="2" t="s">
        <v>10306</v>
      </c>
      <c r="LGE1" s="2" t="s">
        <v>10307</v>
      </c>
      <c r="LGF1" s="2" t="s">
        <v>10308</v>
      </c>
      <c r="LGG1" s="2" t="s">
        <v>10309</v>
      </c>
      <c r="LGH1" s="2" t="s">
        <v>10310</v>
      </c>
      <c r="LGI1" s="2" t="s">
        <v>10311</v>
      </c>
      <c r="LGJ1" s="2" t="s">
        <v>10312</v>
      </c>
      <c r="LGK1" s="2" t="s">
        <v>10313</v>
      </c>
      <c r="LGL1" s="2" t="s">
        <v>10314</v>
      </c>
      <c r="LGM1" s="2" t="s">
        <v>10315</v>
      </c>
      <c r="LGN1" s="2" t="s">
        <v>10316</v>
      </c>
      <c r="LGO1" s="2" t="s">
        <v>10317</v>
      </c>
      <c r="LGP1" s="2" t="s">
        <v>10318</v>
      </c>
      <c r="LGQ1" s="2" t="s">
        <v>10319</v>
      </c>
      <c r="LGR1" s="2" t="s">
        <v>10320</v>
      </c>
      <c r="LGS1" s="2" t="s">
        <v>10321</v>
      </c>
      <c r="LGT1" s="2" t="s">
        <v>10322</v>
      </c>
      <c r="LGU1" s="2" t="s">
        <v>10323</v>
      </c>
      <c r="LGV1" s="2" t="s">
        <v>10324</v>
      </c>
      <c r="LGW1" s="2" t="s">
        <v>10325</v>
      </c>
      <c r="LGX1" s="2" t="s">
        <v>10326</v>
      </c>
      <c r="LGY1" s="2" t="s">
        <v>10327</v>
      </c>
      <c r="LGZ1" s="2" t="s">
        <v>10328</v>
      </c>
      <c r="LHA1" s="2" t="s">
        <v>10329</v>
      </c>
      <c r="LHB1" s="2" t="s">
        <v>10330</v>
      </c>
      <c r="LHC1" s="2" t="s">
        <v>10331</v>
      </c>
      <c r="LHD1" s="2" t="s">
        <v>10332</v>
      </c>
      <c r="LHE1" s="2" t="s">
        <v>10333</v>
      </c>
      <c r="LHF1" s="2" t="s">
        <v>10334</v>
      </c>
      <c r="LHG1" s="2" t="s">
        <v>10335</v>
      </c>
      <c r="LHH1" s="2" t="s">
        <v>10336</v>
      </c>
      <c r="LHI1" s="2" t="s">
        <v>10337</v>
      </c>
      <c r="LHJ1" s="2" t="s">
        <v>10338</v>
      </c>
      <c r="LHK1" s="2" t="s">
        <v>10339</v>
      </c>
      <c r="LHL1" s="2" t="s">
        <v>10340</v>
      </c>
      <c r="LHM1" s="2" t="s">
        <v>10341</v>
      </c>
      <c r="LHN1" s="2" t="s">
        <v>10342</v>
      </c>
      <c r="LHO1" s="2" t="s">
        <v>10343</v>
      </c>
      <c r="LHP1" s="2" t="s">
        <v>10344</v>
      </c>
      <c r="LHQ1" s="2" t="s">
        <v>10345</v>
      </c>
      <c r="LHR1" s="2" t="s">
        <v>10346</v>
      </c>
      <c r="LHS1" s="2" t="s">
        <v>10347</v>
      </c>
      <c r="LHT1" s="2" t="s">
        <v>10348</v>
      </c>
      <c r="LHU1" s="2" t="s">
        <v>10349</v>
      </c>
      <c r="LHV1" s="2" t="s">
        <v>10350</v>
      </c>
      <c r="LHW1" s="2" t="s">
        <v>10351</v>
      </c>
      <c r="LHX1" s="2" t="s">
        <v>10352</v>
      </c>
      <c r="LHY1" s="2" t="s">
        <v>10353</v>
      </c>
      <c r="LHZ1" s="2" t="s">
        <v>10354</v>
      </c>
      <c r="LIA1" s="2" t="s">
        <v>10355</v>
      </c>
      <c r="LIB1" s="2" t="s">
        <v>10356</v>
      </c>
      <c r="LIC1" s="2" t="s">
        <v>10357</v>
      </c>
      <c r="LID1" s="2" t="s">
        <v>10358</v>
      </c>
      <c r="LIE1" s="2" t="s">
        <v>10359</v>
      </c>
      <c r="LIF1" s="2" t="s">
        <v>10360</v>
      </c>
      <c r="LIG1" s="2" t="s">
        <v>10361</v>
      </c>
      <c r="LIH1" s="2" t="s">
        <v>10362</v>
      </c>
      <c r="LII1" s="2" t="s">
        <v>10363</v>
      </c>
      <c r="LIJ1" s="2" t="s">
        <v>10364</v>
      </c>
      <c r="LIK1" s="2" t="s">
        <v>10365</v>
      </c>
      <c r="LIL1" s="2" t="s">
        <v>10366</v>
      </c>
      <c r="LIM1" s="2" t="s">
        <v>10367</v>
      </c>
      <c r="LIN1" s="2" t="s">
        <v>10368</v>
      </c>
      <c r="LIO1" s="2" t="s">
        <v>10369</v>
      </c>
      <c r="LIP1" s="2" t="s">
        <v>10370</v>
      </c>
      <c r="LIQ1" s="2" t="s">
        <v>10371</v>
      </c>
      <c r="LIR1" s="2" t="s">
        <v>10372</v>
      </c>
      <c r="LIS1" s="2" t="s">
        <v>10373</v>
      </c>
      <c r="LIT1" s="2" t="s">
        <v>10374</v>
      </c>
      <c r="LIU1" s="2" t="s">
        <v>10375</v>
      </c>
      <c r="LIV1" s="2" t="s">
        <v>10376</v>
      </c>
      <c r="LIW1" s="2" t="s">
        <v>10377</v>
      </c>
      <c r="LIX1" s="2" t="s">
        <v>10378</v>
      </c>
      <c r="LIY1" s="2" t="s">
        <v>10379</v>
      </c>
      <c r="LIZ1" s="2" t="s">
        <v>10380</v>
      </c>
      <c r="LJA1" s="2" t="s">
        <v>10381</v>
      </c>
      <c r="LJB1" s="2" t="s">
        <v>10382</v>
      </c>
      <c r="LJC1" s="2" t="s">
        <v>10383</v>
      </c>
      <c r="LJD1" s="2" t="s">
        <v>10384</v>
      </c>
      <c r="LJE1" s="2" t="s">
        <v>10385</v>
      </c>
      <c r="LJF1" s="2" t="s">
        <v>10386</v>
      </c>
      <c r="LJG1" s="2" t="s">
        <v>10387</v>
      </c>
      <c r="LJH1" s="2" t="s">
        <v>10388</v>
      </c>
      <c r="LJI1" s="2" t="s">
        <v>10389</v>
      </c>
      <c r="LJJ1" s="2" t="s">
        <v>10390</v>
      </c>
      <c r="LJK1" s="2" t="s">
        <v>10391</v>
      </c>
      <c r="LJL1" s="2" t="s">
        <v>10392</v>
      </c>
      <c r="LJM1" s="2" t="s">
        <v>10393</v>
      </c>
      <c r="LJN1" s="2" t="s">
        <v>10394</v>
      </c>
      <c r="LJO1" s="2" t="s">
        <v>10395</v>
      </c>
      <c r="LJP1" s="2" t="s">
        <v>10396</v>
      </c>
      <c r="LJQ1" s="2" t="s">
        <v>10397</v>
      </c>
      <c r="LJR1" s="2" t="s">
        <v>10398</v>
      </c>
      <c r="LJS1" s="2" t="s">
        <v>10399</v>
      </c>
      <c r="LJT1" s="2" t="s">
        <v>10400</v>
      </c>
      <c r="LJU1" s="2" t="s">
        <v>10401</v>
      </c>
      <c r="LJV1" s="2" t="s">
        <v>10402</v>
      </c>
      <c r="LJW1" s="2" t="s">
        <v>10403</v>
      </c>
      <c r="LJX1" s="2" t="s">
        <v>10404</v>
      </c>
      <c r="LJY1" s="2" t="s">
        <v>10405</v>
      </c>
      <c r="LJZ1" s="2" t="s">
        <v>10406</v>
      </c>
      <c r="LKA1" s="2" t="s">
        <v>10407</v>
      </c>
      <c r="LKB1" s="2" t="s">
        <v>10408</v>
      </c>
      <c r="LKC1" s="2" t="s">
        <v>10409</v>
      </c>
      <c r="LKD1" s="2" t="s">
        <v>10410</v>
      </c>
      <c r="LKE1" s="2" t="s">
        <v>10411</v>
      </c>
      <c r="LKF1" s="2" t="s">
        <v>10412</v>
      </c>
      <c r="LKG1" s="2" t="s">
        <v>10413</v>
      </c>
      <c r="LKH1" s="2" t="s">
        <v>10414</v>
      </c>
      <c r="LKI1" s="2" t="s">
        <v>10415</v>
      </c>
      <c r="LKJ1" s="2" t="s">
        <v>10416</v>
      </c>
      <c r="LKK1" s="2" t="s">
        <v>10417</v>
      </c>
      <c r="LKL1" s="2" t="s">
        <v>10418</v>
      </c>
      <c r="LKM1" s="2" t="s">
        <v>10419</v>
      </c>
      <c r="LKN1" s="2" t="s">
        <v>10420</v>
      </c>
      <c r="LKO1" s="2" t="s">
        <v>10421</v>
      </c>
      <c r="LKP1" s="2" t="s">
        <v>10422</v>
      </c>
      <c r="LKQ1" s="2" t="s">
        <v>10423</v>
      </c>
      <c r="LKR1" s="2" t="s">
        <v>10424</v>
      </c>
      <c r="LKS1" s="2" t="s">
        <v>10425</v>
      </c>
      <c r="LKT1" s="2" t="s">
        <v>10426</v>
      </c>
      <c r="LKU1" s="2" t="s">
        <v>10427</v>
      </c>
      <c r="LKV1" s="2" t="s">
        <v>10428</v>
      </c>
      <c r="LKW1" s="2" t="s">
        <v>10429</v>
      </c>
      <c r="LKX1" s="2" t="s">
        <v>10430</v>
      </c>
      <c r="LKY1" s="2" t="s">
        <v>10431</v>
      </c>
      <c r="LKZ1" s="2" t="s">
        <v>10432</v>
      </c>
      <c r="LLA1" s="2" t="s">
        <v>10433</v>
      </c>
      <c r="LLB1" s="2" t="s">
        <v>10434</v>
      </c>
      <c r="LLC1" s="2" t="s">
        <v>10435</v>
      </c>
      <c r="LLD1" s="2" t="s">
        <v>10436</v>
      </c>
      <c r="LLE1" s="2" t="s">
        <v>10437</v>
      </c>
      <c r="LLF1" s="2" t="s">
        <v>10438</v>
      </c>
      <c r="LLG1" s="2" t="s">
        <v>10439</v>
      </c>
      <c r="LLH1" s="2" t="s">
        <v>10440</v>
      </c>
      <c r="LLI1" s="2" t="s">
        <v>10441</v>
      </c>
      <c r="LLJ1" s="2" t="s">
        <v>10442</v>
      </c>
      <c r="LLK1" s="2" t="s">
        <v>10443</v>
      </c>
      <c r="LLL1" s="2" t="s">
        <v>10444</v>
      </c>
      <c r="LLM1" s="2" t="s">
        <v>10445</v>
      </c>
      <c r="LLN1" s="2" t="s">
        <v>10446</v>
      </c>
      <c r="LLO1" s="2" t="s">
        <v>10447</v>
      </c>
      <c r="LLP1" s="2" t="s">
        <v>10448</v>
      </c>
      <c r="LLQ1" s="2" t="s">
        <v>10449</v>
      </c>
      <c r="LLR1" s="2" t="s">
        <v>10450</v>
      </c>
      <c r="LLS1" s="2" t="s">
        <v>10451</v>
      </c>
      <c r="LLT1" s="2" t="s">
        <v>10452</v>
      </c>
      <c r="LLU1" s="2" t="s">
        <v>10453</v>
      </c>
      <c r="LLV1" s="2" t="s">
        <v>10454</v>
      </c>
      <c r="LLW1" s="2" t="s">
        <v>10455</v>
      </c>
      <c r="LLX1" s="2" t="s">
        <v>10456</v>
      </c>
      <c r="LLY1" s="2" t="s">
        <v>10457</v>
      </c>
      <c r="LLZ1" s="2" t="s">
        <v>10458</v>
      </c>
      <c r="LMA1" s="2" t="s">
        <v>10459</v>
      </c>
      <c r="LMB1" s="2" t="s">
        <v>10460</v>
      </c>
      <c r="LMC1" s="2" t="s">
        <v>10461</v>
      </c>
      <c r="LMD1" s="2" t="s">
        <v>10462</v>
      </c>
      <c r="LME1" s="2" t="s">
        <v>10463</v>
      </c>
      <c r="LMF1" s="2" t="s">
        <v>10464</v>
      </c>
      <c r="LMG1" s="2" t="s">
        <v>10465</v>
      </c>
      <c r="LMH1" s="2" t="s">
        <v>10466</v>
      </c>
      <c r="LMI1" s="2" t="s">
        <v>10467</v>
      </c>
      <c r="LMJ1" s="2" t="s">
        <v>10468</v>
      </c>
      <c r="LMK1" s="2" t="s">
        <v>10469</v>
      </c>
      <c r="LML1" s="2" t="s">
        <v>10470</v>
      </c>
      <c r="LMM1" s="2" t="s">
        <v>10471</v>
      </c>
      <c r="LMN1" s="2" t="s">
        <v>10472</v>
      </c>
      <c r="LMO1" s="2" t="s">
        <v>10473</v>
      </c>
      <c r="LMP1" s="2" t="s">
        <v>10474</v>
      </c>
      <c r="LMQ1" s="2" t="s">
        <v>10475</v>
      </c>
      <c r="LMR1" s="2" t="s">
        <v>10476</v>
      </c>
      <c r="LMS1" s="2" t="s">
        <v>10477</v>
      </c>
      <c r="LMT1" s="2" t="s">
        <v>10478</v>
      </c>
      <c r="LMU1" s="2" t="s">
        <v>10479</v>
      </c>
      <c r="LMV1" s="2" t="s">
        <v>10480</v>
      </c>
      <c r="LMW1" s="2" t="s">
        <v>10481</v>
      </c>
      <c r="LMX1" s="2" t="s">
        <v>10482</v>
      </c>
      <c r="LMY1" s="2" t="s">
        <v>10483</v>
      </c>
      <c r="LMZ1" s="2" t="s">
        <v>10484</v>
      </c>
      <c r="LNA1" s="2" t="s">
        <v>10485</v>
      </c>
      <c r="LNB1" s="2" t="s">
        <v>10486</v>
      </c>
      <c r="LNC1" s="2" t="s">
        <v>10487</v>
      </c>
      <c r="LND1" s="2" t="s">
        <v>10488</v>
      </c>
      <c r="LNE1" s="2" t="s">
        <v>10489</v>
      </c>
      <c r="LNF1" s="2" t="s">
        <v>10490</v>
      </c>
      <c r="LNG1" s="2" t="s">
        <v>10491</v>
      </c>
      <c r="LNH1" s="2" t="s">
        <v>10492</v>
      </c>
      <c r="LNI1" s="2" t="s">
        <v>10493</v>
      </c>
      <c r="LNJ1" s="2" t="s">
        <v>10494</v>
      </c>
      <c r="LNK1" s="2" t="s">
        <v>10495</v>
      </c>
      <c r="LNL1" s="2" t="s">
        <v>10496</v>
      </c>
      <c r="LNM1" s="2" t="s">
        <v>10497</v>
      </c>
      <c r="LNN1" s="2" t="s">
        <v>10498</v>
      </c>
      <c r="LNO1" s="2" t="s">
        <v>10499</v>
      </c>
      <c r="LNP1" s="2" t="s">
        <v>10500</v>
      </c>
      <c r="LNQ1" s="2" t="s">
        <v>10501</v>
      </c>
      <c r="LNR1" s="2" t="s">
        <v>10502</v>
      </c>
      <c r="LNS1" s="2" t="s">
        <v>10503</v>
      </c>
      <c r="LNT1" s="2" t="s">
        <v>10504</v>
      </c>
      <c r="LNU1" s="2" t="s">
        <v>10505</v>
      </c>
      <c r="LNV1" s="2" t="s">
        <v>10506</v>
      </c>
      <c r="LNW1" s="2" t="s">
        <v>10507</v>
      </c>
      <c r="LNX1" s="2" t="s">
        <v>10508</v>
      </c>
      <c r="LNY1" s="2" t="s">
        <v>10509</v>
      </c>
      <c r="LNZ1" s="2" t="s">
        <v>10510</v>
      </c>
      <c r="LOA1" s="2" t="s">
        <v>10511</v>
      </c>
      <c r="LOB1" s="2" t="s">
        <v>10512</v>
      </c>
      <c r="LOC1" s="2" t="s">
        <v>10513</v>
      </c>
      <c r="LOD1" s="2" t="s">
        <v>10514</v>
      </c>
      <c r="LOE1" s="2" t="s">
        <v>10515</v>
      </c>
      <c r="LOF1" s="2" t="s">
        <v>10516</v>
      </c>
      <c r="LOG1" s="2" t="s">
        <v>10517</v>
      </c>
      <c r="LOH1" s="2" t="s">
        <v>10518</v>
      </c>
      <c r="LOI1" s="2" t="s">
        <v>10519</v>
      </c>
      <c r="LOJ1" s="2" t="s">
        <v>10520</v>
      </c>
      <c r="LOK1" s="2" t="s">
        <v>10521</v>
      </c>
      <c r="LOL1" s="2" t="s">
        <v>10522</v>
      </c>
      <c r="LOM1" s="2" t="s">
        <v>10523</v>
      </c>
      <c r="LON1" s="2" t="s">
        <v>10524</v>
      </c>
      <c r="LOO1" s="2" t="s">
        <v>10525</v>
      </c>
      <c r="LOP1" s="2" t="s">
        <v>10526</v>
      </c>
      <c r="LOQ1" s="2" t="s">
        <v>10527</v>
      </c>
      <c r="LOR1" s="2" t="s">
        <v>10528</v>
      </c>
      <c r="LOS1" s="2" t="s">
        <v>10529</v>
      </c>
      <c r="LOT1" s="2" t="s">
        <v>10530</v>
      </c>
      <c r="LOU1" s="2" t="s">
        <v>10531</v>
      </c>
      <c r="LOV1" s="2" t="s">
        <v>10532</v>
      </c>
      <c r="LOW1" s="2" t="s">
        <v>10533</v>
      </c>
      <c r="LOX1" s="2" t="s">
        <v>10534</v>
      </c>
      <c r="LOY1" s="2" t="s">
        <v>10535</v>
      </c>
      <c r="LOZ1" s="2" t="s">
        <v>10536</v>
      </c>
      <c r="LPA1" s="2" t="s">
        <v>10537</v>
      </c>
      <c r="LPB1" s="2" t="s">
        <v>10538</v>
      </c>
      <c r="LPC1" s="2" t="s">
        <v>10539</v>
      </c>
      <c r="LPD1" s="2" t="s">
        <v>10540</v>
      </c>
      <c r="LPE1" s="2" t="s">
        <v>10541</v>
      </c>
      <c r="LPF1" s="2" t="s">
        <v>10542</v>
      </c>
      <c r="LPG1" s="2" t="s">
        <v>10543</v>
      </c>
      <c r="LPH1" s="2" t="s">
        <v>10544</v>
      </c>
      <c r="LPI1" s="2" t="s">
        <v>10545</v>
      </c>
      <c r="LPJ1" s="2" t="s">
        <v>10546</v>
      </c>
      <c r="LPK1" s="2" t="s">
        <v>10547</v>
      </c>
      <c r="LPL1" s="2" t="s">
        <v>10548</v>
      </c>
      <c r="LPM1" s="2" t="s">
        <v>10549</v>
      </c>
      <c r="LPN1" s="2" t="s">
        <v>10550</v>
      </c>
      <c r="LPO1" s="2" t="s">
        <v>10551</v>
      </c>
      <c r="LPP1" s="2" t="s">
        <v>10552</v>
      </c>
      <c r="LPQ1" s="2" t="s">
        <v>10553</v>
      </c>
      <c r="LPR1" s="2" t="s">
        <v>10554</v>
      </c>
      <c r="LPS1" s="2" t="s">
        <v>10555</v>
      </c>
      <c r="LPT1" s="2" t="s">
        <v>10556</v>
      </c>
      <c r="LPU1" s="2" t="s">
        <v>10557</v>
      </c>
      <c r="LPV1" s="2" t="s">
        <v>10558</v>
      </c>
      <c r="LPW1" s="2" t="s">
        <v>10559</v>
      </c>
      <c r="LPX1" s="2" t="s">
        <v>10560</v>
      </c>
      <c r="LPY1" s="2" t="s">
        <v>10561</v>
      </c>
      <c r="LPZ1" s="2" t="s">
        <v>10562</v>
      </c>
      <c r="LQA1" s="2" t="s">
        <v>10563</v>
      </c>
      <c r="LQB1" s="2" t="s">
        <v>10564</v>
      </c>
      <c r="LQC1" s="2" t="s">
        <v>10565</v>
      </c>
      <c r="LQD1" s="2" t="s">
        <v>10566</v>
      </c>
      <c r="LQE1" s="2" t="s">
        <v>10567</v>
      </c>
      <c r="LQF1" s="2" t="s">
        <v>10568</v>
      </c>
      <c r="LQG1" s="2" t="s">
        <v>10569</v>
      </c>
      <c r="LQH1" s="2" t="s">
        <v>10570</v>
      </c>
      <c r="LQI1" s="2" t="s">
        <v>10571</v>
      </c>
      <c r="LQJ1" s="2" t="s">
        <v>10572</v>
      </c>
      <c r="LQK1" s="2" t="s">
        <v>10573</v>
      </c>
      <c r="LQL1" s="2" t="s">
        <v>10574</v>
      </c>
      <c r="LQM1" s="2" t="s">
        <v>10575</v>
      </c>
      <c r="LQN1" s="2" t="s">
        <v>10576</v>
      </c>
      <c r="LQO1" s="2" t="s">
        <v>10577</v>
      </c>
      <c r="LQP1" s="2" t="s">
        <v>10578</v>
      </c>
      <c r="LQQ1" s="2" t="s">
        <v>10579</v>
      </c>
      <c r="LQR1" s="2" t="s">
        <v>10580</v>
      </c>
      <c r="LQS1" s="2" t="s">
        <v>10581</v>
      </c>
      <c r="LQT1" s="2" t="s">
        <v>10582</v>
      </c>
      <c r="LQU1" s="2" t="s">
        <v>10583</v>
      </c>
      <c r="LQV1" s="2" t="s">
        <v>10584</v>
      </c>
      <c r="LQW1" s="2" t="s">
        <v>10585</v>
      </c>
      <c r="LQX1" s="2" t="s">
        <v>10586</v>
      </c>
      <c r="LQY1" s="2" t="s">
        <v>10587</v>
      </c>
      <c r="LQZ1" s="2" t="s">
        <v>10588</v>
      </c>
      <c r="LRA1" s="2" t="s">
        <v>10589</v>
      </c>
      <c r="LRB1" s="2" t="s">
        <v>10590</v>
      </c>
      <c r="LRC1" s="2" t="s">
        <v>10591</v>
      </c>
      <c r="LRD1" s="2" t="s">
        <v>10592</v>
      </c>
      <c r="LRE1" s="2" t="s">
        <v>10593</v>
      </c>
      <c r="LRF1" s="2" t="s">
        <v>10594</v>
      </c>
      <c r="LRG1" s="2" t="s">
        <v>10595</v>
      </c>
      <c r="LRH1" s="2" t="s">
        <v>10596</v>
      </c>
      <c r="LRI1" s="2" t="s">
        <v>10597</v>
      </c>
      <c r="LRJ1" s="2" t="s">
        <v>10598</v>
      </c>
      <c r="LRK1" s="2" t="s">
        <v>10599</v>
      </c>
      <c r="LRL1" s="2" t="s">
        <v>10600</v>
      </c>
      <c r="LRM1" s="2" t="s">
        <v>10601</v>
      </c>
      <c r="LRN1" s="2" t="s">
        <v>10602</v>
      </c>
      <c r="LRO1" s="2" t="s">
        <v>10603</v>
      </c>
      <c r="LRP1" s="2" t="s">
        <v>10604</v>
      </c>
      <c r="LRQ1" s="2" t="s">
        <v>10605</v>
      </c>
      <c r="LRR1" s="2" t="s">
        <v>10606</v>
      </c>
      <c r="LRS1" s="2" t="s">
        <v>10607</v>
      </c>
      <c r="LRT1" s="2" t="s">
        <v>10608</v>
      </c>
      <c r="LRU1" s="2" t="s">
        <v>10609</v>
      </c>
      <c r="LRV1" s="2" t="s">
        <v>10610</v>
      </c>
      <c r="LRW1" s="2" t="s">
        <v>10611</v>
      </c>
      <c r="LRX1" s="2" t="s">
        <v>10612</v>
      </c>
      <c r="LRY1" s="2" t="s">
        <v>10613</v>
      </c>
      <c r="LRZ1" s="2" t="s">
        <v>10614</v>
      </c>
      <c r="LSA1" s="2" t="s">
        <v>10615</v>
      </c>
      <c r="LSB1" s="2" t="s">
        <v>10616</v>
      </c>
      <c r="LSC1" s="2" t="s">
        <v>10617</v>
      </c>
      <c r="LSD1" s="2" t="s">
        <v>10618</v>
      </c>
      <c r="LSE1" s="2" t="s">
        <v>10619</v>
      </c>
      <c r="LSF1" s="2" t="s">
        <v>10620</v>
      </c>
      <c r="LSG1" s="2" t="s">
        <v>10621</v>
      </c>
      <c r="LSH1" s="2" t="s">
        <v>10622</v>
      </c>
      <c r="LSI1" s="2" t="s">
        <v>10623</v>
      </c>
      <c r="LSJ1" s="2" t="s">
        <v>10624</v>
      </c>
      <c r="LSK1" s="2" t="s">
        <v>10625</v>
      </c>
      <c r="LSL1" s="2" t="s">
        <v>10626</v>
      </c>
      <c r="LSM1" s="2" t="s">
        <v>10627</v>
      </c>
      <c r="LSN1" s="2" t="s">
        <v>10628</v>
      </c>
      <c r="LSO1" s="2" t="s">
        <v>10629</v>
      </c>
      <c r="LSP1" s="2" t="s">
        <v>10630</v>
      </c>
      <c r="LSQ1" s="2" t="s">
        <v>10631</v>
      </c>
      <c r="LSR1" s="2" t="s">
        <v>10632</v>
      </c>
      <c r="LSS1" s="2" t="s">
        <v>10633</v>
      </c>
      <c r="LST1" s="2" t="s">
        <v>10634</v>
      </c>
      <c r="LSU1" s="2" t="s">
        <v>10635</v>
      </c>
      <c r="LSV1" s="2" t="s">
        <v>10636</v>
      </c>
      <c r="LSW1" s="2" t="s">
        <v>10637</v>
      </c>
      <c r="LSX1" s="2" t="s">
        <v>10638</v>
      </c>
      <c r="LSY1" s="2" t="s">
        <v>10639</v>
      </c>
      <c r="LSZ1" s="2" t="s">
        <v>10640</v>
      </c>
      <c r="LTA1" s="2" t="s">
        <v>10641</v>
      </c>
      <c r="LTB1" s="2" t="s">
        <v>10642</v>
      </c>
      <c r="LTC1" s="2" t="s">
        <v>10643</v>
      </c>
      <c r="LTD1" s="2" t="s">
        <v>10644</v>
      </c>
      <c r="LTE1" s="2" t="s">
        <v>10645</v>
      </c>
      <c r="LTF1" s="2" t="s">
        <v>10646</v>
      </c>
      <c r="LTG1" s="2" t="s">
        <v>10647</v>
      </c>
      <c r="LTH1" s="2" t="s">
        <v>10648</v>
      </c>
      <c r="LTI1" s="2" t="s">
        <v>10649</v>
      </c>
      <c r="LTJ1" s="2" t="s">
        <v>10650</v>
      </c>
      <c r="LTK1" s="2" t="s">
        <v>10651</v>
      </c>
      <c r="LTL1" s="2" t="s">
        <v>10652</v>
      </c>
      <c r="LTM1" s="2" t="s">
        <v>10653</v>
      </c>
      <c r="LTN1" s="2" t="s">
        <v>10654</v>
      </c>
      <c r="LTO1" s="2" t="s">
        <v>10655</v>
      </c>
      <c r="LTP1" s="2" t="s">
        <v>10656</v>
      </c>
      <c r="LTQ1" s="2" t="s">
        <v>10657</v>
      </c>
      <c r="LTR1" s="2" t="s">
        <v>10658</v>
      </c>
      <c r="LTS1" s="2" t="s">
        <v>10659</v>
      </c>
      <c r="LTT1" s="2" t="s">
        <v>10660</v>
      </c>
      <c r="LTU1" s="2" t="s">
        <v>10661</v>
      </c>
      <c r="LTV1" s="2" t="s">
        <v>10662</v>
      </c>
      <c r="LTW1" s="2" t="s">
        <v>10663</v>
      </c>
      <c r="LTX1" s="2" t="s">
        <v>10664</v>
      </c>
      <c r="LTY1" s="2" t="s">
        <v>10665</v>
      </c>
      <c r="LTZ1" s="2" t="s">
        <v>10666</v>
      </c>
      <c r="LUA1" s="2" t="s">
        <v>10667</v>
      </c>
      <c r="LUB1" s="2" t="s">
        <v>10668</v>
      </c>
      <c r="LUC1" s="2" t="s">
        <v>10669</v>
      </c>
      <c r="LUD1" s="2" t="s">
        <v>10670</v>
      </c>
      <c r="LUE1" s="2" t="s">
        <v>10671</v>
      </c>
      <c r="LUF1" s="2" t="s">
        <v>10672</v>
      </c>
      <c r="LUG1" s="2" t="s">
        <v>10673</v>
      </c>
      <c r="LUH1" s="2" t="s">
        <v>10674</v>
      </c>
      <c r="LUI1" s="2" t="s">
        <v>10675</v>
      </c>
      <c r="LUJ1" s="2" t="s">
        <v>10676</v>
      </c>
      <c r="LUK1" s="2" t="s">
        <v>10677</v>
      </c>
      <c r="LUL1" s="2" t="s">
        <v>10678</v>
      </c>
      <c r="LUM1" s="2" t="s">
        <v>10679</v>
      </c>
      <c r="LUN1" s="2" t="s">
        <v>10680</v>
      </c>
      <c r="LUO1" s="2" t="s">
        <v>10681</v>
      </c>
      <c r="LUP1" s="2" t="s">
        <v>10682</v>
      </c>
      <c r="LUQ1" s="2" t="s">
        <v>10683</v>
      </c>
      <c r="LUR1" s="2" t="s">
        <v>10684</v>
      </c>
      <c r="LUS1" s="2" t="s">
        <v>10685</v>
      </c>
      <c r="LUT1" s="2" t="s">
        <v>10686</v>
      </c>
      <c r="LUU1" s="2" t="s">
        <v>10687</v>
      </c>
      <c r="LUV1" s="2" t="s">
        <v>10688</v>
      </c>
      <c r="LUW1" s="2" t="s">
        <v>10689</v>
      </c>
      <c r="LUX1" s="2" t="s">
        <v>10690</v>
      </c>
      <c r="LUY1" s="2" t="s">
        <v>10691</v>
      </c>
      <c r="LUZ1" s="2" t="s">
        <v>10692</v>
      </c>
      <c r="LVA1" s="2" t="s">
        <v>10693</v>
      </c>
      <c r="LVB1" s="2" t="s">
        <v>10694</v>
      </c>
      <c r="LVC1" s="2" t="s">
        <v>10695</v>
      </c>
      <c r="LVD1" s="2" t="s">
        <v>10696</v>
      </c>
      <c r="LVE1" s="2" t="s">
        <v>10697</v>
      </c>
      <c r="LVF1" s="2" t="s">
        <v>10698</v>
      </c>
      <c r="LVG1" s="2" t="s">
        <v>10699</v>
      </c>
      <c r="LVH1" s="2" t="s">
        <v>10700</v>
      </c>
      <c r="LVI1" s="2" t="s">
        <v>10701</v>
      </c>
      <c r="LVJ1" s="2" t="s">
        <v>10702</v>
      </c>
      <c r="LVK1" s="2" t="s">
        <v>10703</v>
      </c>
      <c r="LVL1" s="2" t="s">
        <v>10704</v>
      </c>
      <c r="LVM1" s="2" t="s">
        <v>10705</v>
      </c>
      <c r="LVN1" s="2" t="s">
        <v>10706</v>
      </c>
      <c r="LVO1" s="2" t="s">
        <v>10707</v>
      </c>
      <c r="LVP1" s="2" t="s">
        <v>10708</v>
      </c>
      <c r="LVQ1" s="2" t="s">
        <v>10709</v>
      </c>
      <c r="LVR1" s="2" t="s">
        <v>10710</v>
      </c>
      <c r="LVS1" s="2" t="s">
        <v>10711</v>
      </c>
      <c r="LVT1" s="2" t="s">
        <v>10712</v>
      </c>
      <c r="LVU1" s="2" t="s">
        <v>10713</v>
      </c>
      <c r="LVV1" s="2" t="s">
        <v>10714</v>
      </c>
      <c r="LVW1" s="2" t="s">
        <v>10715</v>
      </c>
      <c r="LVX1" s="2" t="s">
        <v>10716</v>
      </c>
      <c r="LVY1" s="2" t="s">
        <v>10717</v>
      </c>
      <c r="LVZ1" s="2" t="s">
        <v>10718</v>
      </c>
      <c r="LWA1" s="2" t="s">
        <v>10719</v>
      </c>
      <c r="LWB1" s="2" t="s">
        <v>10720</v>
      </c>
      <c r="LWC1" s="2" t="s">
        <v>10721</v>
      </c>
      <c r="LWD1" s="2" t="s">
        <v>10722</v>
      </c>
      <c r="LWE1" s="2" t="s">
        <v>10723</v>
      </c>
      <c r="LWF1" s="2" t="s">
        <v>10724</v>
      </c>
      <c r="LWG1" s="2" t="s">
        <v>10725</v>
      </c>
      <c r="LWH1" s="2" t="s">
        <v>10726</v>
      </c>
      <c r="LWI1" s="2" t="s">
        <v>10727</v>
      </c>
      <c r="LWJ1" s="2" t="s">
        <v>10728</v>
      </c>
      <c r="LWK1" s="2" t="s">
        <v>10729</v>
      </c>
      <c r="LWL1" s="2" t="s">
        <v>10730</v>
      </c>
      <c r="LWM1" s="2" t="s">
        <v>10731</v>
      </c>
      <c r="LWN1" s="2" t="s">
        <v>10732</v>
      </c>
      <c r="LWO1" s="2" t="s">
        <v>10733</v>
      </c>
      <c r="LWP1" s="2" t="s">
        <v>10734</v>
      </c>
      <c r="LWQ1" s="2" t="s">
        <v>10735</v>
      </c>
      <c r="LWR1" s="2" t="s">
        <v>10736</v>
      </c>
      <c r="LWS1" s="2" t="s">
        <v>10737</v>
      </c>
      <c r="LWT1" s="2" t="s">
        <v>10738</v>
      </c>
      <c r="LWU1" s="2" t="s">
        <v>10739</v>
      </c>
      <c r="LWV1" s="2" t="s">
        <v>10740</v>
      </c>
      <c r="LWW1" s="2" t="s">
        <v>10741</v>
      </c>
      <c r="LWX1" s="2" t="s">
        <v>10742</v>
      </c>
      <c r="LWY1" s="2" t="s">
        <v>10743</v>
      </c>
      <c r="LWZ1" s="2" t="s">
        <v>10744</v>
      </c>
      <c r="LXA1" s="2" t="s">
        <v>10745</v>
      </c>
      <c r="LXB1" s="2" t="s">
        <v>10746</v>
      </c>
      <c r="LXC1" s="2" t="s">
        <v>10747</v>
      </c>
      <c r="LXD1" s="2" t="s">
        <v>10748</v>
      </c>
      <c r="LXE1" s="2" t="s">
        <v>10749</v>
      </c>
      <c r="LXF1" s="2" t="s">
        <v>10750</v>
      </c>
      <c r="LXG1" s="2" t="s">
        <v>10751</v>
      </c>
      <c r="LXH1" s="2" t="s">
        <v>10752</v>
      </c>
      <c r="LXI1" s="2" t="s">
        <v>10753</v>
      </c>
      <c r="LXJ1" s="2" t="s">
        <v>10754</v>
      </c>
      <c r="LXK1" s="2" t="s">
        <v>10755</v>
      </c>
      <c r="LXL1" s="2" t="s">
        <v>10756</v>
      </c>
      <c r="LXM1" s="2" t="s">
        <v>10757</v>
      </c>
      <c r="LXN1" s="2" t="s">
        <v>10758</v>
      </c>
      <c r="LXO1" s="2" t="s">
        <v>10759</v>
      </c>
      <c r="LXP1" s="2" t="s">
        <v>10760</v>
      </c>
      <c r="LXQ1" s="2" t="s">
        <v>10761</v>
      </c>
      <c r="LXR1" s="2" t="s">
        <v>10762</v>
      </c>
      <c r="LXS1" s="2" t="s">
        <v>10763</v>
      </c>
      <c r="LXT1" s="2" t="s">
        <v>10764</v>
      </c>
      <c r="LXU1" s="2" t="s">
        <v>10765</v>
      </c>
      <c r="LXV1" s="2" t="s">
        <v>10766</v>
      </c>
      <c r="LXW1" s="2" t="s">
        <v>10767</v>
      </c>
      <c r="LXX1" s="2" t="s">
        <v>10768</v>
      </c>
      <c r="LXY1" s="2" t="s">
        <v>10769</v>
      </c>
      <c r="LXZ1" s="2" t="s">
        <v>10770</v>
      </c>
      <c r="LYA1" s="2" t="s">
        <v>10771</v>
      </c>
      <c r="LYB1" s="2" t="s">
        <v>10772</v>
      </c>
      <c r="LYC1" s="2" t="s">
        <v>10773</v>
      </c>
      <c r="LYD1" s="2" t="s">
        <v>10774</v>
      </c>
      <c r="LYE1" s="2" t="s">
        <v>10775</v>
      </c>
      <c r="LYF1" s="2" t="s">
        <v>10776</v>
      </c>
      <c r="LYG1" s="2" t="s">
        <v>10777</v>
      </c>
      <c r="LYH1" s="2" t="s">
        <v>10778</v>
      </c>
      <c r="LYI1" s="2" t="s">
        <v>10779</v>
      </c>
      <c r="LYJ1" s="2" t="s">
        <v>10780</v>
      </c>
      <c r="LYK1" s="2" t="s">
        <v>10781</v>
      </c>
      <c r="LYL1" s="2" t="s">
        <v>10782</v>
      </c>
      <c r="LYM1" s="2" t="s">
        <v>10783</v>
      </c>
      <c r="LYN1" s="2" t="s">
        <v>10784</v>
      </c>
      <c r="LYO1" s="2" t="s">
        <v>10785</v>
      </c>
      <c r="LYP1" s="2" t="s">
        <v>10786</v>
      </c>
      <c r="LYQ1" s="2" t="s">
        <v>10787</v>
      </c>
      <c r="LYR1" s="2" t="s">
        <v>10788</v>
      </c>
      <c r="LYS1" s="2" t="s">
        <v>10789</v>
      </c>
      <c r="LYT1" s="2" t="s">
        <v>10790</v>
      </c>
      <c r="LYU1" s="2" t="s">
        <v>10791</v>
      </c>
      <c r="LYV1" s="2" t="s">
        <v>10792</v>
      </c>
      <c r="LYW1" s="2" t="s">
        <v>10793</v>
      </c>
      <c r="LYX1" s="2" t="s">
        <v>10794</v>
      </c>
      <c r="LYY1" s="2" t="s">
        <v>10795</v>
      </c>
      <c r="LYZ1" s="2" t="s">
        <v>10796</v>
      </c>
      <c r="LZA1" s="2" t="s">
        <v>10797</v>
      </c>
      <c r="LZB1" s="2" t="s">
        <v>10798</v>
      </c>
      <c r="LZC1" s="2" t="s">
        <v>10799</v>
      </c>
      <c r="LZD1" s="2" t="s">
        <v>10800</v>
      </c>
      <c r="LZE1" s="2" t="s">
        <v>10801</v>
      </c>
      <c r="LZF1" s="2" t="s">
        <v>10802</v>
      </c>
      <c r="LZG1" s="2" t="s">
        <v>10803</v>
      </c>
      <c r="LZH1" s="2" t="s">
        <v>10804</v>
      </c>
      <c r="LZI1" s="2" t="s">
        <v>10805</v>
      </c>
      <c r="LZJ1" s="2" t="s">
        <v>10806</v>
      </c>
      <c r="LZK1" s="2" t="s">
        <v>10807</v>
      </c>
      <c r="LZL1" s="2" t="s">
        <v>10808</v>
      </c>
      <c r="LZM1" s="2" t="s">
        <v>10809</v>
      </c>
      <c r="LZN1" s="2" t="s">
        <v>10810</v>
      </c>
      <c r="LZO1" s="2" t="s">
        <v>10811</v>
      </c>
      <c r="LZP1" s="2" t="s">
        <v>10812</v>
      </c>
      <c r="LZQ1" s="2" t="s">
        <v>10813</v>
      </c>
      <c r="LZR1" s="2" t="s">
        <v>10814</v>
      </c>
      <c r="LZS1" s="2" t="s">
        <v>10815</v>
      </c>
      <c r="LZT1" s="2" t="s">
        <v>10816</v>
      </c>
      <c r="LZU1" s="2" t="s">
        <v>10817</v>
      </c>
      <c r="LZV1" s="2" t="s">
        <v>10818</v>
      </c>
      <c r="LZW1" s="2" t="s">
        <v>10819</v>
      </c>
      <c r="LZX1" s="2" t="s">
        <v>10820</v>
      </c>
      <c r="LZY1" s="2" t="s">
        <v>10821</v>
      </c>
      <c r="LZZ1" s="2" t="s">
        <v>10822</v>
      </c>
      <c r="MAA1" s="2" t="s">
        <v>10823</v>
      </c>
      <c r="MAB1" s="2" t="s">
        <v>10824</v>
      </c>
      <c r="MAC1" s="2" t="s">
        <v>10825</v>
      </c>
      <c r="MAD1" s="2" t="s">
        <v>10826</v>
      </c>
      <c r="MAE1" s="2" t="s">
        <v>10827</v>
      </c>
      <c r="MAF1" s="2" t="s">
        <v>10828</v>
      </c>
      <c r="MAG1" s="2" t="s">
        <v>10829</v>
      </c>
      <c r="MAH1" s="2" t="s">
        <v>10830</v>
      </c>
      <c r="MAI1" s="2" t="s">
        <v>10831</v>
      </c>
      <c r="MAJ1" s="2" t="s">
        <v>10832</v>
      </c>
      <c r="MAK1" s="2" t="s">
        <v>10833</v>
      </c>
      <c r="MAL1" s="2" t="s">
        <v>10834</v>
      </c>
      <c r="MAM1" s="2" t="s">
        <v>10835</v>
      </c>
      <c r="MAN1" s="2" t="s">
        <v>10836</v>
      </c>
      <c r="MAO1" s="2" t="s">
        <v>10837</v>
      </c>
      <c r="MAP1" s="2" t="s">
        <v>10838</v>
      </c>
      <c r="MAQ1" s="2" t="s">
        <v>10839</v>
      </c>
      <c r="MAR1" s="2" t="s">
        <v>10840</v>
      </c>
      <c r="MAS1" s="2" t="s">
        <v>10841</v>
      </c>
      <c r="MAT1" s="2" t="s">
        <v>10842</v>
      </c>
      <c r="MAU1" s="2" t="s">
        <v>10843</v>
      </c>
      <c r="MAV1" s="2" t="s">
        <v>10844</v>
      </c>
      <c r="MAW1" s="2" t="s">
        <v>10845</v>
      </c>
      <c r="MAX1" s="2" t="s">
        <v>10846</v>
      </c>
      <c r="MAY1" s="2" t="s">
        <v>10847</v>
      </c>
      <c r="MAZ1" s="2" t="s">
        <v>10848</v>
      </c>
      <c r="MBA1" s="2" t="s">
        <v>10849</v>
      </c>
      <c r="MBB1" s="2" t="s">
        <v>10850</v>
      </c>
      <c r="MBC1" s="2" t="s">
        <v>10851</v>
      </c>
      <c r="MBD1" s="2" t="s">
        <v>10852</v>
      </c>
      <c r="MBE1" s="2" t="s">
        <v>10853</v>
      </c>
      <c r="MBF1" s="2" t="s">
        <v>10854</v>
      </c>
      <c r="MBG1" s="2" t="s">
        <v>10855</v>
      </c>
      <c r="MBH1" s="2" t="s">
        <v>10856</v>
      </c>
      <c r="MBI1" s="2" t="s">
        <v>10857</v>
      </c>
      <c r="MBJ1" s="2" t="s">
        <v>10858</v>
      </c>
      <c r="MBK1" s="2" t="s">
        <v>10859</v>
      </c>
      <c r="MBL1" s="2" t="s">
        <v>10860</v>
      </c>
      <c r="MBM1" s="2" t="s">
        <v>10861</v>
      </c>
      <c r="MBN1" s="2" t="s">
        <v>10862</v>
      </c>
      <c r="MBO1" s="2" t="s">
        <v>10863</v>
      </c>
      <c r="MBP1" s="2" t="s">
        <v>10864</v>
      </c>
      <c r="MBQ1" s="2" t="s">
        <v>10865</v>
      </c>
      <c r="MBR1" s="2" t="s">
        <v>10866</v>
      </c>
      <c r="MBS1" s="2" t="s">
        <v>10867</v>
      </c>
      <c r="MBT1" s="2" t="s">
        <v>10868</v>
      </c>
      <c r="MBU1" s="2" t="s">
        <v>10869</v>
      </c>
      <c r="MBV1" s="2" t="s">
        <v>10870</v>
      </c>
      <c r="MBW1" s="2" t="s">
        <v>10871</v>
      </c>
      <c r="MBX1" s="2" t="s">
        <v>10872</v>
      </c>
      <c r="MBY1" s="2" t="s">
        <v>10873</v>
      </c>
      <c r="MBZ1" s="2" t="s">
        <v>10874</v>
      </c>
      <c r="MCA1" s="2" t="s">
        <v>10875</v>
      </c>
      <c r="MCB1" s="2" t="s">
        <v>10876</v>
      </c>
      <c r="MCC1" s="2" t="s">
        <v>10877</v>
      </c>
      <c r="MCD1" s="2" t="s">
        <v>10878</v>
      </c>
      <c r="MCE1" s="2" t="s">
        <v>10879</v>
      </c>
      <c r="MCF1" s="2" t="s">
        <v>10880</v>
      </c>
      <c r="MCG1" s="2" t="s">
        <v>10881</v>
      </c>
      <c r="MCH1" s="2" t="s">
        <v>10882</v>
      </c>
      <c r="MCI1" s="2" t="s">
        <v>10883</v>
      </c>
      <c r="MCJ1" s="2" t="s">
        <v>10884</v>
      </c>
      <c r="MCK1" s="2" t="s">
        <v>10885</v>
      </c>
      <c r="MCL1" s="2" t="s">
        <v>10886</v>
      </c>
      <c r="MCM1" s="2" t="s">
        <v>10887</v>
      </c>
      <c r="MCN1" s="2" t="s">
        <v>10888</v>
      </c>
      <c r="MCO1" s="2" t="s">
        <v>10889</v>
      </c>
      <c r="MCP1" s="2" t="s">
        <v>10890</v>
      </c>
      <c r="MCQ1" s="2" t="s">
        <v>10891</v>
      </c>
      <c r="MCR1" s="2" t="s">
        <v>10892</v>
      </c>
      <c r="MCS1" s="2" t="s">
        <v>10893</v>
      </c>
      <c r="MCT1" s="2" t="s">
        <v>10894</v>
      </c>
      <c r="MCU1" s="2" t="s">
        <v>10895</v>
      </c>
      <c r="MCV1" s="2" t="s">
        <v>10896</v>
      </c>
      <c r="MCW1" s="2" t="s">
        <v>10897</v>
      </c>
      <c r="MCX1" s="2" t="s">
        <v>10898</v>
      </c>
      <c r="MCY1" s="2" t="s">
        <v>10899</v>
      </c>
      <c r="MCZ1" s="2" t="s">
        <v>10900</v>
      </c>
      <c r="MDA1" s="2" t="s">
        <v>10901</v>
      </c>
      <c r="MDB1" s="2" t="s">
        <v>10902</v>
      </c>
      <c r="MDC1" s="2" t="s">
        <v>10903</v>
      </c>
      <c r="MDD1" s="2" t="s">
        <v>10904</v>
      </c>
      <c r="MDE1" s="2" t="s">
        <v>10905</v>
      </c>
      <c r="MDF1" s="2" t="s">
        <v>10906</v>
      </c>
      <c r="MDG1" s="2" t="s">
        <v>10907</v>
      </c>
      <c r="MDH1" s="2" t="s">
        <v>10908</v>
      </c>
      <c r="MDI1" s="2" t="s">
        <v>10909</v>
      </c>
      <c r="MDJ1" s="2" t="s">
        <v>10910</v>
      </c>
      <c r="MDK1" s="2" t="s">
        <v>10911</v>
      </c>
      <c r="MDL1" s="2" t="s">
        <v>10912</v>
      </c>
      <c r="MDM1" s="2" t="s">
        <v>10913</v>
      </c>
      <c r="MDN1" s="2" t="s">
        <v>10914</v>
      </c>
      <c r="MDO1" s="2" t="s">
        <v>10915</v>
      </c>
      <c r="MDP1" s="2" t="s">
        <v>10916</v>
      </c>
      <c r="MDQ1" s="2" t="s">
        <v>10917</v>
      </c>
      <c r="MDR1" s="2" t="s">
        <v>10918</v>
      </c>
      <c r="MDS1" s="2" t="s">
        <v>10919</v>
      </c>
      <c r="MDT1" s="2" t="s">
        <v>10920</v>
      </c>
      <c r="MDU1" s="2" t="s">
        <v>10921</v>
      </c>
      <c r="MDV1" s="2" t="s">
        <v>10922</v>
      </c>
      <c r="MDW1" s="2" t="s">
        <v>10923</v>
      </c>
      <c r="MDX1" s="2" t="s">
        <v>10924</v>
      </c>
      <c r="MDY1" s="2" t="s">
        <v>10925</v>
      </c>
      <c r="MDZ1" s="2" t="s">
        <v>10926</v>
      </c>
      <c r="MEA1" s="2" t="s">
        <v>10927</v>
      </c>
      <c r="MEB1" s="2" t="s">
        <v>10928</v>
      </c>
      <c r="MEC1" s="2" t="s">
        <v>10929</v>
      </c>
      <c r="MED1" s="2" t="s">
        <v>10930</v>
      </c>
      <c r="MEE1" s="2" t="s">
        <v>10931</v>
      </c>
      <c r="MEF1" s="2" t="s">
        <v>10932</v>
      </c>
      <c r="MEG1" s="2" t="s">
        <v>10933</v>
      </c>
      <c r="MEH1" s="2" t="s">
        <v>10934</v>
      </c>
      <c r="MEI1" s="2" t="s">
        <v>10935</v>
      </c>
      <c r="MEJ1" s="2" t="s">
        <v>10936</v>
      </c>
      <c r="MEK1" s="2" t="s">
        <v>10937</v>
      </c>
      <c r="MEL1" s="2" t="s">
        <v>10938</v>
      </c>
      <c r="MEM1" s="2" t="s">
        <v>10939</v>
      </c>
      <c r="MEN1" s="2" t="s">
        <v>10940</v>
      </c>
      <c r="MEO1" s="2" t="s">
        <v>10941</v>
      </c>
      <c r="MEP1" s="2" t="s">
        <v>10942</v>
      </c>
      <c r="MEQ1" s="2" t="s">
        <v>10943</v>
      </c>
      <c r="MER1" s="2" t="s">
        <v>10944</v>
      </c>
      <c r="MES1" s="2" t="s">
        <v>10945</v>
      </c>
      <c r="MET1" s="2" t="s">
        <v>10946</v>
      </c>
      <c r="MEU1" s="2" t="s">
        <v>10947</v>
      </c>
      <c r="MEV1" s="2" t="s">
        <v>10948</v>
      </c>
      <c r="MEW1" s="2" t="s">
        <v>10949</v>
      </c>
      <c r="MEX1" s="2" t="s">
        <v>10950</v>
      </c>
      <c r="MEY1" s="2" t="s">
        <v>10951</v>
      </c>
      <c r="MEZ1" s="2" t="s">
        <v>10952</v>
      </c>
      <c r="MFA1" s="2" t="s">
        <v>10953</v>
      </c>
      <c r="MFB1" s="2" t="s">
        <v>10954</v>
      </c>
      <c r="MFC1" s="2" t="s">
        <v>10955</v>
      </c>
      <c r="MFD1" s="2" t="s">
        <v>10956</v>
      </c>
      <c r="MFE1" s="2" t="s">
        <v>10957</v>
      </c>
      <c r="MFF1" s="2" t="s">
        <v>10958</v>
      </c>
      <c r="MFG1" s="2" t="s">
        <v>10959</v>
      </c>
      <c r="MFH1" s="2" t="s">
        <v>10960</v>
      </c>
      <c r="MFI1" s="2" t="s">
        <v>10961</v>
      </c>
      <c r="MFJ1" s="2" t="s">
        <v>10962</v>
      </c>
      <c r="MFK1" s="2" t="s">
        <v>10963</v>
      </c>
      <c r="MFL1" s="2" t="s">
        <v>10964</v>
      </c>
      <c r="MFM1" s="2" t="s">
        <v>10965</v>
      </c>
      <c r="MFN1" s="2" t="s">
        <v>10966</v>
      </c>
      <c r="MFO1" s="2" t="s">
        <v>10967</v>
      </c>
      <c r="MFP1" s="2" t="s">
        <v>10968</v>
      </c>
      <c r="MFQ1" s="2" t="s">
        <v>10969</v>
      </c>
      <c r="MFR1" s="2" t="s">
        <v>10970</v>
      </c>
      <c r="MFS1" s="2" t="s">
        <v>10971</v>
      </c>
      <c r="MFT1" s="2" t="s">
        <v>10972</v>
      </c>
      <c r="MFU1" s="2" t="s">
        <v>10973</v>
      </c>
      <c r="MFV1" s="2" t="s">
        <v>10974</v>
      </c>
      <c r="MFW1" s="2" t="s">
        <v>10975</v>
      </c>
      <c r="MFX1" s="2" t="s">
        <v>10976</v>
      </c>
      <c r="MFY1" s="2" t="s">
        <v>10977</v>
      </c>
      <c r="MFZ1" s="2" t="s">
        <v>10978</v>
      </c>
      <c r="MGA1" s="2" t="s">
        <v>10979</v>
      </c>
      <c r="MGB1" s="2" t="s">
        <v>10980</v>
      </c>
      <c r="MGC1" s="2" t="s">
        <v>10981</v>
      </c>
      <c r="MGD1" s="2" t="s">
        <v>10982</v>
      </c>
      <c r="MGE1" s="2" t="s">
        <v>10983</v>
      </c>
      <c r="MGF1" s="2" t="s">
        <v>10984</v>
      </c>
      <c r="MGG1" s="2" t="s">
        <v>10985</v>
      </c>
      <c r="MGH1" s="2" t="s">
        <v>10986</v>
      </c>
      <c r="MGI1" s="2" t="s">
        <v>10987</v>
      </c>
      <c r="MGJ1" s="2" t="s">
        <v>10988</v>
      </c>
      <c r="MGK1" s="2" t="s">
        <v>10989</v>
      </c>
      <c r="MGL1" s="2" t="s">
        <v>10990</v>
      </c>
      <c r="MGM1" s="2" t="s">
        <v>10991</v>
      </c>
      <c r="MGN1" s="2" t="s">
        <v>10992</v>
      </c>
      <c r="MGO1" s="2" t="s">
        <v>10993</v>
      </c>
      <c r="MGP1" s="2" t="s">
        <v>10994</v>
      </c>
      <c r="MGQ1" s="2" t="s">
        <v>10995</v>
      </c>
      <c r="MGR1" s="2" t="s">
        <v>10996</v>
      </c>
      <c r="MGS1" s="2" t="s">
        <v>10997</v>
      </c>
      <c r="MGT1" s="2" t="s">
        <v>10998</v>
      </c>
      <c r="MGU1" s="2" t="s">
        <v>10999</v>
      </c>
      <c r="MGV1" s="2" t="s">
        <v>11000</v>
      </c>
      <c r="MGW1" s="2" t="s">
        <v>11001</v>
      </c>
      <c r="MGX1" s="2" t="s">
        <v>11002</v>
      </c>
      <c r="MGY1" s="2" t="s">
        <v>11003</v>
      </c>
      <c r="MGZ1" s="2" t="s">
        <v>11004</v>
      </c>
      <c r="MHA1" s="2" t="s">
        <v>11005</v>
      </c>
      <c r="MHB1" s="2" t="s">
        <v>11006</v>
      </c>
      <c r="MHC1" s="2" t="s">
        <v>11007</v>
      </c>
      <c r="MHD1" s="2" t="s">
        <v>11008</v>
      </c>
      <c r="MHE1" s="2" t="s">
        <v>11009</v>
      </c>
      <c r="MHF1" s="2" t="s">
        <v>11010</v>
      </c>
      <c r="MHG1" s="2" t="s">
        <v>11011</v>
      </c>
      <c r="MHH1" s="2" t="s">
        <v>11012</v>
      </c>
      <c r="MHI1" s="2" t="s">
        <v>11013</v>
      </c>
      <c r="MHJ1" s="2" t="s">
        <v>11014</v>
      </c>
      <c r="MHK1" s="2" t="s">
        <v>11015</v>
      </c>
      <c r="MHL1" s="2" t="s">
        <v>11016</v>
      </c>
      <c r="MHM1" s="2" t="s">
        <v>11017</v>
      </c>
      <c r="MHN1" s="2" t="s">
        <v>11018</v>
      </c>
      <c r="MHO1" s="2" t="s">
        <v>11019</v>
      </c>
      <c r="MHP1" s="2" t="s">
        <v>11020</v>
      </c>
      <c r="MHQ1" s="2" t="s">
        <v>11021</v>
      </c>
      <c r="MHR1" s="2" t="s">
        <v>11022</v>
      </c>
      <c r="MHS1" s="2" t="s">
        <v>11023</v>
      </c>
      <c r="MHT1" s="2" t="s">
        <v>11024</v>
      </c>
      <c r="MHU1" s="2" t="s">
        <v>11025</v>
      </c>
      <c r="MHV1" s="2" t="s">
        <v>11026</v>
      </c>
      <c r="MHW1" s="2" t="s">
        <v>11027</v>
      </c>
      <c r="MHX1" s="2" t="s">
        <v>11028</v>
      </c>
      <c r="MHY1" s="2" t="s">
        <v>11029</v>
      </c>
      <c r="MHZ1" s="2" t="s">
        <v>11030</v>
      </c>
      <c r="MIA1" s="2" t="s">
        <v>11031</v>
      </c>
      <c r="MIB1" s="2" t="s">
        <v>11032</v>
      </c>
      <c r="MIC1" s="2" t="s">
        <v>11033</v>
      </c>
      <c r="MID1" s="2" t="s">
        <v>11034</v>
      </c>
      <c r="MIE1" s="2" t="s">
        <v>11035</v>
      </c>
      <c r="MIF1" s="2" t="s">
        <v>11036</v>
      </c>
      <c r="MIG1" s="2" t="s">
        <v>11037</v>
      </c>
      <c r="MIH1" s="2" t="s">
        <v>11038</v>
      </c>
      <c r="MII1" s="2" t="s">
        <v>11039</v>
      </c>
      <c r="MIJ1" s="2" t="s">
        <v>11040</v>
      </c>
      <c r="MIK1" s="2" t="s">
        <v>11041</v>
      </c>
      <c r="MIL1" s="2" t="s">
        <v>11042</v>
      </c>
      <c r="MIM1" s="2" t="s">
        <v>11043</v>
      </c>
      <c r="MIN1" s="2" t="s">
        <v>11044</v>
      </c>
      <c r="MIO1" s="2" t="s">
        <v>11045</v>
      </c>
      <c r="MIP1" s="2" t="s">
        <v>11046</v>
      </c>
      <c r="MIQ1" s="2" t="s">
        <v>11047</v>
      </c>
      <c r="MIR1" s="2" t="s">
        <v>11048</v>
      </c>
      <c r="MIS1" s="2" t="s">
        <v>11049</v>
      </c>
      <c r="MIT1" s="2" t="s">
        <v>11050</v>
      </c>
      <c r="MIU1" s="2" t="s">
        <v>11051</v>
      </c>
      <c r="MIV1" s="2" t="s">
        <v>11052</v>
      </c>
      <c r="MIW1" s="2" t="s">
        <v>11053</v>
      </c>
      <c r="MIX1" s="2" t="s">
        <v>11054</v>
      </c>
      <c r="MIY1" s="2" t="s">
        <v>11055</v>
      </c>
      <c r="MIZ1" s="2" t="s">
        <v>11056</v>
      </c>
      <c r="MJA1" s="2" t="s">
        <v>11057</v>
      </c>
      <c r="MJB1" s="2" t="s">
        <v>11058</v>
      </c>
      <c r="MJC1" s="2" t="s">
        <v>11059</v>
      </c>
      <c r="MJD1" s="2" t="s">
        <v>11060</v>
      </c>
      <c r="MJE1" s="2" t="s">
        <v>11061</v>
      </c>
      <c r="MJF1" s="2" t="s">
        <v>11062</v>
      </c>
      <c r="MJG1" s="2" t="s">
        <v>11063</v>
      </c>
      <c r="MJH1" s="2" t="s">
        <v>11064</v>
      </c>
      <c r="MJI1" s="2" t="s">
        <v>11065</v>
      </c>
      <c r="MJJ1" s="2" t="s">
        <v>11066</v>
      </c>
      <c r="MJK1" s="2" t="s">
        <v>11067</v>
      </c>
      <c r="MJL1" s="2" t="s">
        <v>11068</v>
      </c>
      <c r="MJM1" s="2" t="s">
        <v>11069</v>
      </c>
      <c r="MJN1" s="2" t="s">
        <v>11070</v>
      </c>
      <c r="MJO1" s="2" t="s">
        <v>11071</v>
      </c>
      <c r="MJP1" s="2" t="s">
        <v>11072</v>
      </c>
      <c r="MJQ1" s="2" t="s">
        <v>11073</v>
      </c>
      <c r="MJR1" s="2" t="s">
        <v>11074</v>
      </c>
      <c r="MJS1" s="2" t="s">
        <v>11075</v>
      </c>
      <c r="MJT1" s="2" t="s">
        <v>11076</v>
      </c>
      <c r="MJU1" s="2" t="s">
        <v>11077</v>
      </c>
      <c r="MJV1" s="2" t="s">
        <v>11078</v>
      </c>
      <c r="MJW1" s="2" t="s">
        <v>11079</v>
      </c>
      <c r="MJX1" s="2" t="s">
        <v>11080</v>
      </c>
      <c r="MJY1" s="2" t="s">
        <v>11081</v>
      </c>
      <c r="MJZ1" s="2" t="s">
        <v>11082</v>
      </c>
      <c r="MKA1" s="2" t="s">
        <v>11083</v>
      </c>
      <c r="MKB1" s="2" t="s">
        <v>11084</v>
      </c>
      <c r="MKC1" s="2" t="s">
        <v>11085</v>
      </c>
      <c r="MKD1" s="2" t="s">
        <v>11086</v>
      </c>
      <c r="MKE1" s="2" t="s">
        <v>11087</v>
      </c>
      <c r="MKF1" s="2" t="s">
        <v>11088</v>
      </c>
      <c r="MKG1" s="2" t="s">
        <v>11089</v>
      </c>
      <c r="MKH1" s="2" t="s">
        <v>11090</v>
      </c>
      <c r="MKI1" s="2" t="s">
        <v>11091</v>
      </c>
      <c r="MKJ1" s="2" t="s">
        <v>11092</v>
      </c>
      <c r="MKK1" s="2" t="s">
        <v>11093</v>
      </c>
      <c r="MKL1" s="2" t="s">
        <v>11094</v>
      </c>
      <c r="MKM1" s="2" t="s">
        <v>11095</v>
      </c>
      <c r="MKN1" s="2" t="s">
        <v>11096</v>
      </c>
      <c r="MKO1" s="2" t="s">
        <v>11097</v>
      </c>
      <c r="MKP1" s="2" t="s">
        <v>11098</v>
      </c>
      <c r="MKQ1" s="2" t="s">
        <v>11099</v>
      </c>
      <c r="MKR1" s="2" t="s">
        <v>11100</v>
      </c>
      <c r="MKS1" s="2" t="s">
        <v>11101</v>
      </c>
      <c r="MKT1" s="2" t="s">
        <v>11102</v>
      </c>
      <c r="MKU1" s="2" t="s">
        <v>11103</v>
      </c>
      <c r="MKV1" s="2" t="s">
        <v>11104</v>
      </c>
      <c r="MKW1" s="2" t="s">
        <v>11105</v>
      </c>
      <c r="MKX1" s="2" t="s">
        <v>11106</v>
      </c>
      <c r="MKY1" s="2" t="s">
        <v>11107</v>
      </c>
      <c r="MKZ1" s="2" t="s">
        <v>11108</v>
      </c>
      <c r="MLA1" s="2" t="s">
        <v>11109</v>
      </c>
      <c r="MLB1" s="2" t="s">
        <v>11110</v>
      </c>
      <c r="MLC1" s="2" t="s">
        <v>11111</v>
      </c>
      <c r="MLD1" s="2" t="s">
        <v>11112</v>
      </c>
      <c r="MLE1" s="2" t="s">
        <v>11113</v>
      </c>
      <c r="MLF1" s="2" t="s">
        <v>11114</v>
      </c>
      <c r="MLG1" s="2" t="s">
        <v>11115</v>
      </c>
      <c r="MLH1" s="2" t="s">
        <v>11116</v>
      </c>
      <c r="MLI1" s="2" t="s">
        <v>11117</v>
      </c>
      <c r="MLJ1" s="2" t="s">
        <v>11118</v>
      </c>
      <c r="MLK1" s="2" t="s">
        <v>11119</v>
      </c>
      <c r="MLL1" s="2" t="s">
        <v>11120</v>
      </c>
      <c r="MLM1" s="2" t="s">
        <v>11121</v>
      </c>
      <c r="MLN1" s="2" t="s">
        <v>11122</v>
      </c>
      <c r="MLO1" s="2" t="s">
        <v>11123</v>
      </c>
      <c r="MLP1" s="2" t="s">
        <v>11124</v>
      </c>
      <c r="MLQ1" s="2" t="s">
        <v>11125</v>
      </c>
      <c r="MLR1" s="2" t="s">
        <v>11126</v>
      </c>
      <c r="MLS1" s="2" t="s">
        <v>11127</v>
      </c>
      <c r="MLT1" s="2" t="s">
        <v>11128</v>
      </c>
      <c r="MLU1" s="2" t="s">
        <v>11129</v>
      </c>
      <c r="MLV1" s="2" t="s">
        <v>11130</v>
      </c>
      <c r="MLW1" s="2" t="s">
        <v>11131</v>
      </c>
      <c r="MLX1" s="2" t="s">
        <v>11132</v>
      </c>
      <c r="MLY1" s="2" t="s">
        <v>11133</v>
      </c>
      <c r="MLZ1" s="2" t="s">
        <v>11134</v>
      </c>
      <c r="MMA1" s="2" t="s">
        <v>11135</v>
      </c>
      <c r="MMB1" s="2" t="s">
        <v>11136</v>
      </c>
      <c r="MMC1" s="2" t="s">
        <v>11137</v>
      </c>
      <c r="MMD1" s="2" t="s">
        <v>11138</v>
      </c>
      <c r="MME1" s="2" t="s">
        <v>11139</v>
      </c>
      <c r="MMF1" s="2" t="s">
        <v>11140</v>
      </c>
      <c r="MMG1" s="2" t="s">
        <v>11141</v>
      </c>
      <c r="MMH1" s="2" t="s">
        <v>11142</v>
      </c>
      <c r="MMI1" s="2" t="s">
        <v>11143</v>
      </c>
      <c r="MMJ1" s="2" t="s">
        <v>11144</v>
      </c>
      <c r="MMK1" s="2" t="s">
        <v>11145</v>
      </c>
      <c r="MML1" s="2" t="s">
        <v>11146</v>
      </c>
      <c r="MMM1" s="2" t="s">
        <v>11147</v>
      </c>
      <c r="MMN1" s="2" t="s">
        <v>11148</v>
      </c>
      <c r="MMO1" s="2" t="s">
        <v>11149</v>
      </c>
      <c r="MMP1" s="2" t="s">
        <v>11150</v>
      </c>
      <c r="MMQ1" s="2" t="s">
        <v>11151</v>
      </c>
      <c r="MMR1" s="2" t="s">
        <v>11152</v>
      </c>
      <c r="MMS1" s="2" t="s">
        <v>11153</v>
      </c>
      <c r="MMT1" s="2" t="s">
        <v>11154</v>
      </c>
      <c r="MMU1" s="2" t="s">
        <v>11155</v>
      </c>
      <c r="MMV1" s="2" t="s">
        <v>11156</v>
      </c>
      <c r="MMW1" s="2" t="s">
        <v>11157</v>
      </c>
      <c r="MMX1" s="2" t="s">
        <v>11158</v>
      </c>
      <c r="MMY1" s="2" t="s">
        <v>11159</v>
      </c>
      <c r="MMZ1" s="2" t="s">
        <v>11160</v>
      </c>
      <c r="MNA1" s="2" t="s">
        <v>11161</v>
      </c>
      <c r="MNB1" s="2" t="s">
        <v>11162</v>
      </c>
      <c r="MNC1" s="2" t="s">
        <v>11163</v>
      </c>
      <c r="MND1" s="2" t="s">
        <v>11164</v>
      </c>
      <c r="MNE1" s="2" t="s">
        <v>11165</v>
      </c>
      <c r="MNF1" s="2" t="s">
        <v>11166</v>
      </c>
      <c r="MNG1" s="2" t="s">
        <v>11167</v>
      </c>
      <c r="MNH1" s="2" t="s">
        <v>11168</v>
      </c>
      <c r="MNI1" s="2" t="s">
        <v>11169</v>
      </c>
      <c r="MNJ1" s="2" t="s">
        <v>11170</v>
      </c>
      <c r="MNK1" s="2" t="s">
        <v>11171</v>
      </c>
      <c r="MNL1" s="2" t="s">
        <v>11172</v>
      </c>
      <c r="MNM1" s="2" t="s">
        <v>11173</v>
      </c>
      <c r="MNN1" s="2" t="s">
        <v>11174</v>
      </c>
      <c r="MNO1" s="2" t="s">
        <v>11175</v>
      </c>
      <c r="MNP1" s="2" t="s">
        <v>11176</v>
      </c>
      <c r="MNQ1" s="2" t="s">
        <v>11177</v>
      </c>
      <c r="MNR1" s="2" t="s">
        <v>11178</v>
      </c>
      <c r="MNS1" s="2" t="s">
        <v>11179</v>
      </c>
      <c r="MNT1" s="2" t="s">
        <v>11180</v>
      </c>
      <c r="MNU1" s="2" t="s">
        <v>11181</v>
      </c>
      <c r="MNV1" s="2" t="s">
        <v>11182</v>
      </c>
      <c r="MNW1" s="2" t="s">
        <v>11183</v>
      </c>
      <c r="MNX1" s="2" t="s">
        <v>11184</v>
      </c>
      <c r="MNY1" s="2" t="s">
        <v>11185</v>
      </c>
      <c r="MNZ1" s="2" t="s">
        <v>11186</v>
      </c>
      <c r="MOA1" s="2" t="s">
        <v>11187</v>
      </c>
      <c r="MOB1" s="2" t="s">
        <v>11188</v>
      </c>
      <c r="MOC1" s="2" t="s">
        <v>11189</v>
      </c>
      <c r="MOD1" s="2" t="s">
        <v>11190</v>
      </c>
      <c r="MOE1" s="2" t="s">
        <v>11191</v>
      </c>
      <c r="MOF1" s="2" t="s">
        <v>11192</v>
      </c>
      <c r="MOG1" s="2" t="s">
        <v>11193</v>
      </c>
      <c r="MOH1" s="2" t="s">
        <v>11194</v>
      </c>
      <c r="MOI1" s="2" t="s">
        <v>11195</v>
      </c>
      <c r="MOJ1" s="2" t="s">
        <v>11196</v>
      </c>
      <c r="MOK1" s="2" t="s">
        <v>11197</v>
      </c>
      <c r="MOL1" s="2" t="s">
        <v>11198</v>
      </c>
      <c r="MOM1" s="2" t="s">
        <v>11199</v>
      </c>
      <c r="MON1" s="2" t="s">
        <v>11200</v>
      </c>
      <c r="MOO1" s="2" t="s">
        <v>11201</v>
      </c>
      <c r="MOP1" s="2" t="s">
        <v>11202</v>
      </c>
      <c r="MOQ1" s="2" t="s">
        <v>11203</v>
      </c>
      <c r="MOR1" s="2" t="s">
        <v>11204</v>
      </c>
      <c r="MOS1" s="2" t="s">
        <v>11205</v>
      </c>
      <c r="MOT1" s="2" t="s">
        <v>11206</v>
      </c>
      <c r="MOU1" s="2" t="s">
        <v>11207</v>
      </c>
      <c r="MOV1" s="2" t="s">
        <v>11208</v>
      </c>
      <c r="MOW1" s="2" t="s">
        <v>11209</v>
      </c>
      <c r="MOX1" s="2" t="s">
        <v>11210</v>
      </c>
      <c r="MOY1" s="2" t="s">
        <v>11211</v>
      </c>
      <c r="MOZ1" s="2" t="s">
        <v>11212</v>
      </c>
      <c r="MPA1" s="2" t="s">
        <v>11213</v>
      </c>
      <c r="MPB1" s="2" t="s">
        <v>11214</v>
      </c>
      <c r="MPC1" s="2" t="s">
        <v>11215</v>
      </c>
      <c r="MPD1" s="2" t="s">
        <v>11216</v>
      </c>
      <c r="MPE1" s="2" t="s">
        <v>11217</v>
      </c>
      <c r="MPF1" s="2" t="s">
        <v>11218</v>
      </c>
      <c r="MPG1" s="2" t="s">
        <v>11219</v>
      </c>
      <c r="MPH1" s="2" t="s">
        <v>11220</v>
      </c>
      <c r="MPI1" s="2" t="s">
        <v>11221</v>
      </c>
      <c r="MPJ1" s="2" t="s">
        <v>11222</v>
      </c>
      <c r="MPK1" s="2" t="s">
        <v>11223</v>
      </c>
      <c r="MPL1" s="2" t="s">
        <v>11224</v>
      </c>
      <c r="MPM1" s="2" t="s">
        <v>11225</v>
      </c>
      <c r="MPN1" s="2" t="s">
        <v>11226</v>
      </c>
      <c r="MPO1" s="2" t="s">
        <v>11227</v>
      </c>
      <c r="MPP1" s="2" t="s">
        <v>11228</v>
      </c>
      <c r="MPQ1" s="2" t="s">
        <v>11229</v>
      </c>
      <c r="MPR1" s="2" t="s">
        <v>11230</v>
      </c>
      <c r="MPS1" s="2" t="s">
        <v>11231</v>
      </c>
      <c r="MPT1" s="2" t="s">
        <v>11232</v>
      </c>
      <c r="MPU1" s="2" t="s">
        <v>11233</v>
      </c>
      <c r="MPV1" s="2" t="s">
        <v>11234</v>
      </c>
      <c r="MPW1" s="2" t="s">
        <v>11235</v>
      </c>
      <c r="MPX1" s="2" t="s">
        <v>11236</v>
      </c>
      <c r="MPY1" s="2" t="s">
        <v>11237</v>
      </c>
      <c r="MPZ1" s="2" t="s">
        <v>11238</v>
      </c>
      <c r="MQA1" s="2" t="s">
        <v>11239</v>
      </c>
      <c r="MQB1" s="2" t="s">
        <v>11240</v>
      </c>
      <c r="MQC1" s="2" t="s">
        <v>11241</v>
      </c>
      <c r="MQD1" s="2" t="s">
        <v>11242</v>
      </c>
      <c r="MQE1" s="2" t="s">
        <v>11243</v>
      </c>
      <c r="MQF1" s="2" t="s">
        <v>11244</v>
      </c>
      <c r="MQG1" s="2" t="s">
        <v>11245</v>
      </c>
      <c r="MQH1" s="2" t="s">
        <v>11246</v>
      </c>
      <c r="MQI1" s="2" t="s">
        <v>11247</v>
      </c>
      <c r="MQJ1" s="2" t="s">
        <v>11248</v>
      </c>
      <c r="MQK1" s="2" t="s">
        <v>11249</v>
      </c>
      <c r="MQL1" s="2" t="s">
        <v>11250</v>
      </c>
      <c r="MQM1" s="2" t="s">
        <v>11251</v>
      </c>
      <c r="MQN1" s="2" t="s">
        <v>11252</v>
      </c>
      <c r="MQO1" s="2" t="s">
        <v>11253</v>
      </c>
      <c r="MQP1" s="2" t="s">
        <v>11254</v>
      </c>
      <c r="MQQ1" s="2" t="s">
        <v>11255</v>
      </c>
      <c r="MQR1" s="2" t="s">
        <v>11256</v>
      </c>
      <c r="MQS1" s="2" t="s">
        <v>11257</v>
      </c>
      <c r="MQT1" s="2" t="s">
        <v>11258</v>
      </c>
      <c r="MQU1" s="2" t="s">
        <v>11259</v>
      </c>
      <c r="MQV1" s="2" t="s">
        <v>11260</v>
      </c>
      <c r="MQW1" s="2" t="s">
        <v>11261</v>
      </c>
      <c r="MQX1" s="2" t="s">
        <v>11262</v>
      </c>
      <c r="MQY1" s="2" t="s">
        <v>11263</v>
      </c>
      <c r="MQZ1" s="2" t="s">
        <v>11264</v>
      </c>
      <c r="MRA1" s="2" t="s">
        <v>11265</v>
      </c>
      <c r="MRB1" s="2" t="s">
        <v>11266</v>
      </c>
      <c r="MRC1" s="2" t="s">
        <v>11267</v>
      </c>
      <c r="MRD1" s="2" t="s">
        <v>11268</v>
      </c>
      <c r="MRE1" s="2" t="s">
        <v>11269</v>
      </c>
      <c r="MRF1" s="2" t="s">
        <v>11270</v>
      </c>
      <c r="MRG1" s="2" t="s">
        <v>11271</v>
      </c>
      <c r="MRH1" s="2" t="s">
        <v>11272</v>
      </c>
      <c r="MRI1" s="2" t="s">
        <v>11273</v>
      </c>
      <c r="MRJ1" s="2" t="s">
        <v>11274</v>
      </c>
      <c r="MRK1" s="2" t="s">
        <v>11275</v>
      </c>
      <c r="MRL1" s="2" t="s">
        <v>11276</v>
      </c>
      <c r="MRM1" s="2" t="s">
        <v>11277</v>
      </c>
      <c r="MRN1" s="2" t="s">
        <v>11278</v>
      </c>
      <c r="MRO1" s="2" t="s">
        <v>11279</v>
      </c>
      <c r="MRP1" s="2" t="s">
        <v>11280</v>
      </c>
      <c r="MRQ1" s="2" t="s">
        <v>11281</v>
      </c>
      <c r="MRR1" s="2" t="s">
        <v>11282</v>
      </c>
      <c r="MRS1" s="2" t="s">
        <v>11283</v>
      </c>
      <c r="MRT1" s="2" t="s">
        <v>11284</v>
      </c>
      <c r="MRU1" s="2" t="s">
        <v>11285</v>
      </c>
      <c r="MRV1" s="2" t="s">
        <v>11286</v>
      </c>
      <c r="MRW1" s="2" t="s">
        <v>11287</v>
      </c>
      <c r="MRX1" s="2" t="s">
        <v>11288</v>
      </c>
      <c r="MRY1" s="2" t="s">
        <v>11289</v>
      </c>
      <c r="MRZ1" s="2" t="s">
        <v>11290</v>
      </c>
      <c r="MSA1" s="2" t="s">
        <v>11291</v>
      </c>
      <c r="MSB1" s="2" t="s">
        <v>11292</v>
      </c>
      <c r="MSC1" s="2" t="s">
        <v>11293</v>
      </c>
      <c r="MSD1" s="2" t="s">
        <v>11294</v>
      </c>
      <c r="MSE1" s="2" t="s">
        <v>11295</v>
      </c>
      <c r="MSF1" s="2" t="s">
        <v>11296</v>
      </c>
      <c r="MSG1" s="2" t="s">
        <v>11297</v>
      </c>
      <c r="MSH1" s="2" t="s">
        <v>11298</v>
      </c>
      <c r="MSI1" s="2" t="s">
        <v>11299</v>
      </c>
      <c r="MSJ1" s="2" t="s">
        <v>11300</v>
      </c>
      <c r="MSK1" s="2" t="s">
        <v>11301</v>
      </c>
      <c r="MSL1" s="2" t="s">
        <v>11302</v>
      </c>
      <c r="MSM1" s="2" t="s">
        <v>11303</v>
      </c>
      <c r="MSN1" s="2" t="s">
        <v>11304</v>
      </c>
      <c r="MSO1" s="2" t="s">
        <v>11305</v>
      </c>
      <c r="MSP1" s="2" t="s">
        <v>11306</v>
      </c>
      <c r="MSQ1" s="2" t="s">
        <v>11307</v>
      </c>
      <c r="MSR1" s="2" t="s">
        <v>11308</v>
      </c>
      <c r="MSS1" s="2" t="s">
        <v>11309</v>
      </c>
      <c r="MST1" s="2" t="s">
        <v>11310</v>
      </c>
      <c r="MSU1" s="2" t="s">
        <v>11311</v>
      </c>
      <c r="MSV1" s="2" t="s">
        <v>11312</v>
      </c>
      <c r="MSW1" s="2" t="s">
        <v>11313</v>
      </c>
      <c r="MSX1" s="2" t="s">
        <v>11314</v>
      </c>
      <c r="MSY1" s="2" t="s">
        <v>11315</v>
      </c>
      <c r="MSZ1" s="2" t="s">
        <v>11316</v>
      </c>
      <c r="MTA1" s="2" t="s">
        <v>11317</v>
      </c>
      <c r="MTB1" s="2" t="s">
        <v>11318</v>
      </c>
      <c r="MTC1" s="2" t="s">
        <v>11319</v>
      </c>
      <c r="MTD1" s="2" t="s">
        <v>11320</v>
      </c>
      <c r="MTE1" s="2" t="s">
        <v>11321</v>
      </c>
      <c r="MTF1" s="2" t="s">
        <v>11322</v>
      </c>
      <c r="MTG1" s="2" t="s">
        <v>11323</v>
      </c>
      <c r="MTH1" s="2" t="s">
        <v>11324</v>
      </c>
      <c r="MTI1" s="2" t="s">
        <v>11325</v>
      </c>
      <c r="MTJ1" s="2" t="s">
        <v>11326</v>
      </c>
      <c r="MTK1" s="2" t="s">
        <v>11327</v>
      </c>
      <c r="MTL1" s="2" t="s">
        <v>11328</v>
      </c>
      <c r="MTM1" s="2" t="s">
        <v>11329</v>
      </c>
      <c r="MTN1" s="2" t="s">
        <v>11330</v>
      </c>
      <c r="MTO1" s="2" t="s">
        <v>11331</v>
      </c>
      <c r="MTP1" s="2" t="s">
        <v>11332</v>
      </c>
      <c r="MTQ1" s="2" t="s">
        <v>11333</v>
      </c>
      <c r="MTR1" s="2" t="s">
        <v>11334</v>
      </c>
      <c r="MTS1" s="2" t="s">
        <v>11335</v>
      </c>
      <c r="MTT1" s="2" t="s">
        <v>11336</v>
      </c>
      <c r="MTU1" s="2" t="s">
        <v>11337</v>
      </c>
      <c r="MTV1" s="2" t="s">
        <v>11338</v>
      </c>
      <c r="MTW1" s="2" t="s">
        <v>11339</v>
      </c>
      <c r="MTX1" s="2" t="s">
        <v>11340</v>
      </c>
      <c r="MTY1" s="2" t="s">
        <v>11341</v>
      </c>
      <c r="MTZ1" s="2" t="s">
        <v>11342</v>
      </c>
      <c r="MUA1" s="2" t="s">
        <v>11343</v>
      </c>
      <c r="MUB1" s="2" t="s">
        <v>11344</v>
      </c>
      <c r="MUC1" s="2" t="s">
        <v>11345</v>
      </c>
      <c r="MUD1" s="2" t="s">
        <v>11346</v>
      </c>
      <c r="MUE1" s="2" t="s">
        <v>11347</v>
      </c>
      <c r="MUF1" s="2" t="s">
        <v>11348</v>
      </c>
      <c r="MUG1" s="2" t="s">
        <v>11349</v>
      </c>
      <c r="MUH1" s="2" t="s">
        <v>11350</v>
      </c>
      <c r="MUI1" s="2" t="s">
        <v>11351</v>
      </c>
      <c r="MUJ1" s="2" t="s">
        <v>11352</v>
      </c>
      <c r="MUK1" s="2" t="s">
        <v>11353</v>
      </c>
      <c r="MUL1" s="2" t="s">
        <v>11354</v>
      </c>
      <c r="MUM1" s="2" t="s">
        <v>11355</v>
      </c>
      <c r="MUN1" s="2" t="s">
        <v>11356</v>
      </c>
      <c r="MUO1" s="2" t="s">
        <v>11357</v>
      </c>
      <c r="MUP1" s="2" t="s">
        <v>11358</v>
      </c>
      <c r="MUQ1" s="2" t="s">
        <v>11359</v>
      </c>
      <c r="MUR1" s="2" t="s">
        <v>11360</v>
      </c>
      <c r="MUS1" s="2" t="s">
        <v>11361</v>
      </c>
      <c r="MUT1" s="2" t="s">
        <v>11362</v>
      </c>
      <c r="MUU1" s="2" t="s">
        <v>11363</v>
      </c>
      <c r="MUV1" s="2" t="s">
        <v>11364</v>
      </c>
      <c r="MUW1" s="2" t="s">
        <v>11365</v>
      </c>
      <c r="MUX1" s="2" t="s">
        <v>11366</v>
      </c>
      <c r="MUY1" s="2" t="s">
        <v>11367</v>
      </c>
      <c r="MUZ1" s="2" t="s">
        <v>11368</v>
      </c>
      <c r="MVA1" s="2" t="s">
        <v>11369</v>
      </c>
      <c r="MVB1" s="2" t="s">
        <v>11370</v>
      </c>
      <c r="MVC1" s="2" t="s">
        <v>11371</v>
      </c>
      <c r="MVD1" s="2" t="s">
        <v>11372</v>
      </c>
      <c r="MVE1" s="2" t="s">
        <v>11373</v>
      </c>
      <c r="MVF1" s="2" t="s">
        <v>11374</v>
      </c>
      <c r="MVG1" s="2" t="s">
        <v>11375</v>
      </c>
      <c r="MVH1" s="2" t="s">
        <v>11376</v>
      </c>
      <c r="MVI1" s="2" t="s">
        <v>11377</v>
      </c>
      <c r="MVJ1" s="2" t="s">
        <v>11378</v>
      </c>
      <c r="MVK1" s="2" t="s">
        <v>11379</v>
      </c>
      <c r="MVL1" s="2" t="s">
        <v>11380</v>
      </c>
      <c r="MVM1" s="2" t="s">
        <v>11381</v>
      </c>
      <c r="MVN1" s="2" t="s">
        <v>11382</v>
      </c>
      <c r="MVO1" s="2" t="s">
        <v>11383</v>
      </c>
      <c r="MVP1" s="2" t="s">
        <v>11384</v>
      </c>
      <c r="MVQ1" s="2" t="s">
        <v>11385</v>
      </c>
      <c r="MVR1" s="2" t="s">
        <v>11386</v>
      </c>
      <c r="MVS1" s="2" t="s">
        <v>11387</v>
      </c>
      <c r="MVT1" s="2" t="s">
        <v>11388</v>
      </c>
      <c r="MVU1" s="2" t="s">
        <v>11389</v>
      </c>
      <c r="MVV1" s="2" t="s">
        <v>11390</v>
      </c>
      <c r="MVW1" s="2" t="s">
        <v>11391</v>
      </c>
      <c r="MVX1" s="2" t="s">
        <v>11392</v>
      </c>
      <c r="MVY1" s="2" t="s">
        <v>11393</v>
      </c>
      <c r="MVZ1" s="2" t="s">
        <v>11394</v>
      </c>
      <c r="MWA1" s="2" t="s">
        <v>11395</v>
      </c>
      <c r="MWB1" s="2" t="s">
        <v>11396</v>
      </c>
      <c r="MWC1" s="2" t="s">
        <v>11397</v>
      </c>
      <c r="MWD1" s="2" t="s">
        <v>11398</v>
      </c>
      <c r="MWE1" s="2" t="s">
        <v>11399</v>
      </c>
      <c r="MWF1" s="2" t="s">
        <v>11400</v>
      </c>
      <c r="MWG1" s="2" t="s">
        <v>11401</v>
      </c>
      <c r="MWH1" s="2" t="s">
        <v>11402</v>
      </c>
      <c r="MWI1" s="2" t="s">
        <v>11403</v>
      </c>
      <c r="MWJ1" s="2" t="s">
        <v>11404</v>
      </c>
      <c r="MWK1" s="2" t="s">
        <v>11405</v>
      </c>
      <c r="MWL1" s="2" t="s">
        <v>11406</v>
      </c>
      <c r="MWM1" s="2" t="s">
        <v>11407</v>
      </c>
      <c r="MWN1" s="2" t="s">
        <v>11408</v>
      </c>
      <c r="MWO1" s="2" t="s">
        <v>11409</v>
      </c>
      <c r="MWP1" s="2" t="s">
        <v>11410</v>
      </c>
      <c r="MWQ1" s="2" t="s">
        <v>11411</v>
      </c>
      <c r="MWR1" s="2" t="s">
        <v>11412</v>
      </c>
      <c r="MWS1" s="2" t="s">
        <v>11413</v>
      </c>
      <c r="MWT1" s="2" t="s">
        <v>11414</v>
      </c>
      <c r="MWU1" s="2" t="s">
        <v>11415</v>
      </c>
      <c r="MWV1" s="2" t="s">
        <v>11416</v>
      </c>
      <c r="MWW1" s="2" t="s">
        <v>11417</v>
      </c>
      <c r="MWX1" s="2" t="s">
        <v>11418</v>
      </c>
      <c r="MWY1" s="2" t="s">
        <v>11419</v>
      </c>
      <c r="MWZ1" s="2" t="s">
        <v>11420</v>
      </c>
      <c r="MXA1" s="2" t="s">
        <v>11421</v>
      </c>
      <c r="MXB1" s="2" t="s">
        <v>11422</v>
      </c>
      <c r="MXC1" s="2" t="s">
        <v>11423</v>
      </c>
      <c r="MXD1" s="2" t="s">
        <v>11424</v>
      </c>
      <c r="MXE1" s="2" t="s">
        <v>11425</v>
      </c>
      <c r="MXF1" s="2" t="s">
        <v>11426</v>
      </c>
      <c r="MXG1" s="2" t="s">
        <v>11427</v>
      </c>
      <c r="MXH1" s="2" t="s">
        <v>11428</v>
      </c>
      <c r="MXI1" s="2" t="s">
        <v>11429</v>
      </c>
      <c r="MXJ1" s="2" t="s">
        <v>11430</v>
      </c>
      <c r="MXK1" s="2" t="s">
        <v>11431</v>
      </c>
      <c r="MXL1" s="2" t="s">
        <v>11432</v>
      </c>
      <c r="MXM1" s="2" t="s">
        <v>11433</v>
      </c>
      <c r="MXN1" s="2" t="s">
        <v>11434</v>
      </c>
      <c r="MXO1" s="2" t="s">
        <v>11435</v>
      </c>
      <c r="MXP1" s="2" t="s">
        <v>11436</v>
      </c>
      <c r="MXQ1" s="2" t="s">
        <v>11437</v>
      </c>
      <c r="MXR1" s="2" t="s">
        <v>11438</v>
      </c>
      <c r="MXS1" s="2" t="s">
        <v>11439</v>
      </c>
      <c r="MXT1" s="2" t="s">
        <v>11440</v>
      </c>
      <c r="MXU1" s="2" t="s">
        <v>11441</v>
      </c>
      <c r="MXV1" s="2" t="s">
        <v>11442</v>
      </c>
      <c r="MXW1" s="2" t="s">
        <v>11443</v>
      </c>
      <c r="MXX1" s="2" t="s">
        <v>11444</v>
      </c>
      <c r="MXY1" s="2" t="s">
        <v>11445</v>
      </c>
      <c r="MXZ1" s="2" t="s">
        <v>11446</v>
      </c>
      <c r="MYA1" s="2" t="s">
        <v>11447</v>
      </c>
      <c r="MYB1" s="2" t="s">
        <v>11448</v>
      </c>
      <c r="MYC1" s="2" t="s">
        <v>11449</v>
      </c>
      <c r="MYD1" s="2" t="s">
        <v>11450</v>
      </c>
      <c r="MYE1" s="2" t="s">
        <v>11451</v>
      </c>
      <c r="MYF1" s="2" t="s">
        <v>11452</v>
      </c>
      <c r="MYG1" s="2" t="s">
        <v>11453</v>
      </c>
      <c r="MYH1" s="2" t="s">
        <v>11454</v>
      </c>
      <c r="MYI1" s="2" t="s">
        <v>11455</v>
      </c>
      <c r="MYJ1" s="2" t="s">
        <v>11456</v>
      </c>
      <c r="MYK1" s="2" t="s">
        <v>11457</v>
      </c>
      <c r="MYL1" s="2" t="s">
        <v>11458</v>
      </c>
      <c r="MYM1" s="2" t="s">
        <v>11459</v>
      </c>
      <c r="MYN1" s="2" t="s">
        <v>11460</v>
      </c>
      <c r="MYO1" s="2" t="s">
        <v>11461</v>
      </c>
      <c r="MYP1" s="2" t="s">
        <v>11462</v>
      </c>
      <c r="MYQ1" s="2" t="s">
        <v>11463</v>
      </c>
      <c r="MYR1" s="2" t="s">
        <v>11464</v>
      </c>
      <c r="MYS1" s="2" t="s">
        <v>11465</v>
      </c>
      <c r="MYT1" s="2" t="s">
        <v>11466</v>
      </c>
      <c r="MYU1" s="2" t="s">
        <v>11467</v>
      </c>
      <c r="MYV1" s="2" t="s">
        <v>11468</v>
      </c>
      <c r="MYW1" s="2" t="s">
        <v>11469</v>
      </c>
      <c r="MYX1" s="2" t="s">
        <v>11470</v>
      </c>
      <c r="MYY1" s="2" t="s">
        <v>11471</v>
      </c>
      <c r="MYZ1" s="2" t="s">
        <v>11472</v>
      </c>
      <c r="MZA1" s="2" t="s">
        <v>11473</v>
      </c>
      <c r="MZB1" s="2" t="s">
        <v>11474</v>
      </c>
      <c r="MZC1" s="2" t="s">
        <v>11475</v>
      </c>
      <c r="MZD1" s="2" t="s">
        <v>11476</v>
      </c>
      <c r="MZE1" s="2" t="s">
        <v>11477</v>
      </c>
      <c r="MZF1" s="2" t="s">
        <v>11478</v>
      </c>
      <c r="MZG1" s="2" t="s">
        <v>11479</v>
      </c>
      <c r="MZH1" s="2" t="s">
        <v>11480</v>
      </c>
      <c r="MZI1" s="2" t="s">
        <v>11481</v>
      </c>
      <c r="MZJ1" s="2" t="s">
        <v>11482</v>
      </c>
      <c r="MZK1" s="2" t="s">
        <v>11483</v>
      </c>
      <c r="MZL1" s="2" t="s">
        <v>11484</v>
      </c>
      <c r="MZM1" s="2" t="s">
        <v>11485</v>
      </c>
      <c r="MZN1" s="2" t="s">
        <v>11486</v>
      </c>
      <c r="MZO1" s="2" t="s">
        <v>11487</v>
      </c>
      <c r="MZP1" s="2" t="s">
        <v>11488</v>
      </c>
      <c r="MZQ1" s="2" t="s">
        <v>11489</v>
      </c>
      <c r="MZR1" s="2" t="s">
        <v>11490</v>
      </c>
      <c r="MZS1" s="2" t="s">
        <v>11491</v>
      </c>
      <c r="MZT1" s="2" t="s">
        <v>11492</v>
      </c>
      <c r="MZU1" s="2" t="s">
        <v>11493</v>
      </c>
      <c r="MZV1" s="2" t="s">
        <v>11494</v>
      </c>
      <c r="MZW1" s="2" t="s">
        <v>11495</v>
      </c>
      <c r="MZX1" s="2" t="s">
        <v>11496</v>
      </c>
      <c r="MZY1" s="2" t="s">
        <v>11497</v>
      </c>
      <c r="MZZ1" s="2" t="s">
        <v>11498</v>
      </c>
      <c r="NAA1" s="2" t="s">
        <v>11499</v>
      </c>
      <c r="NAB1" s="2" t="s">
        <v>11500</v>
      </c>
      <c r="NAC1" s="2" t="s">
        <v>11501</v>
      </c>
      <c r="NAD1" s="2" t="s">
        <v>11502</v>
      </c>
      <c r="NAE1" s="2" t="s">
        <v>11503</v>
      </c>
      <c r="NAF1" s="2" t="s">
        <v>11504</v>
      </c>
      <c r="NAG1" s="2" t="s">
        <v>11505</v>
      </c>
      <c r="NAH1" s="2" t="s">
        <v>11506</v>
      </c>
      <c r="NAI1" s="2" t="s">
        <v>11507</v>
      </c>
      <c r="NAJ1" s="2" t="s">
        <v>11508</v>
      </c>
      <c r="NAK1" s="2" t="s">
        <v>11509</v>
      </c>
      <c r="NAL1" s="2" t="s">
        <v>11510</v>
      </c>
      <c r="NAM1" s="2" t="s">
        <v>11511</v>
      </c>
      <c r="NAN1" s="2" t="s">
        <v>11512</v>
      </c>
      <c r="NAO1" s="2" t="s">
        <v>11513</v>
      </c>
      <c r="NAP1" s="2" t="s">
        <v>11514</v>
      </c>
      <c r="NAQ1" s="2" t="s">
        <v>11515</v>
      </c>
      <c r="NAR1" s="2" t="s">
        <v>11516</v>
      </c>
      <c r="NAS1" s="2" t="s">
        <v>11517</v>
      </c>
      <c r="NAT1" s="2" t="s">
        <v>11518</v>
      </c>
      <c r="NAU1" s="2" t="s">
        <v>11519</v>
      </c>
      <c r="NAV1" s="2" t="s">
        <v>11520</v>
      </c>
      <c r="NAW1" s="2" t="s">
        <v>11521</v>
      </c>
      <c r="NAX1" s="2" t="s">
        <v>11522</v>
      </c>
      <c r="NAY1" s="2" t="s">
        <v>11523</v>
      </c>
      <c r="NAZ1" s="2" t="s">
        <v>11524</v>
      </c>
      <c r="NBA1" s="2" t="s">
        <v>11525</v>
      </c>
      <c r="NBB1" s="2" t="s">
        <v>11526</v>
      </c>
      <c r="NBC1" s="2" t="s">
        <v>11527</v>
      </c>
      <c r="NBD1" s="2" t="s">
        <v>11528</v>
      </c>
      <c r="NBE1" s="2" t="s">
        <v>11529</v>
      </c>
      <c r="NBF1" s="2" t="s">
        <v>11530</v>
      </c>
      <c r="NBG1" s="2" t="s">
        <v>11531</v>
      </c>
      <c r="NBH1" s="2" t="s">
        <v>11532</v>
      </c>
      <c r="NBI1" s="2" t="s">
        <v>11533</v>
      </c>
      <c r="NBJ1" s="2" t="s">
        <v>11534</v>
      </c>
      <c r="NBK1" s="2" t="s">
        <v>11535</v>
      </c>
      <c r="NBL1" s="2" t="s">
        <v>11536</v>
      </c>
      <c r="NBM1" s="2" t="s">
        <v>11537</v>
      </c>
      <c r="NBN1" s="2" t="s">
        <v>11538</v>
      </c>
      <c r="NBO1" s="2" t="s">
        <v>11539</v>
      </c>
      <c r="NBP1" s="2" t="s">
        <v>11540</v>
      </c>
      <c r="NBQ1" s="2" t="s">
        <v>11541</v>
      </c>
      <c r="NBR1" s="2" t="s">
        <v>11542</v>
      </c>
      <c r="NBS1" s="2" t="s">
        <v>11543</v>
      </c>
      <c r="NBT1" s="2" t="s">
        <v>11544</v>
      </c>
      <c r="NBU1" s="2" t="s">
        <v>11545</v>
      </c>
      <c r="NBV1" s="2" t="s">
        <v>11546</v>
      </c>
      <c r="NBW1" s="2" t="s">
        <v>11547</v>
      </c>
      <c r="NBX1" s="2" t="s">
        <v>11548</v>
      </c>
      <c r="NBY1" s="2" t="s">
        <v>11549</v>
      </c>
      <c r="NBZ1" s="2" t="s">
        <v>11550</v>
      </c>
      <c r="NCA1" s="2" t="s">
        <v>11551</v>
      </c>
      <c r="NCB1" s="2" t="s">
        <v>11552</v>
      </c>
      <c r="NCC1" s="2" t="s">
        <v>11553</v>
      </c>
      <c r="NCD1" s="2" t="s">
        <v>11554</v>
      </c>
      <c r="NCE1" s="2" t="s">
        <v>11555</v>
      </c>
      <c r="NCF1" s="2" t="s">
        <v>11556</v>
      </c>
      <c r="NCG1" s="2" t="s">
        <v>11557</v>
      </c>
      <c r="NCH1" s="2" t="s">
        <v>11558</v>
      </c>
      <c r="NCI1" s="2" t="s">
        <v>11559</v>
      </c>
      <c r="NCJ1" s="2" t="s">
        <v>11560</v>
      </c>
      <c r="NCK1" s="2" t="s">
        <v>11561</v>
      </c>
      <c r="NCL1" s="2" t="s">
        <v>11562</v>
      </c>
      <c r="NCM1" s="2" t="s">
        <v>11563</v>
      </c>
      <c r="NCN1" s="2" t="s">
        <v>11564</v>
      </c>
      <c r="NCO1" s="2" t="s">
        <v>11565</v>
      </c>
      <c r="NCP1" s="2" t="s">
        <v>11566</v>
      </c>
      <c r="NCQ1" s="2" t="s">
        <v>11567</v>
      </c>
      <c r="NCR1" s="2" t="s">
        <v>11568</v>
      </c>
      <c r="NCS1" s="2" t="s">
        <v>11569</v>
      </c>
      <c r="NCT1" s="2" t="s">
        <v>11570</v>
      </c>
      <c r="NCU1" s="2" t="s">
        <v>11571</v>
      </c>
      <c r="NCV1" s="2" t="s">
        <v>11572</v>
      </c>
      <c r="NCW1" s="2" t="s">
        <v>11573</v>
      </c>
      <c r="NCX1" s="2" t="s">
        <v>11574</v>
      </c>
      <c r="NCY1" s="2" t="s">
        <v>11575</v>
      </c>
      <c r="NCZ1" s="2" t="s">
        <v>11576</v>
      </c>
      <c r="NDA1" s="2" t="s">
        <v>11577</v>
      </c>
      <c r="NDB1" s="2" t="s">
        <v>11578</v>
      </c>
      <c r="NDC1" s="2" t="s">
        <v>11579</v>
      </c>
      <c r="NDD1" s="2" t="s">
        <v>11580</v>
      </c>
      <c r="NDE1" s="2" t="s">
        <v>11581</v>
      </c>
      <c r="NDF1" s="2" t="s">
        <v>11582</v>
      </c>
      <c r="NDG1" s="2" t="s">
        <v>11583</v>
      </c>
      <c r="NDH1" s="2" t="s">
        <v>11584</v>
      </c>
      <c r="NDI1" s="2" t="s">
        <v>11585</v>
      </c>
      <c r="NDJ1" s="2" t="s">
        <v>11586</v>
      </c>
      <c r="NDK1" s="2" t="s">
        <v>11587</v>
      </c>
      <c r="NDL1" s="2" t="s">
        <v>11588</v>
      </c>
      <c r="NDM1" s="2" t="s">
        <v>11589</v>
      </c>
      <c r="NDN1" s="2" t="s">
        <v>11590</v>
      </c>
      <c r="NDO1" s="2" t="s">
        <v>11591</v>
      </c>
      <c r="NDP1" s="2" t="s">
        <v>11592</v>
      </c>
      <c r="NDQ1" s="2" t="s">
        <v>11593</v>
      </c>
      <c r="NDR1" s="2" t="s">
        <v>11594</v>
      </c>
      <c r="NDS1" s="2" t="s">
        <v>11595</v>
      </c>
      <c r="NDT1" s="2" t="s">
        <v>11596</v>
      </c>
      <c r="NDU1" s="2" t="s">
        <v>11597</v>
      </c>
      <c r="NDV1" s="2" t="s">
        <v>11598</v>
      </c>
      <c r="NDW1" s="2" t="s">
        <v>11599</v>
      </c>
      <c r="NDX1" s="2" t="s">
        <v>11600</v>
      </c>
      <c r="NDY1" s="2" t="s">
        <v>11601</v>
      </c>
      <c r="NDZ1" s="2" t="s">
        <v>11602</v>
      </c>
      <c r="NEA1" s="2" t="s">
        <v>11603</v>
      </c>
      <c r="NEB1" s="2" t="s">
        <v>11604</v>
      </c>
      <c r="NEC1" s="2" t="s">
        <v>11605</v>
      </c>
      <c r="NED1" s="2" t="s">
        <v>11606</v>
      </c>
      <c r="NEE1" s="2" t="s">
        <v>11607</v>
      </c>
      <c r="NEF1" s="2" t="s">
        <v>11608</v>
      </c>
      <c r="NEG1" s="2" t="s">
        <v>11609</v>
      </c>
      <c r="NEH1" s="2" t="s">
        <v>11610</v>
      </c>
      <c r="NEI1" s="2" t="s">
        <v>11611</v>
      </c>
      <c r="NEJ1" s="2" t="s">
        <v>11612</v>
      </c>
      <c r="NEK1" s="2" t="s">
        <v>11613</v>
      </c>
      <c r="NEL1" s="2" t="s">
        <v>11614</v>
      </c>
      <c r="NEM1" s="2" t="s">
        <v>11615</v>
      </c>
      <c r="NEN1" s="2" t="s">
        <v>11616</v>
      </c>
      <c r="NEO1" s="2" t="s">
        <v>11617</v>
      </c>
      <c r="NEP1" s="2" t="s">
        <v>11618</v>
      </c>
      <c r="NEQ1" s="2" t="s">
        <v>11619</v>
      </c>
      <c r="NER1" s="2" t="s">
        <v>11620</v>
      </c>
      <c r="NES1" s="2" t="s">
        <v>11621</v>
      </c>
      <c r="NET1" s="2" t="s">
        <v>11622</v>
      </c>
      <c r="NEU1" s="2" t="s">
        <v>11623</v>
      </c>
      <c r="NEV1" s="2" t="s">
        <v>11624</v>
      </c>
      <c r="NEW1" s="2" t="s">
        <v>11625</v>
      </c>
      <c r="NEX1" s="2" t="s">
        <v>11626</v>
      </c>
      <c r="NEY1" s="2" t="s">
        <v>11627</v>
      </c>
      <c r="NEZ1" s="2" t="s">
        <v>11628</v>
      </c>
      <c r="NFA1" s="2" t="s">
        <v>11629</v>
      </c>
      <c r="NFB1" s="2" t="s">
        <v>11630</v>
      </c>
      <c r="NFC1" s="2" t="s">
        <v>11631</v>
      </c>
      <c r="NFD1" s="2" t="s">
        <v>11632</v>
      </c>
      <c r="NFE1" s="2" t="s">
        <v>11633</v>
      </c>
      <c r="NFF1" s="2" t="s">
        <v>11634</v>
      </c>
      <c r="NFG1" s="2" t="s">
        <v>11635</v>
      </c>
      <c r="NFH1" s="2" t="s">
        <v>11636</v>
      </c>
      <c r="NFI1" s="2" t="s">
        <v>11637</v>
      </c>
      <c r="NFJ1" s="2" t="s">
        <v>11638</v>
      </c>
      <c r="NFK1" s="2" t="s">
        <v>11639</v>
      </c>
      <c r="NFL1" s="2" t="s">
        <v>11640</v>
      </c>
      <c r="NFM1" s="2" t="s">
        <v>11641</v>
      </c>
      <c r="NFN1" s="2" t="s">
        <v>11642</v>
      </c>
      <c r="NFO1" s="2" t="s">
        <v>11643</v>
      </c>
      <c r="NFP1" s="2" t="s">
        <v>11644</v>
      </c>
      <c r="NFQ1" s="2" t="s">
        <v>11645</v>
      </c>
      <c r="NFR1" s="2" t="s">
        <v>11646</v>
      </c>
      <c r="NFS1" s="2" t="s">
        <v>11647</v>
      </c>
      <c r="NFT1" s="2" t="s">
        <v>11648</v>
      </c>
      <c r="NFU1" s="2" t="s">
        <v>11649</v>
      </c>
      <c r="NFV1" s="2" t="s">
        <v>11650</v>
      </c>
      <c r="NFW1" s="2" t="s">
        <v>11651</v>
      </c>
      <c r="NFX1" s="2" t="s">
        <v>11652</v>
      </c>
      <c r="NFY1" s="2" t="s">
        <v>11653</v>
      </c>
      <c r="NFZ1" s="2" t="s">
        <v>11654</v>
      </c>
      <c r="NGA1" s="2" t="s">
        <v>11655</v>
      </c>
      <c r="NGB1" s="2" t="s">
        <v>11656</v>
      </c>
      <c r="NGC1" s="2" t="s">
        <v>11657</v>
      </c>
      <c r="NGD1" s="2" t="s">
        <v>11658</v>
      </c>
      <c r="NGE1" s="2" t="s">
        <v>11659</v>
      </c>
      <c r="NGF1" s="2" t="s">
        <v>11660</v>
      </c>
      <c r="NGG1" s="2" t="s">
        <v>11661</v>
      </c>
      <c r="NGH1" s="2" t="s">
        <v>11662</v>
      </c>
      <c r="NGI1" s="2" t="s">
        <v>11663</v>
      </c>
      <c r="NGJ1" s="2" t="s">
        <v>11664</v>
      </c>
      <c r="NGK1" s="2" t="s">
        <v>11665</v>
      </c>
      <c r="NGL1" s="2" t="s">
        <v>11666</v>
      </c>
      <c r="NGM1" s="2" t="s">
        <v>11667</v>
      </c>
      <c r="NGN1" s="2" t="s">
        <v>11668</v>
      </c>
      <c r="NGO1" s="2" t="s">
        <v>11669</v>
      </c>
      <c r="NGP1" s="2" t="s">
        <v>11670</v>
      </c>
      <c r="NGQ1" s="2" t="s">
        <v>11671</v>
      </c>
      <c r="NGR1" s="2" t="s">
        <v>11672</v>
      </c>
      <c r="NGS1" s="2" t="s">
        <v>11673</v>
      </c>
      <c r="NGT1" s="2" t="s">
        <v>11674</v>
      </c>
      <c r="NGU1" s="2" t="s">
        <v>11675</v>
      </c>
      <c r="NGV1" s="2" t="s">
        <v>11676</v>
      </c>
      <c r="NGW1" s="2" t="s">
        <v>11677</v>
      </c>
      <c r="NGX1" s="2" t="s">
        <v>11678</v>
      </c>
      <c r="NGY1" s="2" t="s">
        <v>11679</v>
      </c>
      <c r="NGZ1" s="2" t="s">
        <v>11680</v>
      </c>
      <c r="NHA1" s="2" t="s">
        <v>11681</v>
      </c>
      <c r="NHB1" s="2" t="s">
        <v>11682</v>
      </c>
      <c r="NHC1" s="2" t="s">
        <v>11683</v>
      </c>
      <c r="NHD1" s="2" t="s">
        <v>11684</v>
      </c>
      <c r="NHE1" s="2" t="s">
        <v>11685</v>
      </c>
      <c r="NHF1" s="2" t="s">
        <v>11686</v>
      </c>
      <c r="NHG1" s="2" t="s">
        <v>11687</v>
      </c>
      <c r="NHH1" s="2" t="s">
        <v>11688</v>
      </c>
      <c r="NHI1" s="2" t="s">
        <v>11689</v>
      </c>
      <c r="NHJ1" s="2" t="s">
        <v>11690</v>
      </c>
      <c r="NHK1" s="2" t="s">
        <v>11691</v>
      </c>
      <c r="NHL1" s="2" t="s">
        <v>11692</v>
      </c>
      <c r="NHM1" s="2" t="s">
        <v>11693</v>
      </c>
      <c r="NHN1" s="2" t="s">
        <v>11694</v>
      </c>
      <c r="NHO1" s="2" t="s">
        <v>11695</v>
      </c>
      <c r="NHP1" s="2" t="s">
        <v>11696</v>
      </c>
      <c r="NHQ1" s="2" t="s">
        <v>11697</v>
      </c>
      <c r="NHR1" s="2" t="s">
        <v>11698</v>
      </c>
      <c r="NHS1" s="2" t="s">
        <v>11699</v>
      </c>
      <c r="NHT1" s="2" t="s">
        <v>11700</v>
      </c>
      <c r="NHU1" s="2" t="s">
        <v>11701</v>
      </c>
      <c r="NHV1" s="2" t="s">
        <v>11702</v>
      </c>
      <c r="NHW1" s="2" t="s">
        <v>11703</v>
      </c>
      <c r="NHX1" s="2" t="s">
        <v>11704</v>
      </c>
      <c r="NHY1" s="2" t="s">
        <v>11705</v>
      </c>
      <c r="NHZ1" s="2" t="s">
        <v>11706</v>
      </c>
      <c r="NIA1" s="2" t="s">
        <v>11707</v>
      </c>
      <c r="NIB1" s="2" t="s">
        <v>11708</v>
      </c>
      <c r="NIC1" s="2" t="s">
        <v>11709</v>
      </c>
      <c r="NID1" s="2" t="s">
        <v>11710</v>
      </c>
      <c r="NIE1" s="2" t="s">
        <v>11711</v>
      </c>
      <c r="NIF1" s="2" t="s">
        <v>11712</v>
      </c>
      <c r="NIG1" s="2" t="s">
        <v>11713</v>
      </c>
      <c r="NIH1" s="2" t="s">
        <v>11714</v>
      </c>
      <c r="NII1" s="2" t="s">
        <v>11715</v>
      </c>
      <c r="NIJ1" s="2" t="s">
        <v>11716</v>
      </c>
      <c r="NIK1" s="2" t="s">
        <v>11717</v>
      </c>
      <c r="NIL1" s="2" t="s">
        <v>11718</v>
      </c>
      <c r="NIM1" s="2" t="s">
        <v>11719</v>
      </c>
      <c r="NIN1" s="2" t="s">
        <v>11720</v>
      </c>
      <c r="NIO1" s="2" t="s">
        <v>11721</v>
      </c>
      <c r="NIP1" s="2" t="s">
        <v>11722</v>
      </c>
      <c r="NIQ1" s="2" t="s">
        <v>11723</v>
      </c>
      <c r="NIR1" s="2" t="s">
        <v>11724</v>
      </c>
      <c r="NIS1" s="2" t="s">
        <v>11725</v>
      </c>
      <c r="NIT1" s="2" t="s">
        <v>11726</v>
      </c>
      <c r="NIU1" s="2" t="s">
        <v>11727</v>
      </c>
      <c r="NIV1" s="2" t="s">
        <v>11728</v>
      </c>
      <c r="NIW1" s="2" t="s">
        <v>11729</v>
      </c>
      <c r="NIX1" s="2" t="s">
        <v>11730</v>
      </c>
      <c r="NIY1" s="2" t="s">
        <v>11731</v>
      </c>
      <c r="NIZ1" s="2" t="s">
        <v>11732</v>
      </c>
      <c r="NJA1" s="2" t="s">
        <v>11733</v>
      </c>
      <c r="NJB1" s="2" t="s">
        <v>11734</v>
      </c>
      <c r="NJC1" s="2" t="s">
        <v>11735</v>
      </c>
      <c r="NJD1" s="2" t="s">
        <v>11736</v>
      </c>
      <c r="NJE1" s="2" t="s">
        <v>11737</v>
      </c>
      <c r="NJF1" s="2" t="s">
        <v>11738</v>
      </c>
      <c r="NJG1" s="2" t="s">
        <v>11739</v>
      </c>
      <c r="NJH1" s="2" t="s">
        <v>11740</v>
      </c>
      <c r="NJI1" s="2" t="s">
        <v>11741</v>
      </c>
      <c r="NJJ1" s="2" t="s">
        <v>11742</v>
      </c>
      <c r="NJK1" s="2" t="s">
        <v>11743</v>
      </c>
      <c r="NJL1" s="2" t="s">
        <v>11744</v>
      </c>
      <c r="NJM1" s="2" t="s">
        <v>11745</v>
      </c>
      <c r="NJN1" s="2" t="s">
        <v>11746</v>
      </c>
      <c r="NJO1" s="2" t="s">
        <v>11747</v>
      </c>
      <c r="NJP1" s="2" t="s">
        <v>11748</v>
      </c>
      <c r="NJQ1" s="2" t="s">
        <v>11749</v>
      </c>
      <c r="NJR1" s="2" t="s">
        <v>11750</v>
      </c>
      <c r="NJS1" s="2" t="s">
        <v>11751</v>
      </c>
      <c r="NJT1" s="2" t="s">
        <v>11752</v>
      </c>
      <c r="NJU1" s="2" t="s">
        <v>11753</v>
      </c>
      <c r="NJV1" s="2" t="s">
        <v>11754</v>
      </c>
      <c r="NJW1" s="2" t="s">
        <v>11755</v>
      </c>
      <c r="NJX1" s="2" t="s">
        <v>11756</v>
      </c>
      <c r="NJY1" s="2" t="s">
        <v>11757</v>
      </c>
      <c r="NJZ1" s="2" t="s">
        <v>11758</v>
      </c>
      <c r="NKA1" s="2" t="s">
        <v>11759</v>
      </c>
      <c r="NKB1" s="2" t="s">
        <v>11760</v>
      </c>
      <c r="NKC1" s="2" t="s">
        <v>11761</v>
      </c>
      <c r="NKD1" s="2" t="s">
        <v>11762</v>
      </c>
      <c r="NKE1" s="2" t="s">
        <v>11763</v>
      </c>
      <c r="NKF1" s="2" t="s">
        <v>11764</v>
      </c>
      <c r="NKG1" s="2" t="s">
        <v>11765</v>
      </c>
      <c r="NKH1" s="2" t="s">
        <v>11766</v>
      </c>
      <c r="NKI1" s="2" t="s">
        <v>11767</v>
      </c>
      <c r="NKJ1" s="2" t="s">
        <v>11768</v>
      </c>
      <c r="NKK1" s="2" t="s">
        <v>11769</v>
      </c>
      <c r="NKL1" s="2" t="s">
        <v>11770</v>
      </c>
      <c r="NKM1" s="2" t="s">
        <v>11771</v>
      </c>
      <c r="NKN1" s="2" t="s">
        <v>11772</v>
      </c>
      <c r="NKO1" s="2" t="s">
        <v>11773</v>
      </c>
      <c r="NKP1" s="2" t="s">
        <v>11774</v>
      </c>
      <c r="NKQ1" s="2" t="s">
        <v>11775</v>
      </c>
      <c r="NKR1" s="2" t="s">
        <v>11776</v>
      </c>
      <c r="NKS1" s="2" t="s">
        <v>11777</v>
      </c>
      <c r="NKT1" s="2" t="s">
        <v>11778</v>
      </c>
      <c r="NKU1" s="2" t="s">
        <v>11779</v>
      </c>
      <c r="NKV1" s="2" t="s">
        <v>11780</v>
      </c>
      <c r="NKW1" s="2" t="s">
        <v>11781</v>
      </c>
      <c r="NKX1" s="2" t="s">
        <v>11782</v>
      </c>
      <c r="NKY1" s="2" t="s">
        <v>11783</v>
      </c>
      <c r="NKZ1" s="2" t="s">
        <v>11784</v>
      </c>
      <c r="NLA1" s="2" t="s">
        <v>11785</v>
      </c>
      <c r="NLB1" s="2" t="s">
        <v>11786</v>
      </c>
      <c r="NLC1" s="2" t="s">
        <v>11787</v>
      </c>
      <c r="NLD1" s="2" t="s">
        <v>11788</v>
      </c>
      <c r="NLE1" s="2" t="s">
        <v>11789</v>
      </c>
      <c r="NLF1" s="2" t="s">
        <v>11790</v>
      </c>
      <c r="NLG1" s="2" t="s">
        <v>11791</v>
      </c>
      <c r="NLH1" s="2" t="s">
        <v>11792</v>
      </c>
      <c r="NLI1" s="2" t="s">
        <v>11793</v>
      </c>
      <c r="NLJ1" s="2" t="s">
        <v>11794</v>
      </c>
      <c r="NLK1" s="2" t="s">
        <v>11795</v>
      </c>
      <c r="NLL1" s="2" t="s">
        <v>11796</v>
      </c>
      <c r="NLM1" s="2" t="s">
        <v>11797</v>
      </c>
      <c r="NLN1" s="2" t="s">
        <v>11798</v>
      </c>
      <c r="NLO1" s="2" t="s">
        <v>11799</v>
      </c>
      <c r="NLP1" s="2" t="s">
        <v>11800</v>
      </c>
      <c r="NLQ1" s="2" t="s">
        <v>11801</v>
      </c>
      <c r="NLR1" s="2" t="s">
        <v>11802</v>
      </c>
      <c r="NLS1" s="2" t="s">
        <v>11803</v>
      </c>
      <c r="NLT1" s="2" t="s">
        <v>11804</v>
      </c>
      <c r="NLU1" s="2" t="s">
        <v>11805</v>
      </c>
      <c r="NLV1" s="2" t="s">
        <v>11806</v>
      </c>
      <c r="NLW1" s="2" t="s">
        <v>11807</v>
      </c>
      <c r="NLX1" s="2" t="s">
        <v>11808</v>
      </c>
      <c r="NLY1" s="2" t="s">
        <v>11809</v>
      </c>
      <c r="NLZ1" s="2" t="s">
        <v>11810</v>
      </c>
      <c r="NMA1" s="2" t="s">
        <v>11811</v>
      </c>
      <c r="NMB1" s="2" t="s">
        <v>11812</v>
      </c>
      <c r="NMC1" s="2" t="s">
        <v>11813</v>
      </c>
      <c r="NMD1" s="2" t="s">
        <v>11814</v>
      </c>
      <c r="NME1" s="2" t="s">
        <v>11815</v>
      </c>
      <c r="NMF1" s="2" t="s">
        <v>11816</v>
      </c>
      <c r="NMG1" s="2" t="s">
        <v>11817</v>
      </c>
      <c r="NMH1" s="2" t="s">
        <v>11818</v>
      </c>
      <c r="NMI1" s="2" t="s">
        <v>11819</v>
      </c>
      <c r="NMJ1" s="2" t="s">
        <v>11820</v>
      </c>
      <c r="NMK1" s="2" t="s">
        <v>11821</v>
      </c>
      <c r="NML1" s="2" t="s">
        <v>11822</v>
      </c>
      <c r="NMM1" s="2" t="s">
        <v>11823</v>
      </c>
      <c r="NMN1" s="2" t="s">
        <v>11824</v>
      </c>
      <c r="NMO1" s="2" t="s">
        <v>11825</v>
      </c>
      <c r="NMP1" s="2" t="s">
        <v>11826</v>
      </c>
      <c r="NMQ1" s="2" t="s">
        <v>11827</v>
      </c>
      <c r="NMR1" s="2" t="s">
        <v>11828</v>
      </c>
      <c r="NMS1" s="2" t="s">
        <v>11829</v>
      </c>
      <c r="NMT1" s="2" t="s">
        <v>11830</v>
      </c>
      <c r="NMU1" s="2" t="s">
        <v>11831</v>
      </c>
      <c r="NMV1" s="2" t="s">
        <v>11832</v>
      </c>
      <c r="NMW1" s="2" t="s">
        <v>11833</v>
      </c>
      <c r="NMX1" s="2" t="s">
        <v>11834</v>
      </c>
      <c r="NMY1" s="2" t="s">
        <v>11835</v>
      </c>
      <c r="NMZ1" s="2" t="s">
        <v>11836</v>
      </c>
      <c r="NNA1" s="2" t="s">
        <v>11837</v>
      </c>
      <c r="NNB1" s="2" t="s">
        <v>11838</v>
      </c>
      <c r="NNC1" s="2" t="s">
        <v>11839</v>
      </c>
      <c r="NND1" s="2" t="s">
        <v>11840</v>
      </c>
      <c r="NNE1" s="2" t="s">
        <v>11841</v>
      </c>
      <c r="NNF1" s="2" t="s">
        <v>11842</v>
      </c>
      <c r="NNG1" s="2" t="s">
        <v>11843</v>
      </c>
      <c r="NNH1" s="2" t="s">
        <v>11844</v>
      </c>
      <c r="NNI1" s="2" t="s">
        <v>11845</v>
      </c>
      <c r="NNJ1" s="2" t="s">
        <v>11846</v>
      </c>
      <c r="NNK1" s="2" t="s">
        <v>11847</v>
      </c>
      <c r="NNL1" s="2" t="s">
        <v>11848</v>
      </c>
      <c r="NNM1" s="2" t="s">
        <v>11849</v>
      </c>
      <c r="NNN1" s="2" t="s">
        <v>11850</v>
      </c>
      <c r="NNO1" s="2" t="s">
        <v>11851</v>
      </c>
      <c r="NNP1" s="2" t="s">
        <v>11852</v>
      </c>
      <c r="NNQ1" s="2" t="s">
        <v>11853</v>
      </c>
      <c r="NNR1" s="2" t="s">
        <v>11854</v>
      </c>
      <c r="NNS1" s="2" t="s">
        <v>11855</v>
      </c>
      <c r="NNT1" s="2" t="s">
        <v>11856</v>
      </c>
      <c r="NNU1" s="2" t="s">
        <v>11857</v>
      </c>
      <c r="NNV1" s="2" t="s">
        <v>11858</v>
      </c>
      <c r="NNW1" s="2" t="s">
        <v>11859</v>
      </c>
      <c r="NNX1" s="2" t="s">
        <v>11860</v>
      </c>
      <c r="NNY1" s="2" t="s">
        <v>11861</v>
      </c>
      <c r="NNZ1" s="2" t="s">
        <v>11862</v>
      </c>
      <c r="NOA1" s="2" t="s">
        <v>11863</v>
      </c>
      <c r="NOB1" s="2" t="s">
        <v>11864</v>
      </c>
      <c r="NOC1" s="2" t="s">
        <v>11865</v>
      </c>
      <c r="NOD1" s="2" t="s">
        <v>11866</v>
      </c>
      <c r="NOE1" s="2" t="s">
        <v>11867</v>
      </c>
      <c r="NOF1" s="2" t="s">
        <v>11868</v>
      </c>
      <c r="NOG1" s="2" t="s">
        <v>11869</v>
      </c>
      <c r="NOH1" s="2" t="s">
        <v>11870</v>
      </c>
      <c r="NOI1" s="2" t="s">
        <v>11871</v>
      </c>
      <c r="NOJ1" s="2" t="s">
        <v>11872</v>
      </c>
      <c r="NOK1" s="2" t="s">
        <v>11873</v>
      </c>
      <c r="NOL1" s="2" t="s">
        <v>11874</v>
      </c>
      <c r="NOM1" s="2" t="s">
        <v>11875</v>
      </c>
      <c r="NON1" s="2" t="s">
        <v>11876</v>
      </c>
      <c r="NOO1" s="2" t="s">
        <v>11877</v>
      </c>
      <c r="NOP1" s="2" t="s">
        <v>11878</v>
      </c>
      <c r="NOQ1" s="2" t="s">
        <v>11879</v>
      </c>
      <c r="NOR1" s="2" t="s">
        <v>11880</v>
      </c>
      <c r="NOS1" s="2" t="s">
        <v>11881</v>
      </c>
      <c r="NOT1" s="2" t="s">
        <v>11882</v>
      </c>
      <c r="NOU1" s="2" t="s">
        <v>11883</v>
      </c>
      <c r="NOV1" s="2" t="s">
        <v>11884</v>
      </c>
      <c r="NOW1" s="2" t="s">
        <v>11885</v>
      </c>
      <c r="NOX1" s="2" t="s">
        <v>11886</v>
      </c>
      <c r="NOY1" s="2" t="s">
        <v>11887</v>
      </c>
      <c r="NOZ1" s="2" t="s">
        <v>11888</v>
      </c>
      <c r="NPA1" s="2" t="s">
        <v>11889</v>
      </c>
      <c r="NPB1" s="2" t="s">
        <v>11890</v>
      </c>
      <c r="NPC1" s="2" t="s">
        <v>11891</v>
      </c>
      <c r="NPD1" s="2" t="s">
        <v>11892</v>
      </c>
      <c r="NPE1" s="2" t="s">
        <v>11893</v>
      </c>
      <c r="NPF1" s="2" t="s">
        <v>11894</v>
      </c>
      <c r="NPG1" s="2" t="s">
        <v>11895</v>
      </c>
      <c r="NPH1" s="2" t="s">
        <v>11896</v>
      </c>
      <c r="NPI1" s="2" t="s">
        <v>11897</v>
      </c>
      <c r="NPJ1" s="2" t="s">
        <v>11898</v>
      </c>
      <c r="NPK1" s="2" t="s">
        <v>11899</v>
      </c>
      <c r="NPL1" s="2" t="s">
        <v>11900</v>
      </c>
      <c r="NPM1" s="2" t="s">
        <v>11901</v>
      </c>
      <c r="NPN1" s="2" t="s">
        <v>11902</v>
      </c>
      <c r="NPO1" s="2" t="s">
        <v>11903</v>
      </c>
      <c r="NPP1" s="2" t="s">
        <v>11904</v>
      </c>
      <c r="NPQ1" s="2" t="s">
        <v>11905</v>
      </c>
      <c r="NPR1" s="2" t="s">
        <v>11906</v>
      </c>
      <c r="NPS1" s="2" t="s">
        <v>11907</v>
      </c>
      <c r="NPT1" s="2" t="s">
        <v>11908</v>
      </c>
      <c r="NPU1" s="2" t="s">
        <v>11909</v>
      </c>
      <c r="NPV1" s="2" t="s">
        <v>11910</v>
      </c>
      <c r="NPW1" s="2" t="s">
        <v>11911</v>
      </c>
      <c r="NPX1" s="2" t="s">
        <v>11912</v>
      </c>
      <c r="NPY1" s="2" t="s">
        <v>11913</v>
      </c>
      <c r="NPZ1" s="2" t="s">
        <v>11914</v>
      </c>
      <c r="NQA1" s="2" t="s">
        <v>11915</v>
      </c>
      <c r="NQB1" s="2" t="s">
        <v>11916</v>
      </c>
      <c r="NQC1" s="2" t="s">
        <v>11917</v>
      </c>
      <c r="NQD1" s="2" t="s">
        <v>11918</v>
      </c>
      <c r="NQE1" s="2" t="s">
        <v>11919</v>
      </c>
      <c r="NQF1" s="2" t="s">
        <v>11920</v>
      </c>
      <c r="NQG1" s="2" t="s">
        <v>11921</v>
      </c>
      <c r="NQH1" s="2" t="s">
        <v>11922</v>
      </c>
      <c r="NQI1" s="2" t="s">
        <v>11923</v>
      </c>
      <c r="NQJ1" s="2" t="s">
        <v>11924</v>
      </c>
      <c r="NQK1" s="2" t="s">
        <v>11925</v>
      </c>
      <c r="NQL1" s="2" t="s">
        <v>11926</v>
      </c>
      <c r="NQM1" s="2" t="s">
        <v>11927</v>
      </c>
      <c r="NQN1" s="2" t="s">
        <v>11928</v>
      </c>
      <c r="NQO1" s="2" t="s">
        <v>11929</v>
      </c>
      <c r="NQP1" s="2" t="s">
        <v>11930</v>
      </c>
      <c r="NQQ1" s="2" t="s">
        <v>11931</v>
      </c>
      <c r="NQR1" s="2" t="s">
        <v>11932</v>
      </c>
      <c r="NQS1" s="2" t="s">
        <v>11933</v>
      </c>
      <c r="NQT1" s="2" t="s">
        <v>11934</v>
      </c>
      <c r="NQU1" s="2" t="s">
        <v>11935</v>
      </c>
      <c r="NQV1" s="2" t="s">
        <v>11936</v>
      </c>
      <c r="NQW1" s="2" t="s">
        <v>11937</v>
      </c>
      <c r="NQX1" s="2" t="s">
        <v>11938</v>
      </c>
      <c r="NQY1" s="2" t="s">
        <v>11939</v>
      </c>
      <c r="NQZ1" s="2" t="s">
        <v>11940</v>
      </c>
      <c r="NRA1" s="2" t="s">
        <v>11941</v>
      </c>
      <c r="NRB1" s="2" t="s">
        <v>11942</v>
      </c>
      <c r="NRC1" s="2" t="s">
        <v>11943</v>
      </c>
      <c r="NRD1" s="2" t="s">
        <v>11944</v>
      </c>
      <c r="NRE1" s="2" t="s">
        <v>11945</v>
      </c>
      <c r="NRF1" s="2" t="s">
        <v>11946</v>
      </c>
      <c r="NRG1" s="2" t="s">
        <v>11947</v>
      </c>
      <c r="NRH1" s="2" t="s">
        <v>11948</v>
      </c>
      <c r="NRI1" s="2" t="s">
        <v>11949</v>
      </c>
      <c r="NRJ1" s="2" t="s">
        <v>11950</v>
      </c>
      <c r="NRK1" s="2" t="s">
        <v>11951</v>
      </c>
      <c r="NRL1" s="2" t="s">
        <v>11952</v>
      </c>
      <c r="NRM1" s="2" t="s">
        <v>11953</v>
      </c>
      <c r="NRN1" s="2" t="s">
        <v>11954</v>
      </c>
      <c r="NRO1" s="2" t="s">
        <v>11955</v>
      </c>
      <c r="NRP1" s="2" t="s">
        <v>11956</v>
      </c>
      <c r="NRQ1" s="2" t="s">
        <v>11957</v>
      </c>
      <c r="NRR1" s="2" t="s">
        <v>11958</v>
      </c>
      <c r="NRS1" s="2" t="s">
        <v>11959</v>
      </c>
      <c r="NRT1" s="2" t="s">
        <v>11960</v>
      </c>
      <c r="NRU1" s="2" t="s">
        <v>11961</v>
      </c>
      <c r="NRV1" s="2" t="s">
        <v>11962</v>
      </c>
      <c r="NRW1" s="2" t="s">
        <v>11963</v>
      </c>
      <c r="NRX1" s="2" t="s">
        <v>11964</v>
      </c>
      <c r="NRY1" s="2" t="s">
        <v>11965</v>
      </c>
      <c r="NRZ1" s="2" t="s">
        <v>11966</v>
      </c>
      <c r="NSA1" s="2" t="s">
        <v>11967</v>
      </c>
      <c r="NSB1" s="2" t="s">
        <v>11968</v>
      </c>
      <c r="NSC1" s="2" t="s">
        <v>11969</v>
      </c>
      <c r="NSD1" s="2" t="s">
        <v>11970</v>
      </c>
      <c r="NSE1" s="2" t="s">
        <v>11971</v>
      </c>
      <c r="NSF1" s="2" t="s">
        <v>11972</v>
      </c>
      <c r="NSG1" s="2" t="s">
        <v>11973</v>
      </c>
      <c r="NSH1" s="2" t="s">
        <v>11974</v>
      </c>
      <c r="NSI1" s="2" t="s">
        <v>11975</v>
      </c>
      <c r="NSJ1" s="2" t="s">
        <v>11976</v>
      </c>
      <c r="NSK1" s="2" t="s">
        <v>11977</v>
      </c>
      <c r="NSL1" s="2" t="s">
        <v>11978</v>
      </c>
      <c r="NSM1" s="2" t="s">
        <v>11979</v>
      </c>
      <c r="NSN1" s="2" t="s">
        <v>11980</v>
      </c>
      <c r="NSO1" s="2" t="s">
        <v>11981</v>
      </c>
      <c r="NSP1" s="2" t="s">
        <v>11982</v>
      </c>
      <c r="NSQ1" s="2" t="s">
        <v>11983</v>
      </c>
      <c r="NSR1" s="2" t="s">
        <v>11984</v>
      </c>
      <c r="NSS1" s="2" t="s">
        <v>11985</v>
      </c>
      <c r="NST1" s="2" t="s">
        <v>11986</v>
      </c>
      <c r="NSU1" s="2" t="s">
        <v>11987</v>
      </c>
      <c r="NSV1" s="2" t="s">
        <v>11988</v>
      </c>
      <c r="NSW1" s="2" t="s">
        <v>11989</v>
      </c>
      <c r="NSX1" s="2" t="s">
        <v>11990</v>
      </c>
      <c r="NSY1" s="2" t="s">
        <v>11991</v>
      </c>
      <c r="NSZ1" s="2" t="s">
        <v>11992</v>
      </c>
      <c r="NTA1" s="2" t="s">
        <v>11993</v>
      </c>
      <c r="NTB1" s="2" t="s">
        <v>11994</v>
      </c>
      <c r="NTC1" s="2" t="s">
        <v>11995</v>
      </c>
      <c r="NTD1" s="2" t="s">
        <v>11996</v>
      </c>
      <c r="NTE1" s="2" t="s">
        <v>11997</v>
      </c>
      <c r="NTF1" s="2" t="s">
        <v>11998</v>
      </c>
      <c r="NTG1" s="2" t="s">
        <v>11999</v>
      </c>
      <c r="NTH1" s="2" t="s">
        <v>12000</v>
      </c>
      <c r="NTI1" s="2" t="s">
        <v>12001</v>
      </c>
      <c r="NTJ1" s="2" t="s">
        <v>12002</v>
      </c>
      <c r="NTK1" s="2" t="s">
        <v>12003</v>
      </c>
      <c r="NTL1" s="2" t="s">
        <v>12004</v>
      </c>
      <c r="NTM1" s="2" t="s">
        <v>12005</v>
      </c>
      <c r="NTN1" s="2" t="s">
        <v>12006</v>
      </c>
      <c r="NTO1" s="2" t="s">
        <v>12007</v>
      </c>
      <c r="NTP1" s="2" t="s">
        <v>12008</v>
      </c>
      <c r="NTQ1" s="2" t="s">
        <v>12009</v>
      </c>
      <c r="NTR1" s="2" t="s">
        <v>12010</v>
      </c>
      <c r="NTS1" s="2" t="s">
        <v>12011</v>
      </c>
      <c r="NTT1" s="2" t="s">
        <v>12012</v>
      </c>
      <c r="NTU1" s="2" t="s">
        <v>12013</v>
      </c>
      <c r="NTV1" s="2" t="s">
        <v>12014</v>
      </c>
      <c r="NTW1" s="2" t="s">
        <v>12015</v>
      </c>
      <c r="NTX1" s="2" t="s">
        <v>12016</v>
      </c>
      <c r="NTY1" s="2" t="s">
        <v>12017</v>
      </c>
      <c r="NTZ1" s="2" t="s">
        <v>12018</v>
      </c>
      <c r="NUA1" s="2" t="s">
        <v>12019</v>
      </c>
      <c r="NUB1" s="2" t="s">
        <v>12020</v>
      </c>
      <c r="NUC1" s="2" t="s">
        <v>12021</v>
      </c>
      <c r="NUD1" s="2" t="s">
        <v>12022</v>
      </c>
      <c r="NUE1" s="2" t="s">
        <v>12023</v>
      </c>
      <c r="NUF1" s="2" t="s">
        <v>12024</v>
      </c>
      <c r="NUG1" s="2" t="s">
        <v>12025</v>
      </c>
      <c r="NUH1" s="2" t="s">
        <v>12026</v>
      </c>
      <c r="NUI1" s="2" t="s">
        <v>12027</v>
      </c>
      <c r="NUJ1" s="2" t="s">
        <v>12028</v>
      </c>
      <c r="NUK1" s="2" t="s">
        <v>12029</v>
      </c>
      <c r="NUL1" s="2" t="s">
        <v>12030</v>
      </c>
      <c r="NUM1" s="2" t="s">
        <v>12031</v>
      </c>
      <c r="NUN1" s="2" t="s">
        <v>12032</v>
      </c>
      <c r="NUO1" s="2" t="s">
        <v>12033</v>
      </c>
      <c r="NUP1" s="2" t="s">
        <v>12034</v>
      </c>
      <c r="NUQ1" s="2" t="s">
        <v>12035</v>
      </c>
      <c r="NUR1" s="2" t="s">
        <v>12036</v>
      </c>
      <c r="NUS1" s="2" t="s">
        <v>12037</v>
      </c>
      <c r="NUT1" s="2" t="s">
        <v>12038</v>
      </c>
      <c r="NUU1" s="2" t="s">
        <v>12039</v>
      </c>
      <c r="NUV1" s="2" t="s">
        <v>12040</v>
      </c>
      <c r="NUW1" s="2" t="s">
        <v>12041</v>
      </c>
      <c r="NUX1" s="2" t="s">
        <v>12042</v>
      </c>
      <c r="NUY1" s="2" t="s">
        <v>12043</v>
      </c>
      <c r="NUZ1" s="2" t="s">
        <v>12044</v>
      </c>
      <c r="NVA1" s="2" t="s">
        <v>12045</v>
      </c>
      <c r="NVB1" s="2" t="s">
        <v>12046</v>
      </c>
      <c r="NVC1" s="2" t="s">
        <v>12047</v>
      </c>
      <c r="NVD1" s="2" t="s">
        <v>12048</v>
      </c>
      <c r="NVE1" s="2" t="s">
        <v>12049</v>
      </c>
      <c r="NVF1" s="2" t="s">
        <v>12050</v>
      </c>
      <c r="NVG1" s="2" t="s">
        <v>12051</v>
      </c>
      <c r="NVH1" s="2" t="s">
        <v>12052</v>
      </c>
      <c r="NVI1" s="2" t="s">
        <v>12053</v>
      </c>
      <c r="NVJ1" s="2" t="s">
        <v>12054</v>
      </c>
      <c r="NVK1" s="2" t="s">
        <v>12055</v>
      </c>
      <c r="NVL1" s="2" t="s">
        <v>12056</v>
      </c>
      <c r="NVM1" s="2" t="s">
        <v>12057</v>
      </c>
      <c r="NVN1" s="2" t="s">
        <v>12058</v>
      </c>
      <c r="NVO1" s="2" t="s">
        <v>12059</v>
      </c>
      <c r="NVP1" s="2" t="s">
        <v>12060</v>
      </c>
      <c r="NVQ1" s="2" t="s">
        <v>12061</v>
      </c>
      <c r="NVR1" s="2" t="s">
        <v>12062</v>
      </c>
      <c r="NVS1" s="2" t="s">
        <v>12063</v>
      </c>
      <c r="NVT1" s="2" t="s">
        <v>12064</v>
      </c>
      <c r="NVU1" s="2" t="s">
        <v>12065</v>
      </c>
      <c r="NVV1" s="2" t="s">
        <v>12066</v>
      </c>
      <c r="NVW1" s="2" t="s">
        <v>12067</v>
      </c>
      <c r="NVX1" s="2" t="s">
        <v>12068</v>
      </c>
      <c r="NVY1" s="2" t="s">
        <v>12069</v>
      </c>
      <c r="NVZ1" s="2" t="s">
        <v>12070</v>
      </c>
      <c r="NWA1" s="2" t="s">
        <v>12071</v>
      </c>
      <c r="NWB1" s="2" t="s">
        <v>12072</v>
      </c>
      <c r="NWC1" s="2" t="s">
        <v>12073</v>
      </c>
      <c r="NWD1" s="2" t="s">
        <v>12074</v>
      </c>
      <c r="NWE1" s="2" t="s">
        <v>12075</v>
      </c>
      <c r="NWF1" s="2" t="s">
        <v>12076</v>
      </c>
      <c r="NWG1" s="2" t="s">
        <v>12077</v>
      </c>
      <c r="NWH1" s="2" t="s">
        <v>12078</v>
      </c>
      <c r="NWI1" s="2" t="s">
        <v>12079</v>
      </c>
      <c r="NWJ1" s="2" t="s">
        <v>12080</v>
      </c>
      <c r="NWK1" s="2" t="s">
        <v>12081</v>
      </c>
      <c r="NWL1" s="2" t="s">
        <v>12082</v>
      </c>
      <c r="NWM1" s="2" t="s">
        <v>12083</v>
      </c>
      <c r="NWN1" s="2" t="s">
        <v>12084</v>
      </c>
      <c r="NWO1" s="2" t="s">
        <v>12085</v>
      </c>
      <c r="NWP1" s="2" t="s">
        <v>12086</v>
      </c>
      <c r="NWQ1" s="2" t="s">
        <v>12087</v>
      </c>
      <c r="NWR1" s="2" t="s">
        <v>12088</v>
      </c>
      <c r="NWS1" s="2" t="s">
        <v>12089</v>
      </c>
      <c r="NWT1" s="2" t="s">
        <v>12090</v>
      </c>
      <c r="NWU1" s="2" t="s">
        <v>12091</v>
      </c>
      <c r="NWV1" s="2" t="s">
        <v>12092</v>
      </c>
      <c r="NWW1" s="2" t="s">
        <v>12093</v>
      </c>
      <c r="NWX1" s="2" t="s">
        <v>12094</v>
      </c>
      <c r="NWY1" s="2" t="s">
        <v>12095</v>
      </c>
      <c r="NWZ1" s="2" t="s">
        <v>12096</v>
      </c>
      <c r="NXA1" s="2" t="s">
        <v>12097</v>
      </c>
      <c r="NXB1" s="2" t="s">
        <v>12098</v>
      </c>
      <c r="NXC1" s="2" t="s">
        <v>12099</v>
      </c>
      <c r="NXD1" s="2" t="s">
        <v>12100</v>
      </c>
      <c r="NXE1" s="2" t="s">
        <v>12101</v>
      </c>
      <c r="NXF1" s="2" t="s">
        <v>12102</v>
      </c>
      <c r="NXG1" s="2" t="s">
        <v>12103</v>
      </c>
      <c r="NXH1" s="2" t="s">
        <v>12104</v>
      </c>
      <c r="NXI1" s="2" t="s">
        <v>12105</v>
      </c>
      <c r="NXJ1" s="2" t="s">
        <v>12106</v>
      </c>
      <c r="NXK1" s="2" t="s">
        <v>12107</v>
      </c>
      <c r="NXL1" s="2" t="s">
        <v>12108</v>
      </c>
      <c r="NXM1" s="2" t="s">
        <v>12109</v>
      </c>
      <c r="NXN1" s="2" t="s">
        <v>12110</v>
      </c>
      <c r="NXO1" s="2" t="s">
        <v>12111</v>
      </c>
      <c r="NXP1" s="2" t="s">
        <v>12112</v>
      </c>
      <c r="NXQ1" s="2" t="s">
        <v>12113</v>
      </c>
      <c r="NXR1" s="2" t="s">
        <v>12114</v>
      </c>
      <c r="NXS1" s="2" t="s">
        <v>12115</v>
      </c>
      <c r="NXT1" s="2" t="s">
        <v>12116</v>
      </c>
      <c r="NXU1" s="2" t="s">
        <v>12117</v>
      </c>
      <c r="NXV1" s="2" t="s">
        <v>12118</v>
      </c>
      <c r="NXW1" s="2" t="s">
        <v>12119</v>
      </c>
      <c r="NXX1" s="2" t="s">
        <v>12120</v>
      </c>
      <c r="NXY1" s="2" t="s">
        <v>12121</v>
      </c>
      <c r="NXZ1" s="2" t="s">
        <v>12122</v>
      </c>
      <c r="NYA1" s="2" t="s">
        <v>12123</v>
      </c>
      <c r="NYB1" s="2" t="s">
        <v>12124</v>
      </c>
      <c r="NYC1" s="2" t="s">
        <v>12125</v>
      </c>
      <c r="NYD1" s="2" t="s">
        <v>12126</v>
      </c>
      <c r="NYE1" s="2" t="s">
        <v>12127</v>
      </c>
      <c r="NYF1" s="2" t="s">
        <v>12128</v>
      </c>
      <c r="NYG1" s="2" t="s">
        <v>12129</v>
      </c>
      <c r="NYH1" s="2" t="s">
        <v>12130</v>
      </c>
      <c r="NYI1" s="2" t="s">
        <v>12131</v>
      </c>
      <c r="NYJ1" s="2" t="s">
        <v>12132</v>
      </c>
      <c r="NYK1" s="2" t="s">
        <v>12133</v>
      </c>
      <c r="NYL1" s="2" t="s">
        <v>12134</v>
      </c>
      <c r="NYM1" s="2" t="s">
        <v>12135</v>
      </c>
      <c r="NYN1" s="2" t="s">
        <v>12136</v>
      </c>
      <c r="NYO1" s="2" t="s">
        <v>12137</v>
      </c>
      <c r="NYP1" s="2" t="s">
        <v>12138</v>
      </c>
      <c r="NYQ1" s="2" t="s">
        <v>12139</v>
      </c>
      <c r="NYR1" s="2" t="s">
        <v>12140</v>
      </c>
      <c r="NYS1" s="2" t="s">
        <v>12141</v>
      </c>
      <c r="NYT1" s="2" t="s">
        <v>12142</v>
      </c>
      <c r="NYU1" s="2" t="s">
        <v>12143</v>
      </c>
      <c r="NYV1" s="2" t="s">
        <v>12144</v>
      </c>
      <c r="NYW1" s="2" t="s">
        <v>12145</v>
      </c>
      <c r="NYX1" s="2" t="s">
        <v>12146</v>
      </c>
      <c r="NYY1" s="2" t="s">
        <v>12147</v>
      </c>
      <c r="NYZ1" s="2" t="s">
        <v>12148</v>
      </c>
      <c r="NZA1" s="2" t="s">
        <v>12149</v>
      </c>
      <c r="NZB1" s="2" t="s">
        <v>12150</v>
      </c>
      <c r="NZC1" s="2" t="s">
        <v>12151</v>
      </c>
      <c r="NZD1" s="2" t="s">
        <v>12152</v>
      </c>
      <c r="NZE1" s="2" t="s">
        <v>12153</v>
      </c>
      <c r="NZF1" s="2" t="s">
        <v>12154</v>
      </c>
      <c r="NZG1" s="2" t="s">
        <v>12155</v>
      </c>
      <c r="NZH1" s="2" t="s">
        <v>12156</v>
      </c>
      <c r="NZI1" s="2" t="s">
        <v>12157</v>
      </c>
      <c r="NZJ1" s="2" t="s">
        <v>12158</v>
      </c>
      <c r="NZK1" s="2" t="s">
        <v>12159</v>
      </c>
      <c r="NZL1" s="2" t="s">
        <v>12160</v>
      </c>
      <c r="NZM1" s="2" t="s">
        <v>12161</v>
      </c>
      <c r="NZN1" s="2" t="s">
        <v>12162</v>
      </c>
      <c r="NZO1" s="2" t="s">
        <v>12163</v>
      </c>
      <c r="NZP1" s="2" t="s">
        <v>12164</v>
      </c>
      <c r="NZQ1" s="2" t="s">
        <v>12165</v>
      </c>
      <c r="NZR1" s="2" t="s">
        <v>12166</v>
      </c>
      <c r="NZS1" s="2" t="s">
        <v>12167</v>
      </c>
      <c r="NZT1" s="2" t="s">
        <v>12168</v>
      </c>
      <c r="NZU1" s="2" t="s">
        <v>12169</v>
      </c>
      <c r="NZV1" s="2" t="s">
        <v>12170</v>
      </c>
      <c r="NZW1" s="2" t="s">
        <v>12171</v>
      </c>
      <c r="NZX1" s="2" t="s">
        <v>12172</v>
      </c>
      <c r="NZY1" s="2" t="s">
        <v>12173</v>
      </c>
      <c r="NZZ1" s="2" t="s">
        <v>12174</v>
      </c>
      <c r="OAA1" s="2" t="s">
        <v>12175</v>
      </c>
      <c r="OAB1" s="2" t="s">
        <v>12176</v>
      </c>
      <c r="OAC1" s="2" t="s">
        <v>12177</v>
      </c>
      <c r="OAD1" s="2" t="s">
        <v>12178</v>
      </c>
      <c r="OAE1" s="2" t="s">
        <v>12179</v>
      </c>
      <c r="OAF1" s="2" t="s">
        <v>12180</v>
      </c>
      <c r="OAG1" s="2" t="s">
        <v>12181</v>
      </c>
      <c r="OAH1" s="2" t="s">
        <v>12182</v>
      </c>
      <c r="OAI1" s="2" t="s">
        <v>12183</v>
      </c>
      <c r="OAJ1" s="2" t="s">
        <v>12184</v>
      </c>
      <c r="OAK1" s="2" t="s">
        <v>12185</v>
      </c>
      <c r="OAL1" s="2" t="s">
        <v>12186</v>
      </c>
      <c r="OAM1" s="2" t="s">
        <v>12187</v>
      </c>
      <c r="OAN1" s="2" t="s">
        <v>12188</v>
      </c>
      <c r="OAO1" s="2" t="s">
        <v>12189</v>
      </c>
      <c r="OAP1" s="2" t="s">
        <v>12190</v>
      </c>
      <c r="OAQ1" s="2" t="s">
        <v>12191</v>
      </c>
      <c r="OAR1" s="2" t="s">
        <v>12192</v>
      </c>
      <c r="OAS1" s="2" t="s">
        <v>12193</v>
      </c>
      <c r="OAT1" s="2" t="s">
        <v>12194</v>
      </c>
      <c r="OAU1" s="2" t="s">
        <v>12195</v>
      </c>
      <c r="OAV1" s="2" t="s">
        <v>12196</v>
      </c>
      <c r="OAW1" s="2" t="s">
        <v>12197</v>
      </c>
      <c r="OAX1" s="2" t="s">
        <v>12198</v>
      </c>
      <c r="OAY1" s="2" t="s">
        <v>12199</v>
      </c>
      <c r="OAZ1" s="2" t="s">
        <v>12200</v>
      </c>
      <c r="OBA1" s="2" t="s">
        <v>12201</v>
      </c>
      <c r="OBB1" s="2" t="s">
        <v>12202</v>
      </c>
      <c r="OBC1" s="2" t="s">
        <v>12203</v>
      </c>
      <c r="OBD1" s="2" t="s">
        <v>12204</v>
      </c>
      <c r="OBE1" s="2" t="s">
        <v>12205</v>
      </c>
      <c r="OBF1" s="2" t="s">
        <v>12206</v>
      </c>
      <c r="OBG1" s="2" t="s">
        <v>12207</v>
      </c>
      <c r="OBH1" s="2" t="s">
        <v>12208</v>
      </c>
      <c r="OBI1" s="2" t="s">
        <v>12209</v>
      </c>
      <c r="OBJ1" s="2" t="s">
        <v>12210</v>
      </c>
      <c r="OBK1" s="2" t="s">
        <v>12211</v>
      </c>
      <c r="OBL1" s="2" t="s">
        <v>12212</v>
      </c>
      <c r="OBM1" s="2" t="s">
        <v>12213</v>
      </c>
      <c r="OBN1" s="2" t="s">
        <v>12214</v>
      </c>
      <c r="OBO1" s="2" t="s">
        <v>12215</v>
      </c>
      <c r="OBP1" s="2" t="s">
        <v>12216</v>
      </c>
      <c r="OBQ1" s="2" t="s">
        <v>12217</v>
      </c>
      <c r="OBR1" s="2" t="s">
        <v>12218</v>
      </c>
      <c r="OBS1" s="2" t="s">
        <v>12219</v>
      </c>
      <c r="OBT1" s="2" t="s">
        <v>12220</v>
      </c>
      <c r="OBU1" s="2" t="s">
        <v>12221</v>
      </c>
      <c r="OBV1" s="2" t="s">
        <v>12222</v>
      </c>
      <c r="OBW1" s="2" t="s">
        <v>12223</v>
      </c>
      <c r="OBX1" s="2" t="s">
        <v>12224</v>
      </c>
      <c r="OBY1" s="2" t="s">
        <v>12225</v>
      </c>
      <c r="OBZ1" s="2" t="s">
        <v>12226</v>
      </c>
      <c r="OCA1" s="2" t="s">
        <v>12227</v>
      </c>
      <c r="OCB1" s="2" t="s">
        <v>12228</v>
      </c>
      <c r="OCC1" s="2" t="s">
        <v>12229</v>
      </c>
      <c r="OCD1" s="2" t="s">
        <v>12230</v>
      </c>
      <c r="OCE1" s="2" t="s">
        <v>12231</v>
      </c>
      <c r="OCF1" s="2" t="s">
        <v>12232</v>
      </c>
      <c r="OCG1" s="2" t="s">
        <v>12233</v>
      </c>
      <c r="OCH1" s="2" t="s">
        <v>12234</v>
      </c>
      <c r="OCI1" s="2" t="s">
        <v>12235</v>
      </c>
      <c r="OCJ1" s="2" t="s">
        <v>12236</v>
      </c>
      <c r="OCK1" s="2" t="s">
        <v>12237</v>
      </c>
      <c r="OCL1" s="2" t="s">
        <v>12238</v>
      </c>
      <c r="OCM1" s="2" t="s">
        <v>12239</v>
      </c>
      <c r="OCN1" s="2" t="s">
        <v>12240</v>
      </c>
      <c r="OCO1" s="2" t="s">
        <v>12241</v>
      </c>
      <c r="OCP1" s="2" t="s">
        <v>12242</v>
      </c>
      <c r="OCQ1" s="2" t="s">
        <v>12243</v>
      </c>
      <c r="OCR1" s="2" t="s">
        <v>12244</v>
      </c>
      <c r="OCS1" s="2" t="s">
        <v>12245</v>
      </c>
      <c r="OCT1" s="2" t="s">
        <v>12246</v>
      </c>
      <c r="OCU1" s="2" t="s">
        <v>12247</v>
      </c>
      <c r="OCV1" s="2" t="s">
        <v>12248</v>
      </c>
      <c r="OCW1" s="2" t="s">
        <v>12249</v>
      </c>
      <c r="OCX1" s="2" t="s">
        <v>12250</v>
      </c>
      <c r="OCY1" s="2" t="s">
        <v>12251</v>
      </c>
      <c r="OCZ1" s="2" t="s">
        <v>12252</v>
      </c>
      <c r="ODA1" s="2" t="s">
        <v>12253</v>
      </c>
      <c r="ODB1" s="2" t="s">
        <v>12254</v>
      </c>
      <c r="ODC1" s="2" t="s">
        <v>12255</v>
      </c>
      <c r="ODD1" s="2" t="s">
        <v>12256</v>
      </c>
      <c r="ODE1" s="2" t="s">
        <v>12257</v>
      </c>
      <c r="ODF1" s="2" t="s">
        <v>12258</v>
      </c>
      <c r="ODG1" s="2" t="s">
        <v>12259</v>
      </c>
      <c r="ODH1" s="2" t="s">
        <v>12260</v>
      </c>
      <c r="ODI1" s="2" t="s">
        <v>12261</v>
      </c>
      <c r="ODJ1" s="2" t="s">
        <v>12262</v>
      </c>
      <c r="ODK1" s="2" t="s">
        <v>12263</v>
      </c>
      <c r="ODL1" s="2" t="s">
        <v>12264</v>
      </c>
      <c r="ODM1" s="2" t="s">
        <v>12265</v>
      </c>
      <c r="ODN1" s="2" t="s">
        <v>12266</v>
      </c>
      <c r="ODO1" s="2" t="s">
        <v>12267</v>
      </c>
      <c r="ODP1" s="2" t="s">
        <v>12268</v>
      </c>
      <c r="ODQ1" s="2" t="s">
        <v>12269</v>
      </c>
      <c r="ODR1" s="2" t="s">
        <v>12270</v>
      </c>
      <c r="ODS1" s="2" t="s">
        <v>12271</v>
      </c>
      <c r="ODT1" s="2" t="s">
        <v>12272</v>
      </c>
      <c r="ODU1" s="2" t="s">
        <v>12273</v>
      </c>
      <c r="ODV1" s="2" t="s">
        <v>12274</v>
      </c>
      <c r="ODW1" s="2" t="s">
        <v>12275</v>
      </c>
      <c r="ODX1" s="2" t="s">
        <v>12276</v>
      </c>
      <c r="ODY1" s="2" t="s">
        <v>12277</v>
      </c>
      <c r="ODZ1" s="2" t="s">
        <v>12278</v>
      </c>
      <c r="OEA1" s="2" t="s">
        <v>12279</v>
      </c>
      <c r="OEB1" s="2" t="s">
        <v>12280</v>
      </c>
      <c r="OEC1" s="2" t="s">
        <v>12281</v>
      </c>
      <c r="OED1" s="2" t="s">
        <v>12282</v>
      </c>
      <c r="OEE1" s="2" t="s">
        <v>12283</v>
      </c>
      <c r="OEF1" s="2" t="s">
        <v>12284</v>
      </c>
      <c r="OEG1" s="2" t="s">
        <v>12285</v>
      </c>
      <c r="OEH1" s="2" t="s">
        <v>12286</v>
      </c>
      <c r="OEI1" s="2" t="s">
        <v>12287</v>
      </c>
      <c r="OEJ1" s="2" t="s">
        <v>12288</v>
      </c>
      <c r="OEK1" s="2" t="s">
        <v>12289</v>
      </c>
      <c r="OEL1" s="2" t="s">
        <v>12290</v>
      </c>
      <c r="OEM1" s="2" t="s">
        <v>12291</v>
      </c>
      <c r="OEN1" s="2" t="s">
        <v>12292</v>
      </c>
      <c r="OEO1" s="2" t="s">
        <v>12293</v>
      </c>
      <c r="OEP1" s="2" t="s">
        <v>12294</v>
      </c>
      <c r="OEQ1" s="2" t="s">
        <v>12295</v>
      </c>
      <c r="OER1" s="2" t="s">
        <v>12296</v>
      </c>
      <c r="OES1" s="2" t="s">
        <v>12297</v>
      </c>
      <c r="OET1" s="2" t="s">
        <v>12298</v>
      </c>
      <c r="OEU1" s="2" t="s">
        <v>12299</v>
      </c>
      <c r="OEV1" s="2" t="s">
        <v>12300</v>
      </c>
      <c r="OEW1" s="2" t="s">
        <v>12301</v>
      </c>
      <c r="OEX1" s="2" t="s">
        <v>12302</v>
      </c>
      <c r="OEY1" s="2" t="s">
        <v>12303</v>
      </c>
      <c r="OEZ1" s="2" t="s">
        <v>12304</v>
      </c>
      <c r="OFA1" s="2" t="s">
        <v>12305</v>
      </c>
      <c r="OFB1" s="2" t="s">
        <v>12306</v>
      </c>
      <c r="OFC1" s="2" t="s">
        <v>12307</v>
      </c>
      <c r="OFD1" s="2" t="s">
        <v>12308</v>
      </c>
      <c r="OFE1" s="2" t="s">
        <v>12309</v>
      </c>
      <c r="OFF1" s="2" t="s">
        <v>12310</v>
      </c>
      <c r="OFG1" s="2" t="s">
        <v>12311</v>
      </c>
      <c r="OFH1" s="2" t="s">
        <v>12312</v>
      </c>
      <c r="OFI1" s="2" t="s">
        <v>12313</v>
      </c>
      <c r="OFJ1" s="2" t="s">
        <v>12314</v>
      </c>
      <c r="OFK1" s="2" t="s">
        <v>12315</v>
      </c>
      <c r="OFL1" s="2" t="s">
        <v>12316</v>
      </c>
      <c r="OFM1" s="2" t="s">
        <v>12317</v>
      </c>
      <c r="OFN1" s="2" t="s">
        <v>12318</v>
      </c>
      <c r="OFO1" s="2" t="s">
        <v>12319</v>
      </c>
      <c r="OFP1" s="2" t="s">
        <v>12320</v>
      </c>
      <c r="OFQ1" s="2" t="s">
        <v>12321</v>
      </c>
      <c r="OFR1" s="2" t="s">
        <v>12322</v>
      </c>
      <c r="OFS1" s="2" t="s">
        <v>12323</v>
      </c>
      <c r="OFT1" s="2" t="s">
        <v>12324</v>
      </c>
      <c r="OFU1" s="2" t="s">
        <v>12325</v>
      </c>
      <c r="OFV1" s="2" t="s">
        <v>12326</v>
      </c>
      <c r="OFW1" s="2" t="s">
        <v>12327</v>
      </c>
      <c r="OFX1" s="2" t="s">
        <v>12328</v>
      </c>
      <c r="OFY1" s="2" t="s">
        <v>12329</v>
      </c>
      <c r="OFZ1" s="2" t="s">
        <v>12330</v>
      </c>
      <c r="OGA1" s="2" t="s">
        <v>12331</v>
      </c>
      <c r="OGB1" s="2" t="s">
        <v>12332</v>
      </c>
      <c r="OGC1" s="2" t="s">
        <v>12333</v>
      </c>
      <c r="OGD1" s="2" t="s">
        <v>12334</v>
      </c>
      <c r="OGE1" s="2" t="s">
        <v>12335</v>
      </c>
      <c r="OGF1" s="2" t="s">
        <v>12336</v>
      </c>
      <c r="OGG1" s="2" t="s">
        <v>12337</v>
      </c>
      <c r="OGH1" s="2" t="s">
        <v>12338</v>
      </c>
      <c r="OGI1" s="2" t="s">
        <v>12339</v>
      </c>
      <c r="OGJ1" s="2" t="s">
        <v>12340</v>
      </c>
      <c r="OGK1" s="2" t="s">
        <v>12341</v>
      </c>
      <c r="OGL1" s="2" t="s">
        <v>12342</v>
      </c>
      <c r="OGM1" s="2" t="s">
        <v>12343</v>
      </c>
      <c r="OGN1" s="2" t="s">
        <v>12344</v>
      </c>
      <c r="OGO1" s="2" t="s">
        <v>12345</v>
      </c>
      <c r="OGP1" s="2" t="s">
        <v>12346</v>
      </c>
      <c r="OGQ1" s="2" t="s">
        <v>12347</v>
      </c>
      <c r="OGR1" s="2" t="s">
        <v>12348</v>
      </c>
      <c r="OGS1" s="2" t="s">
        <v>12349</v>
      </c>
      <c r="OGT1" s="2" t="s">
        <v>12350</v>
      </c>
      <c r="OGU1" s="2" t="s">
        <v>12351</v>
      </c>
      <c r="OGV1" s="2" t="s">
        <v>12352</v>
      </c>
      <c r="OGW1" s="2" t="s">
        <v>12353</v>
      </c>
      <c r="OGX1" s="2" t="s">
        <v>12354</v>
      </c>
      <c r="OGY1" s="2" t="s">
        <v>12355</v>
      </c>
      <c r="OGZ1" s="2" t="s">
        <v>12356</v>
      </c>
      <c r="OHA1" s="2" t="s">
        <v>12357</v>
      </c>
      <c r="OHB1" s="2" t="s">
        <v>12358</v>
      </c>
      <c r="OHC1" s="2" t="s">
        <v>12359</v>
      </c>
      <c r="OHD1" s="2" t="s">
        <v>12360</v>
      </c>
      <c r="OHE1" s="2" t="s">
        <v>12361</v>
      </c>
      <c r="OHF1" s="2" t="s">
        <v>12362</v>
      </c>
      <c r="OHG1" s="2" t="s">
        <v>12363</v>
      </c>
      <c r="OHH1" s="2" t="s">
        <v>12364</v>
      </c>
      <c r="OHI1" s="2" t="s">
        <v>12365</v>
      </c>
      <c r="OHJ1" s="2" t="s">
        <v>12366</v>
      </c>
      <c r="OHK1" s="2" t="s">
        <v>12367</v>
      </c>
      <c r="OHL1" s="2" t="s">
        <v>12368</v>
      </c>
      <c r="OHM1" s="2" t="s">
        <v>12369</v>
      </c>
      <c r="OHN1" s="2" t="s">
        <v>12370</v>
      </c>
      <c r="OHO1" s="2" t="s">
        <v>12371</v>
      </c>
      <c r="OHP1" s="2" t="s">
        <v>12372</v>
      </c>
      <c r="OHQ1" s="2" t="s">
        <v>12373</v>
      </c>
      <c r="OHR1" s="2" t="s">
        <v>12374</v>
      </c>
      <c r="OHS1" s="2" t="s">
        <v>12375</v>
      </c>
      <c r="OHT1" s="2" t="s">
        <v>12376</v>
      </c>
      <c r="OHU1" s="2" t="s">
        <v>12377</v>
      </c>
      <c r="OHV1" s="2" t="s">
        <v>12378</v>
      </c>
      <c r="OHW1" s="2" t="s">
        <v>12379</v>
      </c>
      <c r="OHX1" s="2" t="s">
        <v>12380</v>
      </c>
      <c r="OHY1" s="2" t="s">
        <v>12381</v>
      </c>
      <c r="OHZ1" s="2" t="s">
        <v>12382</v>
      </c>
      <c r="OIA1" s="2" t="s">
        <v>12383</v>
      </c>
      <c r="OIB1" s="2" t="s">
        <v>12384</v>
      </c>
      <c r="OIC1" s="2" t="s">
        <v>12385</v>
      </c>
      <c r="OID1" s="2" t="s">
        <v>12386</v>
      </c>
      <c r="OIE1" s="2" t="s">
        <v>12387</v>
      </c>
      <c r="OIF1" s="2" t="s">
        <v>12388</v>
      </c>
      <c r="OIG1" s="2" t="s">
        <v>12389</v>
      </c>
      <c r="OIH1" s="2" t="s">
        <v>12390</v>
      </c>
      <c r="OII1" s="2" t="s">
        <v>12391</v>
      </c>
      <c r="OIJ1" s="2" t="s">
        <v>12392</v>
      </c>
      <c r="OIK1" s="2" t="s">
        <v>12393</v>
      </c>
      <c r="OIL1" s="2" t="s">
        <v>12394</v>
      </c>
      <c r="OIM1" s="2" t="s">
        <v>12395</v>
      </c>
      <c r="OIN1" s="2" t="s">
        <v>12396</v>
      </c>
      <c r="OIO1" s="2" t="s">
        <v>12397</v>
      </c>
      <c r="OIP1" s="2" t="s">
        <v>12398</v>
      </c>
      <c r="OIQ1" s="2" t="s">
        <v>12399</v>
      </c>
      <c r="OIR1" s="2" t="s">
        <v>12400</v>
      </c>
      <c r="OIS1" s="2" t="s">
        <v>12401</v>
      </c>
      <c r="OIT1" s="2" t="s">
        <v>12402</v>
      </c>
      <c r="OIU1" s="2" t="s">
        <v>12403</v>
      </c>
      <c r="OIV1" s="2" t="s">
        <v>12404</v>
      </c>
      <c r="OIW1" s="2" t="s">
        <v>12405</v>
      </c>
      <c r="OIX1" s="2" t="s">
        <v>12406</v>
      </c>
      <c r="OIY1" s="2" t="s">
        <v>12407</v>
      </c>
      <c r="OIZ1" s="2" t="s">
        <v>12408</v>
      </c>
      <c r="OJA1" s="2" t="s">
        <v>12409</v>
      </c>
      <c r="OJB1" s="2" t="s">
        <v>12410</v>
      </c>
      <c r="OJC1" s="2" t="s">
        <v>12411</v>
      </c>
      <c r="OJD1" s="2" t="s">
        <v>12412</v>
      </c>
      <c r="OJE1" s="2" t="s">
        <v>12413</v>
      </c>
      <c r="OJF1" s="2" t="s">
        <v>12414</v>
      </c>
      <c r="OJG1" s="2" t="s">
        <v>12415</v>
      </c>
      <c r="OJH1" s="2" t="s">
        <v>12416</v>
      </c>
      <c r="OJI1" s="2" t="s">
        <v>12417</v>
      </c>
      <c r="OJJ1" s="2" t="s">
        <v>12418</v>
      </c>
      <c r="OJK1" s="2" t="s">
        <v>12419</v>
      </c>
      <c r="OJL1" s="2" t="s">
        <v>12420</v>
      </c>
      <c r="OJM1" s="2" t="s">
        <v>12421</v>
      </c>
      <c r="OJN1" s="2" t="s">
        <v>12422</v>
      </c>
      <c r="OJO1" s="2" t="s">
        <v>12423</v>
      </c>
      <c r="OJP1" s="2" t="s">
        <v>12424</v>
      </c>
      <c r="OJQ1" s="2" t="s">
        <v>12425</v>
      </c>
      <c r="OJR1" s="2" t="s">
        <v>12426</v>
      </c>
      <c r="OJS1" s="2" t="s">
        <v>12427</v>
      </c>
      <c r="OJT1" s="2" t="s">
        <v>12428</v>
      </c>
      <c r="OJU1" s="2" t="s">
        <v>12429</v>
      </c>
      <c r="OJV1" s="2" t="s">
        <v>12430</v>
      </c>
      <c r="OJW1" s="2" t="s">
        <v>12431</v>
      </c>
      <c r="OJX1" s="2" t="s">
        <v>12432</v>
      </c>
      <c r="OJY1" s="2" t="s">
        <v>12433</v>
      </c>
      <c r="OJZ1" s="2" t="s">
        <v>12434</v>
      </c>
      <c r="OKA1" s="2" t="s">
        <v>12435</v>
      </c>
      <c r="OKB1" s="2" t="s">
        <v>12436</v>
      </c>
      <c r="OKC1" s="2" t="s">
        <v>12437</v>
      </c>
      <c r="OKD1" s="2" t="s">
        <v>12438</v>
      </c>
      <c r="OKE1" s="2" t="s">
        <v>12439</v>
      </c>
      <c r="OKF1" s="2" t="s">
        <v>12440</v>
      </c>
      <c r="OKG1" s="2" t="s">
        <v>12441</v>
      </c>
      <c r="OKH1" s="2" t="s">
        <v>12442</v>
      </c>
      <c r="OKI1" s="2" t="s">
        <v>12443</v>
      </c>
      <c r="OKJ1" s="2" t="s">
        <v>12444</v>
      </c>
      <c r="OKK1" s="2" t="s">
        <v>12445</v>
      </c>
      <c r="OKL1" s="2" t="s">
        <v>12446</v>
      </c>
      <c r="OKM1" s="2" t="s">
        <v>12447</v>
      </c>
      <c r="OKN1" s="2" t="s">
        <v>12448</v>
      </c>
      <c r="OKO1" s="2" t="s">
        <v>12449</v>
      </c>
      <c r="OKP1" s="2" t="s">
        <v>12450</v>
      </c>
      <c r="OKQ1" s="2" t="s">
        <v>12451</v>
      </c>
      <c r="OKR1" s="2" t="s">
        <v>12452</v>
      </c>
      <c r="OKS1" s="2" t="s">
        <v>12453</v>
      </c>
      <c r="OKT1" s="2" t="s">
        <v>12454</v>
      </c>
      <c r="OKU1" s="2" t="s">
        <v>12455</v>
      </c>
      <c r="OKV1" s="2" t="s">
        <v>12456</v>
      </c>
      <c r="OKW1" s="2" t="s">
        <v>12457</v>
      </c>
      <c r="OKX1" s="2" t="s">
        <v>12458</v>
      </c>
      <c r="OKY1" s="2" t="s">
        <v>12459</v>
      </c>
      <c r="OKZ1" s="2" t="s">
        <v>12460</v>
      </c>
      <c r="OLA1" s="2" t="s">
        <v>12461</v>
      </c>
      <c r="OLB1" s="2" t="s">
        <v>12462</v>
      </c>
      <c r="OLC1" s="2" t="s">
        <v>12463</v>
      </c>
      <c r="OLD1" s="2" t="s">
        <v>12464</v>
      </c>
      <c r="OLE1" s="2" t="s">
        <v>12465</v>
      </c>
      <c r="OLF1" s="2" t="s">
        <v>12466</v>
      </c>
      <c r="OLG1" s="2" t="s">
        <v>12467</v>
      </c>
      <c r="OLH1" s="2" t="s">
        <v>12468</v>
      </c>
      <c r="OLI1" s="2" t="s">
        <v>12469</v>
      </c>
      <c r="OLJ1" s="2" t="s">
        <v>12470</v>
      </c>
      <c r="OLK1" s="2" t="s">
        <v>12471</v>
      </c>
      <c r="OLL1" s="2" t="s">
        <v>12472</v>
      </c>
      <c r="OLM1" s="2" t="s">
        <v>12473</v>
      </c>
      <c r="OLN1" s="2" t="s">
        <v>12474</v>
      </c>
      <c r="OLO1" s="2" t="s">
        <v>12475</v>
      </c>
      <c r="OLP1" s="2" t="s">
        <v>12476</v>
      </c>
      <c r="OLQ1" s="2" t="s">
        <v>12477</v>
      </c>
      <c r="OLR1" s="2" t="s">
        <v>12478</v>
      </c>
      <c r="OLS1" s="2" t="s">
        <v>12479</v>
      </c>
      <c r="OLT1" s="2" t="s">
        <v>12480</v>
      </c>
      <c r="OLU1" s="2" t="s">
        <v>12481</v>
      </c>
      <c r="OLV1" s="2" t="s">
        <v>12482</v>
      </c>
      <c r="OLW1" s="2" t="s">
        <v>12483</v>
      </c>
      <c r="OLX1" s="2" t="s">
        <v>12484</v>
      </c>
      <c r="OLY1" s="2" t="s">
        <v>12485</v>
      </c>
      <c r="OLZ1" s="2" t="s">
        <v>12486</v>
      </c>
      <c r="OMA1" s="2" t="s">
        <v>12487</v>
      </c>
      <c r="OMB1" s="2" t="s">
        <v>12488</v>
      </c>
      <c r="OMC1" s="2" t="s">
        <v>12489</v>
      </c>
      <c r="OMD1" s="2" t="s">
        <v>12490</v>
      </c>
      <c r="OME1" s="2" t="s">
        <v>12491</v>
      </c>
      <c r="OMF1" s="2" t="s">
        <v>12492</v>
      </c>
      <c r="OMG1" s="2" t="s">
        <v>12493</v>
      </c>
      <c r="OMH1" s="2" t="s">
        <v>12494</v>
      </c>
      <c r="OMI1" s="2" t="s">
        <v>12495</v>
      </c>
      <c r="OMJ1" s="2" t="s">
        <v>12496</v>
      </c>
      <c r="OMK1" s="2" t="s">
        <v>12497</v>
      </c>
      <c r="OML1" s="2" t="s">
        <v>12498</v>
      </c>
      <c r="OMM1" s="2" t="s">
        <v>12499</v>
      </c>
      <c r="OMN1" s="2" t="s">
        <v>12500</v>
      </c>
      <c r="OMO1" s="2" t="s">
        <v>12501</v>
      </c>
      <c r="OMP1" s="2" t="s">
        <v>12502</v>
      </c>
      <c r="OMQ1" s="2" t="s">
        <v>12503</v>
      </c>
      <c r="OMR1" s="2" t="s">
        <v>12504</v>
      </c>
      <c r="OMS1" s="2" t="s">
        <v>12505</v>
      </c>
      <c r="OMT1" s="2" t="s">
        <v>12506</v>
      </c>
      <c r="OMU1" s="2" t="s">
        <v>12507</v>
      </c>
      <c r="OMV1" s="2" t="s">
        <v>12508</v>
      </c>
      <c r="OMW1" s="2" t="s">
        <v>12509</v>
      </c>
      <c r="OMX1" s="2" t="s">
        <v>12510</v>
      </c>
      <c r="OMY1" s="2" t="s">
        <v>12511</v>
      </c>
      <c r="OMZ1" s="2" t="s">
        <v>12512</v>
      </c>
      <c r="ONA1" s="2" t="s">
        <v>12513</v>
      </c>
      <c r="ONB1" s="2" t="s">
        <v>12514</v>
      </c>
      <c r="ONC1" s="2" t="s">
        <v>12515</v>
      </c>
      <c r="OND1" s="2" t="s">
        <v>12516</v>
      </c>
      <c r="ONE1" s="2" t="s">
        <v>12517</v>
      </c>
      <c r="ONF1" s="2" t="s">
        <v>12518</v>
      </c>
      <c r="ONG1" s="2" t="s">
        <v>12519</v>
      </c>
      <c r="ONH1" s="2" t="s">
        <v>12520</v>
      </c>
      <c r="ONI1" s="2" t="s">
        <v>12521</v>
      </c>
      <c r="ONJ1" s="2" t="s">
        <v>12522</v>
      </c>
      <c r="ONK1" s="2" t="s">
        <v>12523</v>
      </c>
      <c r="ONL1" s="2" t="s">
        <v>12524</v>
      </c>
      <c r="ONM1" s="2" t="s">
        <v>12525</v>
      </c>
      <c r="ONN1" s="2" t="s">
        <v>12526</v>
      </c>
      <c r="ONO1" s="2" t="s">
        <v>12527</v>
      </c>
      <c r="ONP1" s="2" t="s">
        <v>12528</v>
      </c>
      <c r="ONQ1" s="2" t="s">
        <v>12529</v>
      </c>
      <c r="ONR1" s="2" t="s">
        <v>12530</v>
      </c>
      <c r="ONS1" s="2" t="s">
        <v>12531</v>
      </c>
      <c r="ONT1" s="2" t="s">
        <v>12532</v>
      </c>
      <c r="ONU1" s="2" t="s">
        <v>12533</v>
      </c>
      <c r="ONV1" s="2" t="s">
        <v>12534</v>
      </c>
      <c r="ONW1" s="2" t="s">
        <v>12535</v>
      </c>
      <c r="ONX1" s="2" t="s">
        <v>12536</v>
      </c>
      <c r="ONY1" s="2" t="s">
        <v>12537</v>
      </c>
      <c r="ONZ1" s="2" t="s">
        <v>12538</v>
      </c>
      <c r="OOA1" s="2" t="s">
        <v>12539</v>
      </c>
      <c r="OOB1" s="2" t="s">
        <v>12540</v>
      </c>
      <c r="OOC1" s="2" t="s">
        <v>12541</v>
      </c>
      <c r="OOD1" s="2" t="s">
        <v>12542</v>
      </c>
      <c r="OOE1" s="2" t="s">
        <v>12543</v>
      </c>
      <c r="OOF1" s="2" t="s">
        <v>12544</v>
      </c>
      <c r="OOG1" s="2" t="s">
        <v>12545</v>
      </c>
      <c r="OOH1" s="2" t="s">
        <v>12546</v>
      </c>
      <c r="OOI1" s="2" t="s">
        <v>12547</v>
      </c>
      <c r="OOJ1" s="2" t="s">
        <v>12548</v>
      </c>
      <c r="OOK1" s="2" t="s">
        <v>12549</v>
      </c>
      <c r="OOL1" s="2" t="s">
        <v>12550</v>
      </c>
      <c r="OOM1" s="2" t="s">
        <v>12551</v>
      </c>
      <c r="OON1" s="2" t="s">
        <v>12552</v>
      </c>
      <c r="OOO1" s="2" t="s">
        <v>12553</v>
      </c>
      <c r="OOP1" s="2" t="s">
        <v>12554</v>
      </c>
      <c r="OOQ1" s="2" t="s">
        <v>12555</v>
      </c>
      <c r="OOR1" s="2" t="s">
        <v>12556</v>
      </c>
      <c r="OOS1" s="2" t="s">
        <v>12557</v>
      </c>
      <c r="OOT1" s="2" t="s">
        <v>12558</v>
      </c>
      <c r="OOU1" s="2" t="s">
        <v>12559</v>
      </c>
      <c r="OOV1" s="2" t="s">
        <v>12560</v>
      </c>
      <c r="OOW1" s="2" t="s">
        <v>12561</v>
      </c>
      <c r="OOX1" s="2" t="s">
        <v>12562</v>
      </c>
      <c r="OOY1" s="2" t="s">
        <v>12563</v>
      </c>
      <c r="OOZ1" s="2" t="s">
        <v>12564</v>
      </c>
      <c r="OPA1" s="2" t="s">
        <v>12565</v>
      </c>
      <c r="OPB1" s="2" t="s">
        <v>12566</v>
      </c>
      <c r="OPC1" s="2" t="s">
        <v>12567</v>
      </c>
      <c r="OPD1" s="2" t="s">
        <v>12568</v>
      </c>
      <c r="OPE1" s="2" t="s">
        <v>12569</v>
      </c>
      <c r="OPF1" s="2" t="s">
        <v>12570</v>
      </c>
      <c r="OPG1" s="2" t="s">
        <v>12571</v>
      </c>
      <c r="OPH1" s="2" t="s">
        <v>12572</v>
      </c>
      <c r="OPI1" s="2" t="s">
        <v>12573</v>
      </c>
      <c r="OPJ1" s="2" t="s">
        <v>12574</v>
      </c>
      <c r="OPK1" s="2" t="s">
        <v>12575</v>
      </c>
      <c r="OPL1" s="2" t="s">
        <v>12576</v>
      </c>
      <c r="OPM1" s="2" t="s">
        <v>12577</v>
      </c>
      <c r="OPN1" s="2" t="s">
        <v>12578</v>
      </c>
      <c r="OPO1" s="2" t="s">
        <v>12579</v>
      </c>
      <c r="OPP1" s="2" t="s">
        <v>12580</v>
      </c>
      <c r="OPQ1" s="2" t="s">
        <v>12581</v>
      </c>
      <c r="OPR1" s="2" t="s">
        <v>12582</v>
      </c>
      <c r="OPS1" s="2" t="s">
        <v>12583</v>
      </c>
      <c r="OPT1" s="2" t="s">
        <v>12584</v>
      </c>
      <c r="OPU1" s="2" t="s">
        <v>12585</v>
      </c>
      <c r="OPV1" s="2" t="s">
        <v>12586</v>
      </c>
      <c r="OPW1" s="2" t="s">
        <v>12587</v>
      </c>
      <c r="OPX1" s="2" t="s">
        <v>12588</v>
      </c>
      <c r="OPY1" s="2" t="s">
        <v>12589</v>
      </c>
      <c r="OPZ1" s="2" t="s">
        <v>12590</v>
      </c>
      <c r="OQA1" s="2" t="s">
        <v>12591</v>
      </c>
      <c r="OQB1" s="2" t="s">
        <v>12592</v>
      </c>
      <c r="OQC1" s="2" t="s">
        <v>12593</v>
      </c>
      <c r="OQD1" s="2" t="s">
        <v>12594</v>
      </c>
      <c r="OQE1" s="2" t="s">
        <v>12595</v>
      </c>
      <c r="OQF1" s="2" t="s">
        <v>12596</v>
      </c>
      <c r="OQG1" s="2" t="s">
        <v>12597</v>
      </c>
      <c r="OQH1" s="2" t="s">
        <v>12598</v>
      </c>
      <c r="OQI1" s="2" t="s">
        <v>12599</v>
      </c>
      <c r="OQJ1" s="2" t="s">
        <v>12600</v>
      </c>
      <c r="OQK1" s="2" t="s">
        <v>12601</v>
      </c>
      <c r="OQL1" s="2" t="s">
        <v>12602</v>
      </c>
      <c r="OQM1" s="2" t="s">
        <v>12603</v>
      </c>
      <c r="OQN1" s="2" t="s">
        <v>12604</v>
      </c>
      <c r="OQO1" s="2" t="s">
        <v>12605</v>
      </c>
      <c r="OQP1" s="2" t="s">
        <v>12606</v>
      </c>
      <c r="OQQ1" s="2" t="s">
        <v>12607</v>
      </c>
      <c r="OQR1" s="2" t="s">
        <v>12608</v>
      </c>
      <c r="OQS1" s="2" t="s">
        <v>12609</v>
      </c>
      <c r="OQT1" s="2" t="s">
        <v>12610</v>
      </c>
      <c r="OQU1" s="2" t="s">
        <v>12611</v>
      </c>
      <c r="OQV1" s="2" t="s">
        <v>12612</v>
      </c>
      <c r="OQW1" s="2" t="s">
        <v>12613</v>
      </c>
      <c r="OQX1" s="2" t="s">
        <v>12614</v>
      </c>
      <c r="OQY1" s="2" t="s">
        <v>12615</v>
      </c>
      <c r="OQZ1" s="2" t="s">
        <v>12616</v>
      </c>
      <c r="ORA1" s="2" t="s">
        <v>12617</v>
      </c>
      <c r="ORB1" s="2" t="s">
        <v>12618</v>
      </c>
      <c r="ORC1" s="2" t="s">
        <v>12619</v>
      </c>
      <c r="ORD1" s="2" t="s">
        <v>12620</v>
      </c>
      <c r="ORE1" s="2" t="s">
        <v>12621</v>
      </c>
      <c r="ORF1" s="2" t="s">
        <v>12622</v>
      </c>
      <c r="ORG1" s="2" t="s">
        <v>12623</v>
      </c>
      <c r="ORH1" s="2" t="s">
        <v>12624</v>
      </c>
      <c r="ORI1" s="2" t="s">
        <v>12625</v>
      </c>
      <c r="ORJ1" s="2" t="s">
        <v>12626</v>
      </c>
      <c r="ORK1" s="2" t="s">
        <v>12627</v>
      </c>
      <c r="ORL1" s="2" t="s">
        <v>12628</v>
      </c>
      <c r="ORM1" s="2" t="s">
        <v>12629</v>
      </c>
      <c r="ORN1" s="2" t="s">
        <v>12630</v>
      </c>
      <c r="ORO1" s="2" t="s">
        <v>12631</v>
      </c>
      <c r="ORP1" s="2" t="s">
        <v>12632</v>
      </c>
      <c r="ORQ1" s="2" t="s">
        <v>12633</v>
      </c>
      <c r="ORR1" s="2" t="s">
        <v>12634</v>
      </c>
      <c r="ORS1" s="2" t="s">
        <v>12635</v>
      </c>
      <c r="ORT1" s="2" t="s">
        <v>12636</v>
      </c>
      <c r="ORU1" s="2" t="s">
        <v>12637</v>
      </c>
      <c r="ORV1" s="2" t="s">
        <v>12638</v>
      </c>
      <c r="ORW1" s="2" t="s">
        <v>12639</v>
      </c>
      <c r="ORX1" s="2" t="s">
        <v>12640</v>
      </c>
      <c r="ORY1" s="2" t="s">
        <v>12641</v>
      </c>
      <c r="ORZ1" s="2" t="s">
        <v>12642</v>
      </c>
      <c r="OSA1" s="2" t="s">
        <v>12643</v>
      </c>
      <c r="OSB1" s="2" t="s">
        <v>12644</v>
      </c>
      <c r="OSC1" s="2" t="s">
        <v>12645</v>
      </c>
      <c r="OSD1" s="2" t="s">
        <v>12646</v>
      </c>
      <c r="OSE1" s="2" t="s">
        <v>12647</v>
      </c>
      <c r="OSF1" s="2" t="s">
        <v>12648</v>
      </c>
      <c r="OSG1" s="2" t="s">
        <v>12649</v>
      </c>
      <c r="OSH1" s="2" t="s">
        <v>12650</v>
      </c>
      <c r="OSI1" s="2" t="s">
        <v>12651</v>
      </c>
      <c r="OSJ1" s="2" t="s">
        <v>12652</v>
      </c>
      <c r="OSK1" s="2" t="s">
        <v>12653</v>
      </c>
      <c r="OSL1" s="2" t="s">
        <v>12654</v>
      </c>
      <c r="OSM1" s="2" t="s">
        <v>12655</v>
      </c>
      <c r="OSN1" s="2" t="s">
        <v>12656</v>
      </c>
      <c r="OSO1" s="2" t="s">
        <v>12657</v>
      </c>
      <c r="OSP1" s="2" t="s">
        <v>12658</v>
      </c>
      <c r="OSQ1" s="2" t="s">
        <v>12659</v>
      </c>
      <c r="OSR1" s="2" t="s">
        <v>12660</v>
      </c>
      <c r="OSS1" s="2" t="s">
        <v>12661</v>
      </c>
      <c r="OST1" s="2" t="s">
        <v>12662</v>
      </c>
      <c r="OSU1" s="2" t="s">
        <v>12663</v>
      </c>
      <c r="OSV1" s="2" t="s">
        <v>12664</v>
      </c>
      <c r="OSW1" s="2" t="s">
        <v>12665</v>
      </c>
      <c r="OSX1" s="2" t="s">
        <v>12666</v>
      </c>
      <c r="OSY1" s="2" t="s">
        <v>12667</v>
      </c>
      <c r="OSZ1" s="2" t="s">
        <v>12668</v>
      </c>
      <c r="OTA1" s="2" t="s">
        <v>12669</v>
      </c>
      <c r="OTB1" s="2" t="s">
        <v>12670</v>
      </c>
      <c r="OTC1" s="2" t="s">
        <v>12671</v>
      </c>
      <c r="OTD1" s="2" t="s">
        <v>12672</v>
      </c>
      <c r="OTE1" s="2" t="s">
        <v>12673</v>
      </c>
      <c r="OTF1" s="2" t="s">
        <v>12674</v>
      </c>
      <c r="OTG1" s="2" t="s">
        <v>12675</v>
      </c>
      <c r="OTH1" s="2" t="s">
        <v>12676</v>
      </c>
      <c r="OTI1" s="2" t="s">
        <v>12677</v>
      </c>
      <c r="OTJ1" s="2" t="s">
        <v>12678</v>
      </c>
      <c r="OTK1" s="2" t="s">
        <v>12679</v>
      </c>
      <c r="OTL1" s="2" t="s">
        <v>12680</v>
      </c>
      <c r="OTM1" s="2" t="s">
        <v>12681</v>
      </c>
      <c r="OTN1" s="2" t="s">
        <v>12682</v>
      </c>
      <c r="OTO1" s="2" t="s">
        <v>12683</v>
      </c>
      <c r="OTP1" s="2" t="s">
        <v>12684</v>
      </c>
      <c r="OTQ1" s="2" t="s">
        <v>12685</v>
      </c>
      <c r="OTR1" s="2" t="s">
        <v>12686</v>
      </c>
      <c r="OTS1" s="2" t="s">
        <v>12687</v>
      </c>
      <c r="OTT1" s="2" t="s">
        <v>12688</v>
      </c>
      <c r="OTU1" s="2" t="s">
        <v>12689</v>
      </c>
      <c r="OTV1" s="2" t="s">
        <v>12690</v>
      </c>
      <c r="OTW1" s="2" t="s">
        <v>12691</v>
      </c>
      <c r="OTX1" s="2" t="s">
        <v>12692</v>
      </c>
      <c r="OTY1" s="2" t="s">
        <v>12693</v>
      </c>
      <c r="OTZ1" s="2" t="s">
        <v>12694</v>
      </c>
      <c r="OUA1" s="2" t="s">
        <v>12695</v>
      </c>
      <c r="OUB1" s="2" t="s">
        <v>12696</v>
      </c>
      <c r="OUC1" s="2" t="s">
        <v>12697</v>
      </c>
      <c r="OUD1" s="2" t="s">
        <v>12698</v>
      </c>
      <c r="OUE1" s="2" t="s">
        <v>12699</v>
      </c>
      <c r="OUF1" s="2" t="s">
        <v>12700</v>
      </c>
      <c r="OUG1" s="2" t="s">
        <v>12701</v>
      </c>
      <c r="OUH1" s="2" t="s">
        <v>12702</v>
      </c>
      <c r="OUI1" s="2" t="s">
        <v>12703</v>
      </c>
      <c r="OUJ1" s="2" t="s">
        <v>12704</v>
      </c>
      <c r="OUK1" s="2" t="s">
        <v>12705</v>
      </c>
      <c r="OUL1" s="2" t="s">
        <v>12706</v>
      </c>
      <c r="OUM1" s="2" t="s">
        <v>12707</v>
      </c>
      <c r="OUN1" s="2" t="s">
        <v>12708</v>
      </c>
      <c r="OUO1" s="2" t="s">
        <v>12709</v>
      </c>
      <c r="OUP1" s="2" t="s">
        <v>12710</v>
      </c>
      <c r="OUQ1" s="2" t="s">
        <v>12711</v>
      </c>
      <c r="OUR1" s="2" t="s">
        <v>12712</v>
      </c>
      <c r="OUS1" s="2" t="s">
        <v>12713</v>
      </c>
      <c r="OUT1" s="2" t="s">
        <v>12714</v>
      </c>
      <c r="OUU1" s="2" t="s">
        <v>12715</v>
      </c>
      <c r="OUV1" s="2" t="s">
        <v>12716</v>
      </c>
      <c r="OUW1" s="2" t="s">
        <v>12717</v>
      </c>
      <c r="OUX1" s="2" t="s">
        <v>12718</v>
      </c>
      <c r="OUY1" s="2" t="s">
        <v>12719</v>
      </c>
      <c r="OUZ1" s="2" t="s">
        <v>12720</v>
      </c>
      <c r="OVA1" s="2" t="s">
        <v>12721</v>
      </c>
      <c r="OVB1" s="2" t="s">
        <v>12722</v>
      </c>
      <c r="OVC1" s="2" t="s">
        <v>12723</v>
      </c>
      <c r="OVD1" s="2" t="s">
        <v>12724</v>
      </c>
      <c r="OVE1" s="2" t="s">
        <v>12725</v>
      </c>
      <c r="OVF1" s="2" t="s">
        <v>12726</v>
      </c>
      <c r="OVG1" s="2" t="s">
        <v>12727</v>
      </c>
      <c r="OVH1" s="2" t="s">
        <v>12728</v>
      </c>
      <c r="OVI1" s="2" t="s">
        <v>12729</v>
      </c>
      <c r="OVJ1" s="2" t="s">
        <v>12730</v>
      </c>
      <c r="OVK1" s="2" t="s">
        <v>12731</v>
      </c>
      <c r="OVL1" s="2" t="s">
        <v>12732</v>
      </c>
      <c r="OVM1" s="2" t="s">
        <v>12733</v>
      </c>
      <c r="OVN1" s="2" t="s">
        <v>12734</v>
      </c>
      <c r="OVO1" s="2" t="s">
        <v>12735</v>
      </c>
      <c r="OVP1" s="2" t="s">
        <v>12736</v>
      </c>
      <c r="OVQ1" s="2" t="s">
        <v>12737</v>
      </c>
      <c r="OVR1" s="2" t="s">
        <v>12738</v>
      </c>
      <c r="OVS1" s="2" t="s">
        <v>12739</v>
      </c>
      <c r="OVT1" s="2" t="s">
        <v>12740</v>
      </c>
      <c r="OVU1" s="2" t="s">
        <v>12741</v>
      </c>
      <c r="OVV1" s="2" t="s">
        <v>12742</v>
      </c>
      <c r="OVW1" s="2" t="s">
        <v>12743</v>
      </c>
      <c r="OVX1" s="2" t="s">
        <v>12744</v>
      </c>
      <c r="OVY1" s="2" t="s">
        <v>12745</v>
      </c>
      <c r="OVZ1" s="2" t="s">
        <v>12746</v>
      </c>
      <c r="OWA1" s="2" t="s">
        <v>12747</v>
      </c>
      <c r="OWB1" s="2" t="s">
        <v>12748</v>
      </c>
      <c r="OWC1" s="2" t="s">
        <v>12749</v>
      </c>
      <c r="OWD1" s="2" t="s">
        <v>12750</v>
      </c>
      <c r="OWE1" s="2" t="s">
        <v>12751</v>
      </c>
      <c r="OWF1" s="2" t="s">
        <v>12752</v>
      </c>
      <c r="OWG1" s="2" t="s">
        <v>12753</v>
      </c>
      <c r="OWH1" s="2" t="s">
        <v>12754</v>
      </c>
      <c r="OWI1" s="2" t="s">
        <v>12755</v>
      </c>
      <c r="OWJ1" s="2" t="s">
        <v>12756</v>
      </c>
      <c r="OWK1" s="2" t="s">
        <v>12757</v>
      </c>
      <c r="OWL1" s="2" t="s">
        <v>12758</v>
      </c>
      <c r="OWM1" s="2" t="s">
        <v>12759</v>
      </c>
      <c r="OWN1" s="2" t="s">
        <v>12760</v>
      </c>
      <c r="OWO1" s="2" t="s">
        <v>12761</v>
      </c>
      <c r="OWP1" s="2" t="s">
        <v>12762</v>
      </c>
      <c r="OWQ1" s="2" t="s">
        <v>12763</v>
      </c>
      <c r="OWR1" s="2" t="s">
        <v>12764</v>
      </c>
      <c r="OWS1" s="2" t="s">
        <v>12765</v>
      </c>
      <c r="OWT1" s="2" t="s">
        <v>12766</v>
      </c>
      <c r="OWU1" s="2" t="s">
        <v>12767</v>
      </c>
      <c r="OWV1" s="2" t="s">
        <v>12768</v>
      </c>
      <c r="OWW1" s="2" t="s">
        <v>12769</v>
      </c>
      <c r="OWX1" s="2" t="s">
        <v>12770</v>
      </c>
      <c r="OWY1" s="2" t="s">
        <v>12771</v>
      </c>
      <c r="OWZ1" s="2" t="s">
        <v>12772</v>
      </c>
      <c r="OXA1" s="2" t="s">
        <v>12773</v>
      </c>
      <c r="OXB1" s="2" t="s">
        <v>12774</v>
      </c>
      <c r="OXC1" s="2" t="s">
        <v>12775</v>
      </c>
      <c r="OXD1" s="2" t="s">
        <v>12776</v>
      </c>
      <c r="OXE1" s="2" t="s">
        <v>12777</v>
      </c>
      <c r="OXF1" s="2" t="s">
        <v>12778</v>
      </c>
      <c r="OXG1" s="2" t="s">
        <v>12779</v>
      </c>
      <c r="OXH1" s="2" t="s">
        <v>12780</v>
      </c>
      <c r="OXI1" s="2" t="s">
        <v>12781</v>
      </c>
      <c r="OXJ1" s="2" t="s">
        <v>12782</v>
      </c>
      <c r="OXK1" s="2" t="s">
        <v>12783</v>
      </c>
      <c r="OXL1" s="2" t="s">
        <v>12784</v>
      </c>
      <c r="OXM1" s="2" t="s">
        <v>12785</v>
      </c>
      <c r="OXN1" s="2" t="s">
        <v>12786</v>
      </c>
      <c r="OXO1" s="2" t="s">
        <v>12787</v>
      </c>
      <c r="OXP1" s="2" t="s">
        <v>12788</v>
      </c>
      <c r="OXQ1" s="2" t="s">
        <v>12789</v>
      </c>
      <c r="OXR1" s="2" t="s">
        <v>12790</v>
      </c>
      <c r="OXS1" s="2" t="s">
        <v>12791</v>
      </c>
      <c r="OXT1" s="2" t="s">
        <v>12792</v>
      </c>
      <c r="OXU1" s="2" t="s">
        <v>12793</v>
      </c>
      <c r="OXV1" s="2" t="s">
        <v>12794</v>
      </c>
      <c r="OXW1" s="2" t="s">
        <v>12795</v>
      </c>
      <c r="OXX1" s="2" t="s">
        <v>12796</v>
      </c>
      <c r="OXY1" s="2" t="s">
        <v>12797</v>
      </c>
      <c r="OXZ1" s="2" t="s">
        <v>12798</v>
      </c>
      <c r="OYA1" s="2" t="s">
        <v>12799</v>
      </c>
      <c r="OYB1" s="2" t="s">
        <v>12800</v>
      </c>
      <c r="OYC1" s="2" t="s">
        <v>12801</v>
      </c>
      <c r="OYD1" s="2" t="s">
        <v>12802</v>
      </c>
      <c r="OYE1" s="2" t="s">
        <v>12803</v>
      </c>
      <c r="OYF1" s="2" t="s">
        <v>12804</v>
      </c>
      <c r="OYG1" s="2" t="s">
        <v>12805</v>
      </c>
      <c r="OYH1" s="2" t="s">
        <v>12806</v>
      </c>
      <c r="OYI1" s="2" t="s">
        <v>12807</v>
      </c>
      <c r="OYJ1" s="2" t="s">
        <v>12808</v>
      </c>
      <c r="OYK1" s="2" t="s">
        <v>12809</v>
      </c>
      <c r="OYL1" s="2" t="s">
        <v>12810</v>
      </c>
      <c r="OYM1" s="2" t="s">
        <v>12811</v>
      </c>
      <c r="OYN1" s="2" t="s">
        <v>12812</v>
      </c>
      <c r="OYO1" s="2" t="s">
        <v>12813</v>
      </c>
      <c r="OYP1" s="2" t="s">
        <v>12814</v>
      </c>
      <c r="OYQ1" s="2" t="s">
        <v>12815</v>
      </c>
      <c r="OYR1" s="2" t="s">
        <v>12816</v>
      </c>
      <c r="OYS1" s="2" t="s">
        <v>12817</v>
      </c>
      <c r="OYT1" s="2" t="s">
        <v>12818</v>
      </c>
      <c r="OYU1" s="2" t="s">
        <v>12819</v>
      </c>
      <c r="OYV1" s="2" t="s">
        <v>12820</v>
      </c>
      <c r="OYW1" s="2" t="s">
        <v>12821</v>
      </c>
      <c r="OYX1" s="2" t="s">
        <v>12822</v>
      </c>
      <c r="OYY1" s="2" t="s">
        <v>12823</v>
      </c>
      <c r="OYZ1" s="2" t="s">
        <v>12824</v>
      </c>
      <c r="OZA1" s="2" t="s">
        <v>12825</v>
      </c>
      <c r="OZB1" s="2" t="s">
        <v>12826</v>
      </c>
      <c r="OZC1" s="2" t="s">
        <v>12827</v>
      </c>
      <c r="OZD1" s="2" t="s">
        <v>12828</v>
      </c>
      <c r="OZE1" s="2" t="s">
        <v>12829</v>
      </c>
      <c r="OZF1" s="2" t="s">
        <v>12830</v>
      </c>
      <c r="OZG1" s="2" t="s">
        <v>12831</v>
      </c>
      <c r="OZH1" s="2" t="s">
        <v>12832</v>
      </c>
      <c r="OZI1" s="2" t="s">
        <v>12833</v>
      </c>
      <c r="OZJ1" s="2" t="s">
        <v>12834</v>
      </c>
      <c r="OZK1" s="2" t="s">
        <v>12835</v>
      </c>
      <c r="OZL1" s="2" t="s">
        <v>12836</v>
      </c>
      <c r="OZM1" s="2" t="s">
        <v>12837</v>
      </c>
      <c r="OZN1" s="2" t="s">
        <v>12838</v>
      </c>
      <c r="OZO1" s="2" t="s">
        <v>12839</v>
      </c>
      <c r="OZP1" s="2" t="s">
        <v>12840</v>
      </c>
      <c r="OZQ1" s="2" t="s">
        <v>12841</v>
      </c>
      <c r="OZR1" s="2" t="s">
        <v>12842</v>
      </c>
      <c r="OZS1" s="2" t="s">
        <v>12843</v>
      </c>
      <c r="OZT1" s="2" t="s">
        <v>12844</v>
      </c>
      <c r="OZU1" s="2" t="s">
        <v>12845</v>
      </c>
      <c r="OZV1" s="2" t="s">
        <v>12846</v>
      </c>
      <c r="OZW1" s="2" t="s">
        <v>12847</v>
      </c>
      <c r="OZX1" s="2" t="s">
        <v>12848</v>
      </c>
      <c r="OZY1" s="2" t="s">
        <v>12849</v>
      </c>
      <c r="OZZ1" s="2" t="s">
        <v>12850</v>
      </c>
      <c r="PAA1" s="2" t="s">
        <v>12851</v>
      </c>
      <c r="PAB1" s="2" t="s">
        <v>12852</v>
      </c>
      <c r="PAC1" s="2" t="s">
        <v>12853</v>
      </c>
      <c r="PAD1" s="2" t="s">
        <v>12854</v>
      </c>
      <c r="PAE1" s="2" t="s">
        <v>12855</v>
      </c>
      <c r="PAF1" s="2" t="s">
        <v>12856</v>
      </c>
      <c r="PAG1" s="2" t="s">
        <v>12857</v>
      </c>
      <c r="PAH1" s="2" t="s">
        <v>12858</v>
      </c>
      <c r="PAI1" s="2" t="s">
        <v>12859</v>
      </c>
      <c r="PAJ1" s="2" t="s">
        <v>12860</v>
      </c>
      <c r="PAK1" s="2" t="s">
        <v>12861</v>
      </c>
      <c r="PAL1" s="2" t="s">
        <v>12862</v>
      </c>
      <c r="PAM1" s="2" t="s">
        <v>12863</v>
      </c>
      <c r="PAN1" s="2" t="s">
        <v>12864</v>
      </c>
      <c r="PAO1" s="2" t="s">
        <v>12865</v>
      </c>
      <c r="PAP1" s="2" t="s">
        <v>12866</v>
      </c>
      <c r="PAQ1" s="2" t="s">
        <v>12867</v>
      </c>
      <c r="PAR1" s="2" t="s">
        <v>12868</v>
      </c>
      <c r="PAS1" s="2" t="s">
        <v>12869</v>
      </c>
      <c r="PAT1" s="2" t="s">
        <v>12870</v>
      </c>
      <c r="PAU1" s="2" t="s">
        <v>12871</v>
      </c>
      <c r="PAV1" s="2" t="s">
        <v>12872</v>
      </c>
      <c r="PAW1" s="2" t="s">
        <v>12873</v>
      </c>
      <c r="PAX1" s="2" t="s">
        <v>12874</v>
      </c>
      <c r="PAY1" s="2" t="s">
        <v>12875</v>
      </c>
      <c r="PAZ1" s="2" t="s">
        <v>12876</v>
      </c>
      <c r="PBA1" s="2" t="s">
        <v>12877</v>
      </c>
      <c r="PBB1" s="2" t="s">
        <v>12878</v>
      </c>
      <c r="PBC1" s="2" t="s">
        <v>12879</v>
      </c>
      <c r="PBD1" s="2" t="s">
        <v>12880</v>
      </c>
      <c r="PBE1" s="2" t="s">
        <v>12881</v>
      </c>
      <c r="PBF1" s="2" t="s">
        <v>12882</v>
      </c>
      <c r="PBG1" s="2" t="s">
        <v>12883</v>
      </c>
      <c r="PBH1" s="2" t="s">
        <v>12884</v>
      </c>
      <c r="PBI1" s="2" t="s">
        <v>12885</v>
      </c>
      <c r="PBJ1" s="2" t="s">
        <v>12886</v>
      </c>
      <c r="PBK1" s="2" t="s">
        <v>12887</v>
      </c>
      <c r="PBL1" s="2" t="s">
        <v>12888</v>
      </c>
      <c r="PBM1" s="2" t="s">
        <v>12889</v>
      </c>
      <c r="PBN1" s="2" t="s">
        <v>12890</v>
      </c>
      <c r="PBO1" s="2" t="s">
        <v>12891</v>
      </c>
      <c r="PBP1" s="2" t="s">
        <v>12892</v>
      </c>
      <c r="PBQ1" s="2" t="s">
        <v>12893</v>
      </c>
      <c r="PBR1" s="2" t="s">
        <v>12894</v>
      </c>
      <c r="PBS1" s="2" t="s">
        <v>12895</v>
      </c>
      <c r="PBT1" s="2" t="s">
        <v>12896</v>
      </c>
      <c r="PBU1" s="2" t="s">
        <v>12897</v>
      </c>
      <c r="PBV1" s="2" t="s">
        <v>12898</v>
      </c>
      <c r="PBW1" s="2" t="s">
        <v>12899</v>
      </c>
      <c r="PBX1" s="2" t="s">
        <v>12900</v>
      </c>
      <c r="PBY1" s="2" t="s">
        <v>12901</v>
      </c>
      <c r="PBZ1" s="2" t="s">
        <v>12902</v>
      </c>
      <c r="PCA1" s="2" t="s">
        <v>12903</v>
      </c>
      <c r="PCB1" s="2" t="s">
        <v>12904</v>
      </c>
      <c r="PCC1" s="2" t="s">
        <v>12905</v>
      </c>
      <c r="PCD1" s="2" t="s">
        <v>12906</v>
      </c>
      <c r="PCE1" s="2" t="s">
        <v>12907</v>
      </c>
      <c r="PCF1" s="2" t="s">
        <v>12908</v>
      </c>
      <c r="PCG1" s="2" t="s">
        <v>12909</v>
      </c>
      <c r="PCH1" s="2" t="s">
        <v>12910</v>
      </c>
      <c r="PCI1" s="2" t="s">
        <v>12911</v>
      </c>
      <c r="PCJ1" s="2" t="s">
        <v>12912</v>
      </c>
      <c r="PCK1" s="2" t="s">
        <v>12913</v>
      </c>
      <c r="PCL1" s="2" t="s">
        <v>12914</v>
      </c>
      <c r="PCM1" s="2" t="s">
        <v>12915</v>
      </c>
      <c r="PCN1" s="2" t="s">
        <v>12916</v>
      </c>
      <c r="PCO1" s="2" t="s">
        <v>12917</v>
      </c>
      <c r="PCP1" s="2" t="s">
        <v>12918</v>
      </c>
      <c r="PCQ1" s="2" t="s">
        <v>12919</v>
      </c>
      <c r="PCR1" s="2" t="s">
        <v>12920</v>
      </c>
      <c r="PCS1" s="2" t="s">
        <v>12921</v>
      </c>
      <c r="PCT1" s="2" t="s">
        <v>12922</v>
      </c>
      <c r="PCU1" s="2" t="s">
        <v>12923</v>
      </c>
      <c r="PCV1" s="2" t="s">
        <v>12924</v>
      </c>
      <c r="PCW1" s="2" t="s">
        <v>12925</v>
      </c>
      <c r="PCX1" s="2" t="s">
        <v>12926</v>
      </c>
      <c r="PCY1" s="2" t="s">
        <v>12927</v>
      </c>
      <c r="PCZ1" s="2" t="s">
        <v>12928</v>
      </c>
      <c r="PDA1" s="2" t="s">
        <v>12929</v>
      </c>
      <c r="PDB1" s="2" t="s">
        <v>12930</v>
      </c>
      <c r="PDC1" s="2" t="s">
        <v>12931</v>
      </c>
      <c r="PDD1" s="2" t="s">
        <v>12932</v>
      </c>
      <c r="PDE1" s="2" t="s">
        <v>12933</v>
      </c>
      <c r="PDF1" s="2" t="s">
        <v>12934</v>
      </c>
      <c r="PDG1" s="2" t="s">
        <v>12935</v>
      </c>
      <c r="PDH1" s="2" t="s">
        <v>12936</v>
      </c>
      <c r="PDI1" s="2" t="s">
        <v>12937</v>
      </c>
      <c r="PDJ1" s="2" t="s">
        <v>12938</v>
      </c>
      <c r="PDK1" s="2" t="s">
        <v>12939</v>
      </c>
      <c r="PDL1" s="2" t="s">
        <v>12940</v>
      </c>
      <c r="PDM1" s="2" t="s">
        <v>12941</v>
      </c>
      <c r="PDN1" s="2" t="s">
        <v>12942</v>
      </c>
      <c r="PDO1" s="2" t="s">
        <v>12943</v>
      </c>
      <c r="PDP1" s="2" t="s">
        <v>12944</v>
      </c>
      <c r="PDQ1" s="2" t="s">
        <v>12945</v>
      </c>
      <c r="PDR1" s="2" t="s">
        <v>12946</v>
      </c>
      <c r="PDS1" s="2" t="s">
        <v>12947</v>
      </c>
      <c r="PDT1" s="2" t="s">
        <v>12948</v>
      </c>
      <c r="PDU1" s="2" t="s">
        <v>12949</v>
      </c>
      <c r="PDV1" s="2" t="s">
        <v>12950</v>
      </c>
      <c r="PDW1" s="2" t="s">
        <v>12951</v>
      </c>
      <c r="PDX1" s="2" t="s">
        <v>12952</v>
      </c>
      <c r="PDY1" s="2" t="s">
        <v>12953</v>
      </c>
      <c r="PDZ1" s="2" t="s">
        <v>12954</v>
      </c>
      <c r="PEA1" s="2" t="s">
        <v>12955</v>
      </c>
      <c r="PEB1" s="2" t="s">
        <v>12956</v>
      </c>
      <c r="PEC1" s="2" t="s">
        <v>12957</v>
      </c>
      <c r="PED1" s="2" t="s">
        <v>12958</v>
      </c>
      <c r="PEE1" s="2" t="s">
        <v>12959</v>
      </c>
      <c r="PEF1" s="2" t="s">
        <v>12960</v>
      </c>
      <c r="PEG1" s="2" t="s">
        <v>12961</v>
      </c>
      <c r="PEH1" s="2" t="s">
        <v>12962</v>
      </c>
      <c r="PEI1" s="2" t="s">
        <v>12963</v>
      </c>
      <c r="PEJ1" s="2" t="s">
        <v>12964</v>
      </c>
      <c r="PEK1" s="2" t="s">
        <v>12965</v>
      </c>
      <c r="PEL1" s="2" t="s">
        <v>12966</v>
      </c>
      <c r="PEM1" s="2" t="s">
        <v>12967</v>
      </c>
      <c r="PEN1" s="2" t="s">
        <v>12968</v>
      </c>
      <c r="PEO1" s="2" t="s">
        <v>12969</v>
      </c>
      <c r="PEP1" s="2" t="s">
        <v>12970</v>
      </c>
      <c r="PEQ1" s="2" t="s">
        <v>12971</v>
      </c>
      <c r="PER1" s="2" t="s">
        <v>12972</v>
      </c>
      <c r="PES1" s="2" t="s">
        <v>12973</v>
      </c>
      <c r="PET1" s="2" t="s">
        <v>12974</v>
      </c>
      <c r="PEU1" s="2" t="s">
        <v>12975</v>
      </c>
      <c r="PEV1" s="2" t="s">
        <v>12976</v>
      </c>
      <c r="PEW1" s="2" t="s">
        <v>12977</v>
      </c>
      <c r="PEX1" s="2" t="s">
        <v>12978</v>
      </c>
      <c r="PEY1" s="2" t="s">
        <v>12979</v>
      </c>
      <c r="PEZ1" s="2" t="s">
        <v>12980</v>
      </c>
      <c r="PFA1" s="2" t="s">
        <v>12981</v>
      </c>
      <c r="PFB1" s="2" t="s">
        <v>12982</v>
      </c>
      <c r="PFC1" s="2" t="s">
        <v>12983</v>
      </c>
      <c r="PFD1" s="2" t="s">
        <v>12984</v>
      </c>
      <c r="PFE1" s="2" t="s">
        <v>12985</v>
      </c>
      <c r="PFF1" s="2" t="s">
        <v>12986</v>
      </c>
      <c r="PFG1" s="2" t="s">
        <v>12987</v>
      </c>
      <c r="PFH1" s="2" t="s">
        <v>12988</v>
      </c>
      <c r="PFI1" s="2" t="s">
        <v>12989</v>
      </c>
      <c r="PFJ1" s="2" t="s">
        <v>12990</v>
      </c>
      <c r="PFK1" s="2" t="s">
        <v>12991</v>
      </c>
      <c r="PFL1" s="2" t="s">
        <v>12992</v>
      </c>
      <c r="PFM1" s="2" t="s">
        <v>12993</v>
      </c>
      <c r="PFN1" s="2" t="s">
        <v>12994</v>
      </c>
      <c r="PFO1" s="2" t="s">
        <v>12995</v>
      </c>
      <c r="PFP1" s="2" t="s">
        <v>12996</v>
      </c>
      <c r="PFQ1" s="2" t="s">
        <v>12997</v>
      </c>
      <c r="PFR1" s="2" t="s">
        <v>12998</v>
      </c>
      <c r="PFS1" s="2" t="s">
        <v>12999</v>
      </c>
      <c r="PFT1" s="2" t="s">
        <v>13000</v>
      </c>
      <c r="PFU1" s="2" t="s">
        <v>13001</v>
      </c>
      <c r="PFV1" s="2" t="s">
        <v>13002</v>
      </c>
      <c r="PFW1" s="2" t="s">
        <v>13003</v>
      </c>
      <c r="PFX1" s="2" t="s">
        <v>13004</v>
      </c>
      <c r="PFY1" s="2" t="s">
        <v>13005</v>
      </c>
      <c r="PFZ1" s="2" t="s">
        <v>13006</v>
      </c>
      <c r="PGA1" s="2" t="s">
        <v>13007</v>
      </c>
      <c r="PGB1" s="2" t="s">
        <v>13008</v>
      </c>
      <c r="PGC1" s="2" t="s">
        <v>13009</v>
      </c>
      <c r="PGD1" s="2" t="s">
        <v>13010</v>
      </c>
      <c r="PGE1" s="2" t="s">
        <v>13011</v>
      </c>
      <c r="PGF1" s="2" t="s">
        <v>13012</v>
      </c>
      <c r="PGG1" s="2" t="s">
        <v>13013</v>
      </c>
      <c r="PGH1" s="2" t="s">
        <v>13014</v>
      </c>
      <c r="PGI1" s="2" t="s">
        <v>13015</v>
      </c>
      <c r="PGJ1" s="2" t="s">
        <v>13016</v>
      </c>
      <c r="PGK1" s="2" t="s">
        <v>13017</v>
      </c>
      <c r="PGL1" s="2" t="s">
        <v>13018</v>
      </c>
      <c r="PGM1" s="2" t="s">
        <v>13019</v>
      </c>
      <c r="PGN1" s="2" t="s">
        <v>13020</v>
      </c>
      <c r="PGO1" s="2" t="s">
        <v>13021</v>
      </c>
      <c r="PGP1" s="2" t="s">
        <v>13022</v>
      </c>
      <c r="PGQ1" s="2" t="s">
        <v>13023</v>
      </c>
      <c r="PGR1" s="2" t="s">
        <v>13024</v>
      </c>
      <c r="PGS1" s="2" t="s">
        <v>13025</v>
      </c>
      <c r="PGT1" s="2" t="s">
        <v>13026</v>
      </c>
      <c r="PGU1" s="2" t="s">
        <v>13027</v>
      </c>
      <c r="PGV1" s="2" t="s">
        <v>13028</v>
      </c>
      <c r="PGW1" s="2" t="s">
        <v>13029</v>
      </c>
      <c r="PGX1" s="2" t="s">
        <v>13030</v>
      </c>
      <c r="PGY1" s="2" t="s">
        <v>13031</v>
      </c>
      <c r="PGZ1" s="2" t="s">
        <v>13032</v>
      </c>
      <c r="PHA1" s="2" t="s">
        <v>13033</v>
      </c>
      <c r="PHB1" s="2" t="s">
        <v>13034</v>
      </c>
      <c r="PHC1" s="2" t="s">
        <v>13035</v>
      </c>
      <c r="PHD1" s="2" t="s">
        <v>13036</v>
      </c>
      <c r="PHE1" s="2" t="s">
        <v>13037</v>
      </c>
      <c r="PHF1" s="2" t="s">
        <v>13038</v>
      </c>
      <c r="PHG1" s="2" t="s">
        <v>13039</v>
      </c>
      <c r="PHH1" s="2" t="s">
        <v>13040</v>
      </c>
      <c r="PHI1" s="2" t="s">
        <v>13041</v>
      </c>
      <c r="PHJ1" s="2" t="s">
        <v>13042</v>
      </c>
      <c r="PHK1" s="2" t="s">
        <v>13043</v>
      </c>
      <c r="PHL1" s="2" t="s">
        <v>13044</v>
      </c>
      <c r="PHM1" s="2" t="s">
        <v>13045</v>
      </c>
      <c r="PHN1" s="2" t="s">
        <v>13046</v>
      </c>
      <c r="PHO1" s="2" t="s">
        <v>13047</v>
      </c>
      <c r="PHP1" s="2" t="s">
        <v>13048</v>
      </c>
      <c r="PHQ1" s="2" t="s">
        <v>13049</v>
      </c>
      <c r="PHR1" s="2" t="s">
        <v>13050</v>
      </c>
      <c r="PHS1" s="2" t="s">
        <v>13051</v>
      </c>
      <c r="PHT1" s="2" t="s">
        <v>13052</v>
      </c>
      <c r="PHU1" s="2" t="s">
        <v>13053</v>
      </c>
      <c r="PHV1" s="2" t="s">
        <v>13054</v>
      </c>
      <c r="PHW1" s="2" t="s">
        <v>13055</v>
      </c>
      <c r="PHX1" s="2" t="s">
        <v>13056</v>
      </c>
      <c r="PHY1" s="2" t="s">
        <v>13057</v>
      </c>
      <c r="PHZ1" s="2" t="s">
        <v>13058</v>
      </c>
      <c r="PIA1" s="2" t="s">
        <v>13059</v>
      </c>
      <c r="PIB1" s="2" t="s">
        <v>13060</v>
      </c>
      <c r="PIC1" s="2" t="s">
        <v>13061</v>
      </c>
      <c r="PID1" s="2" t="s">
        <v>13062</v>
      </c>
      <c r="PIE1" s="2" t="s">
        <v>13063</v>
      </c>
      <c r="PIF1" s="2" t="s">
        <v>13064</v>
      </c>
      <c r="PIG1" s="2" t="s">
        <v>13065</v>
      </c>
      <c r="PIH1" s="2" t="s">
        <v>13066</v>
      </c>
      <c r="PII1" s="2" t="s">
        <v>13067</v>
      </c>
      <c r="PIJ1" s="2" t="s">
        <v>13068</v>
      </c>
      <c r="PIK1" s="2" t="s">
        <v>13069</v>
      </c>
      <c r="PIL1" s="2" t="s">
        <v>13070</v>
      </c>
      <c r="PIM1" s="2" t="s">
        <v>13071</v>
      </c>
      <c r="PIN1" s="2" t="s">
        <v>13072</v>
      </c>
      <c r="PIO1" s="2" t="s">
        <v>13073</v>
      </c>
      <c r="PIP1" s="2" t="s">
        <v>13074</v>
      </c>
      <c r="PIQ1" s="2" t="s">
        <v>13075</v>
      </c>
      <c r="PIR1" s="2" t="s">
        <v>13076</v>
      </c>
      <c r="PIS1" s="2" t="s">
        <v>13077</v>
      </c>
      <c r="PIT1" s="2" t="s">
        <v>13078</v>
      </c>
      <c r="PIU1" s="2" t="s">
        <v>13079</v>
      </c>
      <c r="PIV1" s="2" t="s">
        <v>13080</v>
      </c>
      <c r="PIW1" s="2" t="s">
        <v>13081</v>
      </c>
      <c r="PIX1" s="2" t="s">
        <v>13082</v>
      </c>
      <c r="PIY1" s="2" t="s">
        <v>13083</v>
      </c>
      <c r="PIZ1" s="2" t="s">
        <v>13084</v>
      </c>
      <c r="PJA1" s="2" t="s">
        <v>13085</v>
      </c>
      <c r="PJB1" s="2" t="s">
        <v>13086</v>
      </c>
      <c r="PJC1" s="2" t="s">
        <v>13087</v>
      </c>
      <c r="PJD1" s="2" t="s">
        <v>13088</v>
      </c>
      <c r="PJE1" s="2" t="s">
        <v>13089</v>
      </c>
      <c r="PJF1" s="2" t="s">
        <v>13090</v>
      </c>
      <c r="PJG1" s="2" t="s">
        <v>13091</v>
      </c>
      <c r="PJH1" s="2" t="s">
        <v>13092</v>
      </c>
      <c r="PJI1" s="2" t="s">
        <v>13093</v>
      </c>
      <c r="PJJ1" s="2" t="s">
        <v>13094</v>
      </c>
      <c r="PJK1" s="2" t="s">
        <v>13095</v>
      </c>
      <c r="PJL1" s="2" t="s">
        <v>13096</v>
      </c>
      <c r="PJM1" s="2" t="s">
        <v>13097</v>
      </c>
      <c r="PJN1" s="2" t="s">
        <v>13098</v>
      </c>
      <c r="PJO1" s="2" t="s">
        <v>13099</v>
      </c>
      <c r="PJP1" s="2" t="s">
        <v>13100</v>
      </c>
      <c r="PJQ1" s="2" t="s">
        <v>13101</v>
      </c>
      <c r="PJR1" s="2" t="s">
        <v>13102</v>
      </c>
      <c r="PJS1" s="2" t="s">
        <v>13103</v>
      </c>
      <c r="PJT1" s="2" t="s">
        <v>13104</v>
      </c>
      <c r="PJU1" s="2" t="s">
        <v>13105</v>
      </c>
      <c r="PJV1" s="2" t="s">
        <v>13106</v>
      </c>
      <c r="PJW1" s="2" t="s">
        <v>13107</v>
      </c>
      <c r="PJX1" s="2" t="s">
        <v>13108</v>
      </c>
      <c r="PJY1" s="2" t="s">
        <v>13109</v>
      </c>
      <c r="PJZ1" s="2" t="s">
        <v>13110</v>
      </c>
      <c r="PKA1" s="2" t="s">
        <v>13111</v>
      </c>
      <c r="PKB1" s="2" t="s">
        <v>13112</v>
      </c>
      <c r="PKC1" s="2" t="s">
        <v>13113</v>
      </c>
      <c r="PKD1" s="2" t="s">
        <v>13114</v>
      </c>
      <c r="PKE1" s="2" t="s">
        <v>13115</v>
      </c>
      <c r="PKF1" s="2" t="s">
        <v>13116</v>
      </c>
      <c r="PKG1" s="2" t="s">
        <v>13117</v>
      </c>
      <c r="PKH1" s="2" t="s">
        <v>13118</v>
      </c>
      <c r="PKI1" s="2" t="s">
        <v>13119</v>
      </c>
      <c r="PKJ1" s="2" t="s">
        <v>13120</v>
      </c>
      <c r="PKK1" s="2" t="s">
        <v>13121</v>
      </c>
      <c r="PKL1" s="2" t="s">
        <v>13122</v>
      </c>
      <c r="PKM1" s="2" t="s">
        <v>13123</v>
      </c>
      <c r="PKN1" s="2" t="s">
        <v>13124</v>
      </c>
      <c r="PKO1" s="2" t="s">
        <v>13125</v>
      </c>
      <c r="PKP1" s="2" t="s">
        <v>13126</v>
      </c>
      <c r="PKQ1" s="2" t="s">
        <v>13127</v>
      </c>
      <c r="PKR1" s="2" t="s">
        <v>13128</v>
      </c>
      <c r="PKS1" s="2" t="s">
        <v>13129</v>
      </c>
      <c r="PKT1" s="2" t="s">
        <v>13130</v>
      </c>
      <c r="PKU1" s="2" t="s">
        <v>13131</v>
      </c>
      <c r="PKV1" s="2" t="s">
        <v>13132</v>
      </c>
      <c r="PKW1" s="2" t="s">
        <v>13133</v>
      </c>
      <c r="PKX1" s="2" t="s">
        <v>13134</v>
      </c>
      <c r="PKY1" s="2" t="s">
        <v>13135</v>
      </c>
      <c r="PKZ1" s="2" t="s">
        <v>13136</v>
      </c>
      <c r="PLA1" s="2" t="s">
        <v>13137</v>
      </c>
      <c r="PLB1" s="2" t="s">
        <v>13138</v>
      </c>
      <c r="PLC1" s="2" t="s">
        <v>13139</v>
      </c>
      <c r="PLD1" s="2" t="s">
        <v>13140</v>
      </c>
      <c r="PLE1" s="2" t="s">
        <v>13141</v>
      </c>
      <c r="PLF1" s="2" t="s">
        <v>13142</v>
      </c>
      <c r="PLG1" s="2" t="s">
        <v>13143</v>
      </c>
      <c r="PLH1" s="2" t="s">
        <v>13144</v>
      </c>
      <c r="PLI1" s="2" t="s">
        <v>13145</v>
      </c>
      <c r="PLJ1" s="2" t="s">
        <v>13146</v>
      </c>
      <c r="PLK1" s="2" t="s">
        <v>13147</v>
      </c>
      <c r="PLL1" s="2" t="s">
        <v>13148</v>
      </c>
      <c r="PLM1" s="2" t="s">
        <v>13149</v>
      </c>
      <c r="PLN1" s="2" t="s">
        <v>13150</v>
      </c>
      <c r="PLO1" s="2" t="s">
        <v>13151</v>
      </c>
      <c r="PLP1" s="2" t="s">
        <v>13152</v>
      </c>
      <c r="PLQ1" s="2" t="s">
        <v>13153</v>
      </c>
      <c r="PLR1" s="2" t="s">
        <v>13154</v>
      </c>
      <c r="PLS1" s="2" t="s">
        <v>13155</v>
      </c>
      <c r="PLT1" s="2" t="s">
        <v>13156</v>
      </c>
      <c r="PLU1" s="2" t="s">
        <v>13157</v>
      </c>
      <c r="PLV1" s="2" t="s">
        <v>13158</v>
      </c>
      <c r="PLW1" s="2" t="s">
        <v>13159</v>
      </c>
      <c r="PLX1" s="2" t="s">
        <v>13160</v>
      </c>
      <c r="PLY1" s="2" t="s">
        <v>13161</v>
      </c>
      <c r="PLZ1" s="2" t="s">
        <v>13162</v>
      </c>
      <c r="PMA1" s="2" t="s">
        <v>13163</v>
      </c>
      <c r="PMB1" s="2" t="s">
        <v>13164</v>
      </c>
      <c r="PMC1" s="2" t="s">
        <v>13165</v>
      </c>
      <c r="PMD1" s="2" t="s">
        <v>13166</v>
      </c>
      <c r="PME1" s="2" t="s">
        <v>13167</v>
      </c>
      <c r="PMF1" s="2" t="s">
        <v>13168</v>
      </c>
      <c r="PMG1" s="2" t="s">
        <v>13169</v>
      </c>
      <c r="PMH1" s="2" t="s">
        <v>13170</v>
      </c>
      <c r="PMI1" s="2" t="s">
        <v>13171</v>
      </c>
      <c r="PMJ1" s="2" t="s">
        <v>13172</v>
      </c>
      <c r="PMK1" s="2" t="s">
        <v>13173</v>
      </c>
      <c r="PML1" s="2" t="s">
        <v>13174</v>
      </c>
      <c r="PMM1" s="2" t="s">
        <v>13175</v>
      </c>
      <c r="PMN1" s="2" t="s">
        <v>13176</v>
      </c>
      <c r="PMO1" s="2" t="s">
        <v>13177</v>
      </c>
      <c r="PMP1" s="2" t="s">
        <v>13178</v>
      </c>
      <c r="PMQ1" s="2" t="s">
        <v>13179</v>
      </c>
      <c r="PMR1" s="2" t="s">
        <v>13180</v>
      </c>
      <c r="PMS1" s="2" t="s">
        <v>13181</v>
      </c>
      <c r="PMT1" s="2" t="s">
        <v>13182</v>
      </c>
      <c r="PMU1" s="2" t="s">
        <v>13183</v>
      </c>
      <c r="PMV1" s="2" t="s">
        <v>13184</v>
      </c>
      <c r="PMW1" s="2" t="s">
        <v>13185</v>
      </c>
      <c r="PMX1" s="2" t="s">
        <v>13186</v>
      </c>
      <c r="PMY1" s="2" t="s">
        <v>13187</v>
      </c>
      <c r="PMZ1" s="2" t="s">
        <v>13188</v>
      </c>
      <c r="PNA1" s="2" t="s">
        <v>13189</v>
      </c>
      <c r="PNB1" s="2" t="s">
        <v>13190</v>
      </c>
      <c r="PNC1" s="2" t="s">
        <v>13191</v>
      </c>
      <c r="PND1" s="2" t="s">
        <v>13192</v>
      </c>
      <c r="PNE1" s="2" t="s">
        <v>13193</v>
      </c>
      <c r="PNF1" s="2" t="s">
        <v>13194</v>
      </c>
      <c r="PNG1" s="2" t="s">
        <v>13195</v>
      </c>
      <c r="PNH1" s="2" t="s">
        <v>13196</v>
      </c>
      <c r="PNI1" s="2" t="s">
        <v>13197</v>
      </c>
      <c r="PNJ1" s="2" t="s">
        <v>13198</v>
      </c>
      <c r="PNK1" s="2" t="s">
        <v>13199</v>
      </c>
      <c r="PNL1" s="2" t="s">
        <v>13200</v>
      </c>
      <c r="PNM1" s="2" t="s">
        <v>13201</v>
      </c>
      <c r="PNN1" s="2" t="s">
        <v>13202</v>
      </c>
      <c r="PNO1" s="2" t="s">
        <v>13203</v>
      </c>
      <c r="PNP1" s="2" t="s">
        <v>13204</v>
      </c>
      <c r="PNQ1" s="2" t="s">
        <v>13205</v>
      </c>
      <c r="PNR1" s="2" t="s">
        <v>13206</v>
      </c>
      <c r="PNS1" s="2" t="s">
        <v>13207</v>
      </c>
      <c r="PNT1" s="2" t="s">
        <v>13208</v>
      </c>
      <c r="PNU1" s="2" t="s">
        <v>13209</v>
      </c>
      <c r="PNV1" s="2" t="s">
        <v>13210</v>
      </c>
      <c r="PNW1" s="2" t="s">
        <v>13211</v>
      </c>
      <c r="PNX1" s="2" t="s">
        <v>13212</v>
      </c>
      <c r="PNY1" s="2" t="s">
        <v>13213</v>
      </c>
      <c r="PNZ1" s="2" t="s">
        <v>13214</v>
      </c>
      <c r="POA1" s="2" t="s">
        <v>13215</v>
      </c>
      <c r="POB1" s="2" t="s">
        <v>13216</v>
      </c>
      <c r="POC1" s="2" t="s">
        <v>13217</v>
      </c>
      <c r="POD1" s="2" t="s">
        <v>13218</v>
      </c>
      <c r="POE1" s="2" t="s">
        <v>13219</v>
      </c>
      <c r="POF1" s="2" t="s">
        <v>13220</v>
      </c>
      <c r="POG1" s="2" t="s">
        <v>13221</v>
      </c>
      <c r="POH1" s="2" t="s">
        <v>13222</v>
      </c>
      <c r="POI1" s="2" t="s">
        <v>13223</v>
      </c>
      <c r="POJ1" s="2" t="s">
        <v>13224</v>
      </c>
      <c r="POK1" s="2" t="s">
        <v>13225</v>
      </c>
      <c r="POL1" s="2" t="s">
        <v>13226</v>
      </c>
      <c r="POM1" s="2" t="s">
        <v>13227</v>
      </c>
      <c r="PON1" s="2" t="s">
        <v>13228</v>
      </c>
      <c r="POO1" s="2" t="s">
        <v>13229</v>
      </c>
      <c r="POP1" s="2" t="s">
        <v>13230</v>
      </c>
      <c r="POQ1" s="2" t="s">
        <v>13231</v>
      </c>
      <c r="POR1" s="2" t="s">
        <v>13232</v>
      </c>
      <c r="POS1" s="2" t="s">
        <v>13233</v>
      </c>
      <c r="POT1" s="2" t="s">
        <v>13234</v>
      </c>
      <c r="POU1" s="2" t="s">
        <v>13235</v>
      </c>
      <c r="POV1" s="2" t="s">
        <v>13236</v>
      </c>
      <c r="POW1" s="2" t="s">
        <v>13237</v>
      </c>
      <c r="POX1" s="2" t="s">
        <v>13238</v>
      </c>
      <c r="POY1" s="2" t="s">
        <v>13239</v>
      </c>
      <c r="POZ1" s="2" t="s">
        <v>13240</v>
      </c>
      <c r="PPA1" s="2" t="s">
        <v>13241</v>
      </c>
      <c r="PPB1" s="2" t="s">
        <v>13242</v>
      </c>
      <c r="PPC1" s="2" t="s">
        <v>13243</v>
      </c>
      <c r="PPD1" s="2" t="s">
        <v>13244</v>
      </c>
      <c r="PPE1" s="2" t="s">
        <v>13245</v>
      </c>
      <c r="PPF1" s="2" t="s">
        <v>13246</v>
      </c>
      <c r="PPG1" s="2" t="s">
        <v>13247</v>
      </c>
      <c r="PPH1" s="2" t="s">
        <v>13248</v>
      </c>
      <c r="PPI1" s="2" t="s">
        <v>13249</v>
      </c>
      <c r="PPJ1" s="2" t="s">
        <v>13250</v>
      </c>
      <c r="PPK1" s="2" t="s">
        <v>13251</v>
      </c>
      <c r="PPL1" s="2" t="s">
        <v>13252</v>
      </c>
      <c r="PPM1" s="2" t="s">
        <v>13253</v>
      </c>
      <c r="PPN1" s="2" t="s">
        <v>13254</v>
      </c>
      <c r="PPO1" s="2" t="s">
        <v>13255</v>
      </c>
      <c r="PPP1" s="2" t="s">
        <v>13256</v>
      </c>
      <c r="PPQ1" s="2" t="s">
        <v>13257</v>
      </c>
      <c r="PPR1" s="2" t="s">
        <v>13258</v>
      </c>
      <c r="PPS1" s="2" t="s">
        <v>13259</v>
      </c>
      <c r="PPT1" s="2" t="s">
        <v>13260</v>
      </c>
      <c r="PPU1" s="2" t="s">
        <v>13261</v>
      </c>
      <c r="PPV1" s="2" t="s">
        <v>13262</v>
      </c>
      <c r="PPW1" s="2" t="s">
        <v>13263</v>
      </c>
      <c r="PPX1" s="2" t="s">
        <v>13264</v>
      </c>
      <c r="PPY1" s="2" t="s">
        <v>13265</v>
      </c>
      <c r="PPZ1" s="2" t="s">
        <v>13266</v>
      </c>
      <c r="PQA1" s="2" t="s">
        <v>13267</v>
      </c>
      <c r="PQB1" s="2" t="s">
        <v>13268</v>
      </c>
      <c r="PQC1" s="2" t="s">
        <v>13269</v>
      </c>
      <c r="PQD1" s="2" t="s">
        <v>13270</v>
      </c>
      <c r="PQE1" s="2" t="s">
        <v>13271</v>
      </c>
      <c r="PQF1" s="2" t="s">
        <v>13272</v>
      </c>
      <c r="PQG1" s="2" t="s">
        <v>13273</v>
      </c>
      <c r="PQH1" s="2" t="s">
        <v>13274</v>
      </c>
      <c r="PQI1" s="2" t="s">
        <v>13275</v>
      </c>
      <c r="PQJ1" s="2" t="s">
        <v>13276</v>
      </c>
      <c r="PQK1" s="2" t="s">
        <v>13277</v>
      </c>
      <c r="PQL1" s="2" t="s">
        <v>13278</v>
      </c>
      <c r="PQM1" s="2" t="s">
        <v>13279</v>
      </c>
      <c r="PQN1" s="2" t="s">
        <v>13280</v>
      </c>
      <c r="PQO1" s="2" t="s">
        <v>13281</v>
      </c>
      <c r="PQP1" s="2" t="s">
        <v>13282</v>
      </c>
      <c r="PQQ1" s="2" t="s">
        <v>13283</v>
      </c>
      <c r="PQR1" s="2" t="s">
        <v>13284</v>
      </c>
      <c r="PQS1" s="2" t="s">
        <v>13285</v>
      </c>
      <c r="PQT1" s="2" t="s">
        <v>13286</v>
      </c>
      <c r="PQU1" s="2" t="s">
        <v>13287</v>
      </c>
      <c r="PQV1" s="2" t="s">
        <v>13288</v>
      </c>
      <c r="PQW1" s="2" t="s">
        <v>13289</v>
      </c>
      <c r="PQX1" s="2" t="s">
        <v>13290</v>
      </c>
      <c r="PQY1" s="2" t="s">
        <v>13291</v>
      </c>
      <c r="PQZ1" s="2" t="s">
        <v>13292</v>
      </c>
      <c r="PRA1" s="2" t="s">
        <v>13293</v>
      </c>
      <c r="PRB1" s="2" t="s">
        <v>13294</v>
      </c>
      <c r="PRC1" s="2" t="s">
        <v>13295</v>
      </c>
      <c r="PRD1" s="2" t="s">
        <v>13296</v>
      </c>
      <c r="PRE1" s="2" t="s">
        <v>13297</v>
      </c>
      <c r="PRF1" s="2" t="s">
        <v>13298</v>
      </c>
      <c r="PRG1" s="2" t="s">
        <v>13299</v>
      </c>
      <c r="PRH1" s="2" t="s">
        <v>13300</v>
      </c>
      <c r="PRI1" s="2" t="s">
        <v>13301</v>
      </c>
      <c r="PRJ1" s="2" t="s">
        <v>13302</v>
      </c>
      <c r="PRK1" s="2" t="s">
        <v>13303</v>
      </c>
      <c r="PRL1" s="2" t="s">
        <v>13304</v>
      </c>
      <c r="PRM1" s="2" t="s">
        <v>13305</v>
      </c>
      <c r="PRN1" s="2" t="s">
        <v>13306</v>
      </c>
      <c r="PRO1" s="2" t="s">
        <v>13307</v>
      </c>
      <c r="PRP1" s="2" t="s">
        <v>13308</v>
      </c>
      <c r="PRQ1" s="2" t="s">
        <v>13309</v>
      </c>
      <c r="PRR1" s="2" t="s">
        <v>13310</v>
      </c>
      <c r="PRS1" s="2" t="s">
        <v>13311</v>
      </c>
      <c r="PRT1" s="2" t="s">
        <v>13312</v>
      </c>
      <c r="PRU1" s="2" t="s">
        <v>13313</v>
      </c>
      <c r="PRV1" s="2" t="s">
        <v>13314</v>
      </c>
      <c r="PRW1" s="2" t="s">
        <v>13315</v>
      </c>
      <c r="PRX1" s="2" t="s">
        <v>13316</v>
      </c>
      <c r="PRY1" s="2" t="s">
        <v>13317</v>
      </c>
      <c r="PRZ1" s="2" t="s">
        <v>13318</v>
      </c>
      <c r="PSA1" s="2" t="s">
        <v>13319</v>
      </c>
      <c r="PSB1" s="2" t="s">
        <v>13320</v>
      </c>
      <c r="PSC1" s="2" t="s">
        <v>13321</v>
      </c>
      <c r="PSD1" s="2" t="s">
        <v>13322</v>
      </c>
      <c r="PSE1" s="2" t="s">
        <v>13323</v>
      </c>
      <c r="PSF1" s="2" t="s">
        <v>13324</v>
      </c>
      <c r="PSG1" s="2" t="s">
        <v>13325</v>
      </c>
      <c r="PSH1" s="2" t="s">
        <v>13326</v>
      </c>
      <c r="PSI1" s="2" t="s">
        <v>13327</v>
      </c>
      <c r="PSJ1" s="2" t="s">
        <v>13328</v>
      </c>
      <c r="PSK1" s="2" t="s">
        <v>13329</v>
      </c>
      <c r="PSL1" s="2" t="s">
        <v>13330</v>
      </c>
      <c r="PSM1" s="2" t="s">
        <v>13331</v>
      </c>
      <c r="PSN1" s="2" t="s">
        <v>13332</v>
      </c>
      <c r="PSO1" s="2" t="s">
        <v>13333</v>
      </c>
      <c r="PSP1" s="2" t="s">
        <v>13334</v>
      </c>
      <c r="PSQ1" s="2" t="s">
        <v>13335</v>
      </c>
      <c r="PSR1" s="2" t="s">
        <v>13336</v>
      </c>
      <c r="PSS1" s="2" t="s">
        <v>13337</v>
      </c>
      <c r="PST1" s="2" t="s">
        <v>13338</v>
      </c>
      <c r="PSU1" s="2" t="s">
        <v>13339</v>
      </c>
      <c r="PSV1" s="2" t="s">
        <v>13340</v>
      </c>
      <c r="PSW1" s="2" t="s">
        <v>13341</v>
      </c>
      <c r="PSX1" s="2" t="s">
        <v>13342</v>
      </c>
      <c r="PSY1" s="2" t="s">
        <v>13343</v>
      </c>
      <c r="PSZ1" s="2" t="s">
        <v>13344</v>
      </c>
      <c r="PTA1" s="2" t="s">
        <v>13345</v>
      </c>
      <c r="PTB1" s="2" t="s">
        <v>13346</v>
      </c>
      <c r="PTC1" s="2" t="s">
        <v>13347</v>
      </c>
      <c r="PTD1" s="2" t="s">
        <v>13348</v>
      </c>
      <c r="PTE1" s="2" t="s">
        <v>13349</v>
      </c>
      <c r="PTF1" s="2" t="s">
        <v>13350</v>
      </c>
      <c r="PTG1" s="2" t="s">
        <v>13351</v>
      </c>
      <c r="PTH1" s="2" t="s">
        <v>13352</v>
      </c>
      <c r="PTI1" s="2" t="s">
        <v>13353</v>
      </c>
      <c r="PTJ1" s="2" t="s">
        <v>13354</v>
      </c>
      <c r="PTK1" s="2" t="s">
        <v>13355</v>
      </c>
      <c r="PTL1" s="2" t="s">
        <v>13356</v>
      </c>
      <c r="PTM1" s="2" t="s">
        <v>13357</v>
      </c>
      <c r="PTN1" s="2" t="s">
        <v>13358</v>
      </c>
      <c r="PTO1" s="2" t="s">
        <v>13359</v>
      </c>
      <c r="PTP1" s="2" t="s">
        <v>13360</v>
      </c>
      <c r="PTQ1" s="2" t="s">
        <v>13361</v>
      </c>
      <c r="PTR1" s="2" t="s">
        <v>13362</v>
      </c>
      <c r="PTS1" s="2" t="s">
        <v>13363</v>
      </c>
      <c r="PTT1" s="2" t="s">
        <v>13364</v>
      </c>
      <c r="PTU1" s="2" t="s">
        <v>13365</v>
      </c>
      <c r="PTV1" s="2" t="s">
        <v>13366</v>
      </c>
      <c r="PTW1" s="2" t="s">
        <v>13367</v>
      </c>
      <c r="PTX1" s="2" t="s">
        <v>13368</v>
      </c>
      <c r="PTY1" s="2" t="s">
        <v>13369</v>
      </c>
      <c r="PTZ1" s="2" t="s">
        <v>13370</v>
      </c>
      <c r="PUA1" s="2" t="s">
        <v>13371</v>
      </c>
      <c r="PUB1" s="2" t="s">
        <v>13372</v>
      </c>
      <c r="PUC1" s="2" t="s">
        <v>13373</v>
      </c>
      <c r="PUD1" s="2" t="s">
        <v>13374</v>
      </c>
      <c r="PUE1" s="2" t="s">
        <v>13375</v>
      </c>
      <c r="PUF1" s="2" t="s">
        <v>13376</v>
      </c>
      <c r="PUG1" s="2" t="s">
        <v>13377</v>
      </c>
      <c r="PUH1" s="2" t="s">
        <v>13378</v>
      </c>
      <c r="PUI1" s="2" t="s">
        <v>13379</v>
      </c>
      <c r="PUJ1" s="2" t="s">
        <v>13380</v>
      </c>
      <c r="PUK1" s="2" t="s">
        <v>13381</v>
      </c>
      <c r="PUL1" s="2" t="s">
        <v>13382</v>
      </c>
      <c r="PUM1" s="2" t="s">
        <v>13383</v>
      </c>
      <c r="PUN1" s="2" t="s">
        <v>13384</v>
      </c>
      <c r="PUO1" s="2" t="s">
        <v>13385</v>
      </c>
      <c r="PUP1" s="2" t="s">
        <v>13386</v>
      </c>
      <c r="PUQ1" s="2" t="s">
        <v>13387</v>
      </c>
      <c r="PUR1" s="2" t="s">
        <v>13388</v>
      </c>
      <c r="PUS1" s="2" t="s">
        <v>13389</v>
      </c>
      <c r="PUT1" s="2" t="s">
        <v>13390</v>
      </c>
      <c r="PUU1" s="2" t="s">
        <v>13391</v>
      </c>
      <c r="PUV1" s="2" t="s">
        <v>13392</v>
      </c>
      <c r="PUW1" s="2" t="s">
        <v>13393</v>
      </c>
      <c r="PUX1" s="2" t="s">
        <v>13394</v>
      </c>
      <c r="PUY1" s="2" t="s">
        <v>13395</v>
      </c>
      <c r="PUZ1" s="2" t="s">
        <v>13396</v>
      </c>
      <c r="PVA1" s="2" t="s">
        <v>13397</v>
      </c>
      <c r="PVB1" s="2" t="s">
        <v>13398</v>
      </c>
      <c r="PVC1" s="2" t="s">
        <v>13399</v>
      </c>
      <c r="PVD1" s="2" t="s">
        <v>13400</v>
      </c>
      <c r="PVE1" s="2" t="s">
        <v>13401</v>
      </c>
      <c r="PVF1" s="2" t="s">
        <v>13402</v>
      </c>
      <c r="PVG1" s="2" t="s">
        <v>13403</v>
      </c>
      <c r="PVH1" s="2" t="s">
        <v>13404</v>
      </c>
      <c r="PVI1" s="2" t="s">
        <v>13405</v>
      </c>
      <c r="PVJ1" s="2" t="s">
        <v>13406</v>
      </c>
      <c r="PVK1" s="2" t="s">
        <v>13407</v>
      </c>
      <c r="PVL1" s="2" t="s">
        <v>13408</v>
      </c>
      <c r="PVM1" s="2" t="s">
        <v>13409</v>
      </c>
      <c r="PVN1" s="2" t="s">
        <v>13410</v>
      </c>
      <c r="PVO1" s="2" t="s">
        <v>13411</v>
      </c>
      <c r="PVP1" s="2" t="s">
        <v>13412</v>
      </c>
      <c r="PVQ1" s="2" t="s">
        <v>13413</v>
      </c>
      <c r="PVR1" s="2" t="s">
        <v>13414</v>
      </c>
      <c r="PVS1" s="2" t="s">
        <v>13415</v>
      </c>
      <c r="PVT1" s="2" t="s">
        <v>13416</v>
      </c>
      <c r="PVU1" s="2" t="s">
        <v>13417</v>
      </c>
      <c r="PVV1" s="2" t="s">
        <v>13418</v>
      </c>
      <c r="PVW1" s="2" t="s">
        <v>13419</v>
      </c>
      <c r="PVX1" s="2" t="s">
        <v>13420</v>
      </c>
      <c r="PVY1" s="2" t="s">
        <v>13421</v>
      </c>
      <c r="PVZ1" s="2" t="s">
        <v>13422</v>
      </c>
      <c r="PWA1" s="2" t="s">
        <v>13423</v>
      </c>
      <c r="PWB1" s="2" t="s">
        <v>13424</v>
      </c>
      <c r="PWC1" s="2" t="s">
        <v>13425</v>
      </c>
      <c r="PWD1" s="2" t="s">
        <v>13426</v>
      </c>
      <c r="PWE1" s="2" t="s">
        <v>13427</v>
      </c>
      <c r="PWF1" s="2" t="s">
        <v>13428</v>
      </c>
      <c r="PWG1" s="2" t="s">
        <v>13429</v>
      </c>
      <c r="PWH1" s="2" t="s">
        <v>13430</v>
      </c>
      <c r="PWI1" s="2" t="s">
        <v>13431</v>
      </c>
      <c r="PWJ1" s="2" t="s">
        <v>13432</v>
      </c>
      <c r="PWK1" s="2" t="s">
        <v>13433</v>
      </c>
      <c r="PWL1" s="2" t="s">
        <v>13434</v>
      </c>
      <c r="PWM1" s="2" t="s">
        <v>13435</v>
      </c>
      <c r="PWN1" s="2" t="s">
        <v>13436</v>
      </c>
      <c r="PWO1" s="2" t="s">
        <v>13437</v>
      </c>
      <c r="PWP1" s="2" t="s">
        <v>13438</v>
      </c>
      <c r="PWQ1" s="2" t="s">
        <v>13439</v>
      </c>
      <c r="PWR1" s="2" t="s">
        <v>13440</v>
      </c>
      <c r="PWS1" s="2" t="s">
        <v>13441</v>
      </c>
      <c r="PWT1" s="2" t="s">
        <v>13442</v>
      </c>
      <c r="PWU1" s="2" t="s">
        <v>13443</v>
      </c>
      <c r="PWV1" s="2" t="s">
        <v>13444</v>
      </c>
      <c r="PWW1" s="2" t="s">
        <v>13445</v>
      </c>
      <c r="PWX1" s="2" t="s">
        <v>13446</v>
      </c>
      <c r="PWY1" s="2" t="s">
        <v>13447</v>
      </c>
      <c r="PWZ1" s="2" t="s">
        <v>13448</v>
      </c>
      <c r="PXA1" s="2" t="s">
        <v>13449</v>
      </c>
      <c r="PXB1" s="2" t="s">
        <v>13450</v>
      </c>
      <c r="PXC1" s="2" t="s">
        <v>13451</v>
      </c>
      <c r="PXD1" s="2" t="s">
        <v>13452</v>
      </c>
      <c r="PXE1" s="2" t="s">
        <v>13453</v>
      </c>
      <c r="PXF1" s="2" t="s">
        <v>13454</v>
      </c>
      <c r="PXG1" s="2" t="s">
        <v>13455</v>
      </c>
      <c r="PXH1" s="2" t="s">
        <v>13456</v>
      </c>
      <c r="PXI1" s="2" t="s">
        <v>13457</v>
      </c>
      <c r="PXJ1" s="2" t="s">
        <v>13458</v>
      </c>
      <c r="PXK1" s="2" t="s">
        <v>13459</v>
      </c>
      <c r="PXL1" s="2" t="s">
        <v>13460</v>
      </c>
      <c r="PXM1" s="2" t="s">
        <v>13461</v>
      </c>
      <c r="PXN1" s="2" t="s">
        <v>13462</v>
      </c>
      <c r="PXO1" s="2" t="s">
        <v>13463</v>
      </c>
      <c r="PXP1" s="2" t="s">
        <v>13464</v>
      </c>
      <c r="PXQ1" s="2" t="s">
        <v>13465</v>
      </c>
      <c r="PXR1" s="2" t="s">
        <v>13466</v>
      </c>
      <c r="PXS1" s="2" t="s">
        <v>13467</v>
      </c>
      <c r="PXT1" s="2" t="s">
        <v>13468</v>
      </c>
      <c r="PXU1" s="2" t="s">
        <v>13469</v>
      </c>
      <c r="PXV1" s="2" t="s">
        <v>13470</v>
      </c>
      <c r="PXW1" s="2" t="s">
        <v>13471</v>
      </c>
      <c r="PXX1" s="2" t="s">
        <v>13472</v>
      </c>
      <c r="PXY1" s="2" t="s">
        <v>13473</v>
      </c>
      <c r="PXZ1" s="2" t="s">
        <v>13474</v>
      </c>
      <c r="PYA1" s="2" t="s">
        <v>13475</v>
      </c>
      <c r="PYB1" s="2" t="s">
        <v>13476</v>
      </c>
      <c r="PYC1" s="2" t="s">
        <v>13477</v>
      </c>
      <c r="PYD1" s="2" t="s">
        <v>13478</v>
      </c>
      <c r="PYE1" s="2" t="s">
        <v>13479</v>
      </c>
      <c r="PYF1" s="2" t="s">
        <v>13480</v>
      </c>
      <c r="PYG1" s="2" t="s">
        <v>13481</v>
      </c>
      <c r="PYH1" s="2" t="s">
        <v>13482</v>
      </c>
      <c r="PYI1" s="2" t="s">
        <v>13483</v>
      </c>
      <c r="PYJ1" s="2" t="s">
        <v>13484</v>
      </c>
      <c r="PYK1" s="2" t="s">
        <v>13485</v>
      </c>
      <c r="PYL1" s="2" t="s">
        <v>13486</v>
      </c>
      <c r="PYM1" s="2" t="s">
        <v>13487</v>
      </c>
      <c r="PYN1" s="2" t="s">
        <v>13488</v>
      </c>
      <c r="PYO1" s="2" t="s">
        <v>13489</v>
      </c>
      <c r="PYP1" s="2" t="s">
        <v>13490</v>
      </c>
      <c r="PYQ1" s="2" t="s">
        <v>13491</v>
      </c>
      <c r="PYR1" s="2" t="s">
        <v>13492</v>
      </c>
      <c r="PYS1" s="2" t="s">
        <v>13493</v>
      </c>
      <c r="PYT1" s="2" t="s">
        <v>13494</v>
      </c>
      <c r="PYU1" s="2" t="s">
        <v>13495</v>
      </c>
      <c r="PYV1" s="2" t="s">
        <v>13496</v>
      </c>
      <c r="PYW1" s="2" t="s">
        <v>13497</v>
      </c>
      <c r="PYX1" s="2" t="s">
        <v>13498</v>
      </c>
      <c r="PYY1" s="2" t="s">
        <v>13499</v>
      </c>
      <c r="PYZ1" s="2" t="s">
        <v>13500</v>
      </c>
      <c r="PZA1" s="2" t="s">
        <v>13501</v>
      </c>
      <c r="PZB1" s="2" t="s">
        <v>13502</v>
      </c>
      <c r="PZC1" s="2" t="s">
        <v>13503</v>
      </c>
      <c r="PZD1" s="2" t="s">
        <v>13504</v>
      </c>
      <c r="PZE1" s="2" t="s">
        <v>13505</v>
      </c>
      <c r="PZF1" s="2" t="s">
        <v>13506</v>
      </c>
      <c r="PZG1" s="2" t="s">
        <v>13507</v>
      </c>
      <c r="PZH1" s="2" t="s">
        <v>13508</v>
      </c>
      <c r="PZI1" s="2" t="s">
        <v>13509</v>
      </c>
      <c r="PZJ1" s="2" t="s">
        <v>13510</v>
      </c>
      <c r="PZK1" s="2" t="s">
        <v>13511</v>
      </c>
      <c r="PZL1" s="2" t="s">
        <v>13512</v>
      </c>
      <c r="PZM1" s="2" t="s">
        <v>13513</v>
      </c>
      <c r="PZN1" s="2" t="s">
        <v>13514</v>
      </c>
      <c r="PZO1" s="2" t="s">
        <v>13515</v>
      </c>
      <c r="PZP1" s="2" t="s">
        <v>13516</v>
      </c>
      <c r="PZQ1" s="2" t="s">
        <v>13517</v>
      </c>
      <c r="PZR1" s="2" t="s">
        <v>13518</v>
      </c>
      <c r="PZS1" s="2" t="s">
        <v>13519</v>
      </c>
      <c r="PZT1" s="2" t="s">
        <v>13520</v>
      </c>
      <c r="PZU1" s="2" t="s">
        <v>13521</v>
      </c>
      <c r="PZV1" s="2" t="s">
        <v>13522</v>
      </c>
      <c r="PZW1" s="2" t="s">
        <v>13523</v>
      </c>
      <c r="PZX1" s="2" t="s">
        <v>13524</v>
      </c>
      <c r="PZY1" s="2" t="s">
        <v>13525</v>
      </c>
      <c r="PZZ1" s="2" t="s">
        <v>13526</v>
      </c>
      <c r="QAA1" s="2" t="s">
        <v>13527</v>
      </c>
      <c r="QAB1" s="2" t="s">
        <v>13528</v>
      </c>
      <c r="QAC1" s="2" t="s">
        <v>13529</v>
      </c>
      <c r="QAD1" s="2" t="s">
        <v>13530</v>
      </c>
      <c r="QAE1" s="2" t="s">
        <v>13531</v>
      </c>
      <c r="QAF1" s="2" t="s">
        <v>13532</v>
      </c>
      <c r="QAG1" s="2" t="s">
        <v>13533</v>
      </c>
      <c r="QAH1" s="2" t="s">
        <v>13534</v>
      </c>
      <c r="QAI1" s="2" t="s">
        <v>13535</v>
      </c>
      <c r="QAJ1" s="2" t="s">
        <v>13536</v>
      </c>
      <c r="QAK1" s="2" t="s">
        <v>13537</v>
      </c>
      <c r="QAL1" s="2" t="s">
        <v>13538</v>
      </c>
      <c r="QAM1" s="2" t="s">
        <v>13539</v>
      </c>
      <c r="QAN1" s="2" t="s">
        <v>13540</v>
      </c>
      <c r="QAO1" s="2" t="s">
        <v>13541</v>
      </c>
      <c r="QAP1" s="2" t="s">
        <v>13542</v>
      </c>
      <c r="QAQ1" s="2" t="s">
        <v>13543</v>
      </c>
      <c r="QAR1" s="2" t="s">
        <v>13544</v>
      </c>
      <c r="QAS1" s="2" t="s">
        <v>13545</v>
      </c>
      <c r="QAT1" s="2" t="s">
        <v>13546</v>
      </c>
      <c r="QAU1" s="2" t="s">
        <v>13547</v>
      </c>
      <c r="QAV1" s="2" t="s">
        <v>13548</v>
      </c>
      <c r="QAW1" s="2" t="s">
        <v>13549</v>
      </c>
      <c r="QAX1" s="2" t="s">
        <v>13550</v>
      </c>
      <c r="QAY1" s="2" t="s">
        <v>13551</v>
      </c>
      <c r="QAZ1" s="2" t="s">
        <v>13552</v>
      </c>
      <c r="QBA1" s="2" t="s">
        <v>13553</v>
      </c>
      <c r="QBB1" s="2" t="s">
        <v>13554</v>
      </c>
      <c r="QBC1" s="2" t="s">
        <v>13555</v>
      </c>
      <c r="QBD1" s="2" t="s">
        <v>13556</v>
      </c>
      <c r="QBE1" s="2" t="s">
        <v>13557</v>
      </c>
      <c r="QBF1" s="2" t="s">
        <v>13558</v>
      </c>
      <c r="QBG1" s="2" t="s">
        <v>13559</v>
      </c>
      <c r="QBH1" s="2" t="s">
        <v>13560</v>
      </c>
      <c r="QBI1" s="2" t="s">
        <v>13561</v>
      </c>
      <c r="QBJ1" s="2" t="s">
        <v>13562</v>
      </c>
      <c r="QBK1" s="2" t="s">
        <v>13563</v>
      </c>
      <c r="QBL1" s="2" t="s">
        <v>13564</v>
      </c>
      <c r="QBM1" s="2" t="s">
        <v>13565</v>
      </c>
      <c r="QBN1" s="2" t="s">
        <v>13566</v>
      </c>
      <c r="QBO1" s="2" t="s">
        <v>13567</v>
      </c>
      <c r="QBP1" s="2" t="s">
        <v>13568</v>
      </c>
      <c r="QBQ1" s="2" t="s">
        <v>13569</v>
      </c>
      <c r="QBR1" s="2" t="s">
        <v>13570</v>
      </c>
      <c r="QBS1" s="2" t="s">
        <v>13571</v>
      </c>
      <c r="QBT1" s="2" t="s">
        <v>13572</v>
      </c>
      <c r="QBU1" s="2" t="s">
        <v>13573</v>
      </c>
      <c r="QBV1" s="2" t="s">
        <v>13574</v>
      </c>
      <c r="QBW1" s="2" t="s">
        <v>13575</v>
      </c>
      <c r="QBX1" s="2" t="s">
        <v>13576</v>
      </c>
      <c r="QBY1" s="2" t="s">
        <v>13577</v>
      </c>
      <c r="QBZ1" s="2" t="s">
        <v>13578</v>
      </c>
      <c r="QCA1" s="2" t="s">
        <v>13579</v>
      </c>
      <c r="QCB1" s="2" t="s">
        <v>13580</v>
      </c>
      <c r="QCC1" s="2" t="s">
        <v>13581</v>
      </c>
      <c r="QCD1" s="2" t="s">
        <v>13582</v>
      </c>
      <c r="QCE1" s="2" t="s">
        <v>13583</v>
      </c>
      <c r="QCF1" s="2" t="s">
        <v>13584</v>
      </c>
      <c r="QCG1" s="2" t="s">
        <v>13585</v>
      </c>
      <c r="QCH1" s="2" t="s">
        <v>13586</v>
      </c>
      <c r="QCI1" s="2" t="s">
        <v>13587</v>
      </c>
      <c r="QCJ1" s="2" t="s">
        <v>13588</v>
      </c>
      <c r="QCK1" s="2" t="s">
        <v>13589</v>
      </c>
      <c r="QCL1" s="2" t="s">
        <v>13590</v>
      </c>
      <c r="QCM1" s="2" t="s">
        <v>13591</v>
      </c>
      <c r="QCN1" s="2" t="s">
        <v>13592</v>
      </c>
      <c r="QCO1" s="2" t="s">
        <v>13593</v>
      </c>
      <c r="QCP1" s="2" t="s">
        <v>13594</v>
      </c>
      <c r="QCQ1" s="2" t="s">
        <v>13595</v>
      </c>
      <c r="QCR1" s="2" t="s">
        <v>13596</v>
      </c>
      <c r="QCS1" s="2" t="s">
        <v>13597</v>
      </c>
      <c r="QCT1" s="2" t="s">
        <v>13598</v>
      </c>
      <c r="QCU1" s="2" t="s">
        <v>13599</v>
      </c>
      <c r="QCV1" s="2" t="s">
        <v>13600</v>
      </c>
      <c r="QCW1" s="2" t="s">
        <v>13601</v>
      </c>
      <c r="QCX1" s="2" t="s">
        <v>13602</v>
      </c>
      <c r="QCY1" s="2" t="s">
        <v>13603</v>
      </c>
      <c r="QCZ1" s="2" t="s">
        <v>13604</v>
      </c>
      <c r="QDA1" s="2" t="s">
        <v>13605</v>
      </c>
      <c r="QDB1" s="2" t="s">
        <v>13606</v>
      </c>
      <c r="QDC1" s="2" t="s">
        <v>13607</v>
      </c>
      <c r="QDD1" s="2" t="s">
        <v>13608</v>
      </c>
      <c r="QDE1" s="2" t="s">
        <v>13609</v>
      </c>
      <c r="QDF1" s="2" t="s">
        <v>13610</v>
      </c>
      <c r="QDG1" s="2" t="s">
        <v>13611</v>
      </c>
      <c r="QDH1" s="2" t="s">
        <v>13612</v>
      </c>
      <c r="QDI1" s="2" t="s">
        <v>13613</v>
      </c>
      <c r="QDJ1" s="2" t="s">
        <v>13614</v>
      </c>
      <c r="QDK1" s="2" t="s">
        <v>13615</v>
      </c>
      <c r="QDL1" s="2" t="s">
        <v>13616</v>
      </c>
      <c r="QDM1" s="2" t="s">
        <v>13617</v>
      </c>
      <c r="QDN1" s="2" t="s">
        <v>13618</v>
      </c>
      <c r="QDO1" s="2" t="s">
        <v>13619</v>
      </c>
      <c r="QDP1" s="2" t="s">
        <v>13620</v>
      </c>
      <c r="QDQ1" s="2" t="s">
        <v>13621</v>
      </c>
      <c r="QDR1" s="2" t="s">
        <v>13622</v>
      </c>
      <c r="QDS1" s="2" t="s">
        <v>13623</v>
      </c>
      <c r="QDT1" s="2" t="s">
        <v>13624</v>
      </c>
      <c r="QDU1" s="2" t="s">
        <v>13625</v>
      </c>
      <c r="QDV1" s="2" t="s">
        <v>13626</v>
      </c>
      <c r="QDW1" s="2" t="s">
        <v>13627</v>
      </c>
      <c r="QDX1" s="2" t="s">
        <v>13628</v>
      </c>
      <c r="QDY1" s="2" t="s">
        <v>13629</v>
      </c>
      <c r="QDZ1" s="2" t="s">
        <v>13630</v>
      </c>
      <c r="QEA1" s="2" t="s">
        <v>13631</v>
      </c>
      <c r="QEB1" s="2" t="s">
        <v>13632</v>
      </c>
      <c r="QEC1" s="2" t="s">
        <v>13633</v>
      </c>
      <c r="QED1" s="2" t="s">
        <v>13634</v>
      </c>
      <c r="QEE1" s="2" t="s">
        <v>13635</v>
      </c>
      <c r="QEF1" s="2" t="s">
        <v>13636</v>
      </c>
      <c r="QEG1" s="2" t="s">
        <v>13637</v>
      </c>
      <c r="QEH1" s="2" t="s">
        <v>13638</v>
      </c>
      <c r="QEI1" s="2" t="s">
        <v>13639</v>
      </c>
      <c r="QEJ1" s="2" t="s">
        <v>13640</v>
      </c>
      <c r="QEK1" s="2" t="s">
        <v>13641</v>
      </c>
      <c r="QEL1" s="2" t="s">
        <v>13642</v>
      </c>
      <c r="QEM1" s="2" t="s">
        <v>13643</v>
      </c>
      <c r="QEN1" s="2" t="s">
        <v>13644</v>
      </c>
      <c r="QEO1" s="2" t="s">
        <v>13645</v>
      </c>
      <c r="QEP1" s="2" t="s">
        <v>13646</v>
      </c>
      <c r="QEQ1" s="2" t="s">
        <v>13647</v>
      </c>
      <c r="QER1" s="2" t="s">
        <v>13648</v>
      </c>
      <c r="QES1" s="2" t="s">
        <v>13649</v>
      </c>
      <c r="QET1" s="2" t="s">
        <v>13650</v>
      </c>
      <c r="QEU1" s="2" t="s">
        <v>13651</v>
      </c>
      <c r="QEV1" s="2" t="s">
        <v>13652</v>
      </c>
      <c r="QEW1" s="2" t="s">
        <v>13653</v>
      </c>
      <c r="QEX1" s="2" t="s">
        <v>13654</v>
      </c>
      <c r="QEY1" s="2" t="s">
        <v>13655</v>
      </c>
      <c r="QEZ1" s="2" t="s">
        <v>13656</v>
      </c>
      <c r="QFA1" s="2" t="s">
        <v>13657</v>
      </c>
      <c r="QFB1" s="2" t="s">
        <v>13658</v>
      </c>
      <c r="QFC1" s="2" t="s">
        <v>13659</v>
      </c>
      <c r="QFD1" s="2" t="s">
        <v>13660</v>
      </c>
      <c r="QFE1" s="2" t="s">
        <v>13661</v>
      </c>
      <c r="QFF1" s="2" t="s">
        <v>13662</v>
      </c>
      <c r="QFG1" s="2" t="s">
        <v>13663</v>
      </c>
      <c r="QFH1" s="2" t="s">
        <v>13664</v>
      </c>
      <c r="QFI1" s="2" t="s">
        <v>13665</v>
      </c>
      <c r="QFJ1" s="2" t="s">
        <v>13666</v>
      </c>
      <c r="QFK1" s="2" t="s">
        <v>13667</v>
      </c>
      <c r="QFL1" s="2" t="s">
        <v>13668</v>
      </c>
      <c r="QFM1" s="2" t="s">
        <v>13669</v>
      </c>
      <c r="QFN1" s="2" t="s">
        <v>13670</v>
      </c>
      <c r="QFO1" s="2" t="s">
        <v>13671</v>
      </c>
      <c r="QFP1" s="2" t="s">
        <v>13672</v>
      </c>
      <c r="QFQ1" s="2" t="s">
        <v>13673</v>
      </c>
      <c r="QFR1" s="2" t="s">
        <v>13674</v>
      </c>
      <c r="QFS1" s="2" t="s">
        <v>13675</v>
      </c>
      <c r="QFT1" s="2" t="s">
        <v>13676</v>
      </c>
      <c r="QFU1" s="2" t="s">
        <v>13677</v>
      </c>
      <c r="QFV1" s="2" t="s">
        <v>13678</v>
      </c>
      <c r="QFW1" s="2" t="s">
        <v>13679</v>
      </c>
      <c r="QFX1" s="2" t="s">
        <v>13680</v>
      </c>
      <c r="QFY1" s="2" t="s">
        <v>13681</v>
      </c>
      <c r="QFZ1" s="2" t="s">
        <v>13682</v>
      </c>
      <c r="QGA1" s="2" t="s">
        <v>13683</v>
      </c>
      <c r="QGB1" s="2" t="s">
        <v>13684</v>
      </c>
      <c r="QGC1" s="2" t="s">
        <v>13685</v>
      </c>
      <c r="QGD1" s="2" t="s">
        <v>13686</v>
      </c>
      <c r="QGE1" s="2" t="s">
        <v>13687</v>
      </c>
      <c r="QGF1" s="2" t="s">
        <v>13688</v>
      </c>
      <c r="QGG1" s="2" t="s">
        <v>13689</v>
      </c>
      <c r="QGH1" s="2" t="s">
        <v>13690</v>
      </c>
      <c r="QGI1" s="2" t="s">
        <v>13691</v>
      </c>
      <c r="QGJ1" s="2" t="s">
        <v>13692</v>
      </c>
      <c r="QGK1" s="2" t="s">
        <v>13693</v>
      </c>
      <c r="QGL1" s="2" t="s">
        <v>13694</v>
      </c>
      <c r="QGM1" s="2" t="s">
        <v>13695</v>
      </c>
      <c r="QGN1" s="2" t="s">
        <v>13696</v>
      </c>
      <c r="QGO1" s="2" t="s">
        <v>13697</v>
      </c>
      <c r="QGP1" s="2" t="s">
        <v>13698</v>
      </c>
      <c r="QGQ1" s="2" t="s">
        <v>13699</v>
      </c>
      <c r="QGR1" s="2" t="s">
        <v>13700</v>
      </c>
      <c r="QGS1" s="2" t="s">
        <v>13701</v>
      </c>
      <c r="QGT1" s="2" t="s">
        <v>13702</v>
      </c>
      <c r="QGU1" s="2" t="s">
        <v>13703</v>
      </c>
      <c r="QGV1" s="2" t="s">
        <v>13704</v>
      </c>
      <c r="QGW1" s="2" t="s">
        <v>13705</v>
      </c>
      <c r="QGX1" s="2" t="s">
        <v>13706</v>
      </c>
      <c r="QGY1" s="2" t="s">
        <v>13707</v>
      </c>
      <c r="QGZ1" s="2" t="s">
        <v>13708</v>
      </c>
      <c r="QHA1" s="2" t="s">
        <v>13709</v>
      </c>
      <c r="QHB1" s="2" t="s">
        <v>13710</v>
      </c>
      <c r="QHC1" s="2" t="s">
        <v>13711</v>
      </c>
      <c r="QHD1" s="2" t="s">
        <v>13712</v>
      </c>
      <c r="QHE1" s="2" t="s">
        <v>13713</v>
      </c>
      <c r="QHF1" s="2" t="s">
        <v>13714</v>
      </c>
      <c r="QHG1" s="2" t="s">
        <v>13715</v>
      </c>
      <c r="QHH1" s="2" t="s">
        <v>13716</v>
      </c>
      <c r="QHI1" s="2" t="s">
        <v>13717</v>
      </c>
      <c r="QHJ1" s="2" t="s">
        <v>13718</v>
      </c>
      <c r="QHK1" s="2" t="s">
        <v>13719</v>
      </c>
      <c r="QHL1" s="2" t="s">
        <v>13720</v>
      </c>
      <c r="QHM1" s="2" t="s">
        <v>13721</v>
      </c>
      <c r="QHN1" s="2" t="s">
        <v>13722</v>
      </c>
      <c r="QHO1" s="2" t="s">
        <v>13723</v>
      </c>
      <c r="QHP1" s="2" t="s">
        <v>13724</v>
      </c>
      <c r="QHQ1" s="2" t="s">
        <v>13725</v>
      </c>
      <c r="QHR1" s="2" t="s">
        <v>13726</v>
      </c>
      <c r="QHS1" s="2" t="s">
        <v>13727</v>
      </c>
      <c r="QHT1" s="2" t="s">
        <v>13728</v>
      </c>
      <c r="QHU1" s="2" t="s">
        <v>13729</v>
      </c>
      <c r="QHV1" s="2" t="s">
        <v>13730</v>
      </c>
      <c r="QHW1" s="2" t="s">
        <v>13731</v>
      </c>
      <c r="QHX1" s="2" t="s">
        <v>13732</v>
      </c>
      <c r="QHY1" s="2" t="s">
        <v>13733</v>
      </c>
      <c r="QHZ1" s="2" t="s">
        <v>13734</v>
      </c>
      <c r="QIA1" s="2" t="s">
        <v>13735</v>
      </c>
      <c r="QIB1" s="2" t="s">
        <v>13736</v>
      </c>
      <c r="QIC1" s="2" t="s">
        <v>13737</v>
      </c>
      <c r="QID1" s="2" t="s">
        <v>13738</v>
      </c>
      <c r="QIE1" s="2" t="s">
        <v>13739</v>
      </c>
      <c r="QIF1" s="2" t="s">
        <v>13740</v>
      </c>
      <c r="QIG1" s="2" t="s">
        <v>13741</v>
      </c>
      <c r="QIH1" s="2" t="s">
        <v>13742</v>
      </c>
      <c r="QII1" s="2" t="s">
        <v>13743</v>
      </c>
      <c r="QIJ1" s="2" t="s">
        <v>13744</v>
      </c>
      <c r="QIK1" s="2" t="s">
        <v>13745</v>
      </c>
      <c r="QIL1" s="2" t="s">
        <v>13746</v>
      </c>
      <c r="QIM1" s="2" t="s">
        <v>13747</v>
      </c>
      <c r="QIN1" s="2" t="s">
        <v>13748</v>
      </c>
      <c r="QIO1" s="2" t="s">
        <v>13749</v>
      </c>
      <c r="QIP1" s="2" t="s">
        <v>13750</v>
      </c>
      <c r="QIQ1" s="2" t="s">
        <v>13751</v>
      </c>
      <c r="QIR1" s="2" t="s">
        <v>13752</v>
      </c>
      <c r="QIS1" s="2" t="s">
        <v>13753</v>
      </c>
      <c r="QIT1" s="2" t="s">
        <v>13754</v>
      </c>
      <c r="QIU1" s="2" t="s">
        <v>13755</v>
      </c>
      <c r="QIV1" s="2" t="s">
        <v>13756</v>
      </c>
      <c r="QIW1" s="2" t="s">
        <v>13757</v>
      </c>
      <c r="QIX1" s="2" t="s">
        <v>13758</v>
      </c>
      <c r="QIY1" s="2" t="s">
        <v>13759</v>
      </c>
      <c r="QIZ1" s="2" t="s">
        <v>13760</v>
      </c>
      <c r="QJA1" s="2" t="s">
        <v>13761</v>
      </c>
      <c r="QJB1" s="2" t="s">
        <v>13762</v>
      </c>
      <c r="QJC1" s="2" t="s">
        <v>13763</v>
      </c>
      <c r="QJD1" s="2" t="s">
        <v>13764</v>
      </c>
      <c r="QJE1" s="2" t="s">
        <v>13765</v>
      </c>
      <c r="QJF1" s="2" t="s">
        <v>13766</v>
      </c>
      <c r="QJG1" s="2" t="s">
        <v>13767</v>
      </c>
      <c r="QJH1" s="2" t="s">
        <v>13768</v>
      </c>
      <c r="QJI1" s="2" t="s">
        <v>13769</v>
      </c>
      <c r="QJJ1" s="2" t="s">
        <v>13770</v>
      </c>
      <c r="QJK1" s="2" t="s">
        <v>13771</v>
      </c>
      <c r="QJL1" s="2" t="s">
        <v>13772</v>
      </c>
      <c r="QJM1" s="2" t="s">
        <v>13773</v>
      </c>
      <c r="QJN1" s="2" t="s">
        <v>13774</v>
      </c>
      <c r="QJO1" s="2" t="s">
        <v>13775</v>
      </c>
      <c r="QJP1" s="2" t="s">
        <v>13776</v>
      </c>
      <c r="QJQ1" s="2" t="s">
        <v>13777</v>
      </c>
      <c r="QJR1" s="2" t="s">
        <v>13778</v>
      </c>
      <c r="QJS1" s="2" t="s">
        <v>13779</v>
      </c>
      <c r="QJT1" s="2" t="s">
        <v>13780</v>
      </c>
      <c r="QJU1" s="2" t="s">
        <v>13781</v>
      </c>
      <c r="QJV1" s="2" t="s">
        <v>13782</v>
      </c>
      <c r="QJW1" s="2" t="s">
        <v>13783</v>
      </c>
      <c r="QJX1" s="2" t="s">
        <v>13784</v>
      </c>
      <c r="QJY1" s="2" t="s">
        <v>13785</v>
      </c>
      <c r="QJZ1" s="2" t="s">
        <v>13786</v>
      </c>
      <c r="QKA1" s="2" t="s">
        <v>13787</v>
      </c>
      <c r="QKB1" s="2" t="s">
        <v>13788</v>
      </c>
      <c r="QKC1" s="2" t="s">
        <v>13789</v>
      </c>
      <c r="QKD1" s="2" t="s">
        <v>13790</v>
      </c>
      <c r="QKE1" s="2" t="s">
        <v>13791</v>
      </c>
      <c r="QKF1" s="2" t="s">
        <v>13792</v>
      </c>
      <c r="QKG1" s="2" t="s">
        <v>13793</v>
      </c>
      <c r="QKH1" s="2" t="s">
        <v>13794</v>
      </c>
      <c r="QKI1" s="2" t="s">
        <v>13795</v>
      </c>
      <c r="QKJ1" s="2" t="s">
        <v>13796</v>
      </c>
      <c r="QKK1" s="2" t="s">
        <v>13797</v>
      </c>
      <c r="QKL1" s="2" t="s">
        <v>13798</v>
      </c>
      <c r="QKM1" s="2" t="s">
        <v>13799</v>
      </c>
      <c r="QKN1" s="2" t="s">
        <v>13800</v>
      </c>
      <c r="QKO1" s="2" t="s">
        <v>13801</v>
      </c>
      <c r="QKP1" s="2" t="s">
        <v>13802</v>
      </c>
      <c r="QKQ1" s="2" t="s">
        <v>13803</v>
      </c>
      <c r="QKR1" s="2" t="s">
        <v>13804</v>
      </c>
      <c r="QKS1" s="2" t="s">
        <v>13805</v>
      </c>
      <c r="QKT1" s="2" t="s">
        <v>13806</v>
      </c>
      <c r="QKU1" s="2" t="s">
        <v>13807</v>
      </c>
      <c r="QKV1" s="2" t="s">
        <v>13808</v>
      </c>
      <c r="QKW1" s="2" t="s">
        <v>13809</v>
      </c>
      <c r="QKX1" s="2" t="s">
        <v>13810</v>
      </c>
      <c r="QKY1" s="2" t="s">
        <v>13811</v>
      </c>
      <c r="QKZ1" s="2" t="s">
        <v>13812</v>
      </c>
      <c r="QLA1" s="2" t="s">
        <v>13813</v>
      </c>
      <c r="QLB1" s="2" t="s">
        <v>13814</v>
      </c>
      <c r="QLC1" s="2" t="s">
        <v>13815</v>
      </c>
      <c r="QLD1" s="2" t="s">
        <v>13816</v>
      </c>
      <c r="QLE1" s="2" t="s">
        <v>13817</v>
      </c>
      <c r="QLF1" s="2" t="s">
        <v>13818</v>
      </c>
      <c r="QLG1" s="2" t="s">
        <v>13819</v>
      </c>
      <c r="QLH1" s="2" t="s">
        <v>13820</v>
      </c>
      <c r="QLI1" s="2" t="s">
        <v>13821</v>
      </c>
      <c r="QLJ1" s="2" t="s">
        <v>13822</v>
      </c>
      <c r="QLK1" s="2" t="s">
        <v>13823</v>
      </c>
      <c r="QLL1" s="2" t="s">
        <v>13824</v>
      </c>
      <c r="QLM1" s="2" t="s">
        <v>13825</v>
      </c>
      <c r="QLN1" s="2" t="s">
        <v>13826</v>
      </c>
      <c r="QLO1" s="2" t="s">
        <v>13827</v>
      </c>
      <c r="QLP1" s="2" t="s">
        <v>13828</v>
      </c>
      <c r="QLQ1" s="2" t="s">
        <v>13829</v>
      </c>
      <c r="QLR1" s="2" t="s">
        <v>13830</v>
      </c>
      <c r="QLS1" s="2" t="s">
        <v>13831</v>
      </c>
      <c r="QLT1" s="2" t="s">
        <v>13832</v>
      </c>
      <c r="QLU1" s="2" t="s">
        <v>13833</v>
      </c>
      <c r="QLV1" s="2" t="s">
        <v>13834</v>
      </c>
      <c r="QLW1" s="2" t="s">
        <v>13835</v>
      </c>
      <c r="QLX1" s="2" t="s">
        <v>13836</v>
      </c>
      <c r="QLY1" s="2" t="s">
        <v>13837</v>
      </c>
      <c r="QLZ1" s="2" t="s">
        <v>13838</v>
      </c>
      <c r="QMA1" s="2" t="s">
        <v>13839</v>
      </c>
      <c r="QMB1" s="2" t="s">
        <v>13840</v>
      </c>
      <c r="QMC1" s="2" t="s">
        <v>13841</v>
      </c>
      <c r="QMD1" s="2" t="s">
        <v>13842</v>
      </c>
      <c r="QME1" s="2" t="s">
        <v>13843</v>
      </c>
      <c r="QMF1" s="2" t="s">
        <v>13844</v>
      </c>
      <c r="QMG1" s="2" t="s">
        <v>13845</v>
      </c>
      <c r="QMH1" s="2" t="s">
        <v>13846</v>
      </c>
      <c r="QMI1" s="2" t="s">
        <v>13847</v>
      </c>
      <c r="QMJ1" s="2" t="s">
        <v>13848</v>
      </c>
      <c r="QMK1" s="2" t="s">
        <v>13849</v>
      </c>
      <c r="QML1" s="2" t="s">
        <v>13850</v>
      </c>
      <c r="QMM1" s="2" t="s">
        <v>13851</v>
      </c>
      <c r="QMN1" s="2" t="s">
        <v>13852</v>
      </c>
      <c r="QMO1" s="2" t="s">
        <v>13853</v>
      </c>
      <c r="QMP1" s="2" t="s">
        <v>13854</v>
      </c>
      <c r="QMQ1" s="2" t="s">
        <v>13855</v>
      </c>
      <c r="QMR1" s="2" t="s">
        <v>13856</v>
      </c>
      <c r="QMS1" s="2" t="s">
        <v>13857</v>
      </c>
      <c r="QMT1" s="2" t="s">
        <v>13858</v>
      </c>
      <c r="QMU1" s="2" t="s">
        <v>13859</v>
      </c>
      <c r="QMV1" s="2" t="s">
        <v>13860</v>
      </c>
      <c r="QMW1" s="2" t="s">
        <v>13861</v>
      </c>
      <c r="QMX1" s="2" t="s">
        <v>13862</v>
      </c>
      <c r="QMY1" s="2" t="s">
        <v>13863</v>
      </c>
      <c r="QMZ1" s="2" t="s">
        <v>13864</v>
      </c>
      <c r="QNA1" s="2" t="s">
        <v>13865</v>
      </c>
      <c r="QNB1" s="2" t="s">
        <v>13866</v>
      </c>
      <c r="QNC1" s="2" t="s">
        <v>13867</v>
      </c>
      <c r="QND1" s="2" t="s">
        <v>13868</v>
      </c>
      <c r="QNE1" s="2" t="s">
        <v>13869</v>
      </c>
      <c r="QNF1" s="2" t="s">
        <v>13870</v>
      </c>
      <c r="QNG1" s="2" t="s">
        <v>13871</v>
      </c>
      <c r="QNH1" s="2" t="s">
        <v>13872</v>
      </c>
      <c r="QNI1" s="2" t="s">
        <v>13873</v>
      </c>
      <c r="QNJ1" s="2" t="s">
        <v>13874</v>
      </c>
      <c r="QNK1" s="2" t="s">
        <v>13875</v>
      </c>
      <c r="QNL1" s="2" t="s">
        <v>13876</v>
      </c>
      <c r="QNM1" s="2" t="s">
        <v>13877</v>
      </c>
      <c r="QNN1" s="2" t="s">
        <v>13878</v>
      </c>
      <c r="QNO1" s="2" t="s">
        <v>13879</v>
      </c>
      <c r="QNP1" s="2" t="s">
        <v>13880</v>
      </c>
      <c r="QNQ1" s="2" t="s">
        <v>13881</v>
      </c>
      <c r="QNR1" s="2" t="s">
        <v>13882</v>
      </c>
      <c r="QNS1" s="2" t="s">
        <v>13883</v>
      </c>
      <c r="QNT1" s="2" t="s">
        <v>13884</v>
      </c>
      <c r="QNU1" s="2" t="s">
        <v>13885</v>
      </c>
      <c r="QNV1" s="2" t="s">
        <v>13886</v>
      </c>
      <c r="QNW1" s="2" t="s">
        <v>13887</v>
      </c>
      <c r="QNX1" s="2" t="s">
        <v>13888</v>
      </c>
      <c r="QNY1" s="2" t="s">
        <v>13889</v>
      </c>
      <c r="QNZ1" s="2" t="s">
        <v>13890</v>
      </c>
      <c r="QOA1" s="2" t="s">
        <v>13891</v>
      </c>
      <c r="QOB1" s="2" t="s">
        <v>13892</v>
      </c>
      <c r="QOC1" s="2" t="s">
        <v>13893</v>
      </c>
      <c r="QOD1" s="2" t="s">
        <v>13894</v>
      </c>
      <c r="QOE1" s="2" t="s">
        <v>13895</v>
      </c>
      <c r="QOF1" s="2" t="s">
        <v>13896</v>
      </c>
      <c r="QOG1" s="2" t="s">
        <v>13897</v>
      </c>
      <c r="QOH1" s="2" t="s">
        <v>13898</v>
      </c>
      <c r="QOI1" s="2" t="s">
        <v>13899</v>
      </c>
      <c r="QOJ1" s="2" t="s">
        <v>13900</v>
      </c>
      <c r="QOK1" s="2" t="s">
        <v>13901</v>
      </c>
      <c r="QOL1" s="2" t="s">
        <v>13902</v>
      </c>
      <c r="QOM1" s="2" t="s">
        <v>13903</v>
      </c>
      <c r="QON1" s="2" t="s">
        <v>13904</v>
      </c>
      <c r="QOO1" s="2" t="s">
        <v>13905</v>
      </c>
      <c r="QOP1" s="2" t="s">
        <v>13906</v>
      </c>
      <c r="QOQ1" s="2" t="s">
        <v>13907</v>
      </c>
      <c r="QOR1" s="2" t="s">
        <v>13908</v>
      </c>
      <c r="QOS1" s="2" t="s">
        <v>13909</v>
      </c>
      <c r="QOT1" s="2" t="s">
        <v>13910</v>
      </c>
      <c r="QOU1" s="2" t="s">
        <v>13911</v>
      </c>
      <c r="QOV1" s="2" t="s">
        <v>13912</v>
      </c>
      <c r="QOW1" s="2" t="s">
        <v>13913</v>
      </c>
      <c r="QOX1" s="2" t="s">
        <v>13914</v>
      </c>
      <c r="QOY1" s="2" t="s">
        <v>13915</v>
      </c>
      <c r="QOZ1" s="2" t="s">
        <v>13916</v>
      </c>
      <c r="QPA1" s="2" t="s">
        <v>13917</v>
      </c>
      <c r="QPB1" s="2" t="s">
        <v>13918</v>
      </c>
      <c r="QPC1" s="2" t="s">
        <v>13919</v>
      </c>
      <c r="QPD1" s="2" t="s">
        <v>13920</v>
      </c>
      <c r="QPE1" s="2" t="s">
        <v>13921</v>
      </c>
      <c r="QPF1" s="2" t="s">
        <v>13922</v>
      </c>
      <c r="QPG1" s="2" t="s">
        <v>13923</v>
      </c>
      <c r="QPH1" s="2" t="s">
        <v>13924</v>
      </c>
      <c r="QPI1" s="2" t="s">
        <v>13925</v>
      </c>
      <c r="QPJ1" s="2" t="s">
        <v>13926</v>
      </c>
      <c r="QPK1" s="2" t="s">
        <v>13927</v>
      </c>
      <c r="QPL1" s="2" t="s">
        <v>13928</v>
      </c>
      <c r="QPM1" s="2" t="s">
        <v>13929</v>
      </c>
      <c r="QPN1" s="2" t="s">
        <v>13930</v>
      </c>
      <c r="QPO1" s="2" t="s">
        <v>13931</v>
      </c>
      <c r="QPP1" s="2" t="s">
        <v>13932</v>
      </c>
      <c r="QPQ1" s="2" t="s">
        <v>13933</v>
      </c>
      <c r="QPR1" s="2" t="s">
        <v>13934</v>
      </c>
      <c r="QPS1" s="2" t="s">
        <v>13935</v>
      </c>
      <c r="QPT1" s="2" t="s">
        <v>13936</v>
      </c>
      <c r="QPU1" s="2" t="s">
        <v>13937</v>
      </c>
      <c r="QPV1" s="2" t="s">
        <v>13938</v>
      </c>
      <c r="QPW1" s="2" t="s">
        <v>13939</v>
      </c>
      <c r="QPX1" s="2" t="s">
        <v>13940</v>
      </c>
      <c r="QPY1" s="2" t="s">
        <v>13941</v>
      </c>
      <c r="QPZ1" s="2" t="s">
        <v>13942</v>
      </c>
      <c r="QQA1" s="2" t="s">
        <v>13943</v>
      </c>
      <c r="QQB1" s="2" t="s">
        <v>13944</v>
      </c>
      <c r="QQC1" s="2" t="s">
        <v>13945</v>
      </c>
      <c r="QQD1" s="2" t="s">
        <v>13946</v>
      </c>
      <c r="QQE1" s="2" t="s">
        <v>13947</v>
      </c>
      <c r="QQF1" s="2" t="s">
        <v>13948</v>
      </c>
      <c r="QQG1" s="2" t="s">
        <v>13949</v>
      </c>
      <c r="QQH1" s="2" t="s">
        <v>13950</v>
      </c>
      <c r="QQI1" s="2" t="s">
        <v>13951</v>
      </c>
      <c r="QQJ1" s="2" t="s">
        <v>13952</v>
      </c>
      <c r="QQK1" s="2" t="s">
        <v>13953</v>
      </c>
      <c r="QQL1" s="2" t="s">
        <v>13954</v>
      </c>
      <c r="QQM1" s="2" t="s">
        <v>13955</v>
      </c>
      <c r="QQN1" s="2" t="s">
        <v>13956</v>
      </c>
      <c r="QQO1" s="2" t="s">
        <v>13957</v>
      </c>
      <c r="QQP1" s="2" t="s">
        <v>13958</v>
      </c>
      <c r="QQQ1" s="2" t="s">
        <v>13959</v>
      </c>
      <c r="QQR1" s="2" t="s">
        <v>13960</v>
      </c>
      <c r="QQS1" s="2" t="s">
        <v>13961</v>
      </c>
      <c r="QQT1" s="2" t="s">
        <v>13962</v>
      </c>
      <c r="QQU1" s="2" t="s">
        <v>13963</v>
      </c>
      <c r="QQV1" s="2" t="s">
        <v>13964</v>
      </c>
      <c r="QQW1" s="2" t="s">
        <v>13965</v>
      </c>
      <c r="QQX1" s="2" t="s">
        <v>13966</v>
      </c>
      <c r="QQY1" s="2" t="s">
        <v>13967</v>
      </c>
      <c r="QQZ1" s="2" t="s">
        <v>13968</v>
      </c>
      <c r="QRA1" s="2" t="s">
        <v>13969</v>
      </c>
      <c r="QRB1" s="2" t="s">
        <v>13970</v>
      </c>
      <c r="QRC1" s="2" t="s">
        <v>13971</v>
      </c>
      <c r="QRD1" s="2" t="s">
        <v>13972</v>
      </c>
      <c r="QRE1" s="2" t="s">
        <v>13973</v>
      </c>
      <c r="QRF1" s="2" t="s">
        <v>13974</v>
      </c>
      <c r="QRG1" s="2" t="s">
        <v>13975</v>
      </c>
      <c r="QRH1" s="2" t="s">
        <v>13976</v>
      </c>
      <c r="QRI1" s="2" t="s">
        <v>13977</v>
      </c>
      <c r="QRJ1" s="2" t="s">
        <v>13978</v>
      </c>
      <c r="QRK1" s="2" t="s">
        <v>13979</v>
      </c>
      <c r="QRL1" s="2" t="s">
        <v>13980</v>
      </c>
      <c r="QRM1" s="2" t="s">
        <v>13981</v>
      </c>
      <c r="QRN1" s="2" t="s">
        <v>13982</v>
      </c>
      <c r="QRO1" s="2" t="s">
        <v>13983</v>
      </c>
      <c r="QRP1" s="2" t="s">
        <v>13984</v>
      </c>
      <c r="QRQ1" s="2" t="s">
        <v>13985</v>
      </c>
      <c r="QRR1" s="2" t="s">
        <v>13986</v>
      </c>
      <c r="QRS1" s="2" t="s">
        <v>13987</v>
      </c>
      <c r="QRT1" s="2" t="s">
        <v>13988</v>
      </c>
      <c r="QRU1" s="2" t="s">
        <v>13989</v>
      </c>
      <c r="QRV1" s="2" t="s">
        <v>13990</v>
      </c>
      <c r="QRW1" s="2" t="s">
        <v>13991</v>
      </c>
      <c r="QRX1" s="2" t="s">
        <v>13992</v>
      </c>
      <c r="QRY1" s="2" t="s">
        <v>13993</v>
      </c>
      <c r="QRZ1" s="2" t="s">
        <v>13994</v>
      </c>
      <c r="QSA1" s="2" t="s">
        <v>13995</v>
      </c>
      <c r="QSB1" s="2" t="s">
        <v>13996</v>
      </c>
      <c r="QSC1" s="2" t="s">
        <v>13997</v>
      </c>
      <c r="QSD1" s="2" t="s">
        <v>13998</v>
      </c>
      <c r="QSE1" s="2" t="s">
        <v>13999</v>
      </c>
      <c r="QSF1" s="2" t="s">
        <v>14000</v>
      </c>
      <c r="QSG1" s="2" t="s">
        <v>14001</v>
      </c>
      <c r="QSH1" s="2" t="s">
        <v>14002</v>
      </c>
      <c r="QSI1" s="2" t="s">
        <v>14003</v>
      </c>
      <c r="QSJ1" s="2" t="s">
        <v>14004</v>
      </c>
      <c r="QSK1" s="2" t="s">
        <v>14005</v>
      </c>
      <c r="QSL1" s="2" t="s">
        <v>14006</v>
      </c>
      <c r="QSM1" s="2" t="s">
        <v>14007</v>
      </c>
      <c r="QSN1" s="2" t="s">
        <v>14008</v>
      </c>
      <c r="QSO1" s="2" t="s">
        <v>14009</v>
      </c>
      <c r="QSP1" s="2" t="s">
        <v>14010</v>
      </c>
      <c r="QSQ1" s="2" t="s">
        <v>14011</v>
      </c>
      <c r="QSR1" s="2" t="s">
        <v>14012</v>
      </c>
      <c r="QSS1" s="2" t="s">
        <v>14013</v>
      </c>
      <c r="QST1" s="2" t="s">
        <v>14014</v>
      </c>
      <c r="QSU1" s="2" t="s">
        <v>14015</v>
      </c>
      <c r="QSV1" s="2" t="s">
        <v>14016</v>
      </c>
      <c r="QSW1" s="2" t="s">
        <v>14017</v>
      </c>
      <c r="QSX1" s="2" t="s">
        <v>14018</v>
      </c>
      <c r="QSY1" s="2" t="s">
        <v>14019</v>
      </c>
      <c r="QSZ1" s="2" t="s">
        <v>14020</v>
      </c>
      <c r="QTA1" s="2" t="s">
        <v>14021</v>
      </c>
      <c r="QTB1" s="2" t="s">
        <v>14022</v>
      </c>
      <c r="QTC1" s="2" t="s">
        <v>14023</v>
      </c>
      <c r="QTD1" s="2" t="s">
        <v>14024</v>
      </c>
      <c r="QTE1" s="2" t="s">
        <v>14025</v>
      </c>
      <c r="QTF1" s="2" t="s">
        <v>14026</v>
      </c>
      <c r="QTG1" s="2" t="s">
        <v>14027</v>
      </c>
      <c r="QTH1" s="2" t="s">
        <v>14028</v>
      </c>
      <c r="QTI1" s="2" t="s">
        <v>14029</v>
      </c>
      <c r="QTJ1" s="2" t="s">
        <v>14030</v>
      </c>
      <c r="QTK1" s="2" t="s">
        <v>14031</v>
      </c>
      <c r="QTL1" s="2" t="s">
        <v>14032</v>
      </c>
      <c r="QTM1" s="2" t="s">
        <v>14033</v>
      </c>
      <c r="QTN1" s="2" t="s">
        <v>14034</v>
      </c>
      <c r="QTO1" s="2" t="s">
        <v>14035</v>
      </c>
      <c r="QTP1" s="2" t="s">
        <v>14036</v>
      </c>
      <c r="QTQ1" s="2" t="s">
        <v>14037</v>
      </c>
      <c r="QTR1" s="2" t="s">
        <v>14038</v>
      </c>
      <c r="QTS1" s="2" t="s">
        <v>14039</v>
      </c>
      <c r="QTT1" s="2" t="s">
        <v>14040</v>
      </c>
      <c r="QTU1" s="2" t="s">
        <v>14041</v>
      </c>
      <c r="QTV1" s="2" t="s">
        <v>14042</v>
      </c>
      <c r="QTW1" s="2" t="s">
        <v>14043</v>
      </c>
      <c r="QTX1" s="2" t="s">
        <v>14044</v>
      </c>
      <c r="QTY1" s="2" t="s">
        <v>14045</v>
      </c>
      <c r="QTZ1" s="2" t="s">
        <v>14046</v>
      </c>
      <c r="QUA1" s="2" t="s">
        <v>14047</v>
      </c>
      <c r="QUB1" s="2" t="s">
        <v>14048</v>
      </c>
      <c r="QUC1" s="2" t="s">
        <v>14049</v>
      </c>
      <c r="QUD1" s="2" t="s">
        <v>14050</v>
      </c>
      <c r="QUE1" s="2" t="s">
        <v>14051</v>
      </c>
      <c r="QUF1" s="2" t="s">
        <v>14052</v>
      </c>
      <c r="QUG1" s="2" t="s">
        <v>14053</v>
      </c>
      <c r="QUH1" s="2" t="s">
        <v>14054</v>
      </c>
      <c r="QUI1" s="2" t="s">
        <v>14055</v>
      </c>
      <c r="QUJ1" s="2" t="s">
        <v>14056</v>
      </c>
      <c r="QUK1" s="2" t="s">
        <v>14057</v>
      </c>
      <c r="QUL1" s="2" t="s">
        <v>14058</v>
      </c>
      <c r="QUM1" s="2" t="s">
        <v>14059</v>
      </c>
      <c r="QUN1" s="2" t="s">
        <v>14060</v>
      </c>
      <c r="QUO1" s="2" t="s">
        <v>14061</v>
      </c>
      <c r="QUP1" s="2" t="s">
        <v>14062</v>
      </c>
      <c r="QUQ1" s="2" t="s">
        <v>14063</v>
      </c>
      <c r="QUR1" s="2" t="s">
        <v>14064</v>
      </c>
      <c r="QUS1" s="2" t="s">
        <v>14065</v>
      </c>
      <c r="QUT1" s="2" t="s">
        <v>14066</v>
      </c>
      <c r="QUU1" s="2" t="s">
        <v>14067</v>
      </c>
      <c r="QUV1" s="2" t="s">
        <v>14068</v>
      </c>
      <c r="QUW1" s="2" t="s">
        <v>14069</v>
      </c>
      <c r="QUX1" s="2" t="s">
        <v>14070</v>
      </c>
      <c r="QUY1" s="2" t="s">
        <v>14071</v>
      </c>
      <c r="QUZ1" s="2" t="s">
        <v>14072</v>
      </c>
      <c r="QVA1" s="2" t="s">
        <v>14073</v>
      </c>
      <c r="QVB1" s="2" t="s">
        <v>14074</v>
      </c>
      <c r="QVC1" s="2" t="s">
        <v>14075</v>
      </c>
      <c r="QVD1" s="2" t="s">
        <v>14076</v>
      </c>
      <c r="QVE1" s="2" t="s">
        <v>14077</v>
      </c>
      <c r="QVF1" s="2" t="s">
        <v>14078</v>
      </c>
      <c r="QVG1" s="2" t="s">
        <v>14079</v>
      </c>
      <c r="QVH1" s="2" t="s">
        <v>14080</v>
      </c>
      <c r="QVI1" s="2" t="s">
        <v>14081</v>
      </c>
      <c r="QVJ1" s="2" t="s">
        <v>14082</v>
      </c>
      <c r="QVK1" s="2" t="s">
        <v>14083</v>
      </c>
      <c r="QVL1" s="2" t="s">
        <v>14084</v>
      </c>
      <c r="QVM1" s="2" t="s">
        <v>14085</v>
      </c>
      <c r="QVN1" s="2" t="s">
        <v>14086</v>
      </c>
      <c r="QVO1" s="2" t="s">
        <v>14087</v>
      </c>
      <c r="QVP1" s="2" t="s">
        <v>14088</v>
      </c>
      <c r="QVQ1" s="2" t="s">
        <v>14089</v>
      </c>
      <c r="QVR1" s="2" t="s">
        <v>14090</v>
      </c>
      <c r="QVS1" s="2" t="s">
        <v>14091</v>
      </c>
      <c r="QVT1" s="2" t="s">
        <v>14092</v>
      </c>
      <c r="QVU1" s="2" t="s">
        <v>14093</v>
      </c>
      <c r="QVV1" s="2" t="s">
        <v>14094</v>
      </c>
      <c r="QVW1" s="2" t="s">
        <v>14095</v>
      </c>
      <c r="QVX1" s="2" t="s">
        <v>14096</v>
      </c>
      <c r="QVY1" s="2" t="s">
        <v>14097</v>
      </c>
      <c r="QVZ1" s="2" t="s">
        <v>14098</v>
      </c>
      <c r="QWA1" s="2" t="s">
        <v>14099</v>
      </c>
      <c r="QWB1" s="2" t="s">
        <v>14100</v>
      </c>
      <c r="QWC1" s="2" t="s">
        <v>14101</v>
      </c>
      <c r="QWD1" s="2" t="s">
        <v>14102</v>
      </c>
      <c r="QWE1" s="2" t="s">
        <v>14103</v>
      </c>
      <c r="QWF1" s="2" t="s">
        <v>14104</v>
      </c>
      <c r="QWG1" s="2" t="s">
        <v>14105</v>
      </c>
      <c r="QWH1" s="2" t="s">
        <v>14106</v>
      </c>
      <c r="QWI1" s="2" t="s">
        <v>14107</v>
      </c>
      <c r="QWJ1" s="2" t="s">
        <v>14108</v>
      </c>
      <c r="QWK1" s="2" t="s">
        <v>14109</v>
      </c>
      <c r="QWL1" s="2" t="s">
        <v>14110</v>
      </c>
      <c r="QWM1" s="2" t="s">
        <v>14111</v>
      </c>
      <c r="QWN1" s="2" t="s">
        <v>14112</v>
      </c>
      <c r="QWO1" s="2" t="s">
        <v>14113</v>
      </c>
      <c r="QWP1" s="2" t="s">
        <v>14114</v>
      </c>
      <c r="QWQ1" s="2" t="s">
        <v>14115</v>
      </c>
      <c r="QWR1" s="2" t="s">
        <v>14116</v>
      </c>
      <c r="QWS1" s="2" t="s">
        <v>14117</v>
      </c>
      <c r="QWT1" s="2" t="s">
        <v>14118</v>
      </c>
      <c r="QWU1" s="2" t="s">
        <v>14119</v>
      </c>
      <c r="QWV1" s="2" t="s">
        <v>14120</v>
      </c>
      <c r="QWW1" s="2" t="s">
        <v>14121</v>
      </c>
      <c r="QWX1" s="2" t="s">
        <v>14122</v>
      </c>
      <c r="QWY1" s="2" t="s">
        <v>14123</v>
      </c>
      <c r="QWZ1" s="2" t="s">
        <v>14124</v>
      </c>
      <c r="QXA1" s="2" t="s">
        <v>14125</v>
      </c>
      <c r="QXB1" s="2" t="s">
        <v>14126</v>
      </c>
      <c r="QXC1" s="2" t="s">
        <v>14127</v>
      </c>
      <c r="QXD1" s="2" t="s">
        <v>14128</v>
      </c>
      <c r="QXE1" s="2" t="s">
        <v>14129</v>
      </c>
      <c r="QXF1" s="2" t="s">
        <v>14130</v>
      </c>
      <c r="QXG1" s="2" t="s">
        <v>14131</v>
      </c>
      <c r="QXH1" s="2" t="s">
        <v>14132</v>
      </c>
      <c r="QXI1" s="2" t="s">
        <v>14133</v>
      </c>
      <c r="QXJ1" s="2" t="s">
        <v>14134</v>
      </c>
      <c r="QXK1" s="2" t="s">
        <v>14135</v>
      </c>
      <c r="QXL1" s="2" t="s">
        <v>14136</v>
      </c>
      <c r="QXM1" s="2" t="s">
        <v>14137</v>
      </c>
      <c r="QXN1" s="2" t="s">
        <v>14138</v>
      </c>
      <c r="QXO1" s="2" t="s">
        <v>14139</v>
      </c>
      <c r="QXP1" s="2" t="s">
        <v>14140</v>
      </c>
      <c r="QXQ1" s="2" t="s">
        <v>14141</v>
      </c>
      <c r="QXR1" s="2" t="s">
        <v>14142</v>
      </c>
      <c r="QXS1" s="2" t="s">
        <v>14143</v>
      </c>
      <c r="QXT1" s="2" t="s">
        <v>14144</v>
      </c>
      <c r="QXU1" s="2" t="s">
        <v>14145</v>
      </c>
      <c r="QXV1" s="2" t="s">
        <v>14146</v>
      </c>
      <c r="QXW1" s="2" t="s">
        <v>14147</v>
      </c>
      <c r="QXX1" s="2" t="s">
        <v>14148</v>
      </c>
      <c r="QXY1" s="2" t="s">
        <v>14149</v>
      </c>
      <c r="QXZ1" s="2" t="s">
        <v>14150</v>
      </c>
      <c r="QYA1" s="2" t="s">
        <v>14151</v>
      </c>
      <c r="QYB1" s="2" t="s">
        <v>14152</v>
      </c>
      <c r="QYC1" s="2" t="s">
        <v>14153</v>
      </c>
      <c r="QYD1" s="2" t="s">
        <v>14154</v>
      </c>
      <c r="QYE1" s="2" t="s">
        <v>14155</v>
      </c>
      <c r="QYF1" s="2" t="s">
        <v>14156</v>
      </c>
      <c r="QYG1" s="2" t="s">
        <v>14157</v>
      </c>
      <c r="QYH1" s="2" t="s">
        <v>14158</v>
      </c>
      <c r="QYI1" s="2" t="s">
        <v>14159</v>
      </c>
      <c r="QYJ1" s="2" t="s">
        <v>14160</v>
      </c>
      <c r="QYK1" s="2" t="s">
        <v>14161</v>
      </c>
      <c r="QYL1" s="2" t="s">
        <v>14162</v>
      </c>
      <c r="QYM1" s="2" t="s">
        <v>14163</v>
      </c>
      <c r="QYN1" s="2" t="s">
        <v>14164</v>
      </c>
      <c r="QYO1" s="2" t="s">
        <v>14165</v>
      </c>
      <c r="QYP1" s="2" t="s">
        <v>14166</v>
      </c>
      <c r="QYQ1" s="2" t="s">
        <v>14167</v>
      </c>
      <c r="QYR1" s="2" t="s">
        <v>14168</v>
      </c>
      <c r="QYS1" s="2" t="s">
        <v>14169</v>
      </c>
      <c r="QYT1" s="2" t="s">
        <v>14170</v>
      </c>
      <c r="QYU1" s="2" t="s">
        <v>14171</v>
      </c>
      <c r="QYV1" s="2" t="s">
        <v>14172</v>
      </c>
      <c r="QYW1" s="2" t="s">
        <v>14173</v>
      </c>
      <c r="QYX1" s="2" t="s">
        <v>14174</v>
      </c>
      <c r="QYY1" s="2" t="s">
        <v>14175</v>
      </c>
      <c r="QYZ1" s="2" t="s">
        <v>14176</v>
      </c>
      <c r="QZA1" s="2" t="s">
        <v>14177</v>
      </c>
      <c r="QZB1" s="2" t="s">
        <v>14178</v>
      </c>
      <c r="QZC1" s="2" t="s">
        <v>14179</v>
      </c>
      <c r="QZD1" s="2" t="s">
        <v>14180</v>
      </c>
      <c r="QZE1" s="2" t="s">
        <v>14181</v>
      </c>
      <c r="QZF1" s="2" t="s">
        <v>14182</v>
      </c>
      <c r="QZG1" s="2" t="s">
        <v>14183</v>
      </c>
      <c r="QZH1" s="2" t="s">
        <v>14184</v>
      </c>
      <c r="QZI1" s="2" t="s">
        <v>14185</v>
      </c>
      <c r="QZJ1" s="2" t="s">
        <v>14186</v>
      </c>
      <c r="QZK1" s="2" t="s">
        <v>14187</v>
      </c>
      <c r="QZL1" s="2" t="s">
        <v>14188</v>
      </c>
      <c r="QZM1" s="2" t="s">
        <v>14189</v>
      </c>
      <c r="QZN1" s="2" t="s">
        <v>14190</v>
      </c>
      <c r="QZO1" s="2" t="s">
        <v>14191</v>
      </c>
      <c r="QZP1" s="2" t="s">
        <v>14192</v>
      </c>
      <c r="QZQ1" s="2" t="s">
        <v>14193</v>
      </c>
      <c r="QZR1" s="2" t="s">
        <v>14194</v>
      </c>
      <c r="QZS1" s="2" t="s">
        <v>14195</v>
      </c>
      <c r="QZT1" s="2" t="s">
        <v>14196</v>
      </c>
      <c r="QZU1" s="2" t="s">
        <v>14197</v>
      </c>
      <c r="QZV1" s="2" t="s">
        <v>14198</v>
      </c>
      <c r="QZW1" s="2" t="s">
        <v>14199</v>
      </c>
      <c r="QZX1" s="2" t="s">
        <v>14200</v>
      </c>
      <c r="QZY1" s="2" t="s">
        <v>14201</v>
      </c>
      <c r="QZZ1" s="2" t="s">
        <v>14202</v>
      </c>
      <c r="RAA1" s="2" t="s">
        <v>14203</v>
      </c>
      <c r="RAB1" s="2" t="s">
        <v>14204</v>
      </c>
      <c r="RAC1" s="2" t="s">
        <v>14205</v>
      </c>
      <c r="RAD1" s="2" t="s">
        <v>14206</v>
      </c>
      <c r="RAE1" s="2" t="s">
        <v>14207</v>
      </c>
      <c r="RAF1" s="2" t="s">
        <v>14208</v>
      </c>
      <c r="RAG1" s="2" t="s">
        <v>14209</v>
      </c>
      <c r="RAH1" s="2" t="s">
        <v>14210</v>
      </c>
      <c r="RAI1" s="2" t="s">
        <v>14211</v>
      </c>
      <c r="RAJ1" s="2" t="s">
        <v>14212</v>
      </c>
      <c r="RAK1" s="2" t="s">
        <v>14213</v>
      </c>
      <c r="RAL1" s="2" t="s">
        <v>14214</v>
      </c>
      <c r="RAM1" s="2" t="s">
        <v>14215</v>
      </c>
      <c r="RAN1" s="2" t="s">
        <v>14216</v>
      </c>
      <c r="RAO1" s="2" t="s">
        <v>14217</v>
      </c>
      <c r="RAP1" s="2" t="s">
        <v>14218</v>
      </c>
      <c r="RAQ1" s="2" t="s">
        <v>14219</v>
      </c>
      <c r="RAR1" s="2" t="s">
        <v>14220</v>
      </c>
      <c r="RAS1" s="2" t="s">
        <v>14221</v>
      </c>
      <c r="RAT1" s="2" t="s">
        <v>14222</v>
      </c>
      <c r="RAU1" s="2" t="s">
        <v>14223</v>
      </c>
      <c r="RAV1" s="2" t="s">
        <v>14224</v>
      </c>
      <c r="RAW1" s="2" t="s">
        <v>14225</v>
      </c>
      <c r="RAX1" s="2" t="s">
        <v>14226</v>
      </c>
      <c r="RAY1" s="2" t="s">
        <v>14227</v>
      </c>
      <c r="RAZ1" s="2" t="s">
        <v>14228</v>
      </c>
      <c r="RBA1" s="2" t="s">
        <v>14229</v>
      </c>
      <c r="RBB1" s="2" t="s">
        <v>14230</v>
      </c>
      <c r="RBC1" s="2" t="s">
        <v>14231</v>
      </c>
      <c r="RBD1" s="2" t="s">
        <v>14232</v>
      </c>
      <c r="RBE1" s="2" t="s">
        <v>14233</v>
      </c>
      <c r="RBF1" s="2" t="s">
        <v>14234</v>
      </c>
      <c r="RBG1" s="2" t="s">
        <v>14235</v>
      </c>
      <c r="RBH1" s="2" t="s">
        <v>14236</v>
      </c>
      <c r="RBI1" s="2" t="s">
        <v>14237</v>
      </c>
      <c r="RBJ1" s="2" t="s">
        <v>14238</v>
      </c>
      <c r="RBK1" s="2" t="s">
        <v>14239</v>
      </c>
      <c r="RBL1" s="2" t="s">
        <v>14240</v>
      </c>
      <c r="RBM1" s="2" t="s">
        <v>14241</v>
      </c>
      <c r="RBN1" s="2" t="s">
        <v>14242</v>
      </c>
      <c r="RBO1" s="2" t="s">
        <v>14243</v>
      </c>
      <c r="RBP1" s="2" t="s">
        <v>14244</v>
      </c>
      <c r="RBQ1" s="2" t="s">
        <v>14245</v>
      </c>
      <c r="RBR1" s="2" t="s">
        <v>14246</v>
      </c>
      <c r="RBS1" s="2" t="s">
        <v>14247</v>
      </c>
      <c r="RBT1" s="2" t="s">
        <v>14248</v>
      </c>
      <c r="RBU1" s="2" t="s">
        <v>14249</v>
      </c>
      <c r="RBV1" s="2" t="s">
        <v>14250</v>
      </c>
      <c r="RBW1" s="2" t="s">
        <v>14251</v>
      </c>
      <c r="RBX1" s="2" t="s">
        <v>14252</v>
      </c>
      <c r="RBY1" s="2" t="s">
        <v>14253</v>
      </c>
      <c r="RBZ1" s="2" t="s">
        <v>14254</v>
      </c>
      <c r="RCA1" s="2" t="s">
        <v>14255</v>
      </c>
      <c r="RCB1" s="2" t="s">
        <v>14256</v>
      </c>
      <c r="RCC1" s="2" t="s">
        <v>14257</v>
      </c>
      <c r="RCD1" s="2" t="s">
        <v>14258</v>
      </c>
      <c r="RCE1" s="2" t="s">
        <v>14259</v>
      </c>
      <c r="RCF1" s="2" t="s">
        <v>14260</v>
      </c>
      <c r="RCG1" s="2" t="s">
        <v>14261</v>
      </c>
      <c r="RCH1" s="2" t="s">
        <v>14262</v>
      </c>
      <c r="RCI1" s="2" t="s">
        <v>14263</v>
      </c>
      <c r="RCJ1" s="2" t="s">
        <v>14264</v>
      </c>
      <c r="RCK1" s="2" t="s">
        <v>14265</v>
      </c>
      <c r="RCL1" s="2" t="s">
        <v>14266</v>
      </c>
      <c r="RCM1" s="2" t="s">
        <v>14267</v>
      </c>
      <c r="RCN1" s="2" t="s">
        <v>14268</v>
      </c>
      <c r="RCO1" s="2" t="s">
        <v>14269</v>
      </c>
      <c r="RCP1" s="2" t="s">
        <v>14270</v>
      </c>
      <c r="RCQ1" s="2" t="s">
        <v>14271</v>
      </c>
      <c r="RCR1" s="2" t="s">
        <v>14272</v>
      </c>
      <c r="RCS1" s="2" t="s">
        <v>14273</v>
      </c>
      <c r="RCT1" s="2" t="s">
        <v>14274</v>
      </c>
      <c r="RCU1" s="2" t="s">
        <v>14275</v>
      </c>
      <c r="RCV1" s="2" t="s">
        <v>14276</v>
      </c>
      <c r="RCW1" s="2" t="s">
        <v>14277</v>
      </c>
      <c r="RCX1" s="2" t="s">
        <v>14278</v>
      </c>
      <c r="RCY1" s="2" t="s">
        <v>14279</v>
      </c>
      <c r="RCZ1" s="2" t="s">
        <v>14280</v>
      </c>
      <c r="RDA1" s="2" t="s">
        <v>14281</v>
      </c>
      <c r="RDB1" s="2" t="s">
        <v>14282</v>
      </c>
      <c r="RDC1" s="2" t="s">
        <v>14283</v>
      </c>
      <c r="RDD1" s="2" t="s">
        <v>14284</v>
      </c>
      <c r="RDE1" s="2" t="s">
        <v>14285</v>
      </c>
      <c r="RDF1" s="2" t="s">
        <v>14286</v>
      </c>
      <c r="RDG1" s="2" t="s">
        <v>14287</v>
      </c>
      <c r="RDH1" s="2" t="s">
        <v>14288</v>
      </c>
      <c r="RDI1" s="2" t="s">
        <v>14289</v>
      </c>
      <c r="RDJ1" s="2" t="s">
        <v>14290</v>
      </c>
      <c r="RDK1" s="2" t="s">
        <v>14291</v>
      </c>
      <c r="RDL1" s="2" t="s">
        <v>14292</v>
      </c>
      <c r="RDM1" s="2" t="s">
        <v>14293</v>
      </c>
      <c r="RDN1" s="2" t="s">
        <v>14294</v>
      </c>
      <c r="RDO1" s="2" t="s">
        <v>14295</v>
      </c>
      <c r="RDP1" s="2" t="s">
        <v>14296</v>
      </c>
      <c r="RDQ1" s="2" t="s">
        <v>14297</v>
      </c>
      <c r="RDR1" s="2" t="s">
        <v>14298</v>
      </c>
      <c r="RDS1" s="2" t="s">
        <v>14299</v>
      </c>
      <c r="RDT1" s="2" t="s">
        <v>14300</v>
      </c>
      <c r="RDU1" s="2" t="s">
        <v>14301</v>
      </c>
      <c r="RDV1" s="2" t="s">
        <v>14302</v>
      </c>
      <c r="RDW1" s="2" t="s">
        <v>14303</v>
      </c>
      <c r="RDX1" s="2" t="s">
        <v>14304</v>
      </c>
      <c r="RDY1" s="2" t="s">
        <v>14305</v>
      </c>
      <c r="RDZ1" s="2" t="s">
        <v>14306</v>
      </c>
      <c r="REA1" s="2" t="s">
        <v>14307</v>
      </c>
      <c r="REB1" s="2" t="s">
        <v>14308</v>
      </c>
      <c r="REC1" s="2" t="s">
        <v>14309</v>
      </c>
      <c r="RED1" s="2" t="s">
        <v>14310</v>
      </c>
      <c r="REE1" s="2" t="s">
        <v>14311</v>
      </c>
      <c r="REF1" s="2" t="s">
        <v>14312</v>
      </c>
      <c r="REG1" s="2" t="s">
        <v>14313</v>
      </c>
      <c r="REH1" s="2" t="s">
        <v>14314</v>
      </c>
      <c r="REI1" s="2" t="s">
        <v>14315</v>
      </c>
      <c r="REJ1" s="2" t="s">
        <v>14316</v>
      </c>
      <c r="REK1" s="2" t="s">
        <v>14317</v>
      </c>
      <c r="REL1" s="2" t="s">
        <v>14318</v>
      </c>
      <c r="REM1" s="2" t="s">
        <v>14319</v>
      </c>
      <c r="REN1" s="2" t="s">
        <v>14320</v>
      </c>
      <c r="REO1" s="2" t="s">
        <v>14321</v>
      </c>
      <c r="REP1" s="2" t="s">
        <v>14322</v>
      </c>
      <c r="REQ1" s="2" t="s">
        <v>14323</v>
      </c>
      <c r="RER1" s="2" t="s">
        <v>14324</v>
      </c>
      <c r="RES1" s="2" t="s">
        <v>14325</v>
      </c>
      <c r="RET1" s="2" t="s">
        <v>14326</v>
      </c>
      <c r="REU1" s="2" t="s">
        <v>14327</v>
      </c>
      <c r="REV1" s="2" t="s">
        <v>14328</v>
      </c>
      <c r="REW1" s="2" t="s">
        <v>14329</v>
      </c>
      <c r="REX1" s="2" t="s">
        <v>14330</v>
      </c>
      <c r="REY1" s="2" t="s">
        <v>14331</v>
      </c>
      <c r="REZ1" s="2" t="s">
        <v>14332</v>
      </c>
      <c r="RFA1" s="2" t="s">
        <v>14333</v>
      </c>
      <c r="RFB1" s="2" t="s">
        <v>14334</v>
      </c>
      <c r="RFC1" s="2" t="s">
        <v>14335</v>
      </c>
      <c r="RFD1" s="2" t="s">
        <v>14336</v>
      </c>
      <c r="RFE1" s="2" t="s">
        <v>14337</v>
      </c>
      <c r="RFF1" s="2" t="s">
        <v>14338</v>
      </c>
      <c r="RFG1" s="2" t="s">
        <v>14339</v>
      </c>
      <c r="RFH1" s="2" t="s">
        <v>14340</v>
      </c>
      <c r="RFI1" s="2" t="s">
        <v>14341</v>
      </c>
      <c r="RFJ1" s="2" t="s">
        <v>14342</v>
      </c>
      <c r="RFK1" s="2" t="s">
        <v>14343</v>
      </c>
      <c r="RFL1" s="2" t="s">
        <v>14344</v>
      </c>
      <c r="RFM1" s="2" t="s">
        <v>14345</v>
      </c>
      <c r="RFN1" s="2" t="s">
        <v>14346</v>
      </c>
      <c r="RFO1" s="2" t="s">
        <v>14347</v>
      </c>
      <c r="RFP1" s="2" t="s">
        <v>14348</v>
      </c>
      <c r="RFQ1" s="2" t="s">
        <v>14349</v>
      </c>
      <c r="RFR1" s="2" t="s">
        <v>14350</v>
      </c>
      <c r="RFS1" s="2" t="s">
        <v>14351</v>
      </c>
      <c r="RFT1" s="2" t="s">
        <v>14352</v>
      </c>
      <c r="RFU1" s="2" t="s">
        <v>14353</v>
      </c>
      <c r="RFV1" s="2" t="s">
        <v>14354</v>
      </c>
      <c r="RFW1" s="2" t="s">
        <v>14355</v>
      </c>
      <c r="RFX1" s="2" t="s">
        <v>14356</v>
      </c>
      <c r="RFY1" s="2" t="s">
        <v>14357</v>
      </c>
      <c r="RFZ1" s="2" t="s">
        <v>14358</v>
      </c>
      <c r="RGA1" s="2" t="s">
        <v>14359</v>
      </c>
      <c r="RGB1" s="2" t="s">
        <v>14360</v>
      </c>
      <c r="RGC1" s="2" t="s">
        <v>14361</v>
      </c>
      <c r="RGD1" s="2" t="s">
        <v>14362</v>
      </c>
      <c r="RGE1" s="2" t="s">
        <v>14363</v>
      </c>
      <c r="RGF1" s="2" t="s">
        <v>14364</v>
      </c>
      <c r="RGG1" s="2" t="s">
        <v>14365</v>
      </c>
      <c r="RGH1" s="2" t="s">
        <v>14366</v>
      </c>
      <c r="RGI1" s="2" t="s">
        <v>14367</v>
      </c>
      <c r="RGJ1" s="2" t="s">
        <v>14368</v>
      </c>
      <c r="RGK1" s="2" t="s">
        <v>14369</v>
      </c>
      <c r="RGL1" s="2" t="s">
        <v>14370</v>
      </c>
      <c r="RGM1" s="2" t="s">
        <v>14371</v>
      </c>
      <c r="RGN1" s="2" t="s">
        <v>14372</v>
      </c>
      <c r="RGO1" s="2" t="s">
        <v>14373</v>
      </c>
      <c r="RGP1" s="2" t="s">
        <v>14374</v>
      </c>
      <c r="RGQ1" s="2" t="s">
        <v>14375</v>
      </c>
      <c r="RGR1" s="2" t="s">
        <v>14376</v>
      </c>
      <c r="RGS1" s="2" t="s">
        <v>14377</v>
      </c>
      <c r="RGT1" s="2" t="s">
        <v>14378</v>
      </c>
      <c r="RGU1" s="2" t="s">
        <v>14379</v>
      </c>
      <c r="RGV1" s="2" t="s">
        <v>14380</v>
      </c>
      <c r="RGW1" s="2" t="s">
        <v>14381</v>
      </c>
      <c r="RGX1" s="2" t="s">
        <v>14382</v>
      </c>
      <c r="RGY1" s="2" t="s">
        <v>14383</v>
      </c>
      <c r="RGZ1" s="2" t="s">
        <v>14384</v>
      </c>
      <c r="RHA1" s="2" t="s">
        <v>14385</v>
      </c>
      <c r="RHB1" s="2" t="s">
        <v>14386</v>
      </c>
      <c r="RHC1" s="2" t="s">
        <v>14387</v>
      </c>
      <c r="RHD1" s="2" t="s">
        <v>14388</v>
      </c>
      <c r="RHE1" s="2" t="s">
        <v>14389</v>
      </c>
      <c r="RHF1" s="2" t="s">
        <v>14390</v>
      </c>
      <c r="RHG1" s="2" t="s">
        <v>14391</v>
      </c>
      <c r="RHH1" s="2" t="s">
        <v>14392</v>
      </c>
      <c r="RHI1" s="2" t="s">
        <v>14393</v>
      </c>
      <c r="RHJ1" s="2" t="s">
        <v>14394</v>
      </c>
      <c r="RHK1" s="2" t="s">
        <v>14395</v>
      </c>
      <c r="RHL1" s="2" t="s">
        <v>14396</v>
      </c>
      <c r="RHM1" s="2" t="s">
        <v>14397</v>
      </c>
      <c r="RHN1" s="2" t="s">
        <v>14398</v>
      </c>
      <c r="RHO1" s="2" t="s">
        <v>14399</v>
      </c>
      <c r="RHP1" s="2" t="s">
        <v>14400</v>
      </c>
      <c r="RHQ1" s="2" t="s">
        <v>14401</v>
      </c>
      <c r="RHR1" s="2" t="s">
        <v>14402</v>
      </c>
      <c r="RHS1" s="2" t="s">
        <v>14403</v>
      </c>
      <c r="RHT1" s="2" t="s">
        <v>14404</v>
      </c>
      <c r="RHU1" s="2" t="s">
        <v>14405</v>
      </c>
      <c r="RHV1" s="2" t="s">
        <v>14406</v>
      </c>
      <c r="RHW1" s="2" t="s">
        <v>14407</v>
      </c>
      <c r="RHX1" s="2" t="s">
        <v>14408</v>
      </c>
      <c r="RHY1" s="2" t="s">
        <v>14409</v>
      </c>
      <c r="RHZ1" s="2" t="s">
        <v>14410</v>
      </c>
      <c r="RIA1" s="2" t="s">
        <v>14411</v>
      </c>
      <c r="RIB1" s="2" t="s">
        <v>14412</v>
      </c>
      <c r="RIC1" s="2" t="s">
        <v>14413</v>
      </c>
      <c r="RID1" s="2" t="s">
        <v>14414</v>
      </c>
      <c r="RIE1" s="2" t="s">
        <v>14415</v>
      </c>
      <c r="RIF1" s="2" t="s">
        <v>14416</v>
      </c>
      <c r="RIG1" s="2" t="s">
        <v>14417</v>
      </c>
      <c r="RIH1" s="2" t="s">
        <v>14418</v>
      </c>
      <c r="RII1" s="2" t="s">
        <v>14419</v>
      </c>
      <c r="RIJ1" s="2" t="s">
        <v>14420</v>
      </c>
      <c r="RIK1" s="2" t="s">
        <v>14421</v>
      </c>
      <c r="RIL1" s="2" t="s">
        <v>14422</v>
      </c>
      <c r="RIM1" s="2" t="s">
        <v>14423</v>
      </c>
      <c r="RIN1" s="2" t="s">
        <v>14424</v>
      </c>
      <c r="RIO1" s="2" t="s">
        <v>14425</v>
      </c>
      <c r="RIP1" s="2" t="s">
        <v>14426</v>
      </c>
      <c r="RIQ1" s="2" t="s">
        <v>14427</v>
      </c>
      <c r="RIR1" s="2" t="s">
        <v>14428</v>
      </c>
      <c r="RIS1" s="2" t="s">
        <v>14429</v>
      </c>
      <c r="RIT1" s="2" t="s">
        <v>14430</v>
      </c>
      <c r="RIU1" s="2" t="s">
        <v>14431</v>
      </c>
      <c r="RIV1" s="2" t="s">
        <v>14432</v>
      </c>
      <c r="RIW1" s="2" t="s">
        <v>14433</v>
      </c>
      <c r="RIX1" s="2" t="s">
        <v>14434</v>
      </c>
      <c r="RIY1" s="2" t="s">
        <v>14435</v>
      </c>
      <c r="RIZ1" s="2" t="s">
        <v>14436</v>
      </c>
      <c r="RJA1" s="2" t="s">
        <v>14437</v>
      </c>
      <c r="RJB1" s="2" t="s">
        <v>14438</v>
      </c>
      <c r="RJC1" s="2" t="s">
        <v>14439</v>
      </c>
      <c r="RJD1" s="2" t="s">
        <v>14440</v>
      </c>
      <c r="RJE1" s="2" t="s">
        <v>14441</v>
      </c>
      <c r="RJF1" s="2" t="s">
        <v>14442</v>
      </c>
      <c r="RJG1" s="2" t="s">
        <v>14443</v>
      </c>
      <c r="RJH1" s="2" t="s">
        <v>14444</v>
      </c>
      <c r="RJI1" s="2" t="s">
        <v>14445</v>
      </c>
      <c r="RJJ1" s="2" t="s">
        <v>14446</v>
      </c>
      <c r="RJK1" s="2" t="s">
        <v>14447</v>
      </c>
      <c r="RJL1" s="2" t="s">
        <v>14448</v>
      </c>
      <c r="RJM1" s="2" t="s">
        <v>14449</v>
      </c>
      <c r="RJN1" s="2" t="s">
        <v>14450</v>
      </c>
      <c r="RJO1" s="2" t="s">
        <v>14451</v>
      </c>
      <c r="RJP1" s="2" t="s">
        <v>14452</v>
      </c>
      <c r="RJQ1" s="2" t="s">
        <v>14453</v>
      </c>
      <c r="RJR1" s="2" t="s">
        <v>14454</v>
      </c>
      <c r="RJS1" s="2" t="s">
        <v>14455</v>
      </c>
      <c r="RJT1" s="2" t="s">
        <v>14456</v>
      </c>
      <c r="RJU1" s="2" t="s">
        <v>14457</v>
      </c>
      <c r="RJV1" s="2" t="s">
        <v>14458</v>
      </c>
      <c r="RJW1" s="2" t="s">
        <v>14459</v>
      </c>
      <c r="RJX1" s="2" t="s">
        <v>14460</v>
      </c>
      <c r="RJY1" s="2" t="s">
        <v>14461</v>
      </c>
      <c r="RJZ1" s="2" t="s">
        <v>14462</v>
      </c>
      <c r="RKA1" s="2" t="s">
        <v>14463</v>
      </c>
      <c r="RKB1" s="2" t="s">
        <v>14464</v>
      </c>
      <c r="RKC1" s="2" t="s">
        <v>14465</v>
      </c>
      <c r="RKD1" s="2" t="s">
        <v>14466</v>
      </c>
      <c r="RKE1" s="2" t="s">
        <v>14467</v>
      </c>
      <c r="RKF1" s="2" t="s">
        <v>14468</v>
      </c>
      <c r="RKG1" s="2" t="s">
        <v>14469</v>
      </c>
      <c r="RKH1" s="2" t="s">
        <v>14470</v>
      </c>
      <c r="RKI1" s="2" t="s">
        <v>14471</v>
      </c>
      <c r="RKJ1" s="2" t="s">
        <v>14472</v>
      </c>
      <c r="RKK1" s="2" t="s">
        <v>14473</v>
      </c>
      <c r="RKL1" s="2" t="s">
        <v>14474</v>
      </c>
      <c r="RKM1" s="2" t="s">
        <v>14475</v>
      </c>
      <c r="RKN1" s="2" t="s">
        <v>14476</v>
      </c>
      <c r="RKO1" s="2" t="s">
        <v>14477</v>
      </c>
      <c r="RKP1" s="2" t="s">
        <v>14478</v>
      </c>
      <c r="RKQ1" s="2" t="s">
        <v>14479</v>
      </c>
      <c r="RKR1" s="2" t="s">
        <v>14480</v>
      </c>
      <c r="RKS1" s="2" t="s">
        <v>14481</v>
      </c>
      <c r="RKT1" s="2" t="s">
        <v>14482</v>
      </c>
      <c r="RKU1" s="2" t="s">
        <v>14483</v>
      </c>
      <c r="RKV1" s="2" t="s">
        <v>14484</v>
      </c>
      <c r="RKW1" s="2" t="s">
        <v>14485</v>
      </c>
      <c r="RKX1" s="2" t="s">
        <v>14486</v>
      </c>
      <c r="RKY1" s="2" t="s">
        <v>14487</v>
      </c>
      <c r="RKZ1" s="2" t="s">
        <v>14488</v>
      </c>
      <c r="RLA1" s="2" t="s">
        <v>14489</v>
      </c>
      <c r="RLB1" s="2" t="s">
        <v>14490</v>
      </c>
      <c r="RLC1" s="2" t="s">
        <v>14491</v>
      </c>
      <c r="RLD1" s="2" t="s">
        <v>14492</v>
      </c>
      <c r="RLE1" s="2" t="s">
        <v>14493</v>
      </c>
      <c r="RLF1" s="2" t="s">
        <v>14494</v>
      </c>
      <c r="RLG1" s="2" t="s">
        <v>14495</v>
      </c>
      <c r="RLH1" s="2" t="s">
        <v>14496</v>
      </c>
      <c r="RLI1" s="2" t="s">
        <v>14497</v>
      </c>
      <c r="RLJ1" s="2" t="s">
        <v>14498</v>
      </c>
      <c r="RLK1" s="2" t="s">
        <v>14499</v>
      </c>
      <c r="RLL1" s="2" t="s">
        <v>14500</v>
      </c>
      <c r="RLM1" s="2" t="s">
        <v>14501</v>
      </c>
      <c r="RLN1" s="2" t="s">
        <v>14502</v>
      </c>
      <c r="RLO1" s="2" t="s">
        <v>14503</v>
      </c>
      <c r="RLP1" s="2" t="s">
        <v>14504</v>
      </c>
      <c r="RLQ1" s="2" t="s">
        <v>14505</v>
      </c>
      <c r="RLR1" s="2" t="s">
        <v>14506</v>
      </c>
      <c r="RLS1" s="2" t="s">
        <v>14507</v>
      </c>
      <c r="RLT1" s="2" t="s">
        <v>14508</v>
      </c>
      <c r="RLU1" s="2" t="s">
        <v>14509</v>
      </c>
      <c r="RLV1" s="2" t="s">
        <v>14510</v>
      </c>
      <c r="RLW1" s="2" t="s">
        <v>14511</v>
      </c>
      <c r="RLX1" s="2" t="s">
        <v>14512</v>
      </c>
      <c r="RLY1" s="2" t="s">
        <v>14513</v>
      </c>
      <c r="RLZ1" s="2" t="s">
        <v>14514</v>
      </c>
      <c r="RMA1" s="2" t="s">
        <v>14515</v>
      </c>
      <c r="RMB1" s="2" t="s">
        <v>14516</v>
      </c>
      <c r="RMC1" s="2" t="s">
        <v>14517</v>
      </c>
      <c r="RMD1" s="2" t="s">
        <v>14518</v>
      </c>
      <c r="RME1" s="2" t="s">
        <v>14519</v>
      </c>
      <c r="RMF1" s="2" t="s">
        <v>14520</v>
      </c>
      <c r="RMG1" s="2" t="s">
        <v>14521</v>
      </c>
      <c r="RMH1" s="2" t="s">
        <v>14522</v>
      </c>
      <c r="RMI1" s="2" t="s">
        <v>14523</v>
      </c>
      <c r="RMJ1" s="2" t="s">
        <v>14524</v>
      </c>
      <c r="RMK1" s="2" t="s">
        <v>14525</v>
      </c>
      <c r="RML1" s="2" t="s">
        <v>14526</v>
      </c>
      <c r="RMM1" s="2" t="s">
        <v>14527</v>
      </c>
      <c r="RMN1" s="2" t="s">
        <v>14528</v>
      </c>
      <c r="RMO1" s="2" t="s">
        <v>14529</v>
      </c>
      <c r="RMP1" s="2" t="s">
        <v>14530</v>
      </c>
      <c r="RMQ1" s="2" t="s">
        <v>14531</v>
      </c>
      <c r="RMR1" s="2" t="s">
        <v>14532</v>
      </c>
      <c r="RMS1" s="2" t="s">
        <v>14533</v>
      </c>
      <c r="RMT1" s="2" t="s">
        <v>14534</v>
      </c>
      <c r="RMU1" s="2" t="s">
        <v>14535</v>
      </c>
      <c r="RMV1" s="2" t="s">
        <v>14536</v>
      </c>
      <c r="RMW1" s="2" t="s">
        <v>14537</v>
      </c>
      <c r="RMX1" s="2" t="s">
        <v>14538</v>
      </c>
      <c r="RMY1" s="2" t="s">
        <v>14539</v>
      </c>
      <c r="RMZ1" s="2" t="s">
        <v>14540</v>
      </c>
      <c r="RNA1" s="2" t="s">
        <v>14541</v>
      </c>
      <c r="RNB1" s="2" t="s">
        <v>14542</v>
      </c>
      <c r="RNC1" s="2" t="s">
        <v>14543</v>
      </c>
      <c r="RND1" s="2" t="s">
        <v>14544</v>
      </c>
      <c r="RNE1" s="2" t="s">
        <v>14545</v>
      </c>
      <c r="RNF1" s="2" t="s">
        <v>14546</v>
      </c>
      <c r="RNG1" s="2" t="s">
        <v>14547</v>
      </c>
      <c r="RNH1" s="2" t="s">
        <v>14548</v>
      </c>
      <c r="RNI1" s="2" t="s">
        <v>14549</v>
      </c>
      <c r="RNJ1" s="2" t="s">
        <v>14550</v>
      </c>
      <c r="RNK1" s="2" t="s">
        <v>14551</v>
      </c>
      <c r="RNL1" s="2" t="s">
        <v>14552</v>
      </c>
      <c r="RNM1" s="2" t="s">
        <v>14553</v>
      </c>
      <c r="RNN1" s="2" t="s">
        <v>14554</v>
      </c>
      <c r="RNO1" s="2" t="s">
        <v>14555</v>
      </c>
      <c r="RNP1" s="2" t="s">
        <v>14556</v>
      </c>
      <c r="RNQ1" s="2" t="s">
        <v>14557</v>
      </c>
      <c r="RNR1" s="2" t="s">
        <v>14558</v>
      </c>
      <c r="RNS1" s="2" t="s">
        <v>14559</v>
      </c>
      <c r="RNT1" s="2" t="s">
        <v>14560</v>
      </c>
      <c r="RNU1" s="2" t="s">
        <v>14561</v>
      </c>
      <c r="RNV1" s="2" t="s">
        <v>14562</v>
      </c>
      <c r="RNW1" s="2" t="s">
        <v>14563</v>
      </c>
      <c r="RNX1" s="2" t="s">
        <v>14564</v>
      </c>
      <c r="RNY1" s="2" t="s">
        <v>14565</v>
      </c>
      <c r="RNZ1" s="2" t="s">
        <v>14566</v>
      </c>
      <c r="ROA1" s="2" t="s">
        <v>14567</v>
      </c>
      <c r="ROB1" s="2" t="s">
        <v>14568</v>
      </c>
      <c r="ROC1" s="2" t="s">
        <v>14569</v>
      </c>
      <c r="ROD1" s="2" t="s">
        <v>14570</v>
      </c>
      <c r="ROE1" s="2" t="s">
        <v>14571</v>
      </c>
      <c r="ROF1" s="2" t="s">
        <v>14572</v>
      </c>
      <c r="ROG1" s="2" t="s">
        <v>14573</v>
      </c>
      <c r="ROH1" s="2" t="s">
        <v>14574</v>
      </c>
      <c r="ROI1" s="2" t="s">
        <v>14575</v>
      </c>
      <c r="ROJ1" s="2" t="s">
        <v>14576</v>
      </c>
      <c r="ROK1" s="2" t="s">
        <v>14577</v>
      </c>
      <c r="ROL1" s="2" t="s">
        <v>14578</v>
      </c>
      <c r="ROM1" s="2" t="s">
        <v>14579</v>
      </c>
      <c r="RON1" s="2" t="s">
        <v>14580</v>
      </c>
      <c r="ROO1" s="2" t="s">
        <v>14581</v>
      </c>
      <c r="ROP1" s="2" t="s">
        <v>14582</v>
      </c>
      <c r="ROQ1" s="2" t="s">
        <v>14583</v>
      </c>
      <c r="ROR1" s="2" t="s">
        <v>14584</v>
      </c>
      <c r="ROS1" s="2" t="s">
        <v>14585</v>
      </c>
      <c r="ROT1" s="2" t="s">
        <v>14586</v>
      </c>
      <c r="ROU1" s="2" t="s">
        <v>14587</v>
      </c>
      <c r="ROV1" s="2" t="s">
        <v>14588</v>
      </c>
      <c r="ROW1" s="2" t="s">
        <v>14589</v>
      </c>
      <c r="ROX1" s="2" t="s">
        <v>14590</v>
      </c>
      <c r="ROY1" s="2" t="s">
        <v>14591</v>
      </c>
      <c r="ROZ1" s="2" t="s">
        <v>14592</v>
      </c>
      <c r="RPA1" s="2" t="s">
        <v>14593</v>
      </c>
      <c r="RPB1" s="2" t="s">
        <v>14594</v>
      </c>
      <c r="RPC1" s="2" t="s">
        <v>14595</v>
      </c>
      <c r="RPD1" s="2" t="s">
        <v>14596</v>
      </c>
      <c r="RPE1" s="2" t="s">
        <v>14597</v>
      </c>
      <c r="RPF1" s="2" t="s">
        <v>14598</v>
      </c>
      <c r="RPG1" s="2" t="s">
        <v>14599</v>
      </c>
      <c r="RPH1" s="2" t="s">
        <v>14600</v>
      </c>
      <c r="RPI1" s="2" t="s">
        <v>14601</v>
      </c>
      <c r="RPJ1" s="2" t="s">
        <v>14602</v>
      </c>
      <c r="RPK1" s="2" t="s">
        <v>14603</v>
      </c>
      <c r="RPL1" s="2" t="s">
        <v>14604</v>
      </c>
      <c r="RPM1" s="2" t="s">
        <v>14605</v>
      </c>
      <c r="RPN1" s="2" t="s">
        <v>14606</v>
      </c>
      <c r="RPO1" s="2" t="s">
        <v>14607</v>
      </c>
      <c r="RPP1" s="2" t="s">
        <v>14608</v>
      </c>
      <c r="RPQ1" s="2" t="s">
        <v>14609</v>
      </c>
      <c r="RPR1" s="2" t="s">
        <v>14610</v>
      </c>
      <c r="RPS1" s="2" t="s">
        <v>14611</v>
      </c>
      <c r="RPT1" s="2" t="s">
        <v>14612</v>
      </c>
      <c r="RPU1" s="2" t="s">
        <v>14613</v>
      </c>
      <c r="RPV1" s="2" t="s">
        <v>14614</v>
      </c>
      <c r="RPW1" s="2" t="s">
        <v>14615</v>
      </c>
      <c r="RPX1" s="2" t="s">
        <v>14616</v>
      </c>
      <c r="RPY1" s="2" t="s">
        <v>14617</v>
      </c>
      <c r="RPZ1" s="2" t="s">
        <v>14618</v>
      </c>
      <c r="RQA1" s="2" t="s">
        <v>14619</v>
      </c>
      <c r="RQB1" s="2" t="s">
        <v>14620</v>
      </c>
      <c r="RQC1" s="2" t="s">
        <v>14621</v>
      </c>
      <c r="RQD1" s="2" t="s">
        <v>14622</v>
      </c>
      <c r="RQE1" s="2" t="s">
        <v>14623</v>
      </c>
      <c r="RQF1" s="2" t="s">
        <v>14624</v>
      </c>
      <c r="RQG1" s="2" t="s">
        <v>14625</v>
      </c>
      <c r="RQH1" s="2" t="s">
        <v>14626</v>
      </c>
      <c r="RQI1" s="2" t="s">
        <v>14627</v>
      </c>
      <c r="RQJ1" s="2" t="s">
        <v>14628</v>
      </c>
      <c r="RQK1" s="2" t="s">
        <v>14629</v>
      </c>
      <c r="RQL1" s="2" t="s">
        <v>14630</v>
      </c>
      <c r="RQM1" s="2" t="s">
        <v>14631</v>
      </c>
      <c r="RQN1" s="2" t="s">
        <v>14632</v>
      </c>
      <c r="RQO1" s="2" t="s">
        <v>14633</v>
      </c>
      <c r="RQP1" s="2" t="s">
        <v>14634</v>
      </c>
      <c r="RQQ1" s="2" t="s">
        <v>14635</v>
      </c>
      <c r="RQR1" s="2" t="s">
        <v>14636</v>
      </c>
      <c r="RQS1" s="2" t="s">
        <v>14637</v>
      </c>
      <c r="RQT1" s="2" t="s">
        <v>14638</v>
      </c>
      <c r="RQU1" s="2" t="s">
        <v>14639</v>
      </c>
      <c r="RQV1" s="2" t="s">
        <v>14640</v>
      </c>
      <c r="RQW1" s="2" t="s">
        <v>14641</v>
      </c>
      <c r="RQX1" s="2" t="s">
        <v>14642</v>
      </c>
      <c r="RQY1" s="2" t="s">
        <v>14643</v>
      </c>
      <c r="RQZ1" s="2" t="s">
        <v>14644</v>
      </c>
      <c r="RRA1" s="2" t="s">
        <v>14645</v>
      </c>
      <c r="RRB1" s="2" t="s">
        <v>14646</v>
      </c>
      <c r="RRC1" s="2" t="s">
        <v>14647</v>
      </c>
      <c r="RRD1" s="2" t="s">
        <v>14648</v>
      </c>
      <c r="RRE1" s="2" t="s">
        <v>14649</v>
      </c>
      <c r="RRF1" s="2" t="s">
        <v>14650</v>
      </c>
      <c r="RRG1" s="2" t="s">
        <v>14651</v>
      </c>
      <c r="RRH1" s="2" t="s">
        <v>14652</v>
      </c>
      <c r="RRI1" s="2" t="s">
        <v>14653</v>
      </c>
      <c r="RRJ1" s="2" t="s">
        <v>14654</v>
      </c>
      <c r="RRK1" s="2" t="s">
        <v>14655</v>
      </c>
      <c r="RRL1" s="2" t="s">
        <v>14656</v>
      </c>
      <c r="RRM1" s="2" t="s">
        <v>14657</v>
      </c>
      <c r="RRN1" s="2" t="s">
        <v>14658</v>
      </c>
      <c r="RRO1" s="2" t="s">
        <v>14659</v>
      </c>
      <c r="RRP1" s="2" t="s">
        <v>14660</v>
      </c>
      <c r="RRQ1" s="2" t="s">
        <v>14661</v>
      </c>
      <c r="RRR1" s="2" t="s">
        <v>14662</v>
      </c>
      <c r="RRS1" s="2" t="s">
        <v>14663</v>
      </c>
      <c r="RRT1" s="2" t="s">
        <v>14664</v>
      </c>
      <c r="RRU1" s="2" t="s">
        <v>14665</v>
      </c>
      <c r="RRV1" s="2" t="s">
        <v>14666</v>
      </c>
      <c r="RRW1" s="2" t="s">
        <v>14667</v>
      </c>
      <c r="RRX1" s="2" t="s">
        <v>14668</v>
      </c>
      <c r="RRY1" s="2" t="s">
        <v>14669</v>
      </c>
      <c r="RRZ1" s="2" t="s">
        <v>14670</v>
      </c>
      <c r="RSA1" s="2" t="s">
        <v>14671</v>
      </c>
      <c r="RSB1" s="2" t="s">
        <v>14672</v>
      </c>
      <c r="RSC1" s="2" t="s">
        <v>14673</v>
      </c>
      <c r="RSD1" s="2" t="s">
        <v>14674</v>
      </c>
      <c r="RSE1" s="2" t="s">
        <v>14675</v>
      </c>
      <c r="RSF1" s="2" t="s">
        <v>14676</v>
      </c>
      <c r="RSG1" s="2" t="s">
        <v>14677</v>
      </c>
      <c r="RSH1" s="2" t="s">
        <v>14678</v>
      </c>
      <c r="RSI1" s="2" t="s">
        <v>14679</v>
      </c>
      <c r="RSJ1" s="2" t="s">
        <v>14680</v>
      </c>
      <c r="RSK1" s="2" t="s">
        <v>14681</v>
      </c>
      <c r="RSL1" s="2" t="s">
        <v>14682</v>
      </c>
      <c r="RSM1" s="2" t="s">
        <v>14683</v>
      </c>
      <c r="RSN1" s="2" t="s">
        <v>14684</v>
      </c>
      <c r="RSO1" s="2" t="s">
        <v>14685</v>
      </c>
      <c r="RSP1" s="2" t="s">
        <v>14686</v>
      </c>
      <c r="RSQ1" s="2" t="s">
        <v>14687</v>
      </c>
      <c r="RSR1" s="2" t="s">
        <v>14688</v>
      </c>
      <c r="RSS1" s="2" t="s">
        <v>14689</v>
      </c>
      <c r="RST1" s="2" t="s">
        <v>14690</v>
      </c>
      <c r="RSU1" s="2" t="s">
        <v>14691</v>
      </c>
      <c r="RSV1" s="2" t="s">
        <v>14692</v>
      </c>
      <c r="RSW1" s="2" t="s">
        <v>14693</v>
      </c>
      <c r="RSX1" s="2" t="s">
        <v>14694</v>
      </c>
      <c r="RSY1" s="2" t="s">
        <v>14695</v>
      </c>
      <c r="RSZ1" s="2" t="s">
        <v>14696</v>
      </c>
      <c r="RTA1" s="2" t="s">
        <v>14697</v>
      </c>
      <c r="RTB1" s="2" t="s">
        <v>14698</v>
      </c>
      <c r="RTC1" s="2" t="s">
        <v>14699</v>
      </c>
      <c r="RTD1" s="2" t="s">
        <v>14700</v>
      </c>
      <c r="RTE1" s="2" t="s">
        <v>14701</v>
      </c>
      <c r="RTF1" s="2" t="s">
        <v>14702</v>
      </c>
      <c r="RTG1" s="2" t="s">
        <v>14703</v>
      </c>
      <c r="RTH1" s="2" t="s">
        <v>14704</v>
      </c>
      <c r="RTI1" s="2" t="s">
        <v>14705</v>
      </c>
      <c r="RTJ1" s="2" t="s">
        <v>14706</v>
      </c>
      <c r="RTK1" s="2" t="s">
        <v>14707</v>
      </c>
      <c r="RTL1" s="2" t="s">
        <v>14708</v>
      </c>
      <c r="RTM1" s="2" t="s">
        <v>14709</v>
      </c>
      <c r="RTN1" s="2" t="s">
        <v>14710</v>
      </c>
      <c r="RTO1" s="2" t="s">
        <v>14711</v>
      </c>
      <c r="RTP1" s="2" t="s">
        <v>14712</v>
      </c>
      <c r="RTQ1" s="2" t="s">
        <v>14713</v>
      </c>
      <c r="RTR1" s="2" t="s">
        <v>14714</v>
      </c>
      <c r="RTS1" s="2" t="s">
        <v>14715</v>
      </c>
      <c r="RTT1" s="2" t="s">
        <v>14716</v>
      </c>
      <c r="RTU1" s="2" t="s">
        <v>14717</v>
      </c>
      <c r="RTV1" s="2" t="s">
        <v>14718</v>
      </c>
      <c r="RTW1" s="2" t="s">
        <v>14719</v>
      </c>
      <c r="RTX1" s="2" t="s">
        <v>14720</v>
      </c>
      <c r="RTY1" s="2" t="s">
        <v>14721</v>
      </c>
      <c r="RTZ1" s="2" t="s">
        <v>14722</v>
      </c>
      <c r="RUA1" s="2" t="s">
        <v>14723</v>
      </c>
      <c r="RUB1" s="2" t="s">
        <v>14724</v>
      </c>
      <c r="RUC1" s="2" t="s">
        <v>14725</v>
      </c>
      <c r="RUD1" s="2" t="s">
        <v>14726</v>
      </c>
      <c r="RUE1" s="2" t="s">
        <v>14727</v>
      </c>
      <c r="RUF1" s="2" t="s">
        <v>14728</v>
      </c>
      <c r="RUG1" s="2" t="s">
        <v>14729</v>
      </c>
      <c r="RUH1" s="2" t="s">
        <v>14730</v>
      </c>
      <c r="RUI1" s="2" t="s">
        <v>14731</v>
      </c>
      <c r="RUJ1" s="2" t="s">
        <v>14732</v>
      </c>
      <c r="RUK1" s="2" t="s">
        <v>14733</v>
      </c>
      <c r="RUL1" s="2" t="s">
        <v>14734</v>
      </c>
      <c r="RUM1" s="2" t="s">
        <v>14735</v>
      </c>
      <c r="RUN1" s="2" t="s">
        <v>14736</v>
      </c>
      <c r="RUO1" s="2" t="s">
        <v>14737</v>
      </c>
      <c r="RUP1" s="2" t="s">
        <v>14738</v>
      </c>
      <c r="RUQ1" s="2" t="s">
        <v>14739</v>
      </c>
      <c r="RUR1" s="2" t="s">
        <v>14740</v>
      </c>
      <c r="RUS1" s="2" t="s">
        <v>14741</v>
      </c>
      <c r="RUT1" s="2" t="s">
        <v>14742</v>
      </c>
      <c r="RUU1" s="2" t="s">
        <v>14743</v>
      </c>
      <c r="RUV1" s="2" t="s">
        <v>14744</v>
      </c>
      <c r="RUW1" s="2" t="s">
        <v>14745</v>
      </c>
      <c r="RUX1" s="2" t="s">
        <v>14746</v>
      </c>
      <c r="RUY1" s="2" t="s">
        <v>14747</v>
      </c>
      <c r="RUZ1" s="2" t="s">
        <v>14748</v>
      </c>
      <c r="RVA1" s="2" t="s">
        <v>14749</v>
      </c>
      <c r="RVB1" s="2" t="s">
        <v>14750</v>
      </c>
      <c r="RVC1" s="2" t="s">
        <v>14751</v>
      </c>
      <c r="RVD1" s="2" t="s">
        <v>14752</v>
      </c>
      <c r="RVE1" s="2" t="s">
        <v>14753</v>
      </c>
      <c r="RVF1" s="2" t="s">
        <v>14754</v>
      </c>
      <c r="RVG1" s="2" t="s">
        <v>14755</v>
      </c>
      <c r="RVH1" s="2" t="s">
        <v>14756</v>
      </c>
      <c r="RVI1" s="2" t="s">
        <v>14757</v>
      </c>
      <c r="RVJ1" s="2" t="s">
        <v>14758</v>
      </c>
      <c r="RVK1" s="2" t="s">
        <v>14759</v>
      </c>
      <c r="RVL1" s="2" t="s">
        <v>14760</v>
      </c>
      <c r="RVM1" s="2" t="s">
        <v>14761</v>
      </c>
      <c r="RVN1" s="2" t="s">
        <v>14762</v>
      </c>
      <c r="RVO1" s="2" t="s">
        <v>14763</v>
      </c>
      <c r="RVP1" s="2" t="s">
        <v>14764</v>
      </c>
      <c r="RVQ1" s="2" t="s">
        <v>14765</v>
      </c>
      <c r="RVR1" s="2" t="s">
        <v>14766</v>
      </c>
      <c r="RVS1" s="2" t="s">
        <v>14767</v>
      </c>
      <c r="RVT1" s="2" t="s">
        <v>14768</v>
      </c>
      <c r="RVU1" s="2" t="s">
        <v>14769</v>
      </c>
      <c r="RVV1" s="2" t="s">
        <v>14770</v>
      </c>
      <c r="RVW1" s="2" t="s">
        <v>14771</v>
      </c>
      <c r="RVX1" s="2" t="s">
        <v>14772</v>
      </c>
      <c r="RVY1" s="2" t="s">
        <v>14773</v>
      </c>
      <c r="RVZ1" s="2" t="s">
        <v>14774</v>
      </c>
      <c r="RWA1" s="2" t="s">
        <v>14775</v>
      </c>
      <c r="RWB1" s="2" t="s">
        <v>14776</v>
      </c>
      <c r="RWC1" s="2" t="s">
        <v>14777</v>
      </c>
      <c r="RWD1" s="2" t="s">
        <v>14778</v>
      </c>
      <c r="RWE1" s="2" t="s">
        <v>14779</v>
      </c>
      <c r="RWF1" s="2" t="s">
        <v>14780</v>
      </c>
      <c r="RWG1" s="2" t="s">
        <v>14781</v>
      </c>
      <c r="RWH1" s="2" t="s">
        <v>14782</v>
      </c>
      <c r="RWI1" s="2" t="s">
        <v>14783</v>
      </c>
      <c r="RWJ1" s="2" t="s">
        <v>14784</v>
      </c>
      <c r="RWK1" s="2" t="s">
        <v>14785</v>
      </c>
      <c r="RWL1" s="2" t="s">
        <v>14786</v>
      </c>
      <c r="RWM1" s="2" t="s">
        <v>14787</v>
      </c>
      <c r="RWN1" s="2" t="s">
        <v>14788</v>
      </c>
      <c r="RWO1" s="2" t="s">
        <v>14789</v>
      </c>
      <c r="RWP1" s="2" t="s">
        <v>14790</v>
      </c>
      <c r="RWQ1" s="2" t="s">
        <v>14791</v>
      </c>
      <c r="RWR1" s="2" t="s">
        <v>14792</v>
      </c>
      <c r="RWS1" s="2" t="s">
        <v>14793</v>
      </c>
      <c r="RWT1" s="2" t="s">
        <v>14794</v>
      </c>
      <c r="RWU1" s="2" t="s">
        <v>14795</v>
      </c>
      <c r="RWV1" s="2" t="s">
        <v>14796</v>
      </c>
      <c r="RWW1" s="2" t="s">
        <v>14797</v>
      </c>
      <c r="RWX1" s="2" t="s">
        <v>14798</v>
      </c>
      <c r="RWY1" s="2" t="s">
        <v>14799</v>
      </c>
      <c r="RWZ1" s="2" t="s">
        <v>14800</v>
      </c>
      <c r="RXA1" s="2" t="s">
        <v>14801</v>
      </c>
      <c r="RXB1" s="2" t="s">
        <v>14802</v>
      </c>
      <c r="RXC1" s="2" t="s">
        <v>14803</v>
      </c>
      <c r="RXD1" s="2" t="s">
        <v>14804</v>
      </c>
      <c r="RXE1" s="2" t="s">
        <v>14805</v>
      </c>
      <c r="RXF1" s="2" t="s">
        <v>14806</v>
      </c>
      <c r="RXG1" s="2" t="s">
        <v>14807</v>
      </c>
      <c r="RXH1" s="2" t="s">
        <v>14808</v>
      </c>
      <c r="RXI1" s="2" t="s">
        <v>14809</v>
      </c>
      <c r="RXJ1" s="2" t="s">
        <v>14810</v>
      </c>
      <c r="RXK1" s="2" t="s">
        <v>14811</v>
      </c>
      <c r="RXL1" s="2" t="s">
        <v>14812</v>
      </c>
      <c r="RXM1" s="2" t="s">
        <v>14813</v>
      </c>
      <c r="RXN1" s="2" t="s">
        <v>14814</v>
      </c>
      <c r="RXO1" s="2" t="s">
        <v>14815</v>
      </c>
      <c r="RXP1" s="2" t="s">
        <v>14816</v>
      </c>
      <c r="RXQ1" s="2" t="s">
        <v>14817</v>
      </c>
      <c r="RXR1" s="2" t="s">
        <v>14818</v>
      </c>
      <c r="RXS1" s="2" t="s">
        <v>14819</v>
      </c>
      <c r="RXT1" s="2" t="s">
        <v>14820</v>
      </c>
      <c r="RXU1" s="2" t="s">
        <v>14821</v>
      </c>
      <c r="RXV1" s="2" t="s">
        <v>14822</v>
      </c>
      <c r="RXW1" s="2" t="s">
        <v>14823</v>
      </c>
      <c r="RXX1" s="2" t="s">
        <v>14824</v>
      </c>
      <c r="RXY1" s="2" t="s">
        <v>14825</v>
      </c>
      <c r="RXZ1" s="2" t="s">
        <v>14826</v>
      </c>
      <c r="RYA1" s="2" t="s">
        <v>14827</v>
      </c>
      <c r="RYB1" s="2" t="s">
        <v>14828</v>
      </c>
      <c r="RYC1" s="2" t="s">
        <v>14829</v>
      </c>
      <c r="RYD1" s="2" t="s">
        <v>14830</v>
      </c>
      <c r="RYE1" s="2" t="s">
        <v>14831</v>
      </c>
      <c r="RYF1" s="2" t="s">
        <v>14832</v>
      </c>
      <c r="RYG1" s="2" t="s">
        <v>14833</v>
      </c>
      <c r="RYH1" s="2" t="s">
        <v>14834</v>
      </c>
      <c r="RYI1" s="2" t="s">
        <v>14835</v>
      </c>
      <c r="RYJ1" s="2" t="s">
        <v>14836</v>
      </c>
      <c r="RYK1" s="2" t="s">
        <v>14837</v>
      </c>
      <c r="RYL1" s="2" t="s">
        <v>14838</v>
      </c>
      <c r="RYM1" s="2" t="s">
        <v>14839</v>
      </c>
      <c r="RYN1" s="2" t="s">
        <v>14840</v>
      </c>
      <c r="RYO1" s="2" t="s">
        <v>14841</v>
      </c>
      <c r="RYP1" s="2" t="s">
        <v>14842</v>
      </c>
      <c r="RYQ1" s="2" t="s">
        <v>14843</v>
      </c>
      <c r="RYR1" s="2" t="s">
        <v>14844</v>
      </c>
      <c r="RYS1" s="2" t="s">
        <v>14845</v>
      </c>
      <c r="RYT1" s="2" t="s">
        <v>14846</v>
      </c>
      <c r="RYU1" s="2" t="s">
        <v>14847</v>
      </c>
      <c r="RYV1" s="2" t="s">
        <v>14848</v>
      </c>
      <c r="RYW1" s="2" t="s">
        <v>14849</v>
      </c>
      <c r="RYX1" s="2" t="s">
        <v>14850</v>
      </c>
      <c r="RYY1" s="2" t="s">
        <v>14851</v>
      </c>
      <c r="RYZ1" s="2" t="s">
        <v>14852</v>
      </c>
      <c r="RZA1" s="2" t="s">
        <v>14853</v>
      </c>
      <c r="RZB1" s="2" t="s">
        <v>14854</v>
      </c>
      <c r="RZC1" s="2" t="s">
        <v>14855</v>
      </c>
      <c r="RZD1" s="2" t="s">
        <v>14856</v>
      </c>
      <c r="RZE1" s="2" t="s">
        <v>14857</v>
      </c>
      <c r="RZF1" s="2" t="s">
        <v>14858</v>
      </c>
      <c r="RZG1" s="2" t="s">
        <v>14859</v>
      </c>
      <c r="RZH1" s="2" t="s">
        <v>14860</v>
      </c>
      <c r="RZI1" s="2" t="s">
        <v>14861</v>
      </c>
      <c r="RZJ1" s="2" t="s">
        <v>14862</v>
      </c>
      <c r="RZK1" s="2" t="s">
        <v>14863</v>
      </c>
      <c r="RZL1" s="2" t="s">
        <v>14864</v>
      </c>
      <c r="RZM1" s="2" t="s">
        <v>14865</v>
      </c>
      <c r="RZN1" s="2" t="s">
        <v>14866</v>
      </c>
      <c r="RZO1" s="2" t="s">
        <v>14867</v>
      </c>
      <c r="RZP1" s="2" t="s">
        <v>14868</v>
      </c>
      <c r="RZQ1" s="2" t="s">
        <v>14869</v>
      </c>
      <c r="RZR1" s="2" t="s">
        <v>14870</v>
      </c>
      <c r="RZS1" s="2" t="s">
        <v>14871</v>
      </c>
      <c r="RZT1" s="2" t="s">
        <v>14872</v>
      </c>
      <c r="RZU1" s="2" t="s">
        <v>14873</v>
      </c>
      <c r="RZV1" s="2" t="s">
        <v>14874</v>
      </c>
      <c r="RZW1" s="2" t="s">
        <v>14875</v>
      </c>
      <c r="RZX1" s="2" t="s">
        <v>14876</v>
      </c>
      <c r="RZY1" s="2" t="s">
        <v>14877</v>
      </c>
      <c r="RZZ1" s="2" t="s">
        <v>14878</v>
      </c>
      <c r="SAA1" s="2" t="s">
        <v>14879</v>
      </c>
      <c r="SAB1" s="2" t="s">
        <v>14880</v>
      </c>
      <c r="SAC1" s="2" t="s">
        <v>14881</v>
      </c>
      <c r="SAD1" s="2" t="s">
        <v>14882</v>
      </c>
      <c r="SAE1" s="2" t="s">
        <v>14883</v>
      </c>
      <c r="SAF1" s="2" t="s">
        <v>14884</v>
      </c>
      <c r="SAG1" s="2" t="s">
        <v>14885</v>
      </c>
      <c r="SAH1" s="2" t="s">
        <v>14886</v>
      </c>
      <c r="SAI1" s="2" t="s">
        <v>14887</v>
      </c>
      <c r="SAJ1" s="2" t="s">
        <v>14888</v>
      </c>
      <c r="SAK1" s="2" t="s">
        <v>14889</v>
      </c>
      <c r="SAL1" s="2" t="s">
        <v>14890</v>
      </c>
      <c r="SAM1" s="2" t="s">
        <v>14891</v>
      </c>
      <c r="SAN1" s="2" t="s">
        <v>14892</v>
      </c>
      <c r="SAO1" s="2" t="s">
        <v>14893</v>
      </c>
      <c r="SAP1" s="2" t="s">
        <v>14894</v>
      </c>
      <c r="SAQ1" s="2" t="s">
        <v>14895</v>
      </c>
      <c r="SAR1" s="2" t="s">
        <v>14896</v>
      </c>
      <c r="SAS1" s="2" t="s">
        <v>14897</v>
      </c>
      <c r="SAT1" s="2" t="s">
        <v>14898</v>
      </c>
      <c r="SAU1" s="2" t="s">
        <v>14899</v>
      </c>
      <c r="SAV1" s="2" t="s">
        <v>14900</v>
      </c>
      <c r="SAW1" s="2" t="s">
        <v>14901</v>
      </c>
      <c r="SAX1" s="2" t="s">
        <v>14902</v>
      </c>
      <c r="SAY1" s="2" t="s">
        <v>14903</v>
      </c>
      <c r="SAZ1" s="2" t="s">
        <v>14904</v>
      </c>
      <c r="SBA1" s="2" t="s">
        <v>14905</v>
      </c>
      <c r="SBB1" s="2" t="s">
        <v>14906</v>
      </c>
      <c r="SBC1" s="2" t="s">
        <v>14907</v>
      </c>
      <c r="SBD1" s="2" t="s">
        <v>14908</v>
      </c>
      <c r="SBE1" s="2" t="s">
        <v>14909</v>
      </c>
      <c r="SBF1" s="2" t="s">
        <v>14910</v>
      </c>
      <c r="SBG1" s="2" t="s">
        <v>14911</v>
      </c>
      <c r="SBH1" s="2" t="s">
        <v>14912</v>
      </c>
      <c r="SBI1" s="2" t="s">
        <v>14913</v>
      </c>
      <c r="SBJ1" s="2" t="s">
        <v>14914</v>
      </c>
      <c r="SBK1" s="2" t="s">
        <v>14915</v>
      </c>
      <c r="SBL1" s="2" t="s">
        <v>14916</v>
      </c>
      <c r="SBM1" s="2" t="s">
        <v>14917</v>
      </c>
      <c r="SBN1" s="2" t="s">
        <v>14918</v>
      </c>
      <c r="SBO1" s="2" t="s">
        <v>14919</v>
      </c>
      <c r="SBP1" s="2" t="s">
        <v>14920</v>
      </c>
      <c r="SBQ1" s="2" t="s">
        <v>14921</v>
      </c>
      <c r="SBR1" s="2" t="s">
        <v>14922</v>
      </c>
      <c r="SBS1" s="2" t="s">
        <v>14923</v>
      </c>
      <c r="SBT1" s="2" t="s">
        <v>14924</v>
      </c>
      <c r="SBU1" s="2" t="s">
        <v>14925</v>
      </c>
      <c r="SBV1" s="2" t="s">
        <v>14926</v>
      </c>
      <c r="SBW1" s="2" t="s">
        <v>14927</v>
      </c>
      <c r="SBX1" s="2" t="s">
        <v>14928</v>
      </c>
      <c r="SBY1" s="2" t="s">
        <v>14929</v>
      </c>
      <c r="SBZ1" s="2" t="s">
        <v>14930</v>
      </c>
      <c r="SCA1" s="2" t="s">
        <v>14931</v>
      </c>
      <c r="SCB1" s="2" t="s">
        <v>14932</v>
      </c>
      <c r="SCC1" s="2" t="s">
        <v>14933</v>
      </c>
      <c r="SCD1" s="2" t="s">
        <v>14934</v>
      </c>
      <c r="SCE1" s="2" t="s">
        <v>14935</v>
      </c>
      <c r="SCF1" s="2" t="s">
        <v>14936</v>
      </c>
      <c r="SCG1" s="2" t="s">
        <v>14937</v>
      </c>
      <c r="SCH1" s="2" t="s">
        <v>14938</v>
      </c>
      <c r="SCI1" s="2" t="s">
        <v>14939</v>
      </c>
      <c r="SCJ1" s="2" t="s">
        <v>14940</v>
      </c>
      <c r="SCK1" s="2" t="s">
        <v>14941</v>
      </c>
      <c r="SCL1" s="2" t="s">
        <v>14942</v>
      </c>
      <c r="SCM1" s="2" t="s">
        <v>14943</v>
      </c>
      <c r="SCN1" s="2" t="s">
        <v>14944</v>
      </c>
      <c r="SCO1" s="2" t="s">
        <v>14945</v>
      </c>
      <c r="SCP1" s="2" t="s">
        <v>14946</v>
      </c>
      <c r="SCQ1" s="2" t="s">
        <v>14947</v>
      </c>
      <c r="SCR1" s="2" t="s">
        <v>14948</v>
      </c>
      <c r="SCS1" s="2" t="s">
        <v>14949</v>
      </c>
      <c r="SCT1" s="2" t="s">
        <v>14950</v>
      </c>
      <c r="SCU1" s="2" t="s">
        <v>14951</v>
      </c>
      <c r="SCV1" s="2" t="s">
        <v>14952</v>
      </c>
      <c r="SCW1" s="2" t="s">
        <v>14953</v>
      </c>
      <c r="SCX1" s="2" t="s">
        <v>14954</v>
      </c>
      <c r="SCY1" s="2" t="s">
        <v>14955</v>
      </c>
      <c r="SCZ1" s="2" t="s">
        <v>14956</v>
      </c>
      <c r="SDA1" s="2" t="s">
        <v>14957</v>
      </c>
      <c r="SDB1" s="2" t="s">
        <v>14958</v>
      </c>
      <c r="SDC1" s="2" t="s">
        <v>14959</v>
      </c>
      <c r="SDD1" s="2" t="s">
        <v>14960</v>
      </c>
      <c r="SDE1" s="2" t="s">
        <v>14961</v>
      </c>
      <c r="SDF1" s="2" t="s">
        <v>14962</v>
      </c>
      <c r="SDG1" s="2" t="s">
        <v>14963</v>
      </c>
      <c r="SDH1" s="2" t="s">
        <v>14964</v>
      </c>
      <c r="SDI1" s="2" t="s">
        <v>14965</v>
      </c>
      <c r="SDJ1" s="2" t="s">
        <v>14966</v>
      </c>
      <c r="SDK1" s="2" t="s">
        <v>14967</v>
      </c>
      <c r="SDL1" s="2" t="s">
        <v>14968</v>
      </c>
      <c r="SDM1" s="2" t="s">
        <v>14969</v>
      </c>
      <c r="SDN1" s="2" t="s">
        <v>14970</v>
      </c>
      <c r="SDO1" s="2" t="s">
        <v>14971</v>
      </c>
      <c r="SDP1" s="2" t="s">
        <v>14972</v>
      </c>
      <c r="SDQ1" s="2" t="s">
        <v>14973</v>
      </c>
      <c r="SDR1" s="2" t="s">
        <v>14974</v>
      </c>
      <c r="SDS1" s="2" t="s">
        <v>14975</v>
      </c>
      <c r="SDT1" s="2" t="s">
        <v>14976</v>
      </c>
      <c r="SDU1" s="2" t="s">
        <v>14977</v>
      </c>
      <c r="SDV1" s="2" t="s">
        <v>14978</v>
      </c>
      <c r="SDW1" s="2" t="s">
        <v>14979</v>
      </c>
      <c r="SDX1" s="2" t="s">
        <v>14980</v>
      </c>
      <c r="SDY1" s="2" t="s">
        <v>14981</v>
      </c>
      <c r="SDZ1" s="2" t="s">
        <v>14982</v>
      </c>
      <c r="SEA1" s="2" t="s">
        <v>14983</v>
      </c>
      <c r="SEB1" s="2" t="s">
        <v>14984</v>
      </c>
      <c r="SEC1" s="2" t="s">
        <v>14985</v>
      </c>
      <c r="SED1" s="2" t="s">
        <v>14986</v>
      </c>
      <c r="SEE1" s="2" t="s">
        <v>14987</v>
      </c>
      <c r="SEF1" s="2" t="s">
        <v>14988</v>
      </c>
      <c r="SEG1" s="2" t="s">
        <v>14989</v>
      </c>
      <c r="SEH1" s="2" t="s">
        <v>14990</v>
      </c>
      <c r="SEI1" s="2" t="s">
        <v>14991</v>
      </c>
      <c r="SEJ1" s="2" t="s">
        <v>14992</v>
      </c>
      <c r="SEK1" s="2" t="s">
        <v>14993</v>
      </c>
      <c r="SEL1" s="2" t="s">
        <v>14994</v>
      </c>
      <c r="SEM1" s="2" t="s">
        <v>14995</v>
      </c>
      <c r="SEN1" s="2" t="s">
        <v>14996</v>
      </c>
      <c r="SEO1" s="2" t="s">
        <v>14997</v>
      </c>
      <c r="SEP1" s="2" t="s">
        <v>14998</v>
      </c>
      <c r="SEQ1" s="2" t="s">
        <v>14999</v>
      </c>
      <c r="SER1" s="2" t="s">
        <v>15000</v>
      </c>
      <c r="SES1" s="2" t="s">
        <v>15001</v>
      </c>
      <c r="SET1" s="2" t="s">
        <v>15002</v>
      </c>
      <c r="SEU1" s="2" t="s">
        <v>15003</v>
      </c>
      <c r="SEV1" s="2" t="s">
        <v>15004</v>
      </c>
      <c r="SEW1" s="2" t="s">
        <v>15005</v>
      </c>
      <c r="SEX1" s="2" t="s">
        <v>15006</v>
      </c>
      <c r="SEY1" s="2" t="s">
        <v>15007</v>
      </c>
      <c r="SEZ1" s="2" t="s">
        <v>15008</v>
      </c>
      <c r="SFA1" s="2" t="s">
        <v>15009</v>
      </c>
      <c r="SFB1" s="2" t="s">
        <v>15010</v>
      </c>
      <c r="SFC1" s="2" t="s">
        <v>15011</v>
      </c>
      <c r="SFD1" s="2" t="s">
        <v>15012</v>
      </c>
      <c r="SFE1" s="2" t="s">
        <v>15013</v>
      </c>
      <c r="SFF1" s="2" t="s">
        <v>15014</v>
      </c>
      <c r="SFG1" s="2" t="s">
        <v>15015</v>
      </c>
      <c r="SFH1" s="2" t="s">
        <v>15016</v>
      </c>
      <c r="SFI1" s="2" t="s">
        <v>15017</v>
      </c>
      <c r="SFJ1" s="2" t="s">
        <v>15018</v>
      </c>
      <c r="SFK1" s="2" t="s">
        <v>15019</v>
      </c>
      <c r="SFL1" s="2" t="s">
        <v>15020</v>
      </c>
      <c r="SFM1" s="2" t="s">
        <v>15021</v>
      </c>
      <c r="SFN1" s="2" t="s">
        <v>15022</v>
      </c>
      <c r="SFO1" s="2" t="s">
        <v>15023</v>
      </c>
      <c r="SFP1" s="2" t="s">
        <v>15024</v>
      </c>
      <c r="SFQ1" s="2" t="s">
        <v>15025</v>
      </c>
      <c r="SFR1" s="2" t="s">
        <v>15026</v>
      </c>
      <c r="SFS1" s="2" t="s">
        <v>15027</v>
      </c>
      <c r="SFT1" s="2" t="s">
        <v>15028</v>
      </c>
      <c r="SFU1" s="2" t="s">
        <v>15029</v>
      </c>
      <c r="SFV1" s="2" t="s">
        <v>15030</v>
      </c>
      <c r="SFW1" s="2" t="s">
        <v>15031</v>
      </c>
      <c r="SFX1" s="2" t="s">
        <v>15032</v>
      </c>
      <c r="SFY1" s="2" t="s">
        <v>15033</v>
      </c>
      <c r="SFZ1" s="2" t="s">
        <v>15034</v>
      </c>
      <c r="SGA1" s="2" t="s">
        <v>15035</v>
      </c>
      <c r="SGB1" s="2" t="s">
        <v>15036</v>
      </c>
      <c r="SGC1" s="2" t="s">
        <v>15037</v>
      </c>
      <c r="SGD1" s="2" t="s">
        <v>15038</v>
      </c>
      <c r="SGE1" s="2" t="s">
        <v>15039</v>
      </c>
      <c r="SGF1" s="2" t="s">
        <v>15040</v>
      </c>
      <c r="SGG1" s="2" t="s">
        <v>15041</v>
      </c>
      <c r="SGH1" s="2" t="s">
        <v>15042</v>
      </c>
      <c r="SGI1" s="2" t="s">
        <v>15043</v>
      </c>
      <c r="SGJ1" s="2" t="s">
        <v>15044</v>
      </c>
      <c r="SGK1" s="2" t="s">
        <v>15045</v>
      </c>
      <c r="SGL1" s="2" t="s">
        <v>15046</v>
      </c>
      <c r="SGM1" s="2" t="s">
        <v>15047</v>
      </c>
      <c r="SGN1" s="2" t="s">
        <v>15048</v>
      </c>
      <c r="SGO1" s="2" t="s">
        <v>15049</v>
      </c>
      <c r="SGP1" s="2" t="s">
        <v>15050</v>
      </c>
      <c r="SGQ1" s="2" t="s">
        <v>15051</v>
      </c>
      <c r="SGR1" s="2" t="s">
        <v>15052</v>
      </c>
      <c r="SGS1" s="2" t="s">
        <v>15053</v>
      </c>
      <c r="SGT1" s="2" t="s">
        <v>15054</v>
      </c>
      <c r="SGU1" s="2" t="s">
        <v>15055</v>
      </c>
      <c r="SGV1" s="2" t="s">
        <v>15056</v>
      </c>
      <c r="SGW1" s="2" t="s">
        <v>15057</v>
      </c>
      <c r="SGX1" s="2" t="s">
        <v>15058</v>
      </c>
      <c r="SGY1" s="2" t="s">
        <v>15059</v>
      </c>
      <c r="SGZ1" s="2" t="s">
        <v>15060</v>
      </c>
      <c r="SHA1" s="2" t="s">
        <v>15061</v>
      </c>
      <c r="SHB1" s="2" t="s">
        <v>15062</v>
      </c>
      <c r="SHC1" s="2" t="s">
        <v>15063</v>
      </c>
      <c r="SHD1" s="2" t="s">
        <v>15064</v>
      </c>
      <c r="SHE1" s="2" t="s">
        <v>15065</v>
      </c>
      <c r="SHF1" s="2" t="s">
        <v>15066</v>
      </c>
      <c r="SHG1" s="2" t="s">
        <v>15067</v>
      </c>
      <c r="SHH1" s="2" t="s">
        <v>15068</v>
      </c>
      <c r="SHI1" s="2" t="s">
        <v>15069</v>
      </c>
      <c r="SHJ1" s="2" t="s">
        <v>15070</v>
      </c>
      <c r="SHK1" s="2" t="s">
        <v>15071</v>
      </c>
      <c r="SHL1" s="2" t="s">
        <v>15072</v>
      </c>
      <c r="SHM1" s="2" t="s">
        <v>15073</v>
      </c>
      <c r="SHN1" s="2" t="s">
        <v>15074</v>
      </c>
      <c r="SHO1" s="2" t="s">
        <v>15075</v>
      </c>
      <c r="SHP1" s="2" t="s">
        <v>15076</v>
      </c>
      <c r="SHQ1" s="2" t="s">
        <v>15077</v>
      </c>
      <c r="SHR1" s="2" t="s">
        <v>15078</v>
      </c>
      <c r="SHS1" s="2" t="s">
        <v>15079</v>
      </c>
      <c r="SHT1" s="2" t="s">
        <v>15080</v>
      </c>
      <c r="SHU1" s="2" t="s">
        <v>15081</v>
      </c>
      <c r="SHV1" s="2" t="s">
        <v>15082</v>
      </c>
      <c r="SHW1" s="2" t="s">
        <v>15083</v>
      </c>
      <c r="SHX1" s="2" t="s">
        <v>15084</v>
      </c>
      <c r="SHY1" s="2" t="s">
        <v>15085</v>
      </c>
      <c r="SHZ1" s="2" t="s">
        <v>15086</v>
      </c>
      <c r="SIA1" s="2" t="s">
        <v>15087</v>
      </c>
      <c r="SIB1" s="2" t="s">
        <v>15088</v>
      </c>
      <c r="SIC1" s="2" t="s">
        <v>15089</v>
      </c>
      <c r="SID1" s="2" t="s">
        <v>15090</v>
      </c>
      <c r="SIE1" s="2" t="s">
        <v>15091</v>
      </c>
      <c r="SIF1" s="2" t="s">
        <v>15092</v>
      </c>
      <c r="SIG1" s="2" t="s">
        <v>15093</v>
      </c>
      <c r="SIH1" s="2" t="s">
        <v>15094</v>
      </c>
      <c r="SII1" s="2" t="s">
        <v>15095</v>
      </c>
      <c r="SIJ1" s="2" t="s">
        <v>15096</v>
      </c>
      <c r="SIK1" s="2" t="s">
        <v>15097</v>
      </c>
      <c r="SIL1" s="2" t="s">
        <v>15098</v>
      </c>
      <c r="SIM1" s="2" t="s">
        <v>15099</v>
      </c>
      <c r="SIN1" s="2" t="s">
        <v>15100</v>
      </c>
      <c r="SIO1" s="2" t="s">
        <v>15101</v>
      </c>
      <c r="SIP1" s="2" t="s">
        <v>15102</v>
      </c>
      <c r="SIQ1" s="2" t="s">
        <v>15103</v>
      </c>
      <c r="SIR1" s="2" t="s">
        <v>15104</v>
      </c>
      <c r="SIS1" s="2" t="s">
        <v>15105</v>
      </c>
      <c r="SIT1" s="2" t="s">
        <v>15106</v>
      </c>
      <c r="SIU1" s="2" t="s">
        <v>15107</v>
      </c>
      <c r="SIV1" s="2" t="s">
        <v>15108</v>
      </c>
      <c r="SIW1" s="2" t="s">
        <v>15109</v>
      </c>
      <c r="SIX1" s="2" t="s">
        <v>15110</v>
      </c>
      <c r="SIY1" s="2" t="s">
        <v>15111</v>
      </c>
      <c r="SIZ1" s="2" t="s">
        <v>15112</v>
      </c>
      <c r="SJA1" s="2" t="s">
        <v>15113</v>
      </c>
      <c r="SJB1" s="2" t="s">
        <v>15114</v>
      </c>
      <c r="SJC1" s="2" t="s">
        <v>15115</v>
      </c>
      <c r="SJD1" s="2" t="s">
        <v>15116</v>
      </c>
      <c r="SJE1" s="2" t="s">
        <v>15117</v>
      </c>
      <c r="SJF1" s="2" t="s">
        <v>15118</v>
      </c>
      <c r="SJG1" s="2" t="s">
        <v>15119</v>
      </c>
      <c r="SJH1" s="2" t="s">
        <v>15120</v>
      </c>
      <c r="SJI1" s="2" t="s">
        <v>15121</v>
      </c>
      <c r="SJJ1" s="2" t="s">
        <v>15122</v>
      </c>
      <c r="SJK1" s="2" t="s">
        <v>15123</v>
      </c>
      <c r="SJL1" s="2" t="s">
        <v>15124</v>
      </c>
      <c r="SJM1" s="2" t="s">
        <v>15125</v>
      </c>
      <c r="SJN1" s="2" t="s">
        <v>15126</v>
      </c>
      <c r="SJO1" s="2" t="s">
        <v>15127</v>
      </c>
      <c r="SJP1" s="2" t="s">
        <v>15128</v>
      </c>
      <c r="SJQ1" s="2" t="s">
        <v>15129</v>
      </c>
      <c r="SJR1" s="2" t="s">
        <v>15130</v>
      </c>
      <c r="SJS1" s="2" t="s">
        <v>15131</v>
      </c>
      <c r="SJT1" s="2" t="s">
        <v>15132</v>
      </c>
      <c r="SJU1" s="2" t="s">
        <v>15133</v>
      </c>
      <c r="SJV1" s="2" t="s">
        <v>15134</v>
      </c>
      <c r="SJW1" s="2" t="s">
        <v>15135</v>
      </c>
      <c r="SJX1" s="2" t="s">
        <v>15136</v>
      </c>
      <c r="SJY1" s="2" t="s">
        <v>15137</v>
      </c>
      <c r="SJZ1" s="2" t="s">
        <v>15138</v>
      </c>
      <c r="SKA1" s="2" t="s">
        <v>15139</v>
      </c>
      <c r="SKB1" s="2" t="s">
        <v>15140</v>
      </c>
      <c r="SKC1" s="2" t="s">
        <v>15141</v>
      </c>
      <c r="SKD1" s="2" t="s">
        <v>15142</v>
      </c>
      <c r="SKE1" s="2" t="s">
        <v>15143</v>
      </c>
      <c r="SKF1" s="2" t="s">
        <v>15144</v>
      </c>
      <c r="SKG1" s="2" t="s">
        <v>15145</v>
      </c>
      <c r="SKH1" s="2" t="s">
        <v>15146</v>
      </c>
      <c r="SKI1" s="2" t="s">
        <v>15147</v>
      </c>
      <c r="SKJ1" s="2" t="s">
        <v>15148</v>
      </c>
      <c r="SKK1" s="2" t="s">
        <v>15149</v>
      </c>
      <c r="SKL1" s="2" t="s">
        <v>15150</v>
      </c>
      <c r="SKM1" s="2" t="s">
        <v>15151</v>
      </c>
      <c r="SKN1" s="2" t="s">
        <v>15152</v>
      </c>
      <c r="SKO1" s="2" t="s">
        <v>15153</v>
      </c>
      <c r="SKP1" s="2" t="s">
        <v>15154</v>
      </c>
      <c r="SKQ1" s="2" t="s">
        <v>15155</v>
      </c>
      <c r="SKR1" s="2" t="s">
        <v>15156</v>
      </c>
      <c r="SKS1" s="2" t="s">
        <v>15157</v>
      </c>
      <c r="SKT1" s="2" t="s">
        <v>15158</v>
      </c>
      <c r="SKU1" s="2" t="s">
        <v>15159</v>
      </c>
      <c r="SKV1" s="2" t="s">
        <v>15160</v>
      </c>
      <c r="SKW1" s="2" t="s">
        <v>15161</v>
      </c>
      <c r="SKX1" s="2" t="s">
        <v>15162</v>
      </c>
      <c r="SKY1" s="2" t="s">
        <v>15163</v>
      </c>
      <c r="SKZ1" s="2" t="s">
        <v>15164</v>
      </c>
      <c r="SLA1" s="2" t="s">
        <v>15165</v>
      </c>
      <c r="SLB1" s="2" t="s">
        <v>15166</v>
      </c>
      <c r="SLC1" s="2" t="s">
        <v>15167</v>
      </c>
      <c r="SLD1" s="2" t="s">
        <v>15168</v>
      </c>
      <c r="SLE1" s="2" t="s">
        <v>15169</v>
      </c>
      <c r="SLF1" s="2" t="s">
        <v>15170</v>
      </c>
      <c r="SLG1" s="2" t="s">
        <v>15171</v>
      </c>
      <c r="SLH1" s="2" t="s">
        <v>15172</v>
      </c>
      <c r="SLI1" s="2" t="s">
        <v>15173</v>
      </c>
      <c r="SLJ1" s="2" t="s">
        <v>15174</v>
      </c>
      <c r="SLK1" s="2" t="s">
        <v>15175</v>
      </c>
      <c r="SLL1" s="2" t="s">
        <v>15176</v>
      </c>
      <c r="SLM1" s="2" t="s">
        <v>15177</v>
      </c>
      <c r="SLN1" s="2" t="s">
        <v>15178</v>
      </c>
      <c r="SLO1" s="2" t="s">
        <v>15179</v>
      </c>
      <c r="SLP1" s="2" t="s">
        <v>15180</v>
      </c>
      <c r="SLQ1" s="2" t="s">
        <v>15181</v>
      </c>
      <c r="SLR1" s="2" t="s">
        <v>15182</v>
      </c>
      <c r="SLS1" s="2" t="s">
        <v>15183</v>
      </c>
      <c r="SLT1" s="2" t="s">
        <v>15184</v>
      </c>
      <c r="SLU1" s="2" t="s">
        <v>15185</v>
      </c>
      <c r="SLV1" s="2" t="s">
        <v>15186</v>
      </c>
      <c r="SLW1" s="2" t="s">
        <v>15187</v>
      </c>
      <c r="SLX1" s="2" t="s">
        <v>15188</v>
      </c>
      <c r="SLY1" s="2" t="s">
        <v>15189</v>
      </c>
      <c r="SLZ1" s="2" t="s">
        <v>15190</v>
      </c>
      <c r="SMA1" s="2" t="s">
        <v>15191</v>
      </c>
      <c r="SMB1" s="2" t="s">
        <v>15192</v>
      </c>
      <c r="SMC1" s="2" t="s">
        <v>15193</v>
      </c>
      <c r="SMD1" s="2" t="s">
        <v>15194</v>
      </c>
      <c r="SME1" s="2" t="s">
        <v>15195</v>
      </c>
      <c r="SMF1" s="2" t="s">
        <v>15196</v>
      </c>
      <c r="SMG1" s="2" t="s">
        <v>15197</v>
      </c>
      <c r="SMH1" s="2" t="s">
        <v>15198</v>
      </c>
      <c r="SMI1" s="2" t="s">
        <v>15199</v>
      </c>
      <c r="SMJ1" s="2" t="s">
        <v>15200</v>
      </c>
      <c r="SMK1" s="2" t="s">
        <v>15201</v>
      </c>
      <c r="SML1" s="2" t="s">
        <v>15202</v>
      </c>
      <c r="SMM1" s="2" t="s">
        <v>15203</v>
      </c>
      <c r="SMN1" s="2" t="s">
        <v>15204</v>
      </c>
      <c r="SMO1" s="2" t="s">
        <v>15205</v>
      </c>
      <c r="SMP1" s="2" t="s">
        <v>15206</v>
      </c>
      <c r="SMQ1" s="2" t="s">
        <v>15207</v>
      </c>
      <c r="SMR1" s="2" t="s">
        <v>15208</v>
      </c>
      <c r="SMS1" s="2" t="s">
        <v>15209</v>
      </c>
      <c r="SMT1" s="2" t="s">
        <v>15210</v>
      </c>
      <c r="SMU1" s="2" t="s">
        <v>15211</v>
      </c>
      <c r="SMV1" s="2" t="s">
        <v>15212</v>
      </c>
      <c r="SMW1" s="2" t="s">
        <v>15213</v>
      </c>
      <c r="SMX1" s="2" t="s">
        <v>15214</v>
      </c>
      <c r="SMY1" s="2" t="s">
        <v>15215</v>
      </c>
      <c r="SMZ1" s="2" t="s">
        <v>15216</v>
      </c>
      <c r="SNA1" s="2" t="s">
        <v>15217</v>
      </c>
      <c r="SNB1" s="2" t="s">
        <v>15218</v>
      </c>
      <c r="SNC1" s="2" t="s">
        <v>15219</v>
      </c>
      <c r="SND1" s="2" t="s">
        <v>15220</v>
      </c>
      <c r="SNE1" s="2" t="s">
        <v>15221</v>
      </c>
      <c r="SNF1" s="2" t="s">
        <v>15222</v>
      </c>
      <c r="SNG1" s="2" t="s">
        <v>15223</v>
      </c>
      <c r="SNH1" s="2" t="s">
        <v>15224</v>
      </c>
      <c r="SNI1" s="2" t="s">
        <v>15225</v>
      </c>
      <c r="SNJ1" s="2" t="s">
        <v>15226</v>
      </c>
      <c r="SNK1" s="2" t="s">
        <v>15227</v>
      </c>
      <c r="SNL1" s="2" t="s">
        <v>15228</v>
      </c>
      <c r="SNM1" s="2" t="s">
        <v>15229</v>
      </c>
      <c r="SNN1" s="2" t="s">
        <v>15230</v>
      </c>
      <c r="SNO1" s="2" t="s">
        <v>15231</v>
      </c>
      <c r="SNP1" s="2" t="s">
        <v>15232</v>
      </c>
      <c r="SNQ1" s="2" t="s">
        <v>15233</v>
      </c>
      <c r="SNR1" s="2" t="s">
        <v>15234</v>
      </c>
      <c r="SNS1" s="2" t="s">
        <v>15235</v>
      </c>
      <c r="SNT1" s="2" t="s">
        <v>15236</v>
      </c>
      <c r="SNU1" s="2" t="s">
        <v>15237</v>
      </c>
      <c r="SNV1" s="2" t="s">
        <v>15238</v>
      </c>
      <c r="SNW1" s="2" t="s">
        <v>15239</v>
      </c>
      <c r="SNX1" s="2" t="s">
        <v>15240</v>
      </c>
      <c r="SNY1" s="2" t="s">
        <v>15241</v>
      </c>
      <c r="SNZ1" s="2" t="s">
        <v>15242</v>
      </c>
      <c r="SOA1" s="2" t="s">
        <v>15243</v>
      </c>
      <c r="SOB1" s="2" t="s">
        <v>15244</v>
      </c>
      <c r="SOC1" s="2" t="s">
        <v>15245</v>
      </c>
      <c r="SOD1" s="2" t="s">
        <v>15246</v>
      </c>
      <c r="SOE1" s="2" t="s">
        <v>15247</v>
      </c>
      <c r="SOF1" s="2" t="s">
        <v>15248</v>
      </c>
      <c r="SOG1" s="2" t="s">
        <v>15249</v>
      </c>
      <c r="SOH1" s="2" t="s">
        <v>15250</v>
      </c>
      <c r="SOI1" s="2" t="s">
        <v>15251</v>
      </c>
      <c r="SOJ1" s="2" t="s">
        <v>15252</v>
      </c>
      <c r="SOK1" s="2" t="s">
        <v>15253</v>
      </c>
      <c r="SOL1" s="2" t="s">
        <v>15254</v>
      </c>
      <c r="SOM1" s="2" t="s">
        <v>15255</v>
      </c>
      <c r="SON1" s="2" t="s">
        <v>15256</v>
      </c>
      <c r="SOO1" s="2" t="s">
        <v>15257</v>
      </c>
      <c r="SOP1" s="2" t="s">
        <v>15258</v>
      </c>
      <c r="SOQ1" s="2" t="s">
        <v>15259</v>
      </c>
      <c r="SOR1" s="2" t="s">
        <v>15260</v>
      </c>
      <c r="SOS1" s="2" t="s">
        <v>15261</v>
      </c>
      <c r="SOT1" s="2" t="s">
        <v>15262</v>
      </c>
      <c r="SOU1" s="2" t="s">
        <v>15263</v>
      </c>
      <c r="SOV1" s="2" t="s">
        <v>15264</v>
      </c>
      <c r="SOW1" s="2" t="s">
        <v>15265</v>
      </c>
      <c r="SOX1" s="2" t="s">
        <v>15266</v>
      </c>
      <c r="SOY1" s="2" t="s">
        <v>15267</v>
      </c>
      <c r="SOZ1" s="2" t="s">
        <v>15268</v>
      </c>
      <c r="SPA1" s="2" t="s">
        <v>15269</v>
      </c>
      <c r="SPB1" s="2" t="s">
        <v>15270</v>
      </c>
      <c r="SPC1" s="2" t="s">
        <v>15271</v>
      </c>
      <c r="SPD1" s="2" t="s">
        <v>15272</v>
      </c>
      <c r="SPE1" s="2" t="s">
        <v>15273</v>
      </c>
      <c r="SPF1" s="2" t="s">
        <v>15274</v>
      </c>
      <c r="SPG1" s="2" t="s">
        <v>15275</v>
      </c>
      <c r="SPH1" s="2" t="s">
        <v>15276</v>
      </c>
      <c r="SPI1" s="2" t="s">
        <v>15277</v>
      </c>
      <c r="SPJ1" s="2" t="s">
        <v>15278</v>
      </c>
      <c r="SPK1" s="2" t="s">
        <v>15279</v>
      </c>
      <c r="SPL1" s="2" t="s">
        <v>15280</v>
      </c>
      <c r="SPM1" s="2" t="s">
        <v>15281</v>
      </c>
      <c r="SPN1" s="2" t="s">
        <v>15282</v>
      </c>
      <c r="SPO1" s="2" t="s">
        <v>15283</v>
      </c>
      <c r="SPP1" s="2" t="s">
        <v>15284</v>
      </c>
      <c r="SPQ1" s="2" t="s">
        <v>15285</v>
      </c>
      <c r="SPR1" s="2" t="s">
        <v>15286</v>
      </c>
      <c r="SPS1" s="2" t="s">
        <v>15287</v>
      </c>
      <c r="SPT1" s="2" t="s">
        <v>15288</v>
      </c>
      <c r="SPU1" s="2" t="s">
        <v>15289</v>
      </c>
      <c r="SPV1" s="2" t="s">
        <v>15290</v>
      </c>
      <c r="SPW1" s="2" t="s">
        <v>15291</v>
      </c>
      <c r="SPX1" s="2" t="s">
        <v>15292</v>
      </c>
      <c r="SPY1" s="2" t="s">
        <v>15293</v>
      </c>
      <c r="SPZ1" s="2" t="s">
        <v>15294</v>
      </c>
      <c r="SQA1" s="2" t="s">
        <v>15295</v>
      </c>
      <c r="SQB1" s="2" t="s">
        <v>15296</v>
      </c>
      <c r="SQC1" s="2" t="s">
        <v>15297</v>
      </c>
      <c r="SQD1" s="2" t="s">
        <v>15298</v>
      </c>
      <c r="SQE1" s="2" t="s">
        <v>15299</v>
      </c>
      <c r="SQF1" s="2" t="s">
        <v>15300</v>
      </c>
      <c r="SQG1" s="2" t="s">
        <v>15301</v>
      </c>
      <c r="SQH1" s="2" t="s">
        <v>15302</v>
      </c>
      <c r="SQI1" s="2" t="s">
        <v>15303</v>
      </c>
      <c r="SQJ1" s="2" t="s">
        <v>15304</v>
      </c>
      <c r="SQK1" s="2" t="s">
        <v>15305</v>
      </c>
      <c r="SQL1" s="2" t="s">
        <v>15306</v>
      </c>
      <c r="SQM1" s="2" t="s">
        <v>15307</v>
      </c>
      <c r="SQN1" s="2" t="s">
        <v>15308</v>
      </c>
      <c r="SQO1" s="2" t="s">
        <v>15309</v>
      </c>
      <c r="SQP1" s="2" t="s">
        <v>15310</v>
      </c>
      <c r="SQQ1" s="2" t="s">
        <v>15311</v>
      </c>
      <c r="SQR1" s="2" t="s">
        <v>15312</v>
      </c>
      <c r="SQS1" s="2" t="s">
        <v>15313</v>
      </c>
      <c r="SQT1" s="2" t="s">
        <v>15314</v>
      </c>
      <c r="SQU1" s="2" t="s">
        <v>15315</v>
      </c>
      <c r="SQV1" s="2" t="s">
        <v>15316</v>
      </c>
      <c r="SQW1" s="2" t="s">
        <v>15317</v>
      </c>
      <c r="SQX1" s="2" t="s">
        <v>15318</v>
      </c>
      <c r="SQY1" s="2" t="s">
        <v>15319</v>
      </c>
      <c r="SQZ1" s="2" t="s">
        <v>15320</v>
      </c>
      <c r="SRA1" s="2" t="s">
        <v>15321</v>
      </c>
      <c r="SRB1" s="2" t="s">
        <v>15322</v>
      </c>
      <c r="SRC1" s="2" t="s">
        <v>15323</v>
      </c>
      <c r="SRD1" s="2" t="s">
        <v>15324</v>
      </c>
      <c r="SRE1" s="2" t="s">
        <v>15325</v>
      </c>
      <c r="SRF1" s="2" t="s">
        <v>15326</v>
      </c>
      <c r="SRG1" s="2" t="s">
        <v>15327</v>
      </c>
      <c r="SRH1" s="2" t="s">
        <v>15328</v>
      </c>
      <c r="SRI1" s="2" t="s">
        <v>15329</v>
      </c>
      <c r="SRJ1" s="2" t="s">
        <v>15330</v>
      </c>
      <c r="SRK1" s="2" t="s">
        <v>15331</v>
      </c>
      <c r="SRL1" s="2" t="s">
        <v>15332</v>
      </c>
      <c r="SRM1" s="2" t="s">
        <v>15333</v>
      </c>
      <c r="SRN1" s="2" t="s">
        <v>15334</v>
      </c>
      <c r="SRO1" s="2" t="s">
        <v>15335</v>
      </c>
      <c r="SRP1" s="2" t="s">
        <v>15336</v>
      </c>
      <c r="SRQ1" s="2" t="s">
        <v>15337</v>
      </c>
      <c r="SRR1" s="2" t="s">
        <v>15338</v>
      </c>
      <c r="SRS1" s="2" t="s">
        <v>15339</v>
      </c>
      <c r="SRT1" s="2" t="s">
        <v>15340</v>
      </c>
      <c r="SRU1" s="2" t="s">
        <v>15341</v>
      </c>
      <c r="SRV1" s="2" t="s">
        <v>15342</v>
      </c>
      <c r="SRW1" s="2" t="s">
        <v>15343</v>
      </c>
      <c r="SRX1" s="2" t="s">
        <v>15344</v>
      </c>
      <c r="SRY1" s="2" t="s">
        <v>15345</v>
      </c>
      <c r="SRZ1" s="2" t="s">
        <v>15346</v>
      </c>
      <c r="SSA1" s="2" t="s">
        <v>15347</v>
      </c>
      <c r="SSB1" s="2" t="s">
        <v>15348</v>
      </c>
      <c r="SSC1" s="2" t="s">
        <v>15349</v>
      </c>
      <c r="SSD1" s="2" t="s">
        <v>15350</v>
      </c>
      <c r="SSE1" s="2" t="s">
        <v>15351</v>
      </c>
      <c r="SSF1" s="2" t="s">
        <v>15352</v>
      </c>
      <c r="SSG1" s="2" t="s">
        <v>15353</v>
      </c>
      <c r="SSH1" s="2" t="s">
        <v>15354</v>
      </c>
      <c r="SSI1" s="2" t="s">
        <v>15355</v>
      </c>
      <c r="SSJ1" s="2" t="s">
        <v>15356</v>
      </c>
      <c r="SSK1" s="2" t="s">
        <v>15357</v>
      </c>
      <c r="SSL1" s="2" t="s">
        <v>15358</v>
      </c>
      <c r="SSM1" s="2" t="s">
        <v>15359</v>
      </c>
      <c r="SSN1" s="2" t="s">
        <v>15360</v>
      </c>
      <c r="SSO1" s="2" t="s">
        <v>15361</v>
      </c>
      <c r="SSP1" s="2" t="s">
        <v>15362</v>
      </c>
      <c r="SSQ1" s="2" t="s">
        <v>15363</v>
      </c>
      <c r="SSR1" s="2" t="s">
        <v>15364</v>
      </c>
      <c r="SSS1" s="2" t="s">
        <v>15365</v>
      </c>
      <c r="SST1" s="2" t="s">
        <v>15366</v>
      </c>
      <c r="SSU1" s="2" t="s">
        <v>15367</v>
      </c>
      <c r="SSV1" s="2" t="s">
        <v>15368</v>
      </c>
      <c r="SSW1" s="2" t="s">
        <v>15369</v>
      </c>
      <c r="SSX1" s="2" t="s">
        <v>15370</v>
      </c>
      <c r="SSY1" s="2" t="s">
        <v>15371</v>
      </c>
      <c r="SSZ1" s="2" t="s">
        <v>15372</v>
      </c>
      <c r="STA1" s="2" t="s">
        <v>15373</v>
      </c>
      <c r="STB1" s="2" t="s">
        <v>15374</v>
      </c>
      <c r="STC1" s="2" t="s">
        <v>15375</v>
      </c>
      <c r="STD1" s="2" t="s">
        <v>15376</v>
      </c>
      <c r="STE1" s="2" t="s">
        <v>15377</v>
      </c>
      <c r="STF1" s="2" t="s">
        <v>15378</v>
      </c>
      <c r="STG1" s="2" t="s">
        <v>15379</v>
      </c>
      <c r="STH1" s="2" t="s">
        <v>15380</v>
      </c>
      <c r="STI1" s="2" t="s">
        <v>15381</v>
      </c>
      <c r="STJ1" s="2" t="s">
        <v>15382</v>
      </c>
      <c r="STK1" s="2" t="s">
        <v>15383</v>
      </c>
      <c r="STL1" s="2" t="s">
        <v>15384</v>
      </c>
      <c r="STM1" s="2" t="s">
        <v>15385</v>
      </c>
      <c r="STN1" s="2" t="s">
        <v>15386</v>
      </c>
      <c r="STO1" s="2" t="s">
        <v>15387</v>
      </c>
      <c r="STP1" s="2" t="s">
        <v>15388</v>
      </c>
      <c r="STQ1" s="2" t="s">
        <v>15389</v>
      </c>
      <c r="STR1" s="2" t="s">
        <v>15390</v>
      </c>
      <c r="STS1" s="2" t="s">
        <v>15391</v>
      </c>
      <c r="STT1" s="2" t="s">
        <v>15392</v>
      </c>
      <c r="STU1" s="2" t="s">
        <v>15393</v>
      </c>
      <c r="STV1" s="2" t="s">
        <v>15394</v>
      </c>
      <c r="STW1" s="2" t="s">
        <v>15395</v>
      </c>
      <c r="STX1" s="2" t="s">
        <v>15396</v>
      </c>
      <c r="STY1" s="2" t="s">
        <v>15397</v>
      </c>
      <c r="STZ1" s="2" t="s">
        <v>15398</v>
      </c>
      <c r="SUA1" s="2" t="s">
        <v>15399</v>
      </c>
      <c r="SUB1" s="2" t="s">
        <v>15400</v>
      </c>
      <c r="SUC1" s="2" t="s">
        <v>15401</v>
      </c>
      <c r="SUD1" s="2" t="s">
        <v>15402</v>
      </c>
      <c r="SUE1" s="2" t="s">
        <v>15403</v>
      </c>
      <c r="SUF1" s="2" t="s">
        <v>15404</v>
      </c>
      <c r="SUG1" s="2" t="s">
        <v>15405</v>
      </c>
      <c r="SUH1" s="2" t="s">
        <v>15406</v>
      </c>
      <c r="SUI1" s="2" t="s">
        <v>15407</v>
      </c>
      <c r="SUJ1" s="2" t="s">
        <v>15408</v>
      </c>
      <c r="SUK1" s="2" t="s">
        <v>15409</v>
      </c>
      <c r="SUL1" s="2" t="s">
        <v>15410</v>
      </c>
      <c r="SUM1" s="2" t="s">
        <v>15411</v>
      </c>
      <c r="SUN1" s="2" t="s">
        <v>15412</v>
      </c>
      <c r="SUO1" s="2" t="s">
        <v>15413</v>
      </c>
      <c r="SUP1" s="2" t="s">
        <v>15414</v>
      </c>
      <c r="SUQ1" s="2" t="s">
        <v>15415</v>
      </c>
      <c r="SUR1" s="2" t="s">
        <v>15416</v>
      </c>
      <c r="SUS1" s="2" t="s">
        <v>15417</v>
      </c>
      <c r="SUT1" s="2" t="s">
        <v>15418</v>
      </c>
      <c r="SUU1" s="2" t="s">
        <v>15419</v>
      </c>
      <c r="SUV1" s="2" t="s">
        <v>15420</v>
      </c>
      <c r="SUW1" s="2" t="s">
        <v>15421</v>
      </c>
      <c r="SUX1" s="2" t="s">
        <v>15422</v>
      </c>
      <c r="SUY1" s="2" t="s">
        <v>15423</v>
      </c>
      <c r="SUZ1" s="2" t="s">
        <v>15424</v>
      </c>
      <c r="SVA1" s="2" t="s">
        <v>15425</v>
      </c>
      <c r="SVB1" s="2" t="s">
        <v>15426</v>
      </c>
      <c r="SVC1" s="2" t="s">
        <v>15427</v>
      </c>
      <c r="SVD1" s="2" t="s">
        <v>15428</v>
      </c>
      <c r="SVE1" s="2" t="s">
        <v>15429</v>
      </c>
      <c r="SVF1" s="2" t="s">
        <v>15430</v>
      </c>
      <c r="SVG1" s="2" t="s">
        <v>15431</v>
      </c>
      <c r="SVH1" s="2" t="s">
        <v>15432</v>
      </c>
      <c r="SVI1" s="2" t="s">
        <v>15433</v>
      </c>
      <c r="SVJ1" s="2" t="s">
        <v>15434</v>
      </c>
      <c r="SVK1" s="2" t="s">
        <v>15435</v>
      </c>
      <c r="SVL1" s="2" t="s">
        <v>15436</v>
      </c>
      <c r="SVM1" s="2" t="s">
        <v>15437</v>
      </c>
      <c r="SVN1" s="2" t="s">
        <v>15438</v>
      </c>
      <c r="SVO1" s="2" t="s">
        <v>15439</v>
      </c>
      <c r="SVP1" s="2" t="s">
        <v>15440</v>
      </c>
      <c r="SVQ1" s="2" t="s">
        <v>15441</v>
      </c>
      <c r="SVR1" s="2" t="s">
        <v>15442</v>
      </c>
      <c r="SVS1" s="2" t="s">
        <v>15443</v>
      </c>
      <c r="SVT1" s="2" t="s">
        <v>15444</v>
      </c>
      <c r="SVU1" s="2" t="s">
        <v>15445</v>
      </c>
      <c r="SVV1" s="2" t="s">
        <v>15446</v>
      </c>
      <c r="SVW1" s="2" t="s">
        <v>15447</v>
      </c>
      <c r="SVX1" s="2" t="s">
        <v>15448</v>
      </c>
      <c r="SVY1" s="2" t="s">
        <v>15449</v>
      </c>
      <c r="SVZ1" s="2" t="s">
        <v>15450</v>
      </c>
      <c r="SWA1" s="2" t="s">
        <v>15451</v>
      </c>
      <c r="SWB1" s="2" t="s">
        <v>15452</v>
      </c>
      <c r="SWC1" s="2" t="s">
        <v>15453</v>
      </c>
      <c r="SWD1" s="2" t="s">
        <v>15454</v>
      </c>
      <c r="SWE1" s="2" t="s">
        <v>15455</v>
      </c>
      <c r="SWF1" s="2" t="s">
        <v>15456</v>
      </c>
      <c r="SWG1" s="2" t="s">
        <v>15457</v>
      </c>
      <c r="SWH1" s="2" t="s">
        <v>15458</v>
      </c>
      <c r="SWI1" s="2" t="s">
        <v>15459</v>
      </c>
      <c r="SWJ1" s="2" t="s">
        <v>15460</v>
      </c>
      <c r="SWK1" s="2" t="s">
        <v>15461</v>
      </c>
      <c r="SWL1" s="2" t="s">
        <v>15462</v>
      </c>
      <c r="SWM1" s="2" t="s">
        <v>15463</v>
      </c>
      <c r="SWN1" s="2" t="s">
        <v>15464</v>
      </c>
      <c r="SWO1" s="2" t="s">
        <v>15465</v>
      </c>
      <c r="SWP1" s="2" t="s">
        <v>15466</v>
      </c>
      <c r="SWQ1" s="2" t="s">
        <v>15467</v>
      </c>
      <c r="SWR1" s="2" t="s">
        <v>15468</v>
      </c>
      <c r="SWS1" s="2" t="s">
        <v>15469</v>
      </c>
      <c r="SWT1" s="2" t="s">
        <v>15470</v>
      </c>
      <c r="SWU1" s="2" t="s">
        <v>15471</v>
      </c>
      <c r="SWV1" s="2" t="s">
        <v>15472</v>
      </c>
      <c r="SWW1" s="2" t="s">
        <v>15473</v>
      </c>
      <c r="SWX1" s="2" t="s">
        <v>15474</v>
      </c>
      <c r="SWY1" s="2" t="s">
        <v>15475</v>
      </c>
      <c r="SWZ1" s="2" t="s">
        <v>15476</v>
      </c>
      <c r="SXA1" s="2" t="s">
        <v>15477</v>
      </c>
      <c r="SXB1" s="2" t="s">
        <v>15478</v>
      </c>
      <c r="SXC1" s="2" t="s">
        <v>15479</v>
      </c>
      <c r="SXD1" s="2" t="s">
        <v>15480</v>
      </c>
      <c r="SXE1" s="2" t="s">
        <v>15481</v>
      </c>
      <c r="SXF1" s="2" t="s">
        <v>15482</v>
      </c>
      <c r="SXG1" s="2" t="s">
        <v>15483</v>
      </c>
      <c r="SXH1" s="2" t="s">
        <v>15484</v>
      </c>
      <c r="SXI1" s="2" t="s">
        <v>15485</v>
      </c>
      <c r="SXJ1" s="2" t="s">
        <v>15486</v>
      </c>
      <c r="SXK1" s="2" t="s">
        <v>15487</v>
      </c>
      <c r="SXL1" s="2" t="s">
        <v>15488</v>
      </c>
      <c r="SXM1" s="2" t="s">
        <v>15489</v>
      </c>
      <c r="SXN1" s="2" t="s">
        <v>15490</v>
      </c>
      <c r="SXO1" s="2" t="s">
        <v>15491</v>
      </c>
      <c r="SXP1" s="2" t="s">
        <v>15492</v>
      </c>
      <c r="SXQ1" s="2" t="s">
        <v>15493</v>
      </c>
      <c r="SXR1" s="2" t="s">
        <v>15494</v>
      </c>
      <c r="SXS1" s="2" t="s">
        <v>15495</v>
      </c>
      <c r="SXT1" s="2" t="s">
        <v>15496</v>
      </c>
      <c r="SXU1" s="2" t="s">
        <v>15497</v>
      </c>
      <c r="SXV1" s="2" t="s">
        <v>15498</v>
      </c>
      <c r="SXW1" s="2" t="s">
        <v>15499</v>
      </c>
      <c r="SXX1" s="2" t="s">
        <v>15500</v>
      </c>
      <c r="SXY1" s="2" t="s">
        <v>15501</v>
      </c>
      <c r="SXZ1" s="2" t="s">
        <v>15502</v>
      </c>
      <c r="SYA1" s="2" t="s">
        <v>15503</v>
      </c>
      <c r="SYB1" s="2" t="s">
        <v>15504</v>
      </c>
      <c r="SYC1" s="2" t="s">
        <v>15505</v>
      </c>
      <c r="SYD1" s="2" t="s">
        <v>15506</v>
      </c>
      <c r="SYE1" s="2" t="s">
        <v>15507</v>
      </c>
      <c r="SYF1" s="2" t="s">
        <v>15508</v>
      </c>
      <c r="SYG1" s="2" t="s">
        <v>15509</v>
      </c>
      <c r="SYH1" s="2" t="s">
        <v>15510</v>
      </c>
      <c r="SYI1" s="2" t="s">
        <v>15511</v>
      </c>
      <c r="SYJ1" s="2" t="s">
        <v>15512</v>
      </c>
      <c r="SYK1" s="2" t="s">
        <v>15513</v>
      </c>
      <c r="SYL1" s="2" t="s">
        <v>15514</v>
      </c>
      <c r="SYM1" s="2" t="s">
        <v>15515</v>
      </c>
      <c r="SYN1" s="2" t="s">
        <v>15516</v>
      </c>
      <c r="SYO1" s="2" t="s">
        <v>15517</v>
      </c>
      <c r="SYP1" s="2" t="s">
        <v>15518</v>
      </c>
      <c r="SYQ1" s="2" t="s">
        <v>15519</v>
      </c>
      <c r="SYR1" s="2" t="s">
        <v>15520</v>
      </c>
      <c r="SYS1" s="2" t="s">
        <v>15521</v>
      </c>
      <c r="SYT1" s="2" t="s">
        <v>15522</v>
      </c>
      <c r="SYU1" s="2" t="s">
        <v>15523</v>
      </c>
      <c r="SYV1" s="2" t="s">
        <v>15524</v>
      </c>
      <c r="SYW1" s="2" t="s">
        <v>15525</v>
      </c>
      <c r="SYX1" s="2" t="s">
        <v>15526</v>
      </c>
      <c r="SYY1" s="2" t="s">
        <v>15527</v>
      </c>
      <c r="SYZ1" s="2" t="s">
        <v>15528</v>
      </c>
      <c r="SZA1" s="2" t="s">
        <v>15529</v>
      </c>
      <c r="SZB1" s="2" t="s">
        <v>15530</v>
      </c>
      <c r="SZC1" s="2" t="s">
        <v>15531</v>
      </c>
      <c r="SZD1" s="2" t="s">
        <v>15532</v>
      </c>
      <c r="SZE1" s="2" t="s">
        <v>15533</v>
      </c>
      <c r="SZF1" s="2" t="s">
        <v>15534</v>
      </c>
      <c r="SZG1" s="2" t="s">
        <v>15535</v>
      </c>
      <c r="SZH1" s="2" t="s">
        <v>15536</v>
      </c>
      <c r="SZI1" s="2" t="s">
        <v>15537</v>
      </c>
      <c r="SZJ1" s="2" t="s">
        <v>15538</v>
      </c>
      <c r="SZK1" s="2" t="s">
        <v>15539</v>
      </c>
      <c r="SZL1" s="2" t="s">
        <v>15540</v>
      </c>
      <c r="SZM1" s="2" t="s">
        <v>15541</v>
      </c>
      <c r="SZN1" s="2" t="s">
        <v>15542</v>
      </c>
      <c r="SZO1" s="2" t="s">
        <v>15543</v>
      </c>
      <c r="SZP1" s="2" t="s">
        <v>15544</v>
      </c>
      <c r="SZQ1" s="2" t="s">
        <v>15545</v>
      </c>
      <c r="SZR1" s="2" t="s">
        <v>15546</v>
      </c>
      <c r="SZS1" s="2" t="s">
        <v>15547</v>
      </c>
      <c r="SZT1" s="2" t="s">
        <v>15548</v>
      </c>
      <c r="SZU1" s="2" t="s">
        <v>15549</v>
      </c>
      <c r="SZV1" s="2" t="s">
        <v>15550</v>
      </c>
      <c r="SZW1" s="2" t="s">
        <v>15551</v>
      </c>
      <c r="SZX1" s="2" t="s">
        <v>15552</v>
      </c>
      <c r="SZY1" s="2" t="s">
        <v>15553</v>
      </c>
      <c r="SZZ1" s="2" t="s">
        <v>15554</v>
      </c>
      <c r="TAA1" s="2" t="s">
        <v>15555</v>
      </c>
      <c r="TAB1" s="2" t="s">
        <v>15556</v>
      </c>
      <c r="TAC1" s="2" t="s">
        <v>15557</v>
      </c>
      <c r="TAD1" s="2" t="s">
        <v>15558</v>
      </c>
      <c r="TAE1" s="2" t="s">
        <v>15559</v>
      </c>
      <c r="TAF1" s="2" t="s">
        <v>15560</v>
      </c>
      <c r="TAG1" s="2" t="s">
        <v>15561</v>
      </c>
      <c r="TAH1" s="2" t="s">
        <v>15562</v>
      </c>
      <c r="TAI1" s="2" t="s">
        <v>15563</v>
      </c>
      <c r="TAJ1" s="2" t="s">
        <v>15564</v>
      </c>
      <c r="TAK1" s="2" t="s">
        <v>15565</v>
      </c>
      <c r="TAL1" s="2" t="s">
        <v>15566</v>
      </c>
      <c r="TAM1" s="2" t="s">
        <v>15567</v>
      </c>
      <c r="TAN1" s="2" t="s">
        <v>15568</v>
      </c>
      <c r="TAO1" s="2" t="s">
        <v>15569</v>
      </c>
      <c r="TAP1" s="2" t="s">
        <v>15570</v>
      </c>
      <c r="TAQ1" s="2" t="s">
        <v>15571</v>
      </c>
      <c r="TAR1" s="2" t="s">
        <v>15572</v>
      </c>
      <c r="TAS1" s="2" t="s">
        <v>15573</v>
      </c>
      <c r="TAT1" s="2" t="s">
        <v>15574</v>
      </c>
      <c r="TAU1" s="2" t="s">
        <v>15575</v>
      </c>
      <c r="TAV1" s="2" t="s">
        <v>15576</v>
      </c>
      <c r="TAW1" s="2" t="s">
        <v>15577</v>
      </c>
      <c r="TAX1" s="2" t="s">
        <v>15578</v>
      </c>
      <c r="TAY1" s="2" t="s">
        <v>15579</v>
      </c>
      <c r="TAZ1" s="2" t="s">
        <v>15580</v>
      </c>
      <c r="TBA1" s="2" t="s">
        <v>15581</v>
      </c>
      <c r="TBB1" s="2" t="s">
        <v>15582</v>
      </c>
      <c r="TBC1" s="2" t="s">
        <v>15583</v>
      </c>
      <c r="TBD1" s="2" t="s">
        <v>15584</v>
      </c>
      <c r="TBE1" s="2" t="s">
        <v>15585</v>
      </c>
      <c r="TBF1" s="2" t="s">
        <v>15586</v>
      </c>
      <c r="TBG1" s="2" t="s">
        <v>15587</v>
      </c>
      <c r="TBH1" s="2" t="s">
        <v>15588</v>
      </c>
      <c r="TBI1" s="2" t="s">
        <v>15589</v>
      </c>
      <c r="TBJ1" s="2" t="s">
        <v>15590</v>
      </c>
      <c r="TBK1" s="2" t="s">
        <v>15591</v>
      </c>
      <c r="TBL1" s="2" t="s">
        <v>15592</v>
      </c>
      <c r="TBM1" s="2" t="s">
        <v>15593</v>
      </c>
      <c r="TBN1" s="2" t="s">
        <v>15594</v>
      </c>
      <c r="TBO1" s="2" t="s">
        <v>15595</v>
      </c>
      <c r="TBP1" s="2" t="s">
        <v>15596</v>
      </c>
      <c r="TBQ1" s="2" t="s">
        <v>15597</v>
      </c>
      <c r="TBR1" s="2" t="s">
        <v>15598</v>
      </c>
      <c r="TBS1" s="2" t="s">
        <v>15599</v>
      </c>
      <c r="TBT1" s="2" t="s">
        <v>15600</v>
      </c>
      <c r="TBU1" s="2" t="s">
        <v>15601</v>
      </c>
      <c r="TBV1" s="2" t="s">
        <v>15602</v>
      </c>
      <c r="TBW1" s="2" t="s">
        <v>15603</v>
      </c>
      <c r="TBX1" s="2" t="s">
        <v>15604</v>
      </c>
      <c r="TBY1" s="2" t="s">
        <v>15605</v>
      </c>
      <c r="TBZ1" s="2" t="s">
        <v>15606</v>
      </c>
      <c r="TCA1" s="2" t="s">
        <v>15607</v>
      </c>
      <c r="TCB1" s="2" t="s">
        <v>15608</v>
      </c>
      <c r="TCC1" s="2" t="s">
        <v>15609</v>
      </c>
      <c r="TCD1" s="2" t="s">
        <v>15610</v>
      </c>
      <c r="TCE1" s="2" t="s">
        <v>15611</v>
      </c>
      <c r="TCF1" s="2" t="s">
        <v>15612</v>
      </c>
      <c r="TCG1" s="2" t="s">
        <v>15613</v>
      </c>
      <c r="TCH1" s="2" t="s">
        <v>15614</v>
      </c>
      <c r="TCI1" s="2" t="s">
        <v>15615</v>
      </c>
      <c r="TCJ1" s="2" t="s">
        <v>15616</v>
      </c>
      <c r="TCK1" s="2" t="s">
        <v>15617</v>
      </c>
      <c r="TCL1" s="2" t="s">
        <v>15618</v>
      </c>
      <c r="TCM1" s="2" t="s">
        <v>15619</v>
      </c>
      <c r="TCN1" s="2" t="s">
        <v>15620</v>
      </c>
      <c r="TCO1" s="2" t="s">
        <v>15621</v>
      </c>
      <c r="TCP1" s="2" t="s">
        <v>15622</v>
      </c>
      <c r="TCQ1" s="2" t="s">
        <v>15623</v>
      </c>
      <c r="TCR1" s="2" t="s">
        <v>15624</v>
      </c>
      <c r="TCS1" s="2" t="s">
        <v>15625</v>
      </c>
      <c r="TCT1" s="2" t="s">
        <v>15626</v>
      </c>
      <c r="TCU1" s="2" t="s">
        <v>15627</v>
      </c>
      <c r="TCV1" s="2" t="s">
        <v>15628</v>
      </c>
      <c r="TCW1" s="2" t="s">
        <v>15629</v>
      </c>
      <c r="TCX1" s="2" t="s">
        <v>15630</v>
      </c>
      <c r="TCY1" s="2" t="s">
        <v>15631</v>
      </c>
      <c r="TCZ1" s="2" t="s">
        <v>15632</v>
      </c>
      <c r="TDA1" s="2" t="s">
        <v>15633</v>
      </c>
      <c r="TDB1" s="2" t="s">
        <v>15634</v>
      </c>
      <c r="TDC1" s="2" t="s">
        <v>15635</v>
      </c>
      <c r="TDD1" s="2" t="s">
        <v>15636</v>
      </c>
      <c r="TDE1" s="2" t="s">
        <v>15637</v>
      </c>
      <c r="TDF1" s="2" t="s">
        <v>15638</v>
      </c>
      <c r="TDG1" s="2" t="s">
        <v>15639</v>
      </c>
      <c r="TDH1" s="2" t="s">
        <v>15640</v>
      </c>
      <c r="TDI1" s="2" t="s">
        <v>15641</v>
      </c>
      <c r="TDJ1" s="2" t="s">
        <v>15642</v>
      </c>
      <c r="TDK1" s="2" t="s">
        <v>15643</v>
      </c>
      <c r="TDL1" s="2" t="s">
        <v>15644</v>
      </c>
      <c r="TDM1" s="2" t="s">
        <v>15645</v>
      </c>
      <c r="TDN1" s="2" t="s">
        <v>15646</v>
      </c>
      <c r="TDO1" s="2" t="s">
        <v>15647</v>
      </c>
      <c r="TDP1" s="2" t="s">
        <v>15648</v>
      </c>
      <c r="TDQ1" s="2" t="s">
        <v>15649</v>
      </c>
      <c r="TDR1" s="2" t="s">
        <v>15650</v>
      </c>
      <c r="TDS1" s="2" t="s">
        <v>15651</v>
      </c>
      <c r="TDT1" s="2" t="s">
        <v>15652</v>
      </c>
      <c r="TDU1" s="2" t="s">
        <v>15653</v>
      </c>
      <c r="TDV1" s="2" t="s">
        <v>15654</v>
      </c>
      <c r="TDW1" s="2" t="s">
        <v>15655</v>
      </c>
      <c r="TDX1" s="2" t="s">
        <v>15656</v>
      </c>
      <c r="TDY1" s="2" t="s">
        <v>15657</v>
      </c>
      <c r="TDZ1" s="2" t="s">
        <v>15658</v>
      </c>
      <c r="TEA1" s="2" t="s">
        <v>15659</v>
      </c>
      <c r="TEB1" s="2" t="s">
        <v>15660</v>
      </c>
      <c r="TEC1" s="2" t="s">
        <v>15661</v>
      </c>
      <c r="TED1" s="2" t="s">
        <v>15662</v>
      </c>
      <c r="TEE1" s="2" t="s">
        <v>15663</v>
      </c>
      <c r="TEF1" s="2" t="s">
        <v>15664</v>
      </c>
      <c r="TEG1" s="2" t="s">
        <v>15665</v>
      </c>
      <c r="TEH1" s="2" t="s">
        <v>15666</v>
      </c>
      <c r="TEI1" s="2" t="s">
        <v>15667</v>
      </c>
      <c r="TEJ1" s="2" t="s">
        <v>15668</v>
      </c>
      <c r="TEK1" s="2" t="s">
        <v>15669</v>
      </c>
      <c r="TEL1" s="2" t="s">
        <v>15670</v>
      </c>
      <c r="TEM1" s="2" t="s">
        <v>15671</v>
      </c>
      <c r="TEN1" s="2" t="s">
        <v>15672</v>
      </c>
      <c r="TEO1" s="2" t="s">
        <v>15673</v>
      </c>
      <c r="TEP1" s="2" t="s">
        <v>15674</v>
      </c>
      <c r="TEQ1" s="2" t="s">
        <v>15675</v>
      </c>
      <c r="TER1" s="2" t="s">
        <v>15676</v>
      </c>
      <c r="TES1" s="2" t="s">
        <v>15677</v>
      </c>
      <c r="TET1" s="2" t="s">
        <v>15678</v>
      </c>
      <c r="TEU1" s="2" t="s">
        <v>15679</v>
      </c>
      <c r="TEV1" s="2" t="s">
        <v>15680</v>
      </c>
      <c r="TEW1" s="2" t="s">
        <v>15681</v>
      </c>
      <c r="TEX1" s="2" t="s">
        <v>15682</v>
      </c>
      <c r="TEY1" s="2" t="s">
        <v>15683</v>
      </c>
      <c r="TEZ1" s="2" t="s">
        <v>15684</v>
      </c>
      <c r="TFA1" s="2" t="s">
        <v>15685</v>
      </c>
      <c r="TFB1" s="2" t="s">
        <v>15686</v>
      </c>
      <c r="TFC1" s="2" t="s">
        <v>15687</v>
      </c>
      <c r="TFD1" s="2" t="s">
        <v>15688</v>
      </c>
      <c r="TFE1" s="2" t="s">
        <v>15689</v>
      </c>
      <c r="TFF1" s="2" t="s">
        <v>15690</v>
      </c>
      <c r="TFG1" s="2" t="s">
        <v>15691</v>
      </c>
      <c r="TFH1" s="2" t="s">
        <v>15692</v>
      </c>
      <c r="TFI1" s="2" t="s">
        <v>15693</v>
      </c>
      <c r="TFJ1" s="2" t="s">
        <v>15694</v>
      </c>
      <c r="TFK1" s="2" t="s">
        <v>15695</v>
      </c>
      <c r="TFL1" s="2" t="s">
        <v>15696</v>
      </c>
      <c r="TFM1" s="2" t="s">
        <v>15697</v>
      </c>
      <c r="TFN1" s="2" t="s">
        <v>15698</v>
      </c>
      <c r="TFO1" s="2" t="s">
        <v>15699</v>
      </c>
      <c r="TFP1" s="2" t="s">
        <v>15700</v>
      </c>
      <c r="TFQ1" s="2" t="s">
        <v>15701</v>
      </c>
      <c r="TFR1" s="2" t="s">
        <v>15702</v>
      </c>
      <c r="TFS1" s="2" t="s">
        <v>15703</v>
      </c>
      <c r="TFT1" s="2" t="s">
        <v>15704</v>
      </c>
      <c r="TFU1" s="2" t="s">
        <v>15705</v>
      </c>
      <c r="TFV1" s="2" t="s">
        <v>15706</v>
      </c>
      <c r="TFW1" s="2" t="s">
        <v>15707</v>
      </c>
      <c r="TFX1" s="2" t="s">
        <v>15708</v>
      </c>
      <c r="TFY1" s="2" t="s">
        <v>15709</v>
      </c>
      <c r="TFZ1" s="2" t="s">
        <v>15710</v>
      </c>
      <c r="TGA1" s="2" t="s">
        <v>15711</v>
      </c>
      <c r="TGB1" s="2" t="s">
        <v>15712</v>
      </c>
      <c r="TGC1" s="2" t="s">
        <v>15713</v>
      </c>
      <c r="TGD1" s="2" t="s">
        <v>15714</v>
      </c>
      <c r="TGE1" s="2" t="s">
        <v>15715</v>
      </c>
      <c r="TGF1" s="2" t="s">
        <v>15716</v>
      </c>
      <c r="TGG1" s="2" t="s">
        <v>15717</v>
      </c>
      <c r="TGH1" s="2" t="s">
        <v>15718</v>
      </c>
      <c r="TGI1" s="2" t="s">
        <v>15719</v>
      </c>
      <c r="TGJ1" s="2" t="s">
        <v>15720</v>
      </c>
      <c r="TGK1" s="2" t="s">
        <v>15721</v>
      </c>
      <c r="TGL1" s="2" t="s">
        <v>15722</v>
      </c>
      <c r="TGM1" s="2" t="s">
        <v>15723</v>
      </c>
      <c r="TGN1" s="2" t="s">
        <v>15724</v>
      </c>
      <c r="TGO1" s="2" t="s">
        <v>15725</v>
      </c>
      <c r="TGP1" s="2" t="s">
        <v>15726</v>
      </c>
      <c r="TGQ1" s="2" t="s">
        <v>15727</v>
      </c>
      <c r="TGR1" s="2" t="s">
        <v>15728</v>
      </c>
      <c r="TGS1" s="2" t="s">
        <v>15729</v>
      </c>
      <c r="TGT1" s="2" t="s">
        <v>15730</v>
      </c>
      <c r="TGU1" s="2" t="s">
        <v>15731</v>
      </c>
      <c r="TGV1" s="2" t="s">
        <v>15732</v>
      </c>
      <c r="TGW1" s="2" t="s">
        <v>15733</v>
      </c>
      <c r="TGX1" s="2" t="s">
        <v>15734</v>
      </c>
      <c r="TGY1" s="2" t="s">
        <v>15735</v>
      </c>
      <c r="TGZ1" s="2" t="s">
        <v>15736</v>
      </c>
      <c r="THA1" s="2" t="s">
        <v>15737</v>
      </c>
      <c r="THB1" s="2" t="s">
        <v>15738</v>
      </c>
      <c r="THC1" s="2" t="s">
        <v>15739</v>
      </c>
      <c r="THD1" s="2" t="s">
        <v>15740</v>
      </c>
      <c r="THE1" s="2" t="s">
        <v>15741</v>
      </c>
      <c r="THF1" s="2" t="s">
        <v>15742</v>
      </c>
      <c r="THG1" s="2" t="s">
        <v>15743</v>
      </c>
      <c r="THH1" s="2" t="s">
        <v>15744</v>
      </c>
      <c r="THI1" s="2" t="s">
        <v>15745</v>
      </c>
      <c r="THJ1" s="2" t="s">
        <v>15746</v>
      </c>
      <c r="THK1" s="2" t="s">
        <v>15747</v>
      </c>
      <c r="THL1" s="2" t="s">
        <v>15748</v>
      </c>
      <c r="THM1" s="2" t="s">
        <v>15749</v>
      </c>
      <c r="THN1" s="2" t="s">
        <v>15750</v>
      </c>
      <c r="THO1" s="2" t="s">
        <v>15751</v>
      </c>
      <c r="THP1" s="2" t="s">
        <v>15752</v>
      </c>
      <c r="THQ1" s="2" t="s">
        <v>15753</v>
      </c>
      <c r="THR1" s="2" t="s">
        <v>15754</v>
      </c>
      <c r="THS1" s="2" t="s">
        <v>15755</v>
      </c>
      <c r="THT1" s="2" t="s">
        <v>15756</v>
      </c>
      <c r="THU1" s="2" t="s">
        <v>15757</v>
      </c>
      <c r="THV1" s="2" t="s">
        <v>15758</v>
      </c>
      <c r="THW1" s="2" t="s">
        <v>15759</v>
      </c>
      <c r="THX1" s="2" t="s">
        <v>15760</v>
      </c>
      <c r="THY1" s="2" t="s">
        <v>15761</v>
      </c>
      <c r="THZ1" s="2" t="s">
        <v>15762</v>
      </c>
      <c r="TIA1" s="2" t="s">
        <v>15763</v>
      </c>
      <c r="TIB1" s="2" t="s">
        <v>15764</v>
      </c>
      <c r="TIC1" s="2" t="s">
        <v>15765</v>
      </c>
      <c r="TID1" s="2" t="s">
        <v>15766</v>
      </c>
      <c r="TIE1" s="2" t="s">
        <v>15767</v>
      </c>
      <c r="TIF1" s="2" t="s">
        <v>15768</v>
      </c>
      <c r="TIG1" s="2" t="s">
        <v>15769</v>
      </c>
      <c r="TIH1" s="2" t="s">
        <v>15770</v>
      </c>
      <c r="TII1" s="2" t="s">
        <v>15771</v>
      </c>
      <c r="TIJ1" s="2" t="s">
        <v>15772</v>
      </c>
      <c r="TIK1" s="2" t="s">
        <v>15773</v>
      </c>
      <c r="TIL1" s="2" t="s">
        <v>15774</v>
      </c>
      <c r="TIM1" s="2" t="s">
        <v>15775</v>
      </c>
      <c r="TIN1" s="2" t="s">
        <v>15776</v>
      </c>
      <c r="TIO1" s="2" t="s">
        <v>15777</v>
      </c>
      <c r="TIP1" s="2" t="s">
        <v>15778</v>
      </c>
      <c r="TIQ1" s="2" t="s">
        <v>15779</v>
      </c>
      <c r="TIR1" s="2" t="s">
        <v>15780</v>
      </c>
      <c r="TIS1" s="2" t="s">
        <v>15781</v>
      </c>
      <c r="TIT1" s="2" t="s">
        <v>15782</v>
      </c>
      <c r="TIU1" s="2" t="s">
        <v>15783</v>
      </c>
      <c r="TIV1" s="2" t="s">
        <v>15784</v>
      </c>
      <c r="TIW1" s="2" t="s">
        <v>15785</v>
      </c>
      <c r="TIX1" s="2" t="s">
        <v>15786</v>
      </c>
      <c r="TIY1" s="2" t="s">
        <v>15787</v>
      </c>
      <c r="TIZ1" s="2" t="s">
        <v>15788</v>
      </c>
      <c r="TJA1" s="2" t="s">
        <v>15789</v>
      </c>
      <c r="TJB1" s="2" t="s">
        <v>15790</v>
      </c>
      <c r="TJC1" s="2" t="s">
        <v>15791</v>
      </c>
      <c r="TJD1" s="2" t="s">
        <v>15792</v>
      </c>
      <c r="TJE1" s="2" t="s">
        <v>15793</v>
      </c>
      <c r="TJF1" s="2" t="s">
        <v>15794</v>
      </c>
      <c r="TJG1" s="2" t="s">
        <v>15795</v>
      </c>
      <c r="TJH1" s="2" t="s">
        <v>15796</v>
      </c>
      <c r="TJI1" s="2" t="s">
        <v>15797</v>
      </c>
      <c r="TJJ1" s="2" t="s">
        <v>15798</v>
      </c>
      <c r="TJK1" s="2" t="s">
        <v>15799</v>
      </c>
      <c r="TJL1" s="2" t="s">
        <v>15800</v>
      </c>
      <c r="TJM1" s="2" t="s">
        <v>15801</v>
      </c>
      <c r="TJN1" s="2" t="s">
        <v>15802</v>
      </c>
      <c r="TJO1" s="2" t="s">
        <v>15803</v>
      </c>
      <c r="TJP1" s="2" t="s">
        <v>15804</v>
      </c>
      <c r="TJQ1" s="2" t="s">
        <v>15805</v>
      </c>
      <c r="TJR1" s="2" t="s">
        <v>15806</v>
      </c>
      <c r="TJS1" s="2" t="s">
        <v>15807</v>
      </c>
      <c r="TJT1" s="2" t="s">
        <v>15808</v>
      </c>
      <c r="TJU1" s="2" t="s">
        <v>15809</v>
      </c>
      <c r="TJV1" s="2" t="s">
        <v>15810</v>
      </c>
      <c r="TJW1" s="2" t="s">
        <v>15811</v>
      </c>
      <c r="TJX1" s="2" t="s">
        <v>15812</v>
      </c>
      <c r="TJY1" s="2" t="s">
        <v>15813</v>
      </c>
      <c r="TJZ1" s="2" t="s">
        <v>15814</v>
      </c>
      <c r="TKA1" s="2" t="s">
        <v>15815</v>
      </c>
      <c r="TKB1" s="2" t="s">
        <v>15816</v>
      </c>
      <c r="TKC1" s="2" t="s">
        <v>15817</v>
      </c>
      <c r="TKD1" s="2" t="s">
        <v>15818</v>
      </c>
      <c r="TKE1" s="2" t="s">
        <v>15819</v>
      </c>
      <c r="TKF1" s="2" t="s">
        <v>15820</v>
      </c>
      <c r="TKG1" s="2" t="s">
        <v>15821</v>
      </c>
      <c r="TKH1" s="2" t="s">
        <v>15822</v>
      </c>
      <c r="TKI1" s="2" t="s">
        <v>15823</v>
      </c>
      <c r="TKJ1" s="2" t="s">
        <v>15824</v>
      </c>
      <c r="TKK1" s="2" t="s">
        <v>15825</v>
      </c>
      <c r="TKL1" s="2" t="s">
        <v>15826</v>
      </c>
      <c r="TKM1" s="2" t="s">
        <v>15827</v>
      </c>
      <c r="TKN1" s="2" t="s">
        <v>15828</v>
      </c>
      <c r="TKO1" s="2" t="s">
        <v>15829</v>
      </c>
      <c r="TKP1" s="2" t="s">
        <v>15830</v>
      </c>
      <c r="TKQ1" s="2" t="s">
        <v>15831</v>
      </c>
      <c r="TKR1" s="2" t="s">
        <v>15832</v>
      </c>
      <c r="TKS1" s="2" t="s">
        <v>15833</v>
      </c>
      <c r="TKT1" s="2" t="s">
        <v>15834</v>
      </c>
      <c r="TKU1" s="2" t="s">
        <v>15835</v>
      </c>
      <c r="TKV1" s="2" t="s">
        <v>15836</v>
      </c>
      <c r="TKW1" s="2" t="s">
        <v>15837</v>
      </c>
      <c r="TKX1" s="2" t="s">
        <v>15838</v>
      </c>
      <c r="TKY1" s="2" t="s">
        <v>15839</v>
      </c>
      <c r="TKZ1" s="2" t="s">
        <v>15840</v>
      </c>
      <c r="TLA1" s="2" t="s">
        <v>15841</v>
      </c>
      <c r="TLB1" s="2" t="s">
        <v>15842</v>
      </c>
      <c r="TLC1" s="2" t="s">
        <v>15843</v>
      </c>
      <c r="TLD1" s="2" t="s">
        <v>15844</v>
      </c>
      <c r="TLE1" s="2" t="s">
        <v>15845</v>
      </c>
      <c r="TLF1" s="2" t="s">
        <v>15846</v>
      </c>
      <c r="TLG1" s="2" t="s">
        <v>15847</v>
      </c>
      <c r="TLH1" s="2" t="s">
        <v>15848</v>
      </c>
      <c r="TLI1" s="2" t="s">
        <v>15849</v>
      </c>
      <c r="TLJ1" s="2" t="s">
        <v>15850</v>
      </c>
      <c r="TLK1" s="2" t="s">
        <v>15851</v>
      </c>
      <c r="TLL1" s="2" t="s">
        <v>15852</v>
      </c>
      <c r="TLM1" s="2" t="s">
        <v>15853</v>
      </c>
      <c r="TLN1" s="2" t="s">
        <v>15854</v>
      </c>
      <c r="TLO1" s="2" t="s">
        <v>15855</v>
      </c>
      <c r="TLP1" s="2" t="s">
        <v>15856</v>
      </c>
      <c r="TLQ1" s="2" t="s">
        <v>15857</v>
      </c>
      <c r="TLR1" s="2" t="s">
        <v>15858</v>
      </c>
      <c r="TLS1" s="2" t="s">
        <v>15859</v>
      </c>
      <c r="TLT1" s="2" t="s">
        <v>15860</v>
      </c>
      <c r="TLU1" s="2" t="s">
        <v>15861</v>
      </c>
      <c r="TLV1" s="2" t="s">
        <v>15862</v>
      </c>
      <c r="TLW1" s="2" t="s">
        <v>15863</v>
      </c>
      <c r="TLX1" s="2" t="s">
        <v>15864</v>
      </c>
      <c r="TLY1" s="2" t="s">
        <v>15865</v>
      </c>
      <c r="TLZ1" s="2" t="s">
        <v>15866</v>
      </c>
      <c r="TMA1" s="2" t="s">
        <v>15867</v>
      </c>
      <c r="TMB1" s="2" t="s">
        <v>15868</v>
      </c>
      <c r="TMC1" s="2" t="s">
        <v>15869</v>
      </c>
      <c r="TMD1" s="2" t="s">
        <v>15870</v>
      </c>
      <c r="TME1" s="2" t="s">
        <v>15871</v>
      </c>
      <c r="TMF1" s="2" t="s">
        <v>15872</v>
      </c>
      <c r="TMG1" s="2" t="s">
        <v>15873</v>
      </c>
      <c r="TMH1" s="2" t="s">
        <v>15874</v>
      </c>
      <c r="TMI1" s="2" t="s">
        <v>15875</v>
      </c>
      <c r="TMJ1" s="2" t="s">
        <v>15876</v>
      </c>
      <c r="TMK1" s="2" t="s">
        <v>15877</v>
      </c>
      <c r="TML1" s="2" t="s">
        <v>15878</v>
      </c>
      <c r="TMM1" s="2" t="s">
        <v>15879</v>
      </c>
      <c r="TMN1" s="2" t="s">
        <v>15880</v>
      </c>
      <c r="TMO1" s="2" t="s">
        <v>15881</v>
      </c>
      <c r="TMP1" s="2" t="s">
        <v>15882</v>
      </c>
      <c r="TMQ1" s="2" t="s">
        <v>15883</v>
      </c>
      <c r="TMR1" s="2" t="s">
        <v>15884</v>
      </c>
      <c r="TMS1" s="2" t="s">
        <v>15885</v>
      </c>
      <c r="TMT1" s="2" t="s">
        <v>15886</v>
      </c>
      <c r="TMU1" s="2" t="s">
        <v>15887</v>
      </c>
      <c r="TMV1" s="2" t="s">
        <v>15888</v>
      </c>
      <c r="TMW1" s="2" t="s">
        <v>15889</v>
      </c>
      <c r="TMX1" s="2" t="s">
        <v>15890</v>
      </c>
      <c r="TMY1" s="2" t="s">
        <v>15891</v>
      </c>
      <c r="TMZ1" s="2" t="s">
        <v>15892</v>
      </c>
      <c r="TNA1" s="2" t="s">
        <v>15893</v>
      </c>
      <c r="TNB1" s="2" t="s">
        <v>15894</v>
      </c>
      <c r="TNC1" s="2" t="s">
        <v>15895</v>
      </c>
      <c r="TND1" s="2" t="s">
        <v>15896</v>
      </c>
      <c r="TNE1" s="2" t="s">
        <v>15897</v>
      </c>
      <c r="TNF1" s="2" t="s">
        <v>15898</v>
      </c>
      <c r="TNG1" s="2" t="s">
        <v>15899</v>
      </c>
      <c r="TNH1" s="2" t="s">
        <v>15900</v>
      </c>
      <c r="TNI1" s="2" t="s">
        <v>15901</v>
      </c>
      <c r="TNJ1" s="2" t="s">
        <v>15902</v>
      </c>
      <c r="TNK1" s="2" t="s">
        <v>15903</v>
      </c>
      <c r="TNL1" s="2" t="s">
        <v>15904</v>
      </c>
      <c r="TNM1" s="2" t="s">
        <v>15905</v>
      </c>
      <c r="TNN1" s="2" t="s">
        <v>15906</v>
      </c>
      <c r="TNO1" s="2" t="s">
        <v>15907</v>
      </c>
      <c r="TNP1" s="2" t="s">
        <v>15908</v>
      </c>
      <c r="TNQ1" s="2" t="s">
        <v>15909</v>
      </c>
      <c r="TNR1" s="2" t="s">
        <v>15910</v>
      </c>
      <c r="TNS1" s="2" t="s">
        <v>15911</v>
      </c>
      <c r="TNT1" s="2" t="s">
        <v>15912</v>
      </c>
      <c r="TNU1" s="2" t="s">
        <v>15913</v>
      </c>
      <c r="TNV1" s="2" t="s">
        <v>15914</v>
      </c>
      <c r="TNW1" s="2" t="s">
        <v>15915</v>
      </c>
      <c r="TNX1" s="2" t="s">
        <v>15916</v>
      </c>
      <c r="TNY1" s="2" t="s">
        <v>15917</v>
      </c>
      <c r="TNZ1" s="2" t="s">
        <v>15918</v>
      </c>
      <c r="TOA1" s="2" t="s">
        <v>15919</v>
      </c>
      <c r="TOB1" s="2" t="s">
        <v>15920</v>
      </c>
      <c r="TOC1" s="2" t="s">
        <v>15921</v>
      </c>
      <c r="TOD1" s="2" t="s">
        <v>15922</v>
      </c>
      <c r="TOE1" s="2" t="s">
        <v>15923</v>
      </c>
      <c r="TOF1" s="2" t="s">
        <v>15924</v>
      </c>
      <c r="TOG1" s="2" t="s">
        <v>15925</v>
      </c>
      <c r="TOH1" s="2" t="s">
        <v>15926</v>
      </c>
      <c r="TOI1" s="2" t="s">
        <v>15927</v>
      </c>
      <c r="TOJ1" s="2" t="s">
        <v>15928</v>
      </c>
      <c r="TOK1" s="2" t="s">
        <v>15929</v>
      </c>
      <c r="TOL1" s="2" t="s">
        <v>15930</v>
      </c>
      <c r="TOM1" s="2" t="s">
        <v>15931</v>
      </c>
      <c r="TON1" s="2" t="s">
        <v>15932</v>
      </c>
      <c r="TOO1" s="2" t="s">
        <v>15933</v>
      </c>
      <c r="TOP1" s="2" t="s">
        <v>15934</v>
      </c>
      <c r="TOQ1" s="2" t="s">
        <v>15935</v>
      </c>
      <c r="TOR1" s="2" t="s">
        <v>15936</v>
      </c>
      <c r="TOS1" s="2" t="s">
        <v>15937</v>
      </c>
      <c r="TOT1" s="2" t="s">
        <v>15938</v>
      </c>
      <c r="TOU1" s="2" t="s">
        <v>15939</v>
      </c>
      <c r="TOV1" s="2" t="s">
        <v>15940</v>
      </c>
      <c r="TOW1" s="2" t="s">
        <v>15941</v>
      </c>
      <c r="TOX1" s="2" t="s">
        <v>15942</v>
      </c>
      <c r="TOY1" s="2" t="s">
        <v>15943</v>
      </c>
      <c r="TOZ1" s="2" t="s">
        <v>15944</v>
      </c>
      <c r="TPA1" s="2" t="s">
        <v>15945</v>
      </c>
      <c r="TPB1" s="2" t="s">
        <v>15946</v>
      </c>
      <c r="TPC1" s="2" t="s">
        <v>15947</v>
      </c>
      <c r="TPD1" s="2" t="s">
        <v>15948</v>
      </c>
      <c r="TPE1" s="2" t="s">
        <v>15949</v>
      </c>
      <c r="TPF1" s="2" t="s">
        <v>15950</v>
      </c>
      <c r="TPG1" s="2" t="s">
        <v>15951</v>
      </c>
      <c r="TPH1" s="2" t="s">
        <v>15952</v>
      </c>
      <c r="TPI1" s="2" t="s">
        <v>15953</v>
      </c>
      <c r="TPJ1" s="2" t="s">
        <v>15954</v>
      </c>
      <c r="TPK1" s="2" t="s">
        <v>15955</v>
      </c>
      <c r="TPL1" s="2" t="s">
        <v>15956</v>
      </c>
      <c r="TPM1" s="2" t="s">
        <v>15957</v>
      </c>
      <c r="TPN1" s="2" t="s">
        <v>15958</v>
      </c>
      <c r="TPO1" s="2" t="s">
        <v>15959</v>
      </c>
      <c r="TPP1" s="2" t="s">
        <v>15960</v>
      </c>
      <c r="TPQ1" s="2" t="s">
        <v>15961</v>
      </c>
      <c r="TPR1" s="2" t="s">
        <v>15962</v>
      </c>
      <c r="TPS1" s="2" t="s">
        <v>15963</v>
      </c>
      <c r="TPT1" s="2" t="s">
        <v>15964</v>
      </c>
      <c r="TPU1" s="2" t="s">
        <v>15965</v>
      </c>
      <c r="TPV1" s="2" t="s">
        <v>15966</v>
      </c>
      <c r="TPW1" s="2" t="s">
        <v>15967</v>
      </c>
      <c r="TPX1" s="2" t="s">
        <v>15968</v>
      </c>
      <c r="TPY1" s="2" t="s">
        <v>15969</v>
      </c>
      <c r="TPZ1" s="2" t="s">
        <v>15970</v>
      </c>
      <c r="TQA1" s="2" t="s">
        <v>15971</v>
      </c>
      <c r="TQB1" s="2" t="s">
        <v>15972</v>
      </c>
      <c r="TQC1" s="2" t="s">
        <v>15973</v>
      </c>
      <c r="TQD1" s="2" t="s">
        <v>15974</v>
      </c>
      <c r="TQE1" s="2" t="s">
        <v>15975</v>
      </c>
      <c r="TQF1" s="2" t="s">
        <v>15976</v>
      </c>
      <c r="TQG1" s="2" t="s">
        <v>15977</v>
      </c>
      <c r="TQH1" s="2" t="s">
        <v>15978</v>
      </c>
      <c r="TQI1" s="2" t="s">
        <v>15979</v>
      </c>
      <c r="TQJ1" s="2" t="s">
        <v>15980</v>
      </c>
      <c r="TQK1" s="2" t="s">
        <v>15981</v>
      </c>
      <c r="TQL1" s="2" t="s">
        <v>15982</v>
      </c>
      <c r="TQM1" s="2" t="s">
        <v>15983</v>
      </c>
      <c r="TQN1" s="2" t="s">
        <v>15984</v>
      </c>
      <c r="TQO1" s="2" t="s">
        <v>15985</v>
      </c>
      <c r="TQP1" s="2" t="s">
        <v>15986</v>
      </c>
      <c r="TQQ1" s="2" t="s">
        <v>15987</v>
      </c>
      <c r="TQR1" s="2" t="s">
        <v>15988</v>
      </c>
      <c r="TQS1" s="2" t="s">
        <v>15989</v>
      </c>
      <c r="TQT1" s="2" t="s">
        <v>15990</v>
      </c>
      <c r="TQU1" s="2" t="s">
        <v>15991</v>
      </c>
      <c r="TQV1" s="2" t="s">
        <v>15992</v>
      </c>
      <c r="TQW1" s="2" t="s">
        <v>15993</v>
      </c>
      <c r="TQX1" s="2" t="s">
        <v>15994</v>
      </c>
      <c r="TQY1" s="2" t="s">
        <v>15995</v>
      </c>
      <c r="TQZ1" s="2" t="s">
        <v>15996</v>
      </c>
      <c r="TRA1" s="2" t="s">
        <v>15997</v>
      </c>
      <c r="TRB1" s="2" t="s">
        <v>15998</v>
      </c>
      <c r="TRC1" s="2" t="s">
        <v>15999</v>
      </c>
      <c r="TRD1" s="2" t="s">
        <v>16000</v>
      </c>
      <c r="TRE1" s="2" t="s">
        <v>16001</v>
      </c>
      <c r="TRF1" s="2" t="s">
        <v>16002</v>
      </c>
      <c r="TRG1" s="2" t="s">
        <v>16003</v>
      </c>
      <c r="TRH1" s="2" t="s">
        <v>16004</v>
      </c>
      <c r="TRI1" s="2" t="s">
        <v>16005</v>
      </c>
      <c r="TRJ1" s="2" t="s">
        <v>16006</v>
      </c>
      <c r="TRK1" s="2" t="s">
        <v>16007</v>
      </c>
      <c r="TRL1" s="2" t="s">
        <v>16008</v>
      </c>
      <c r="TRM1" s="2" t="s">
        <v>16009</v>
      </c>
      <c r="TRN1" s="2" t="s">
        <v>16010</v>
      </c>
      <c r="TRO1" s="2" t="s">
        <v>16011</v>
      </c>
      <c r="TRP1" s="2" t="s">
        <v>16012</v>
      </c>
      <c r="TRQ1" s="2" t="s">
        <v>16013</v>
      </c>
      <c r="TRR1" s="2" t="s">
        <v>16014</v>
      </c>
      <c r="TRS1" s="2" t="s">
        <v>16015</v>
      </c>
      <c r="TRT1" s="2" t="s">
        <v>16016</v>
      </c>
      <c r="TRU1" s="2" t="s">
        <v>16017</v>
      </c>
      <c r="TRV1" s="2" t="s">
        <v>16018</v>
      </c>
      <c r="TRW1" s="2" t="s">
        <v>16019</v>
      </c>
      <c r="TRX1" s="2" t="s">
        <v>16020</v>
      </c>
      <c r="TRY1" s="2" t="s">
        <v>16021</v>
      </c>
      <c r="TRZ1" s="2" t="s">
        <v>16022</v>
      </c>
      <c r="TSA1" s="2" t="s">
        <v>16023</v>
      </c>
      <c r="TSB1" s="2" t="s">
        <v>16024</v>
      </c>
      <c r="TSC1" s="2" t="s">
        <v>16025</v>
      </c>
      <c r="TSD1" s="2" t="s">
        <v>16026</v>
      </c>
      <c r="TSE1" s="2" t="s">
        <v>16027</v>
      </c>
      <c r="TSF1" s="2" t="s">
        <v>16028</v>
      </c>
      <c r="TSG1" s="2" t="s">
        <v>16029</v>
      </c>
      <c r="TSH1" s="2" t="s">
        <v>16030</v>
      </c>
      <c r="TSI1" s="2" t="s">
        <v>16031</v>
      </c>
      <c r="TSJ1" s="2" t="s">
        <v>16032</v>
      </c>
      <c r="TSK1" s="2" t="s">
        <v>16033</v>
      </c>
      <c r="TSL1" s="2" t="s">
        <v>16034</v>
      </c>
      <c r="TSM1" s="2" t="s">
        <v>16035</v>
      </c>
      <c r="TSN1" s="2" t="s">
        <v>16036</v>
      </c>
      <c r="TSO1" s="2" t="s">
        <v>16037</v>
      </c>
      <c r="TSP1" s="2" t="s">
        <v>16038</v>
      </c>
      <c r="TSQ1" s="2" t="s">
        <v>16039</v>
      </c>
      <c r="TSR1" s="2" t="s">
        <v>16040</v>
      </c>
      <c r="TSS1" s="2" t="s">
        <v>16041</v>
      </c>
      <c r="TST1" s="2" t="s">
        <v>16042</v>
      </c>
      <c r="TSU1" s="2" t="s">
        <v>16043</v>
      </c>
      <c r="TSV1" s="2" t="s">
        <v>16044</v>
      </c>
      <c r="TSW1" s="2" t="s">
        <v>16045</v>
      </c>
      <c r="TSX1" s="2" t="s">
        <v>16046</v>
      </c>
      <c r="TSY1" s="2" t="s">
        <v>16047</v>
      </c>
      <c r="TSZ1" s="2" t="s">
        <v>16048</v>
      </c>
      <c r="TTA1" s="2" t="s">
        <v>16049</v>
      </c>
      <c r="TTB1" s="2" t="s">
        <v>16050</v>
      </c>
      <c r="TTC1" s="2" t="s">
        <v>16051</v>
      </c>
      <c r="TTD1" s="2" t="s">
        <v>16052</v>
      </c>
      <c r="TTE1" s="2" t="s">
        <v>16053</v>
      </c>
      <c r="TTF1" s="2" t="s">
        <v>16054</v>
      </c>
      <c r="TTG1" s="2" t="s">
        <v>16055</v>
      </c>
      <c r="TTH1" s="2" t="s">
        <v>16056</v>
      </c>
      <c r="TTI1" s="2" t="s">
        <v>16057</v>
      </c>
      <c r="TTJ1" s="2" t="s">
        <v>16058</v>
      </c>
      <c r="TTK1" s="2" t="s">
        <v>16059</v>
      </c>
      <c r="TTL1" s="2" t="s">
        <v>16060</v>
      </c>
      <c r="TTM1" s="2" t="s">
        <v>16061</v>
      </c>
      <c r="TTN1" s="2" t="s">
        <v>16062</v>
      </c>
      <c r="TTO1" s="2" t="s">
        <v>16063</v>
      </c>
      <c r="TTP1" s="2" t="s">
        <v>16064</v>
      </c>
      <c r="TTQ1" s="2" t="s">
        <v>16065</v>
      </c>
      <c r="TTR1" s="2" t="s">
        <v>16066</v>
      </c>
      <c r="TTS1" s="2" t="s">
        <v>16067</v>
      </c>
      <c r="TTT1" s="2" t="s">
        <v>16068</v>
      </c>
      <c r="TTU1" s="2" t="s">
        <v>16069</v>
      </c>
      <c r="TTV1" s="2" t="s">
        <v>16070</v>
      </c>
      <c r="TTW1" s="2" t="s">
        <v>16071</v>
      </c>
      <c r="TTX1" s="2" t="s">
        <v>16072</v>
      </c>
      <c r="TTY1" s="2" t="s">
        <v>16073</v>
      </c>
      <c r="TTZ1" s="2" t="s">
        <v>16074</v>
      </c>
      <c r="TUA1" s="2" t="s">
        <v>16075</v>
      </c>
      <c r="TUB1" s="2" t="s">
        <v>16076</v>
      </c>
      <c r="TUC1" s="2" t="s">
        <v>16077</v>
      </c>
      <c r="TUD1" s="2" t="s">
        <v>16078</v>
      </c>
      <c r="TUE1" s="2" t="s">
        <v>16079</v>
      </c>
      <c r="TUF1" s="2" t="s">
        <v>16080</v>
      </c>
      <c r="TUG1" s="2" t="s">
        <v>16081</v>
      </c>
      <c r="TUH1" s="2" t="s">
        <v>16082</v>
      </c>
      <c r="TUI1" s="2" t="s">
        <v>16083</v>
      </c>
      <c r="TUJ1" s="2" t="s">
        <v>16084</v>
      </c>
      <c r="TUK1" s="2" t="s">
        <v>16085</v>
      </c>
      <c r="TUL1" s="2" t="s">
        <v>16086</v>
      </c>
      <c r="TUM1" s="2" t="s">
        <v>16087</v>
      </c>
      <c r="TUN1" s="2" t="s">
        <v>16088</v>
      </c>
      <c r="TUO1" s="2" t="s">
        <v>16089</v>
      </c>
      <c r="TUP1" s="2" t="s">
        <v>16090</v>
      </c>
      <c r="TUQ1" s="2" t="s">
        <v>16091</v>
      </c>
      <c r="TUR1" s="2" t="s">
        <v>16092</v>
      </c>
      <c r="TUS1" s="2" t="s">
        <v>16093</v>
      </c>
      <c r="TUT1" s="2" t="s">
        <v>16094</v>
      </c>
      <c r="TUU1" s="2" t="s">
        <v>16095</v>
      </c>
      <c r="TUV1" s="2" t="s">
        <v>16096</v>
      </c>
      <c r="TUW1" s="2" t="s">
        <v>16097</v>
      </c>
      <c r="TUX1" s="2" t="s">
        <v>16098</v>
      </c>
      <c r="TUY1" s="2" t="s">
        <v>16099</v>
      </c>
      <c r="TUZ1" s="2" t="s">
        <v>16100</v>
      </c>
      <c r="TVA1" s="2" t="s">
        <v>16101</v>
      </c>
      <c r="TVB1" s="2" t="s">
        <v>16102</v>
      </c>
      <c r="TVC1" s="2" t="s">
        <v>16103</v>
      </c>
      <c r="TVD1" s="2" t="s">
        <v>16104</v>
      </c>
      <c r="TVE1" s="2" t="s">
        <v>16105</v>
      </c>
      <c r="TVF1" s="2" t="s">
        <v>16106</v>
      </c>
      <c r="TVG1" s="2" t="s">
        <v>16107</v>
      </c>
      <c r="TVH1" s="2" t="s">
        <v>16108</v>
      </c>
      <c r="TVI1" s="2" t="s">
        <v>16109</v>
      </c>
      <c r="TVJ1" s="2" t="s">
        <v>16110</v>
      </c>
      <c r="TVK1" s="2" t="s">
        <v>16111</v>
      </c>
      <c r="TVL1" s="2" t="s">
        <v>16112</v>
      </c>
      <c r="TVM1" s="2" t="s">
        <v>16113</v>
      </c>
      <c r="TVN1" s="2" t="s">
        <v>16114</v>
      </c>
      <c r="TVO1" s="2" t="s">
        <v>16115</v>
      </c>
      <c r="TVP1" s="2" t="s">
        <v>16116</v>
      </c>
      <c r="TVQ1" s="2" t="s">
        <v>16117</v>
      </c>
      <c r="TVR1" s="2" t="s">
        <v>16118</v>
      </c>
      <c r="TVS1" s="2" t="s">
        <v>16119</v>
      </c>
      <c r="TVT1" s="2" t="s">
        <v>16120</v>
      </c>
      <c r="TVU1" s="2" t="s">
        <v>16121</v>
      </c>
      <c r="TVV1" s="2" t="s">
        <v>16122</v>
      </c>
      <c r="TVW1" s="2" t="s">
        <v>16123</v>
      </c>
      <c r="TVX1" s="2" t="s">
        <v>16124</v>
      </c>
      <c r="TVY1" s="2" t="s">
        <v>16125</v>
      </c>
      <c r="TVZ1" s="2" t="s">
        <v>16126</v>
      </c>
      <c r="TWA1" s="2" t="s">
        <v>16127</v>
      </c>
      <c r="TWB1" s="2" t="s">
        <v>16128</v>
      </c>
      <c r="TWC1" s="2" t="s">
        <v>16129</v>
      </c>
      <c r="TWD1" s="2" t="s">
        <v>16130</v>
      </c>
      <c r="TWE1" s="2" t="s">
        <v>16131</v>
      </c>
      <c r="TWF1" s="2" t="s">
        <v>16132</v>
      </c>
      <c r="TWG1" s="2" t="s">
        <v>16133</v>
      </c>
      <c r="TWH1" s="2" t="s">
        <v>16134</v>
      </c>
      <c r="TWI1" s="2" t="s">
        <v>16135</v>
      </c>
      <c r="TWJ1" s="2" t="s">
        <v>16136</v>
      </c>
      <c r="TWK1" s="2" t="s">
        <v>16137</v>
      </c>
      <c r="TWL1" s="2" t="s">
        <v>16138</v>
      </c>
      <c r="TWM1" s="2" t="s">
        <v>16139</v>
      </c>
      <c r="TWN1" s="2" t="s">
        <v>16140</v>
      </c>
      <c r="TWO1" s="2" t="s">
        <v>16141</v>
      </c>
      <c r="TWP1" s="2" t="s">
        <v>16142</v>
      </c>
      <c r="TWQ1" s="2" t="s">
        <v>16143</v>
      </c>
      <c r="TWR1" s="2" t="s">
        <v>16144</v>
      </c>
      <c r="TWS1" s="2" t="s">
        <v>16145</v>
      </c>
      <c r="TWT1" s="2" t="s">
        <v>16146</v>
      </c>
      <c r="TWU1" s="2" t="s">
        <v>16147</v>
      </c>
      <c r="TWV1" s="2" t="s">
        <v>16148</v>
      </c>
      <c r="TWW1" s="2" t="s">
        <v>16149</v>
      </c>
      <c r="TWX1" s="2" t="s">
        <v>16150</v>
      </c>
      <c r="TWY1" s="2" t="s">
        <v>16151</v>
      </c>
      <c r="TWZ1" s="2" t="s">
        <v>16152</v>
      </c>
      <c r="TXA1" s="2" t="s">
        <v>16153</v>
      </c>
      <c r="TXB1" s="2" t="s">
        <v>16154</v>
      </c>
      <c r="TXC1" s="2" t="s">
        <v>16155</v>
      </c>
      <c r="TXD1" s="2" t="s">
        <v>16156</v>
      </c>
      <c r="TXE1" s="2" t="s">
        <v>16157</v>
      </c>
      <c r="TXF1" s="2" t="s">
        <v>16158</v>
      </c>
      <c r="TXG1" s="2" t="s">
        <v>16159</v>
      </c>
      <c r="TXH1" s="2" t="s">
        <v>16160</v>
      </c>
      <c r="TXI1" s="2" t="s">
        <v>16161</v>
      </c>
      <c r="TXJ1" s="2" t="s">
        <v>16162</v>
      </c>
      <c r="TXK1" s="2" t="s">
        <v>16163</v>
      </c>
      <c r="TXL1" s="2" t="s">
        <v>16164</v>
      </c>
      <c r="TXM1" s="2" t="s">
        <v>16165</v>
      </c>
      <c r="TXN1" s="2" t="s">
        <v>16166</v>
      </c>
      <c r="TXO1" s="2" t="s">
        <v>16167</v>
      </c>
      <c r="TXP1" s="2" t="s">
        <v>16168</v>
      </c>
      <c r="TXQ1" s="2" t="s">
        <v>16169</v>
      </c>
      <c r="TXR1" s="2" t="s">
        <v>16170</v>
      </c>
      <c r="TXS1" s="2" t="s">
        <v>16171</v>
      </c>
      <c r="TXT1" s="2" t="s">
        <v>16172</v>
      </c>
      <c r="TXU1" s="2" t="s">
        <v>16173</v>
      </c>
      <c r="TXV1" s="2" t="s">
        <v>16174</v>
      </c>
      <c r="TXW1" s="2" t="s">
        <v>16175</v>
      </c>
      <c r="TXX1" s="2" t="s">
        <v>16176</v>
      </c>
      <c r="TXY1" s="2" t="s">
        <v>16177</v>
      </c>
      <c r="TXZ1" s="2" t="s">
        <v>16178</v>
      </c>
      <c r="TYA1" s="2" t="s">
        <v>16179</v>
      </c>
      <c r="TYB1" s="2" t="s">
        <v>16180</v>
      </c>
      <c r="TYC1" s="2" t="s">
        <v>16181</v>
      </c>
      <c r="TYD1" s="2" t="s">
        <v>16182</v>
      </c>
      <c r="TYE1" s="2" t="s">
        <v>16183</v>
      </c>
      <c r="TYF1" s="2" t="s">
        <v>16184</v>
      </c>
      <c r="TYG1" s="2" t="s">
        <v>16185</v>
      </c>
      <c r="TYH1" s="2" t="s">
        <v>16186</v>
      </c>
      <c r="TYI1" s="2" t="s">
        <v>16187</v>
      </c>
      <c r="TYJ1" s="2" t="s">
        <v>16188</v>
      </c>
      <c r="TYK1" s="2" t="s">
        <v>16189</v>
      </c>
      <c r="TYL1" s="2" t="s">
        <v>16190</v>
      </c>
      <c r="TYM1" s="2" t="s">
        <v>16191</v>
      </c>
      <c r="TYN1" s="2" t="s">
        <v>16192</v>
      </c>
      <c r="TYO1" s="2" t="s">
        <v>16193</v>
      </c>
      <c r="TYP1" s="2" t="s">
        <v>16194</v>
      </c>
      <c r="TYQ1" s="2" t="s">
        <v>16195</v>
      </c>
      <c r="TYR1" s="2" t="s">
        <v>16196</v>
      </c>
      <c r="TYS1" s="2" t="s">
        <v>16197</v>
      </c>
      <c r="TYT1" s="2" t="s">
        <v>16198</v>
      </c>
      <c r="TYU1" s="2" t="s">
        <v>16199</v>
      </c>
      <c r="TYV1" s="2" t="s">
        <v>16200</v>
      </c>
      <c r="TYW1" s="2" t="s">
        <v>16201</v>
      </c>
      <c r="TYX1" s="2" t="s">
        <v>16202</v>
      </c>
      <c r="TYY1" s="2" t="s">
        <v>16203</v>
      </c>
      <c r="TYZ1" s="2" t="s">
        <v>16204</v>
      </c>
      <c r="TZA1" s="2" t="s">
        <v>16205</v>
      </c>
      <c r="TZB1" s="2" t="s">
        <v>16206</v>
      </c>
      <c r="TZC1" s="2" t="s">
        <v>16207</v>
      </c>
      <c r="TZD1" s="2" t="s">
        <v>16208</v>
      </c>
      <c r="TZE1" s="2" t="s">
        <v>16209</v>
      </c>
      <c r="TZF1" s="2" t="s">
        <v>16210</v>
      </c>
      <c r="TZG1" s="2" t="s">
        <v>16211</v>
      </c>
      <c r="TZH1" s="2" t="s">
        <v>16212</v>
      </c>
      <c r="TZI1" s="2" t="s">
        <v>16213</v>
      </c>
      <c r="TZJ1" s="2" t="s">
        <v>16214</v>
      </c>
      <c r="TZK1" s="2" t="s">
        <v>16215</v>
      </c>
      <c r="TZL1" s="2" t="s">
        <v>16216</v>
      </c>
      <c r="TZM1" s="2" t="s">
        <v>16217</v>
      </c>
      <c r="TZN1" s="2" t="s">
        <v>16218</v>
      </c>
      <c r="TZO1" s="2" t="s">
        <v>16219</v>
      </c>
      <c r="TZP1" s="2" t="s">
        <v>16220</v>
      </c>
      <c r="TZQ1" s="2" t="s">
        <v>16221</v>
      </c>
      <c r="TZR1" s="2" t="s">
        <v>16222</v>
      </c>
      <c r="TZS1" s="2" t="s">
        <v>16223</v>
      </c>
      <c r="TZT1" s="2" t="s">
        <v>16224</v>
      </c>
      <c r="TZU1" s="2" t="s">
        <v>16225</v>
      </c>
      <c r="TZV1" s="2" t="s">
        <v>16226</v>
      </c>
      <c r="TZW1" s="2" t="s">
        <v>16227</v>
      </c>
      <c r="TZX1" s="2" t="s">
        <v>16228</v>
      </c>
      <c r="TZY1" s="2" t="s">
        <v>16229</v>
      </c>
      <c r="TZZ1" s="2" t="s">
        <v>16230</v>
      </c>
      <c r="UAA1" s="2" t="s">
        <v>16231</v>
      </c>
      <c r="UAB1" s="2" t="s">
        <v>16232</v>
      </c>
      <c r="UAC1" s="2" t="s">
        <v>16233</v>
      </c>
      <c r="UAD1" s="2" t="s">
        <v>16234</v>
      </c>
      <c r="UAE1" s="2" t="s">
        <v>16235</v>
      </c>
      <c r="UAF1" s="2" t="s">
        <v>16236</v>
      </c>
      <c r="UAG1" s="2" t="s">
        <v>16237</v>
      </c>
      <c r="UAH1" s="2" t="s">
        <v>16238</v>
      </c>
      <c r="UAI1" s="2" t="s">
        <v>16239</v>
      </c>
      <c r="UAJ1" s="2" t="s">
        <v>16240</v>
      </c>
      <c r="UAK1" s="2" t="s">
        <v>16241</v>
      </c>
      <c r="UAL1" s="2" t="s">
        <v>16242</v>
      </c>
      <c r="UAM1" s="2" t="s">
        <v>16243</v>
      </c>
      <c r="UAN1" s="2" t="s">
        <v>16244</v>
      </c>
      <c r="UAO1" s="2" t="s">
        <v>16245</v>
      </c>
      <c r="UAP1" s="2" t="s">
        <v>16246</v>
      </c>
      <c r="UAQ1" s="2" t="s">
        <v>16247</v>
      </c>
      <c r="UAR1" s="2" t="s">
        <v>16248</v>
      </c>
      <c r="UAS1" s="2" t="s">
        <v>16249</v>
      </c>
      <c r="UAT1" s="2" t="s">
        <v>16250</v>
      </c>
      <c r="UAU1" s="2" t="s">
        <v>16251</v>
      </c>
      <c r="UAV1" s="2" t="s">
        <v>16252</v>
      </c>
      <c r="UAW1" s="2" t="s">
        <v>16253</v>
      </c>
      <c r="UAX1" s="2" t="s">
        <v>16254</v>
      </c>
      <c r="UAY1" s="2" t="s">
        <v>16255</v>
      </c>
      <c r="UAZ1" s="2" t="s">
        <v>16256</v>
      </c>
      <c r="UBA1" s="2" t="s">
        <v>16257</v>
      </c>
      <c r="UBB1" s="2" t="s">
        <v>16258</v>
      </c>
      <c r="UBC1" s="2" t="s">
        <v>16259</v>
      </c>
      <c r="UBD1" s="2" t="s">
        <v>16260</v>
      </c>
      <c r="UBE1" s="2" t="s">
        <v>16261</v>
      </c>
      <c r="UBF1" s="2" t="s">
        <v>16262</v>
      </c>
      <c r="UBG1" s="2" t="s">
        <v>16263</v>
      </c>
      <c r="UBH1" s="2" t="s">
        <v>16264</v>
      </c>
      <c r="UBI1" s="2" t="s">
        <v>16265</v>
      </c>
      <c r="UBJ1" s="2" t="s">
        <v>16266</v>
      </c>
      <c r="UBK1" s="2" t="s">
        <v>16267</v>
      </c>
      <c r="UBL1" s="2" t="s">
        <v>16268</v>
      </c>
      <c r="UBM1" s="2" t="s">
        <v>16269</v>
      </c>
      <c r="UBN1" s="2" t="s">
        <v>16270</v>
      </c>
      <c r="UBO1" s="2" t="s">
        <v>16271</v>
      </c>
      <c r="UBP1" s="2" t="s">
        <v>16272</v>
      </c>
      <c r="UBQ1" s="2" t="s">
        <v>16273</v>
      </c>
      <c r="UBR1" s="2" t="s">
        <v>16274</v>
      </c>
      <c r="UBS1" s="2" t="s">
        <v>16275</v>
      </c>
      <c r="UBT1" s="2" t="s">
        <v>16276</v>
      </c>
      <c r="UBU1" s="2" t="s">
        <v>16277</v>
      </c>
      <c r="UBV1" s="2" t="s">
        <v>16278</v>
      </c>
      <c r="UBW1" s="2" t="s">
        <v>16279</v>
      </c>
      <c r="UBX1" s="2" t="s">
        <v>16280</v>
      </c>
      <c r="UBY1" s="2" t="s">
        <v>16281</v>
      </c>
      <c r="UBZ1" s="2" t="s">
        <v>16282</v>
      </c>
      <c r="UCA1" s="2" t="s">
        <v>16283</v>
      </c>
      <c r="UCB1" s="2" t="s">
        <v>16284</v>
      </c>
      <c r="UCC1" s="2" t="s">
        <v>16285</v>
      </c>
      <c r="UCD1" s="2" t="s">
        <v>16286</v>
      </c>
      <c r="UCE1" s="2" t="s">
        <v>16287</v>
      </c>
      <c r="UCF1" s="2" t="s">
        <v>16288</v>
      </c>
      <c r="UCG1" s="2" t="s">
        <v>16289</v>
      </c>
      <c r="UCH1" s="2" t="s">
        <v>16290</v>
      </c>
      <c r="UCI1" s="2" t="s">
        <v>16291</v>
      </c>
      <c r="UCJ1" s="2" t="s">
        <v>16292</v>
      </c>
      <c r="UCK1" s="2" t="s">
        <v>16293</v>
      </c>
      <c r="UCL1" s="2" t="s">
        <v>16294</v>
      </c>
      <c r="UCM1" s="2" t="s">
        <v>16295</v>
      </c>
      <c r="UCN1" s="2" t="s">
        <v>16296</v>
      </c>
      <c r="UCO1" s="2" t="s">
        <v>16297</v>
      </c>
      <c r="UCP1" s="2" t="s">
        <v>16298</v>
      </c>
      <c r="UCQ1" s="2" t="s">
        <v>16299</v>
      </c>
      <c r="UCR1" s="2" t="s">
        <v>16300</v>
      </c>
      <c r="UCS1" s="2" t="s">
        <v>16301</v>
      </c>
      <c r="UCT1" s="2" t="s">
        <v>16302</v>
      </c>
      <c r="UCU1" s="2" t="s">
        <v>16303</v>
      </c>
      <c r="UCV1" s="2" t="s">
        <v>16304</v>
      </c>
      <c r="UCW1" s="2" t="s">
        <v>16305</v>
      </c>
      <c r="UCX1" s="2" t="s">
        <v>16306</v>
      </c>
      <c r="UCY1" s="2" t="s">
        <v>16307</v>
      </c>
      <c r="UCZ1" s="2" t="s">
        <v>16308</v>
      </c>
      <c r="UDA1" s="2" t="s">
        <v>16309</v>
      </c>
      <c r="UDB1" s="2" t="s">
        <v>16310</v>
      </c>
      <c r="UDC1" s="2" t="s">
        <v>16311</v>
      </c>
      <c r="UDD1" s="2" t="s">
        <v>16312</v>
      </c>
      <c r="UDE1" s="2" t="s">
        <v>16313</v>
      </c>
      <c r="UDF1" s="2" t="s">
        <v>16314</v>
      </c>
      <c r="UDG1" s="2" t="s">
        <v>16315</v>
      </c>
      <c r="UDH1" s="2" t="s">
        <v>16316</v>
      </c>
      <c r="UDI1" s="2" t="s">
        <v>16317</v>
      </c>
      <c r="UDJ1" s="2" t="s">
        <v>16318</v>
      </c>
      <c r="UDK1" s="2" t="s">
        <v>16319</v>
      </c>
      <c r="UDL1" s="2" t="s">
        <v>16320</v>
      </c>
      <c r="UDM1" s="2" t="s">
        <v>16321</v>
      </c>
      <c r="UDN1" s="2" t="s">
        <v>16322</v>
      </c>
      <c r="UDO1" s="2" t="s">
        <v>16323</v>
      </c>
      <c r="UDP1" s="2" t="s">
        <v>16324</v>
      </c>
      <c r="UDQ1" s="2" t="s">
        <v>16325</v>
      </c>
      <c r="UDR1" s="2" t="s">
        <v>16326</v>
      </c>
      <c r="UDS1" s="2" t="s">
        <v>16327</v>
      </c>
      <c r="UDT1" s="2" t="s">
        <v>16328</v>
      </c>
      <c r="UDU1" s="2" t="s">
        <v>16329</v>
      </c>
      <c r="UDV1" s="2" t="s">
        <v>16330</v>
      </c>
      <c r="UDW1" s="2" t="s">
        <v>16331</v>
      </c>
      <c r="UDX1" s="2" t="s">
        <v>16332</v>
      </c>
      <c r="UDY1" s="2" t="s">
        <v>16333</v>
      </c>
      <c r="UDZ1" s="2" t="s">
        <v>16334</v>
      </c>
      <c r="UEA1" s="2" t="s">
        <v>16335</v>
      </c>
      <c r="UEB1" s="2" t="s">
        <v>16336</v>
      </c>
      <c r="UEC1" s="2" t="s">
        <v>16337</v>
      </c>
      <c r="UED1" s="2" t="s">
        <v>16338</v>
      </c>
      <c r="UEE1" s="2" t="s">
        <v>16339</v>
      </c>
      <c r="UEF1" s="2" t="s">
        <v>16340</v>
      </c>
      <c r="UEG1" s="2" t="s">
        <v>16341</v>
      </c>
      <c r="UEH1" s="2" t="s">
        <v>16342</v>
      </c>
      <c r="UEI1" s="2" t="s">
        <v>16343</v>
      </c>
      <c r="UEJ1" s="2" t="s">
        <v>16344</v>
      </c>
      <c r="UEK1" s="2" t="s">
        <v>16345</v>
      </c>
      <c r="UEL1" s="2" t="s">
        <v>16346</v>
      </c>
      <c r="UEM1" s="2" t="s">
        <v>16347</v>
      </c>
      <c r="UEN1" s="2" t="s">
        <v>16348</v>
      </c>
      <c r="UEO1" s="2" t="s">
        <v>16349</v>
      </c>
      <c r="UEP1" s="2" t="s">
        <v>16350</v>
      </c>
      <c r="UEQ1" s="2" t="s">
        <v>16351</v>
      </c>
      <c r="UER1" s="2" t="s">
        <v>16352</v>
      </c>
      <c r="UES1" s="2" t="s">
        <v>16353</v>
      </c>
      <c r="UET1" s="2" t="s">
        <v>16354</v>
      </c>
      <c r="UEU1" s="2" t="s">
        <v>16355</v>
      </c>
      <c r="UEV1" s="2" t="s">
        <v>16356</v>
      </c>
      <c r="UEW1" s="2" t="s">
        <v>16357</v>
      </c>
      <c r="UEX1" s="2" t="s">
        <v>16358</v>
      </c>
      <c r="UEY1" s="2" t="s">
        <v>16359</v>
      </c>
      <c r="UEZ1" s="2" t="s">
        <v>16360</v>
      </c>
      <c r="UFA1" s="2" t="s">
        <v>16361</v>
      </c>
      <c r="UFB1" s="2" t="s">
        <v>16362</v>
      </c>
      <c r="UFC1" s="2" t="s">
        <v>16363</v>
      </c>
      <c r="UFD1" s="2" t="s">
        <v>16364</v>
      </c>
      <c r="UFE1" s="2" t="s">
        <v>16365</v>
      </c>
      <c r="UFF1" s="2" t="s">
        <v>16366</v>
      </c>
      <c r="UFG1" s="2" t="s">
        <v>16367</v>
      </c>
      <c r="UFH1" s="2" t="s">
        <v>16368</v>
      </c>
      <c r="UFI1" s="2" t="s">
        <v>16369</v>
      </c>
      <c r="UFJ1" s="2" t="s">
        <v>16370</v>
      </c>
      <c r="UFK1" s="2" t="s">
        <v>16371</v>
      </c>
      <c r="UFL1" s="2" t="s">
        <v>16372</v>
      </c>
      <c r="UFM1" s="2" t="s">
        <v>16373</v>
      </c>
      <c r="UFN1" s="2" t="s">
        <v>16374</v>
      </c>
      <c r="UFO1" s="2" t="s">
        <v>16375</v>
      </c>
      <c r="UFP1" s="2" t="s">
        <v>16376</v>
      </c>
      <c r="UFQ1" s="2" t="s">
        <v>16377</v>
      </c>
      <c r="UFR1" s="2" t="s">
        <v>16378</v>
      </c>
      <c r="UFS1" s="2" t="s">
        <v>16379</v>
      </c>
      <c r="UFT1" s="2" t="s">
        <v>16380</v>
      </c>
      <c r="UFU1" s="2" t="s">
        <v>16381</v>
      </c>
      <c r="UFV1" s="2" t="s">
        <v>16382</v>
      </c>
      <c r="UFW1" s="2" t="s">
        <v>16383</v>
      </c>
      <c r="UFX1" s="2" t="s">
        <v>16384</v>
      </c>
      <c r="UFY1" s="2" t="s">
        <v>16385</v>
      </c>
      <c r="UFZ1" s="2" t="s">
        <v>16386</v>
      </c>
      <c r="UGA1" s="2" t="s">
        <v>16387</v>
      </c>
      <c r="UGB1" s="2" t="s">
        <v>16388</v>
      </c>
      <c r="UGC1" s="2" t="s">
        <v>16389</v>
      </c>
      <c r="UGD1" s="2" t="s">
        <v>16390</v>
      </c>
      <c r="UGE1" s="2" t="s">
        <v>16391</v>
      </c>
      <c r="UGF1" s="2" t="s">
        <v>16392</v>
      </c>
      <c r="UGG1" s="2" t="s">
        <v>16393</v>
      </c>
      <c r="UGH1" s="2" t="s">
        <v>16394</v>
      </c>
      <c r="UGI1" s="2" t="s">
        <v>16395</v>
      </c>
      <c r="UGJ1" s="2" t="s">
        <v>16396</v>
      </c>
      <c r="UGK1" s="2" t="s">
        <v>16397</v>
      </c>
      <c r="UGL1" s="2" t="s">
        <v>16398</v>
      </c>
      <c r="UGM1" s="2" t="s">
        <v>16399</v>
      </c>
      <c r="UGN1" s="2" t="s">
        <v>16400</v>
      </c>
      <c r="UGO1" s="2" t="s">
        <v>16401</v>
      </c>
      <c r="UGP1" s="2" t="s">
        <v>16402</v>
      </c>
      <c r="UGQ1" s="2" t="s">
        <v>16403</v>
      </c>
      <c r="UGR1" s="2" t="s">
        <v>16404</v>
      </c>
      <c r="UGS1" s="2" t="s">
        <v>16405</v>
      </c>
      <c r="UGT1" s="2" t="s">
        <v>16406</v>
      </c>
      <c r="UGU1" s="2" t="s">
        <v>16407</v>
      </c>
      <c r="UGV1" s="2" t="s">
        <v>16408</v>
      </c>
      <c r="UGW1" s="2" t="s">
        <v>16409</v>
      </c>
      <c r="UGX1" s="2" t="s">
        <v>16410</v>
      </c>
      <c r="UGY1" s="2" t="s">
        <v>16411</v>
      </c>
      <c r="UGZ1" s="2" t="s">
        <v>16412</v>
      </c>
      <c r="UHA1" s="2" t="s">
        <v>16413</v>
      </c>
      <c r="UHB1" s="2" t="s">
        <v>16414</v>
      </c>
      <c r="UHC1" s="2" t="s">
        <v>16415</v>
      </c>
      <c r="UHD1" s="2" t="s">
        <v>16416</v>
      </c>
      <c r="UHE1" s="2" t="s">
        <v>16417</v>
      </c>
      <c r="UHF1" s="2" t="s">
        <v>16418</v>
      </c>
      <c r="UHG1" s="2" t="s">
        <v>16419</v>
      </c>
      <c r="UHH1" s="2" t="s">
        <v>16420</v>
      </c>
      <c r="UHI1" s="2" t="s">
        <v>16421</v>
      </c>
      <c r="UHJ1" s="2" t="s">
        <v>16422</v>
      </c>
      <c r="UHK1" s="2" t="s">
        <v>16423</v>
      </c>
      <c r="UHL1" s="2" t="s">
        <v>16424</v>
      </c>
      <c r="UHM1" s="2" t="s">
        <v>16425</v>
      </c>
      <c r="UHN1" s="2" t="s">
        <v>16426</v>
      </c>
      <c r="UHO1" s="2" t="s">
        <v>16427</v>
      </c>
      <c r="UHP1" s="2" t="s">
        <v>16428</v>
      </c>
      <c r="UHQ1" s="2" t="s">
        <v>16429</v>
      </c>
      <c r="UHR1" s="2" t="s">
        <v>16430</v>
      </c>
      <c r="UHS1" s="2" t="s">
        <v>16431</v>
      </c>
      <c r="UHT1" s="2" t="s">
        <v>16432</v>
      </c>
      <c r="UHU1" s="2" t="s">
        <v>16433</v>
      </c>
      <c r="UHV1" s="2" t="s">
        <v>16434</v>
      </c>
      <c r="UHW1" s="2" t="s">
        <v>16435</v>
      </c>
      <c r="UHX1" s="2" t="s">
        <v>16436</v>
      </c>
      <c r="UHY1" s="2" t="s">
        <v>16437</v>
      </c>
      <c r="UHZ1" s="2" t="s">
        <v>16438</v>
      </c>
      <c r="UIA1" s="2" t="s">
        <v>16439</v>
      </c>
      <c r="UIB1" s="2" t="s">
        <v>16440</v>
      </c>
      <c r="UIC1" s="2" t="s">
        <v>16441</v>
      </c>
      <c r="UID1" s="2" t="s">
        <v>16442</v>
      </c>
      <c r="UIE1" s="2" t="s">
        <v>16443</v>
      </c>
      <c r="UIF1" s="2" t="s">
        <v>16444</v>
      </c>
      <c r="UIG1" s="2" t="s">
        <v>16445</v>
      </c>
      <c r="UIH1" s="2" t="s">
        <v>16446</v>
      </c>
      <c r="UII1" s="2" t="s">
        <v>16447</v>
      </c>
      <c r="UIJ1" s="2" t="s">
        <v>16448</v>
      </c>
      <c r="UIK1" s="2" t="s">
        <v>16449</v>
      </c>
      <c r="UIL1" s="2" t="s">
        <v>16450</v>
      </c>
      <c r="UIM1" s="2" t="s">
        <v>16451</v>
      </c>
      <c r="UIN1" s="2" t="s">
        <v>16452</v>
      </c>
      <c r="UIO1" s="2" t="s">
        <v>16453</v>
      </c>
      <c r="UIP1" s="2" t="s">
        <v>16454</v>
      </c>
      <c r="UIQ1" s="2" t="s">
        <v>16455</v>
      </c>
      <c r="UIR1" s="2" t="s">
        <v>16456</v>
      </c>
      <c r="UIS1" s="2" t="s">
        <v>16457</v>
      </c>
      <c r="UIT1" s="2" t="s">
        <v>16458</v>
      </c>
      <c r="UIU1" s="2" t="s">
        <v>16459</v>
      </c>
      <c r="UIV1" s="2" t="s">
        <v>16460</v>
      </c>
      <c r="UIW1" s="2" t="s">
        <v>16461</v>
      </c>
      <c r="UIX1" s="2" t="s">
        <v>16462</v>
      </c>
      <c r="UIY1" s="2" t="s">
        <v>16463</v>
      </c>
      <c r="UIZ1" s="2" t="s">
        <v>16464</v>
      </c>
      <c r="UJA1" s="2" t="s">
        <v>16465</v>
      </c>
      <c r="UJB1" s="2" t="s">
        <v>16466</v>
      </c>
      <c r="UJC1" s="2" t="s">
        <v>16467</v>
      </c>
      <c r="UJD1" s="2" t="s">
        <v>16468</v>
      </c>
      <c r="UJE1" s="2" t="s">
        <v>16469</v>
      </c>
      <c r="UJF1" s="2" t="s">
        <v>16470</v>
      </c>
      <c r="UJG1" s="2" t="s">
        <v>16471</v>
      </c>
      <c r="UJH1" s="2" t="s">
        <v>16472</v>
      </c>
      <c r="UJI1" s="2" t="s">
        <v>16473</v>
      </c>
      <c r="UJJ1" s="2" t="s">
        <v>16474</v>
      </c>
      <c r="UJK1" s="2" t="s">
        <v>16475</v>
      </c>
      <c r="UJL1" s="2" t="s">
        <v>16476</v>
      </c>
      <c r="UJM1" s="2" t="s">
        <v>16477</v>
      </c>
      <c r="UJN1" s="2" t="s">
        <v>16478</v>
      </c>
      <c r="UJO1" s="2" t="s">
        <v>16479</v>
      </c>
      <c r="UJP1" s="2" t="s">
        <v>16480</v>
      </c>
      <c r="UJQ1" s="2" t="s">
        <v>16481</v>
      </c>
      <c r="UJR1" s="2" t="s">
        <v>16482</v>
      </c>
      <c r="UJS1" s="2" t="s">
        <v>16483</v>
      </c>
      <c r="UJT1" s="2" t="s">
        <v>16484</v>
      </c>
      <c r="UJU1" s="2" t="s">
        <v>16485</v>
      </c>
      <c r="UJV1" s="2" t="s">
        <v>16486</v>
      </c>
      <c r="UJW1" s="2" t="s">
        <v>16487</v>
      </c>
      <c r="UJX1" s="2" t="s">
        <v>16488</v>
      </c>
      <c r="UJY1" s="2" t="s">
        <v>16489</v>
      </c>
      <c r="UJZ1" s="2" t="s">
        <v>16490</v>
      </c>
      <c r="UKA1" s="2" t="s">
        <v>16491</v>
      </c>
      <c r="UKB1" s="2" t="s">
        <v>16492</v>
      </c>
      <c r="UKC1" s="2" t="s">
        <v>16493</v>
      </c>
      <c r="UKD1" s="2" t="s">
        <v>16494</v>
      </c>
      <c r="UKE1" s="2" t="s">
        <v>16495</v>
      </c>
      <c r="UKF1" s="2" t="s">
        <v>16496</v>
      </c>
      <c r="UKG1" s="2" t="s">
        <v>16497</v>
      </c>
      <c r="UKH1" s="2" t="s">
        <v>16498</v>
      </c>
      <c r="UKI1" s="2" t="s">
        <v>16499</v>
      </c>
      <c r="UKJ1" s="2" t="s">
        <v>16500</v>
      </c>
      <c r="UKK1" s="2" t="s">
        <v>16501</v>
      </c>
      <c r="UKL1" s="2" t="s">
        <v>16502</v>
      </c>
      <c r="UKM1" s="2" t="s">
        <v>16503</v>
      </c>
      <c r="UKN1" s="2" t="s">
        <v>16504</v>
      </c>
      <c r="UKO1" s="2" t="s">
        <v>16505</v>
      </c>
      <c r="UKP1" s="2" t="s">
        <v>16506</v>
      </c>
      <c r="UKQ1" s="2" t="s">
        <v>16507</v>
      </c>
      <c r="UKR1" s="2" t="s">
        <v>16508</v>
      </c>
      <c r="UKS1" s="2" t="s">
        <v>16509</v>
      </c>
      <c r="UKT1" s="2" t="s">
        <v>16510</v>
      </c>
      <c r="UKU1" s="2" t="s">
        <v>16511</v>
      </c>
      <c r="UKV1" s="2" t="s">
        <v>16512</v>
      </c>
      <c r="UKW1" s="2" t="s">
        <v>16513</v>
      </c>
      <c r="UKX1" s="2" t="s">
        <v>16514</v>
      </c>
      <c r="UKY1" s="2" t="s">
        <v>16515</v>
      </c>
      <c r="UKZ1" s="2" t="s">
        <v>16516</v>
      </c>
      <c r="ULA1" s="2" t="s">
        <v>16517</v>
      </c>
      <c r="ULB1" s="2" t="s">
        <v>16518</v>
      </c>
      <c r="ULC1" s="2" t="s">
        <v>16519</v>
      </c>
      <c r="ULD1" s="2" t="s">
        <v>16520</v>
      </c>
      <c r="ULE1" s="2" t="s">
        <v>16521</v>
      </c>
      <c r="ULF1" s="2" t="s">
        <v>16522</v>
      </c>
      <c r="ULG1" s="2" t="s">
        <v>16523</v>
      </c>
      <c r="ULH1" s="2" t="s">
        <v>16524</v>
      </c>
      <c r="ULI1" s="2" t="s">
        <v>16525</v>
      </c>
      <c r="ULJ1" s="2" t="s">
        <v>16526</v>
      </c>
      <c r="ULK1" s="2" t="s">
        <v>16527</v>
      </c>
      <c r="ULL1" s="2" t="s">
        <v>16528</v>
      </c>
      <c r="ULM1" s="2" t="s">
        <v>16529</v>
      </c>
      <c r="ULN1" s="2" t="s">
        <v>16530</v>
      </c>
      <c r="ULO1" s="2" t="s">
        <v>16531</v>
      </c>
      <c r="ULP1" s="2" t="s">
        <v>16532</v>
      </c>
      <c r="ULQ1" s="2" t="s">
        <v>16533</v>
      </c>
      <c r="ULR1" s="2" t="s">
        <v>16534</v>
      </c>
      <c r="ULS1" s="2" t="s">
        <v>16535</v>
      </c>
      <c r="ULT1" s="2" t="s">
        <v>16536</v>
      </c>
      <c r="ULU1" s="2" t="s">
        <v>16537</v>
      </c>
      <c r="ULV1" s="2" t="s">
        <v>16538</v>
      </c>
      <c r="ULW1" s="2" t="s">
        <v>16539</v>
      </c>
      <c r="ULX1" s="2" t="s">
        <v>16540</v>
      </c>
      <c r="ULY1" s="2" t="s">
        <v>16541</v>
      </c>
      <c r="ULZ1" s="2" t="s">
        <v>16542</v>
      </c>
      <c r="UMA1" s="2" t="s">
        <v>16543</v>
      </c>
      <c r="UMB1" s="2" t="s">
        <v>16544</v>
      </c>
      <c r="UMC1" s="2" t="s">
        <v>16545</v>
      </c>
      <c r="UMD1" s="2" t="s">
        <v>16546</v>
      </c>
      <c r="UME1" s="2" t="s">
        <v>16547</v>
      </c>
      <c r="UMF1" s="2" t="s">
        <v>16548</v>
      </c>
      <c r="UMG1" s="2" t="s">
        <v>16549</v>
      </c>
      <c r="UMH1" s="2" t="s">
        <v>16550</v>
      </c>
      <c r="UMI1" s="2" t="s">
        <v>16551</v>
      </c>
      <c r="UMJ1" s="2" t="s">
        <v>16552</v>
      </c>
      <c r="UMK1" s="2" t="s">
        <v>16553</v>
      </c>
      <c r="UML1" s="2" t="s">
        <v>16554</v>
      </c>
      <c r="UMM1" s="2" t="s">
        <v>16555</v>
      </c>
      <c r="UMN1" s="2" t="s">
        <v>16556</v>
      </c>
      <c r="UMO1" s="2" t="s">
        <v>16557</v>
      </c>
      <c r="UMP1" s="2" t="s">
        <v>16558</v>
      </c>
      <c r="UMQ1" s="2" t="s">
        <v>16559</v>
      </c>
      <c r="UMR1" s="2" t="s">
        <v>16560</v>
      </c>
      <c r="UMS1" s="2" t="s">
        <v>16561</v>
      </c>
      <c r="UMT1" s="2" t="s">
        <v>16562</v>
      </c>
      <c r="UMU1" s="2" t="s">
        <v>16563</v>
      </c>
      <c r="UMV1" s="2" t="s">
        <v>16564</v>
      </c>
      <c r="UMW1" s="2" t="s">
        <v>16565</v>
      </c>
      <c r="UMX1" s="2" t="s">
        <v>16566</v>
      </c>
      <c r="UMY1" s="2" t="s">
        <v>16567</v>
      </c>
      <c r="UMZ1" s="2" t="s">
        <v>16568</v>
      </c>
      <c r="UNA1" s="2" t="s">
        <v>16569</v>
      </c>
      <c r="UNB1" s="2" t="s">
        <v>16570</v>
      </c>
      <c r="UNC1" s="2" t="s">
        <v>16571</v>
      </c>
      <c r="UND1" s="2" t="s">
        <v>16572</v>
      </c>
      <c r="UNE1" s="2" t="s">
        <v>16573</v>
      </c>
      <c r="UNF1" s="2" t="s">
        <v>16574</v>
      </c>
      <c r="UNG1" s="2" t="s">
        <v>16575</v>
      </c>
      <c r="UNH1" s="2" t="s">
        <v>16576</v>
      </c>
      <c r="UNI1" s="2" t="s">
        <v>16577</v>
      </c>
      <c r="UNJ1" s="2" t="s">
        <v>16578</v>
      </c>
      <c r="UNK1" s="2" t="s">
        <v>16579</v>
      </c>
      <c r="UNL1" s="2" t="s">
        <v>16580</v>
      </c>
      <c r="UNM1" s="2" t="s">
        <v>16581</v>
      </c>
      <c r="UNN1" s="2" t="s">
        <v>16582</v>
      </c>
      <c r="UNO1" s="2" t="s">
        <v>16583</v>
      </c>
      <c r="UNP1" s="2" t="s">
        <v>16584</v>
      </c>
      <c r="UNQ1" s="2" t="s">
        <v>16585</v>
      </c>
      <c r="UNR1" s="2" t="s">
        <v>16586</v>
      </c>
      <c r="UNS1" s="2" t="s">
        <v>16587</v>
      </c>
      <c r="UNT1" s="2" t="s">
        <v>16588</v>
      </c>
      <c r="UNU1" s="2" t="s">
        <v>16589</v>
      </c>
      <c r="UNV1" s="2" t="s">
        <v>16590</v>
      </c>
      <c r="UNW1" s="2" t="s">
        <v>16591</v>
      </c>
      <c r="UNX1" s="2" t="s">
        <v>16592</v>
      </c>
      <c r="UNY1" s="2" t="s">
        <v>16593</v>
      </c>
      <c r="UNZ1" s="2" t="s">
        <v>16594</v>
      </c>
      <c r="UOA1" s="2" t="s">
        <v>16595</v>
      </c>
      <c r="UOB1" s="2" t="s">
        <v>16596</v>
      </c>
      <c r="UOC1" s="2" t="s">
        <v>16597</v>
      </c>
      <c r="UOD1" s="2" t="s">
        <v>16598</v>
      </c>
      <c r="UOE1" s="2" t="s">
        <v>16599</v>
      </c>
      <c r="UOF1" s="2" t="s">
        <v>16600</v>
      </c>
      <c r="UOG1" s="2" t="s">
        <v>16601</v>
      </c>
      <c r="UOH1" s="2" t="s">
        <v>16602</v>
      </c>
      <c r="UOI1" s="2" t="s">
        <v>16603</v>
      </c>
      <c r="UOJ1" s="2" t="s">
        <v>16604</v>
      </c>
      <c r="UOK1" s="2" t="s">
        <v>16605</v>
      </c>
      <c r="UOL1" s="2" t="s">
        <v>16606</v>
      </c>
      <c r="UOM1" s="2" t="s">
        <v>16607</v>
      </c>
      <c r="UON1" s="2" t="s">
        <v>16608</v>
      </c>
      <c r="UOO1" s="2" t="s">
        <v>16609</v>
      </c>
      <c r="UOP1" s="2" t="s">
        <v>16610</v>
      </c>
      <c r="UOQ1" s="2" t="s">
        <v>16611</v>
      </c>
      <c r="UOR1" s="2" t="s">
        <v>16612</v>
      </c>
      <c r="UOS1" s="2" t="s">
        <v>16613</v>
      </c>
      <c r="UOT1" s="2" t="s">
        <v>16614</v>
      </c>
      <c r="UOU1" s="2" t="s">
        <v>16615</v>
      </c>
      <c r="UOV1" s="2" t="s">
        <v>16616</v>
      </c>
      <c r="UOW1" s="2" t="s">
        <v>16617</v>
      </c>
      <c r="UOX1" s="2" t="s">
        <v>16618</v>
      </c>
      <c r="UOY1" s="2" t="s">
        <v>16619</v>
      </c>
      <c r="UOZ1" s="2" t="s">
        <v>16620</v>
      </c>
      <c r="UPA1" s="2" t="s">
        <v>16621</v>
      </c>
      <c r="UPB1" s="2" t="s">
        <v>16622</v>
      </c>
      <c r="UPC1" s="2" t="s">
        <v>16623</v>
      </c>
      <c r="UPD1" s="2" t="s">
        <v>16624</v>
      </c>
      <c r="UPE1" s="2" t="s">
        <v>16625</v>
      </c>
      <c r="UPF1" s="2" t="s">
        <v>16626</v>
      </c>
      <c r="UPG1" s="2" t="s">
        <v>16627</v>
      </c>
      <c r="UPH1" s="2" t="s">
        <v>16628</v>
      </c>
      <c r="UPI1" s="2" t="s">
        <v>16629</v>
      </c>
      <c r="UPJ1" s="2" t="s">
        <v>16630</v>
      </c>
      <c r="UPK1" s="2" t="s">
        <v>16631</v>
      </c>
      <c r="UPL1" s="2" t="s">
        <v>16632</v>
      </c>
      <c r="UPM1" s="2" t="s">
        <v>16633</v>
      </c>
      <c r="UPN1" s="2" t="s">
        <v>16634</v>
      </c>
      <c r="UPO1" s="2" t="s">
        <v>16635</v>
      </c>
      <c r="UPP1" s="2" t="s">
        <v>16636</v>
      </c>
      <c r="UPQ1" s="2" t="s">
        <v>16637</v>
      </c>
      <c r="UPR1" s="2" t="s">
        <v>16638</v>
      </c>
      <c r="UPS1" s="2" t="s">
        <v>16639</v>
      </c>
      <c r="UPT1" s="2" t="s">
        <v>16640</v>
      </c>
      <c r="UPU1" s="2" t="s">
        <v>16641</v>
      </c>
      <c r="UPV1" s="2" t="s">
        <v>16642</v>
      </c>
      <c r="UPW1" s="2" t="s">
        <v>16643</v>
      </c>
      <c r="UPX1" s="2" t="s">
        <v>16644</v>
      </c>
      <c r="UPY1" s="2" t="s">
        <v>16645</v>
      </c>
      <c r="UPZ1" s="2" t="s">
        <v>16646</v>
      </c>
      <c r="UQA1" s="2" t="s">
        <v>16647</v>
      </c>
      <c r="UQB1" s="2" t="s">
        <v>16648</v>
      </c>
      <c r="UQC1" s="2" t="s">
        <v>16649</v>
      </c>
      <c r="UQD1" s="2" t="s">
        <v>16650</v>
      </c>
      <c r="UQE1" s="2" t="s">
        <v>16651</v>
      </c>
      <c r="UQF1" s="2" t="s">
        <v>16652</v>
      </c>
      <c r="UQG1" s="2" t="s">
        <v>16653</v>
      </c>
      <c r="UQH1" s="2" t="s">
        <v>16654</v>
      </c>
      <c r="UQI1" s="2" t="s">
        <v>16655</v>
      </c>
      <c r="UQJ1" s="2" t="s">
        <v>16656</v>
      </c>
      <c r="UQK1" s="2" t="s">
        <v>16657</v>
      </c>
      <c r="UQL1" s="2" t="s">
        <v>16658</v>
      </c>
      <c r="UQM1" s="2" t="s">
        <v>16659</v>
      </c>
      <c r="UQN1" s="2" t="s">
        <v>16660</v>
      </c>
      <c r="UQO1" s="2" t="s">
        <v>16661</v>
      </c>
      <c r="UQP1" s="2" t="s">
        <v>16662</v>
      </c>
      <c r="UQQ1" s="2" t="s">
        <v>16663</v>
      </c>
      <c r="UQR1" s="2" t="s">
        <v>16664</v>
      </c>
      <c r="UQS1" s="2" t="s">
        <v>16665</v>
      </c>
      <c r="UQT1" s="2" t="s">
        <v>16666</v>
      </c>
      <c r="UQU1" s="2" t="s">
        <v>16667</v>
      </c>
      <c r="UQV1" s="2" t="s">
        <v>16668</v>
      </c>
      <c r="UQW1" s="2" t="s">
        <v>16669</v>
      </c>
      <c r="UQX1" s="2" t="s">
        <v>16670</v>
      </c>
      <c r="UQY1" s="2" t="s">
        <v>16671</v>
      </c>
      <c r="UQZ1" s="2" t="s">
        <v>16672</v>
      </c>
      <c r="URA1" s="2" t="s">
        <v>16673</v>
      </c>
      <c r="URB1" s="2" t="s">
        <v>16674</v>
      </c>
      <c r="URC1" s="2" t="s">
        <v>16675</v>
      </c>
      <c r="URD1" s="2" t="s">
        <v>16676</v>
      </c>
      <c r="URE1" s="2" t="s">
        <v>16677</v>
      </c>
      <c r="URF1" s="2" t="s">
        <v>16678</v>
      </c>
      <c r="URG1" s="2" t="s">
        <v>16679</v>
      </c>
      <c r="URH1" s="2" t="s">
        <v>16680</v>
      </c>
      <c r="URI1" s="2" t="s">
        <v>16681</v>
      </c>
      <c r="URJ1" s="2" t="s">
        <v>16682</v>
      </c>
      <c r="URK1" s="2" t="s">
        <v>16683</v>
      </c>
      <c r="URL1" s="2" t="s">
        <v>16684</v>
      </c>
      <c r="URM1" s="2" t="s">
        <v>16685</v>
      </c>
      <c r="URN1" s="2" t="s">
        <v>16686</v>
      </c>
      <c r="URO1" s="2" t="s">
        <v>16687</v>
      </c>
      <c r="URP1" s="2" t="s">
        <v>16688</v>
      </c>
      <c r="URQ1" s="2" t="s">
        <v>16689</v>
      </c>
      <c r="URR1" s="2" t="s">
        <v>16690</v>
      </c>
      <c r="URS1" s="2" t="s">
        <v>16691</v>
      </c>
      <c r="URT1" s="2" t="s">
        <v>16692</v>
      </c>
      <c r="URU1" s="2" t="s">
        <v>16693</v>
      </c>
      <c r="URV1" s="2" t="s">
        <v>16694</v>
      </c>
      <c r="URW1" s="2" t="s">
        <v>16695</v>
      </c>
      <c r="URX1" s="2" t="s">
        <v>16696</v>
      </c>
      <c r="URY1" s="2" t="s">
        <v>16697</v>
      </c>
      <c r="URZ1" s="2" t="s">
        <v>16698</v>
      </c>
      <c r="USA1" s="2" t="s">
        <v>16699</v>
      </c>
      <c r="USB1" s="2" t="s">
        <v>16700</v>
      </c>
      <c r="USC1" s="2" t="s">
        <v>16701</v>
      </c>
      <c r="USD1" s="2" t="s">
        <v>16702</v>
      </c>
      <c r="USE1" s="2" t="s">
        <v>16703</v>
      </c>
      <c r="USF1" s="2" t="s">
        <v>16704</v>
      </c>
      <c r="USG1" s="2" t="s">
        <v>16705</v>
      </c>
      <c r="USH1" s="2" t="s">
        <v>16706</v>
      </c>
      <c r="USI1" s="2" t="s">
        <v>16707</v>
      </c>
      <c r="USJ1" s="2" t="s">
        <v>16708</v>
      </c>
      <c r="USK1" s="2" t="s">
        <v>16709</v>
      </c>
      <c r="USL1" s="2" t="s">
        <v>16710</v>
      </c>
      <c r="USM1" s="2" t="s">
        <v>16711</v>
      </c>
      <c r="USN1" s="2" t="s">
        <v>16712</v>
      </c>
      <c r="USO1" s="2" t="s">
        <v>16713</v>
      </c>
      <c r="USP1" s="2" t="s">
        <v>16714</v>
      </c>
      <c r="USQ1" s="2" t="s">
        <v>16715</v>
      </c>
      <c r="USR1" s="2" t="s">
        <v>16716</v>
      </c>
      <c r="USS1" s="2" t="s">
        <v>16717</v>
      </c>
      <c r="UST1" s="2" t="s">
        <v>16718</v>
      </c>
      <c r="USU1" s="2" t="s">
        <v>16719</v>
      </c>
      <c r="USV1" s="2" t="s">
        <v>16720</v>
      </c>
      <c r="USW1" s="2" t="s">
        <v>16721</v>
      </c>
      <c r="USX1" s="2" t="s">
        <v>16722</v>
      </c>
      <c r="USY1" s="2" t="s">
        <v>16723</v>
      </c>
      <c r="USZ1" s="2" t="s">
        <v>16724</v>
      </c>
      <c r="UTA1" s="2" t="s">
        <v>16725</v>
      </c>
      <c r="UTB1" s="2" t="s">
        <v>16726</v>
      </c>
      <c r="UTC1" s="2" t="s">
        <v>16727</v>
      </c>
      <c r="UTD1" s="2" t="s">
        <v>16728</v>
      </c>
      <c r="UTE1" s="2" t="s">
        <v>16729</v>
      </c>
      <c r="UTF1" s="2" t="s">
        <v>16730</v>
      </c>
      <c r="UTG1" s="2" t="s">
        <v>16731</v>
      </c>
      <c r="UTH1" s="2" t="s">
        <v>16732</v>
      </c>
      <c r="UTI1" s="2" t="s">
        <v>16733</v>
      </c>
      <c r="UTJ1" s="2" t="s">
        <v>16734</v>
      </c>
      <c r="UTK1" s="2" t="s">
        <v>16735</v>
      </c>
      <c r="UTL1" s="2" t="s">
        <v>16736</v>
      </c>
      <c r="UTM1" s="2" t="s">
        <v>16737</v>
      </c>
      <c r="UTN1" s="2" t="s">
        <v>16738</v>
      </c>
      <c r="UTO1" s="2" t="s">
        <v>16739</v>
      </c>
      <c r="UTP1" s="2" t="s">
        <v>16740</v>
      </c>
      <c r="UTQ1" s="2" t="s">
        <v>16741</v>
      </c>
      <c r="UTR1" s="2" t="s">
        <v>16742</v>
      </c>
      <c r="UTS1" s="2" t="s">
        <v>16743</v>
      </c>
      <c r="UTT1" s="2" t="s">
        <v>16744</v>
      </c>
      <c r="UTU1" s="2" t="s">
        <v>16745</v>
      </c>
      <c r="UTV1" s="2" t="s">
        <v>16746</v>
      </c>
      <c r="UTW1" s="2" t="s">
        <v>16747</v>
      </c>
      <c r="UTX1" s="2" t="s">
        <v>16748</v>
      </c>
      <c r="UTY1" s="2" t="s">
        <v>16749</v>
      </c>
      <c r="UTZ1" s="2" t="s">
        <v>16750</v>
      </c>
      <c r="UUA1" s="2" t="s">
        <v>16751</v>
      </c>
      <c r="UUB1" s="2" t="s">
        <v>16752</v>
      </c>
      <c r="UUC1" s="2" t="s">
        <v>16753</v>
      </c>
      <c r="UUD1" s="2" t="s">
        <v>16754</v>
      </c>
      <c r="UUE1" s="2" t="s">
        <v>16755</v>
      </c>
      <c r="UUF1" s="2" t="s">
        <v>16756</v>
      </c>
      <c r="UUG1" s="2" t="s">
        <v>16757</v>
      </c>
      <c r="UUH1" s="2" t="s">
        <v>16758</v>
      </c>
      <c r="UUI1" s="2" t="s">
        <v>16759</v>
      </c>
      <c r="UUJ1" s="2" t="s">
        <v>16760</v>
      </c>
      <c r="UUK1" s="2" t="s">
        <v>16761</v>
      </c>
      <c r="UUL1" s="2" t="s">
        <v>16762</v>
      </c>
      <c r="UUM1" s="2" t="s">
        <v>16763</v>
      </c>
      <c r="UUN1" s="2" t="s">
        <v>16764</v>
      </c>
      <c r="UUO1" s="2" t="s">
        <v>16765</v>
      </c>
      <c r="UUP1" s="2" t="s">
        <v>16766</v>
      </c>
      <c r="UUQ1" s="2" t="s">
        <v>16767</v>
      </c>
      <c r="UUR1" s="2" t="s">
        <v>16768</v>
      </c>
      <c r="UUS1" s="2" t="s">
        <v>16769</v>
      </c>
      <c r="UUT1" s="2" t="s">
        <v>16770</v>
      </c>
      <c r="UUU1" s="2" t="s">
        <v>16771</v>
      </c>
      <c r="UUV1" s="2" t="s">
        <v>16772</v>
      </c>
      <c r="UUW1" s="2" t="s">
        <v>16773</v>
      </c>
      <c r="UUX1" s="2" t="s">
        <v>16774</v>
      </c>
      <c r="UUY1" s="2" t="s">
        <v>16775</v>
      </c>
      <c r="UUZ1" s="2" t="s">
        <v>16776</v>
      </c>
      <c r="UVA1" s="2" t="s">
        <v>16777</v>
      </c>
      <c r="UVB1" s="2" t="s">
        <v>16778</v>
      </c>
      <c r="UVC1" s="2" t="s">
        <v>16779</v>
      </c>
      <c r="UVD1" s="2" t="s">
        <v>16780</v>
      </c>
      <c r="UVE1" s="2" t="s">
        <v>16781</v>
      </c>
      <c r="UVF1" s="2" t="s">
        <v>16782</v>
      </c>
      <c r="UVG1" s="2" t="s">
        <v>16783</v>
      </c>
      <c r="UVH1" s="2" t="s">
        <v>16784</v>
      </c>
      <c r="UVI1" s="2" t="s">
        <v>16785</v>
      </c>
      <c r="UVJ1" s="2" t="s">
        <v>16786</v>
      </c>
      <c r="UVK1" s="2" t="s">
        <v>16787</v>
      </c>
      <c r="UVL1" s="2" t="s">
        <v>16788</v>
      </c>
      <c r="UVM1" s="2" t="s">
        <v>16789</v>
      </c>
      <c r="UVN1" s="2" t="s">
        <v>16790</v>
      </c>
      <c r="UVO1" s="2" t="s">
        <v>16791</v>
      </c>
      <c r="UVP1" s="2" t="s">
        <v>16792</v>
      </c>
      <c r="UVQ1" s="2" t="s">
        <v>16793</v>
      </c>
      <c r="UVR1" s="2" t="s">
        <v>16794</v>
      </c>
      <c r="UVS1" s="2" t="s">
        <v>16795</v>
      </c>
      <c r="UVT1" s="2" t="s">
        <v>16796</v>
      </c>
      <c r="UVU1" s="2" t="s">
        <v>16797</v>
      </c>
      <c r="UVV1" s="2" t="s">
        <v>16798</v>
      </c>
      <c r="UVW1" s="2" t="s">
        <v>16799</v>
      </c>
      <c r="UVX1" s="2" t="s">
        <v>16800</v>
      </c>
      <c r="UVY1" s="2" t="s">
        <v>16801</v>
      </c>
      <c r="UVZ1" s="2" t="s">
        <v>16802</v>
      </c>
      <c r="UWA1" s="2" t="s">
        <v>16803</v>
      </c>
      <c r="UWB1" s="2" t="s">
        <v>16804</v>
      </c>
      <c r="UWC1" s="2" t="s">
        <v>16805</v>
      </c>
      <c r="UWD1" s="2" t="s">
        <v>16806</v>
      </c>
      <c r="UWE1" s="2" t="s">
        <v>16807</v>
      </c>
      <c r="UWF1" s="2" t="s">
        <v>16808</v>
      </c>
      <c r="UWG1" s="2" t="s">
        <v>16809</v>
      </c>
      <c r="UWH1" s="2" t="s">
        <v>16810</v>
      </c>
      <c r="UWI1" s="2" t="s">
        <v>16811</v>
      </c>
      <c r="UWJ1" s="2" t="s">
        <v>16812</v>
      </c>
      <c r="UWK1" s="2" t="s">
        <v>16813</v>
      </c>
      <c r="UWL1" s="2" t="s">
        <v>16814</v>
      </c>
      <c r="UWM1" s="2" t="s">
        <v>16815</v>
      </c>
      <c r="UWN1" s="2" t="s">
        <v>16816</v>
      </c>
      <c r="UWO1" s="2" t="s">
        <v>16817</v>
      </c>
      <c r="UWP1" s="2" t="s">
        <v>16818</v>
      </c>
      <c r="UWQ1" s="2" t="s">
        <v>16819</v>
      </c>
      <c r="UWR1" s="2" t="s">
        <v>16820</v>
      </c>
      <c r="UWS1" s="2" t="s">
        <v>16821</v>
      </c>
      <c r="UWT1" s="2" t="s">
        <v>16822</v>
      </c>
      <c r="UWU1" s="2" t="s">
        <v>16823</v>
      </c>
      <c r="UWV1" s="2" t="s">
        <v>16824</v>
      </c>
      <c r="UWW1" s="2" t="s">
        <v>16825</v>
      </c>
      <c r="UWX1" s="2" t="s">
        <v>16826</v>
      </c>
      <c r="UWY1" s="2" t="s">
        <v>16827</v>
      </c>
      <c r="UWZ1" s="2" t="s">
        <v>16828</v>
      </c>
      <c r="UXA1" s="2" t="s">
        <v>16829</v>
      </c>
      <c r="UXB1" s="2" t="s">
        <v>16830</v>
      </c>
      <c r="UXC1" s="2" t="s">
        <v>16831</v>
      </c>
      <c r="UXD1" s="2" t="s">
        <v>16832</v>
      </c>
      <c r="UXE1" s="2" t="s">
        <v>16833</v>
      </c>
      <c r="UXF1" s="2" t="s">
        <v>16834</v>
      </c>
      <c r="UXG1" s="2" t="s">
        <v>16835</v>
      </c>
      <c r="UXH1" s="2" t="s">
        <v>16836</v>
      </c>
      <c r="UXI1" s="2" t="s">
        <v>16837</v>
      </c>
      <c r="UXJ1" s="2" t="s">
        <v>16838</v>
      </c>
      <c r="UXK1" s="2" t="s">
        <v>16839</v>
      </c>
      <c r="UXL1" s="2" t="s">
        <v>16840</v>
      </c>
      <c r="UXM1" s="2" t="s">
        <v>16841</v>
      </c>
      <c r="UXN1" s="2" t="s">
        <v>16842</v>
      </c>
      <c r="UXO1" s="2" t="s">
        <v>16843</v>
      </c>
      <c r="UXP1" s="2" t="s">
        <v>16844</v>
      </c>
      <c r="UXQ1" s="2" t="s">
        <v>16845</v>
      </c>
      <c r="UXR1" s="2" t="s">
        <v>16846</v>
      </c>
      <c r="UXS1" s="2" t="s">
        <v>16847</v>
      </c>
      <c r="UXT1" s="2" t="s">
        <v>16848</v>
      </c>
      <c r="UXU1" s="2" t="s">
        <v>16849</v>
      </c>
      <c r="UXV1" s="2" t="s">
        <v>16850</v>
      </c>
      <c r="UXW1" s="2" t="s">
        <v>16851</v>
      </c>
      <c r="UXX1" s="2" t="s">
        <v>16852</v>
      </c>
      <c r="UXY1" s="2" t="s">
        <v>16853</v>
      </c>
      <c r="UXZ1" s="2" t="s">
        <v>16854</v>
      </c>
      <c r="UYA1" s="2" t="s">
        <v>16855</v>
      </c>
      <c r="UYB1" s="2" t="s">
        <v>16856</v>
      </c>
      <c r="UYC1" s="2" t="s">
        <v>16857</v>
      </c>
      <c r="UYD1" s="2" t="s">
        <v>16858</v>
      </c>
      <c r="UYE1" s="2" t="s">
        <v>16859</v>
      </c>
      <c r="UYF1" s="2" t="s">
        <v>16860</v>
      </c>
      <c r="UYG1" s="2" t="s">
        <v>16861</v>
      </c>
      <c r="UYH1" s="2" t="s">
        <v>16862</v>
      </c>
      <c r="UYI1" s="2" t="s">
        <v>16863</v>
      </c>
      <c r="UYJ1" s="2" t="s">
        <v>16864</v>
      </c>
      <c r="UYK1" s="2" t="s">
        <v>16865</v>
      </c>
      <c r="UYL1" s="2" t="s">
        <v>16866</v>
      </c>
      <c r="UYM1" s="2" t="s">
        <v>16867</v>
      </c>
      <c r="UYN1" s="2" t="s">
        <v>16868</v>
      </c>
      <c r="UYO1" s="2" t="s">
        <v>16869</v>
      </c>
      <c r="UYP1" s="2" t="s">
        <v>16870</v>
      </c>
      <c r="UYQ1" s="2" t="s">
        <v>16871</v>
      </c>
      <c r="UYR1" s="2" t="s">
        <v>16872</v>
      </c>
      <c r="UYS1" s="2" t="s">
        <v>16873</v>
      </c>
      <c r="UYT1" s="2" t="s">
        <v>16874</v>
      </c>
      <c r="UYU1" s="2" t="s">
        <v>16875</v>
      </c>
      <c r="UYV1" s="2" t="s">
        <v>16876</v>
      </c>
      <c r="UYW1" s="2" t="s">
        <v>16877</v>
      </c>
      <c r="UYX1" s="2" t="s">
        <v>16878</v>
      </c>
      <c r="UYY1" s="2" t="s">
        <v>16879</v>
      </c>
      <c r="UYZ1" s="2" t="s">
        <v>16880</v>
      </c>
      <c r="UZA1" s="2" t="s">
        <v>16881</v>
      </c>
      <c r="UZB1" s="2" t="s">
        <v>16882</v>
      </c>
      <c r="UZC1" s="2" t="s">
        <v>16883</v>
      </c>
      <c r="UZD1" s="2" t="s">
        <v>16884</v>
      </c>
      <c r="UZE1" s="2" t="s">
        <v>16885</v>
      </c>
      <c r="UZF1" s="2" t="s">
        <v>16886</v>
      </c>
      <c r="UZG1" s="2" t="s">
        <v>16887</v>
      </c>
      <c r="UZH1" s="2" t="s">
        <v>16888</v>
      </c>
      <c r="UZI1" s="2" t="s">
        <v>16889</v>
      </c>
      <c r="UZJ1" s="2" t="s">
        <v>16890</v>
      </c>
      <c r="UZK1" s="2" t="s">
        <v>16891</v>
      </c>
      <c r="UZL1" s="2" t="s">
        <v>16892</v>
      </c>
      <c r="UZM1" s="2" t="s">
        <v>16893</v>
      </c>
      <c r="UZN1" s="2" t="s">
        <v>16894</v>
      </c>
      <c r="UZO1" s="2" t="s">
        <v>16895</v>
      </c>
      <c r="UZP1" s="2" t="s">
        <v>16896</v>
      </c>
      <c r="UZQ1" s="2" t="s">
        <v>16897</v>
      </c>
      <c r="UZR1" s="2" t="s">
        <v>16898</v>
      </c>
      <c r="UZS1" s="2" t="s">
        <v>16899</v>
      </c>
      <c r="UZT1" s="2" t="s">
        <v>16900</v>
      </c>
      <c r="UZU1" s="2" t="s">
        <v>16901</v>
      </c>
      <c r="UZV1" s="2" t="s">
        <v>16902</v>
      </c>
      <c r="UZW1" s="2" t="s">
        <v>16903</v>
      </c>
      <c r="UZX1" s="2" t="s">
        <v>16904</v>
      </c>
      <c r="UZY1" s="2" t="s">
        <v>16905</v>
      </c>
      <c r="UZZ1" s="2" t="s">
        <v>16906</v>
      </c>
      <c r="VAA1" s="2" t="s">
        <v>16907</v>
      </c>
      <c r="VAB1" s="2" t="s">
        <v>16908</v>
      </c>
      <c r="VAC1" s="2" t="s">
        <v>16909</v>
      </c>
      <c r="VAD1" s="2" t="s">
        <v>16910</v>
      </c>
      <c r="VAE1" s="2" t="s">
        <v>16911</v>
      </c>
      <c r="VAF1" s="2" t="s">
        <v>16912</v>
      </c>
      <c r="VAG1" s="2" t="s">
        <v>16913</v>
      </c>
      <c r="VAH1" s="2" t="s">
        <v>16914</v>
      </c>
      <c r="VAI1" s="2" t="s">
        <v>16915</v>
      </c>
      <c r="VAJ1" s="2" t="s">
        <v>16916</v>
      </c>
      <c r="VAK1" s="2" t="s">
        <v>16917</v>
      </c>
      <c r="VAL1" s="2" t="s">
        <v>16918</v>
      </c>
      <c r="VAM1" s="2" t="s">
        <v>16919</v>
      </c>
      <c r="VAN1" s="2" t="s">
        <v>16920</v>
      </c>
      <c r="VAO1" s="2" t="s">
        <v>16921</v>
      </c>
      <c r="VAP1" s="2" t="s">
        <v>16922</v>
      </c>
      <c r="VAQ1" s="2" t="s">
        <v>16923</v>
      </c>
      <c r="VAR1" s="2" t="s">
        <v>16924</v>
      </c>
      <c r="VAS1" s="2" t="s">
        <v>16925</v>
      </c>
      <c r="VAT1" s="2" t="s">
        <v>16926</v>
      </c>
      <c r="VAU1" s="2" t="s">
        <v>16927</v>
      </c>
      <c r="VAV1" s="2" t="s">
        <v>16928</v>
      </c>
      <c r="VAW1" s="2" t="s">
        <v>16929</v>
      </c>
      <c r="VAX1" s="2" t="s">
        <v>16930</v>
      </c>
      <c r="VAY1" s="2" t="s">
        <v>16931</v>
      </c>
      <c r="VAZ1" s="2" t="s">
        <v>16932</v>
      </c>
      <c r="VBA1" s="2" t="s">
        <v>16933</v>
      </c>
      <c r="VBB1" s="2" t="s">
        <v>16934</v>
      </c>
      <c r="VBC1" s="2" t="s">
        <v>16935</v>
      </c>
      <c r="VBD1" s="2" t="s">
        <v>16936</v>
      </c>
      <c r="VBE1" s="2" t="s">
        <v>16937</v>
      </c>
      <c r="VBF1" s="2" t="s">
        <v>16938</v>
      </c>
      <c r="VBG1" s="2" t="s">
        <v>16939</v>
      </c>
      <c r="VBH1" s="2" t="s">
        <v>16940</v>
      </c>
      <c r="VBI1" s="2" t="s">
        <v>16941</v>
      </c>
      <c r="VBJ1" s="2" t="s">
        <v>16942</v>
      </c>
      <c r="VBK1" s="2" t="s">
        <v>16943</v>
      </c>
      <c r="VBL1" s="2" t="s">
        <v>16944</v>
      </c>
      <c r="VBM1" s="2" t="s">
        <v>16945</v>
      </c>
      <c r="VBN1" s="2" t="s">
        <v>16946</v>
      </c>
      <c r="VBO1" s="2" t="s">
        <v>16947</v>
      </c>
      <c r="VBP1" s="2" t="s">
        <v>16948</v>
      </c>
      <c r="VBQ1" s="2" t="s">
        <v>16949</v>
      </c>
      <c r="VBR1" s="2" t="s">
        <v>16950</v>
      </c>
      <c r="VBS1" s="2" t="s">
        <v>16951</v>
      </c>
      <c r="VBT1" s="2" t="s">
        <v>16952</v>
      </c>
      <c r="VBU1" s="2" t="s">
        <v>16953</v>
      </c>
      <c r="VBV1" s="2" t="s">
        <v>16954</v>
      </c>
      <c r="VBW1" s="2" t="s">
        <v>16955</v>
      </c>
      <c r="VBX1" s="2" t="s">
        <v>16956</v>
      </c>
      <c r="VBY1" s="2" t="s">
        <v>16957</v>
      </c>
      <c r="VBZ1" s="2" t="s">
        <v>16958</v>
      </c>
      <c r="VCA1" s="2" t="s">
        <v>16959</v>
      </c>
      <c r="VCB1" s="2" t="s">
        <v>16960</v>
      </c>
      <c r="VCC1" s="2" t="s">
        <v>16961</v>
      </c>
      <c r="VCD1" s="2" t="s">
        <v>16962</v>
      </c>
      <c r="VCE1" s="2" t="s">
        <v>16963</v>
      </c>
      <c r="VCF1" s="2" t="s">
        <v>16964</v>
      </c>
      <c r="VCG1" s="2" t="s">
        <v>16965</v>
      </c>
      <c r="VCH1" s="2" t="s">
        <v>16966</v>
      </c>
      <c r="VCI1" s="2" t="s">
        <v>16967</v>
      </c>
      <c r="VCJ1" s="2" t="s">
        <v>16968</v>
      </c>
      <c r="VCK1" s="2" t="s">
        <v>16969</v>
      </c>
      <c r="VCL1" s="2" t="s">
        <v>16970</v>
      </c>
      <c r="VCM1" s="2" t="s">
        <v>16971</v>
      </c>
      <c r="VCN1" s="2" t="s">
        <v>16972</v>
      </c>
      <c r="VCO1" s="2" t="s">
        <v>16973</v>
      </c>
      <c r="VCP1" s="2" t="s">
        <v>16974</v>
      </c>
      <c r="VCQ1" s="2" t="s">
        <v>16975</v>
      </c>
      <c r="VCR1" s="2" t="s">
        <v>16976</v>
      </c>
      <c r="VCS1" s="2" t="s">
        <v>16977</v>
      </c>
      <c r="VCT1" s="2" t="s">
        <v>16978</v>
      </c>
      <c r="VCU1" s="2" t="s">
        <v>16979</v>
      </c>
      <c r="VCV1" s="2" t="s">
        <v>16980</v>
      </c>
      <c r="VCW1" s="2" t="s">
        <v>16981</v>
      </c>
      <c r="VCX1" s="2" t="s">
        <v>16982</v>
      </c>
      <c r="VCY1" s="2" t="s">
        <v>16983</v>
      </c>
      <c r="VCZ1" s="2" t="s">
        <v>16984</v>
      </c>
      <c r="VDA1" s="2" t="s">
        <v>16985</v>
      </c>
      <c r="VDB1" s="2" t="s">
        <v>16986</v>
      </c>
      <c r="VDC1" s="2" t="s">
        <v>16987</v>
      </c>
      <c r="VDD1" s="2" t="s">
        <v>16988</v>
      </c>
      <c r="VDE1" s="2" t="s">
        <v>16989</v>
      </c>
      <c r="VDF1" s="2" t="s">
        <v>16990</v>
      </c>
      <c r="VDG1" s="2" t="s">
        <v>16991</v>
      </c>
      <c r="VDH1" s="2" t="s">
        <v>16992</v>
      </c>
      <c r="VDI1" s="2" t="s">
        <v>16993</v>
      </c>
      <c r="VDJ1" s="2" t="s">
        <v>16994</v>
      </c>
      <c r="VDK1" s="2" t="s">
        <v>16995</v>
      </c>
      <c r="VDL1" s="2" t="s">
        <v>16996</v>
      </c>
      <c r="VDM1" s="2" t="s">
        <v>16997</v>
      </c>
      <c r="VDN1" s="2" t="s">
        <v>16998</v>
      </c>
      <c r="VDO1" s="2" t="s">
        <v>16999</v>
      </c>
      <c r="VDP1" s="2" t="s">
        <v>17000</v>
      </c>
      <c r="VDQ1" s="2" t="s">
        <v>17001</v>
      </c>
      <c r="VDR1" s="2" t="s">
        <v>17002</v>
      </c>
      <c r="VDS1" s="2" t="s">
        <v>17003</v>
      </c>
      <c r="VDT1" s="2" t="s">
        <v>17004</v>
      </c>
      <c r="VDU1" s="2" t="s">
        <v>17005</v>
      </c>
      <c r="VDV1" s="2" t="s">
        <v>17006</v>
      </c>
      <c r="VDW1" s="2" t="s">
        <v>17007</v>
      </c>
      <c r="VDX1" s="2" t="s">
        <v>17008</v>
      </c>
      <c r="VDY1" s="2" t="s">
        <v>17009</v>
      </c>
      <c r="VDZ1" s="2" t="s">
        <v>17010</v>
      </c>
      <c r="VEA1" s="2" t="s">
        <v>17011</v>
      </c>
      <c r="VEB1" s="2" t="s">
        <v>17012</v>
      </c>
      <c r="VEC1" s="2" t="s">
        <v>17013</v>
      </c>
      <c r="VED1" s="2" t="s">
        <v>17014</v>
      </c>
      <c r="VEE1" s="2" t="s">
        <v>17015</v>
      </c>
      <c r="VEF1" s="2" t="s">
        <v>17016</v>
      </c>
      <c r="VEG1" s="2" t="s">
        <v>17017</v>
      </c>
      <c r="VEH1" s="2" t="s">
        <v>17018</v>
      </c>
      <c r="VEI1" s="2" t="s">
        <v>17019</v>
      </c>
      <c r="VEJ1" s="2" t="s">
        <v>17020</v>
      </c>
      <c r="VEK1" s="2" t="s">
        <v>17021</v>
      </c>
      <c r="VEL1" s="2" t="s">
        <v>17022</v>
      </c>
      <c r="VEM1" s="2" t="s">
        <v>17023</v>
      </c>
      <c r="VEN1" s="2" t="s">
        <v>17024</v>
      </c>
      <c r="VEO1" s="2" t="s">
        <v>17025</v>
      </c>
      <c r="VEP1" s="2" t="s">
        <v>17026</v>
      </c>
      <c r="VEQ1" s="2" t="s">
        <v>17027</v>
      </c>
      <c r="VER1" s="2" t="s">
        <v>17028</v>
      </c>
      <c r="VES1" s="2" t="s">
        <v>17029</v>
      </c>
      <c r="VET1" s="2" t="s">
        <v>17030</v>
      </c>
      <c r="VEU1" s="2" t="s">
        <v>17031</v>
      </c>
      <c r="VEV1" s="2" t="s">
        <v>17032</v>
      </c>
      <c r="VEW1" s="2" t="s">
        <v>17033</v>
      </c>
      <c r="VEX1" s="2" t="s">
        <v>17034</v>
      </c>
      <c r="VEY1" s="2" t="s">
        <v>17035</v>
      </c>
      <c r="VEZ1" s="2" t="s">
        <v>17036</v>
      </c>
      <c r="VFA1" s="2" t="s">
        <v>17037</v>
      </c>
      <c r="VFB1" s="2" t="s">
        <v>17038</v>
      </c>
      <c r="VFC1" s="2" t="s">
        <v>17039</v>
      </c>
      <c r="VFD1" s="2" t="s">
        <v>17040</v>
      </c>
      <c r="VFE1" s="2" t="s">
        <v>17041</v>
      </c>
      <c r="VFF1" s="2" t="s">
        <v>17042</v>
      </c>
      <c r="VFG1" s="2" t="s">
        <v>17043</v>
      </c>
      <c r="VFH1" s="2" t="s">
        <v>17044</v>
      </c>
      <c r="VFI1" s="2" t="s">
        <v>17045</v>
      </c>
      <c r="VFJ1" s="2" t="s">
        <v>17046</v>
      </c>
      <c r="VFK1" s="2" t="s">
        <v>17047</v>
      </c>
      <c r="VFL1" s="2" t="s">
        <v>17048</v>
      </c>
      <c r="VFM1" s="2" t="s">
        <v>17049</v>
      </c>
      <c r="VFN1" s="2" t="s">
        <v>17050</v>
      </c>
      <c r="VFO1" s="2" t="s">
        <v>17051</v>
      </c>
      <c r="VFP1" s="2" t="s">
        <v>17052</v>
      </c>
      <c r="VFQ1" s="2" t="s">
        <v>17053</v>
      </c>
      <c r="VFR1" s="2" t="s">
        <v>17054</v>
      </c>
      <c r="VFS1" s="2" t="s">
        <v>17055</v>
      </c>
      <c r="VFT1" s="2" t="s">
        <v>17056</v>
      </c>
      <c r="VFU1" s="2" t="s">
        <v>17057</v>
      </c>
      <c r="VFV1" s="2" t="s">
        <v>17058</v>
      </c>
      <c r="VFW1" s="2" t="s">
        <v>17059</v>
      </c>
      <c r="VFX1" s="2" t="s">
        <v>17060</v>
      </c>
      <c r="VFY1" s="2" t="s">
        <v>17061</v>
      </c>
      <c r="VFZ1" s="2" t="s">
        <v>17062</v>
      </c>
      <c r="VGA1" s="2" t="s">
        <v>17063</v>
      </c>
      <c r="VGB1" s="2" t="s">
        <v>17064</v>
      </c>
      <c r="VGC1" s="2" t="s">
        <v>17065</v>
      </c>
      <c r="VGD1" s="2" t="s">
        <v>17066</v>
      </c>
      <c r="VGE1" s="2" t="s">
        <v>17067</v>
      </c>
      <c r="VGF1" s="2" t="s">
        <v>17068</v>
      </c>
      <c r="VGG1" s="2" t="s">
        <v>17069</v>
      </c>
      <c r="VGH1" s="2" t="s">
        <v>17070</v>
      </c>
      <c r="VGI1" s="2" t="s">
        <v>17071</v>
      </c>
      <c r="VGJ1" s="2" t="s">
        <v>17072</v>
      </c>
      <c r="VGK1" s="2" t="s">
        <v>17073</v>
      </c>
      <c r="VGL1" s="2" t="s">
        <v>17074</v>
      </c>
      <c r="VGM1" s="2" t="s">
        <v>17075</v>
      </c>
      <c r="VGN1" s="2" t="s">
        <v>17076</v>
      </c>
      <c r="VGO1" s="2" t="s">
        <v>17077</v>
      </c>
      <c r="VGP1" s="2" t="s">
        <v>17078</v>
      </c>
      <c r="VGQ1" s="2" t="s">
        <v>17079</v>
      </c>
      <c r="VGR1" s="2" t="s">
        <v>17080</v>
      </c>
      <c r="VGS1" s="2" t="s">
        <v>17081</v>
      </c>
      <c r="VGT1" s="2" t="s">
        <v>17082</v>
      </c>
      <c r="VGU1" s="2" t="s">
        <v>17083</v>
      </c>
      <c r="VGV1" s="2" t="s">
        <v>17084</v>
      </c>
      <c r="VGW1" s="2" t="s">
        <v>17085</v>
      </c>
      <c r="VGX1" s="2" t="s">
        <v>17086</v>
      </c>
      <c r="VGY1" s="2" t="s">
        <v>17087</v>
      </c>
      <c r="VGZ1" s="2" t="s">
        <v>17088</v>
      </c>
      <c r="VHA1" s="2" t="s">
        <v>17089</v>
      </c>
      <c r="VHB1" s="2" t="s">
        <v>17090</v>
      </c>
      <c r="VHC1" s="2" t="s">
        <v>17091</v>
      </c>
      <c r="VHD1" s="2" t="s">
        <v>17092</v>
      </c>
      <c r="VHE1" s="2" t="s">
        <v>17093</v>
      </c>
      <c r="VHF1" s="2" t="s">
        <v>17094</v>
      </c>
      <c r="VHG1" s="2" t="s">
        <v>17095</v>
      </c>
      <c r="VHH1" s="2" t="s">
        <v>17096</v>
      </c>
      <c r="VHI1" s="2" t="s">
        <v>17097</v>
      </c>
      <c r="VHJ1" s="2" t="s">
        <v>17098</v>
      </c>
      <c r="VHK1" s="2" t="s">
        <v>17099</v>
      </c>
      <c r="VHL1" s="2" t="s">
        <v>17100</v>
      </c>
      <c r="VHM1" s="2" t="s">
        <v>17101</v>
      </c>
      <c r="VHN1" s="2" t="s">
        <v>17102</v>
      </c>
      <c r="VHO1" s="2" t="s">
        <v>17103</v>
      </c>
      <c r="VHP1" s="2" t="s">
        <v>17104</v>
      </c>
      <c r="VHQ1" s="2" t="s">
        <v>17105</v>
      </c>
      <c r="VHR1" s="2" t="s">
        <v>17106</v>
      </c>
      <c r="VHS1" s="2" t="s">
        <v>17107</v>
      </c>
      <c r="VHT1" s="2" t="s">
        <v>17108</v>
      </c>
      <c r="VHU1" s="2" t="s">
        <v>17109</v>
      </c>
      <c r="VHV1" s="2" t="s">
        <v>17110</v>
      </c>
      <c r="VHW1" s="2" t="s">
        <v>17111</v>
      </c>
      <c r="VHX1" s="2" t="s">
        <v>17112</v>
      </c>
      <c r="VHY1" s="2" t="s">
        <v>17113</v>
      </c>
      <c r="VHZ1" s="2" t="s">
        <v>17114</v>
      </c>
      <c r="VIA1" s="2" t="s">
        <v>17115</v>
      </c>
      <c r="VIB1" s="2" t="s">
        <v>17116</v>
      </c>
      <c r="VIC1" s="2" t="s">
        <v>17117</v>
      </c>
      <c r="VID1" s="2" t="s">
        <v>17118</v>
      </c>
      <c r="VIE1" s="2" t="s">
        <v>17119</v>
      </c>
      <c r="VIF1" s="2" t="s">
        <v>17120</v>
      </c>
      <c r="VIG1" s="2" t="s">
        <v>17121</v>
      </c>
      <c r="VIH1" s="2" t="s">
        <v>17122</v>
      </c>
      <c r="VII1" s="2" t="s">
        <v>17123</v>
      </c>
      <c r="VIJ1" s="2" t="s">
        <v>17124</v>
      </c>
      <c r="VIK1" s="2" t="s">
        <v>17125</v>
      </c>
      <c r="VIL1" s="2" t="s">
        <v>17126</v>
      </c>
      <c r="VIM1" s="2" t="s">
        <v>17127</v>
      </c>
      <c r="VIN1" s="2" t="s">
        <v>17128</v>
      </c>
      <c r="VIO1" s="2" t="s">
        <v>17129</v>
      </c>
      <c r="VIP1" s="2" t="s">
        <v>17130</v>
      </c>
      <c r="VIQ1" s="2" t="s">
        <v>17131</v>
      </c>
      <c r="VIR1" s="2" t="s">
        <v>17132</v>
      </c>
      <c r="VIS1" s="2" t="s">
        <v>17133</v>
      </c>
      <c r="VIT1" s="2" t="s">
        <v>17134</v>
      </c>
      <c r="VIU1" s="2" t="s">
        <v>17135</v>
      </c>
      <c r="VIV1" s="2" t="s">
        <v>17136</v>
      </c>
      <c r="VIW1" s="2" t="s">
        <v>17137</v>
      </c>
      <c r="VIX1" s="2" t="s">
        <v>17138</v>
      </c>
      <c r="VIY1" s="2" t="s">
        <v>17139</v>
      </c>
      <c r="VIZ1" s="2" t="s">
        <v>17140</v>
      </c>
      <c r="VJA1" s="2" t="s">
        <v>17141</v>
      </c>
      <c r="VJB1" s="2" t="s">
        <v>17142</v>
      </c>
      <c r="VJC1" s="2" t="s">
        <v>17143</v>
      </c>
      <c r="VJD1" s="2" t="s">
        <v>17144</v>
      </c>
      <c r="VJE1" s="2" t="s">
        <v>17145</v>
      </c>
      <c r="VJF1" s="2" t="s">
        <v>17146</v>
      </c>
      <c r="VJG1" s="2" t="s">
        <v>17147</v>
      </c>
      <c r="VJH1" s="2" t="s">
        <v>17148</v>
      </c>
      <c r="VJI1" s="2" t="s">
        <v>17149</v>
      </c>
      <c r="VJJ1" s="2" t="s">
        <v>17150</v>
      </c>
      <c r="VJK1" s="2" t="s">
        <v>17151</v>
      </c>
      <c r="VJL1" s="2" t="s">
        <v>17152</v>
      </c>
      <c r="VJM1" s="2" t="s">
        <v>17153</v>
      </c>
      <c r="VJN1" s="2" t="s">
        <v>17154</v>
      </c>
      <c r="VJO1" s="2" t="s">
        <v>17155</v>
      </c>
      <c r="VJP1" s="2" t="s">
        <v>17156</v>
      </c>
      <c r="VJQ1" s="2" t="s">
        <v>17157</v>
      </c>
      <c r="VJR1" s="2" t="s">
        <v>17158</v>
      </c>
      <c r="VJS1" s="2" t="s">
        <v>17159</v>
      </c>
      <c r="VJT1" s="2" t="s">
        <v>17160</v>
      </c>
      <c r="VJU1" s="2" t="s">
        <v>17161</v>
      </c>
      <c r="VJV1" s="2" t="s">
        <v>17162</v>
      </c>
      <c r="VJW1" s="2" t="s">
        <v>17163</v>
      </c>
      <c r="VJX1" s="2" t="s">
        <v>17164</v>
      </c>
      <c r="VJY1" s="2" t="s">
        <v>17165</v>
      </c>
      <c r="VJZ1" s="2" t="s">
        <v>17166</v>
      </c>
      <c r="VKA1" s="2" t="s">
        <v>17167</v>
      </c>
      <c r="VKB1" s="2" t="s">
        <v>17168</v>
      </c>
      <c r="VKC1" s="2" t="s">
        <v>17169</v>
      </c>
      <c r="VKD1" s="2" t="s">
        <v>17170</v>
      </c>
      <c r="VKE1" s="2" t="s">
        <v>17171</v>
      </c>
      <c r="VKF1" s="2" t="s">
        <v>17172</v>
      </c>
      <c r="VKG1" s="2" t="s">
        <v>17173</v>
      </c>
      <c r="VKH1" s="2" t="s">
        <v>17174</v>
      </c>
      <c r="VKI1" s="2" t="s">
        <v>17175</v>
      </c>
      <c r="VKJ1" s="2" t="s">
        <v>17176</v>
      </c>
      <c r="VKK1" s="2" t="s">
        <v>17177</v>
      </c>
      <c r="VKL1" s="2" t="s">
        <v>17178</v>
      </c>
      <c r="VKM1" s="2" t="s">
        <v>17179</v>
      </c>
      <c r="VKN1" s="2" t="s">
        <v>17180</v>
      </c>
      <c r="VKO1" s="2" t="s">
        <v>17181</v>
      </c>
      <c r="VKP1" s="2" t="s">
        <v>17182</v>
      </c>
      <c r="VKQ1" s="2" t="s">
        <v>17183</v>
      </c>
      <c r="VKR1" s="2" t="s">
        <v>17184</v>
      </c>
      <c r="VKS1" s="2" t="s">
        <v>17185</v>
      </c>
      <c r="VKT1" s="2" t="s">
        <v>17186</v>
      </c>
      <c r="VKU1" s="2" t="s">
        <v>17187</v>
      </c>
      <c r="VKV1" s="2" t="s">
        <v>17188</v>
      </c>
      <c r="VKW1" s="2" t="s">
        <v>17189</v>
      </c>
      <c r="VKX1" s="2" t="s">
        <v>17190</v>
      </c>
      <c r="VKY1" s="2" t="s">
        <v>17191</v>
      </c>
      <c r="VKZ1" s="2" t="s">
        <v>17192</v>
      </c>
      <c r="VLA1" s="2" t="s">
        <v>17193</v>
      </c>
      <c r="VLB1" s="2" t="s">
        <v>17194</v>
      </c>
      <c r="VLC1" s="2" t="s">
        <v>17195</v>
      </c>
      <c r="VLD1" s="2" t="s">
        <v>17196</v>
      </c>
      <c r="VLE1" s="2" t="s">
        <v>17197</v>
      </c>
      <c r="VLF1" s="2" t="s">
        <v>17198</v>
      </c>
      <c r="VLG1" s="2" t="s">
        <v>17199</v>
      </c>
      <c r="VLH1" s="2" t="s">
        <v>17200</v>
      </c>
      <c r="VLI1" s="2" t="s">
        <v>17201</v>
      </c>
      <c r="VLJ1" s="2" t="s">
        <v>17202</v>
      </c>
      <c r="VLK1" s="2" t="s">
        <v>17203</v>
      </c>
      <c r="VLL1" s="2" t="s">
        <v>17204</v>
      </c>
      <c r="VLM1" s="2" t="s">
        <v>17205</v>
      </c>
      <c r="VLN1" s="2" t="s">
        <v>17206</v>
      </c>
      <c r="VLO1" s="2" t="s">
        <v>17207</v>
      </c>
      <c r="VLP1" s="2" t="s">
        <v>17208</v>
      </c>
      <c r="VLQ1" s="2" t="s">
        <v>17209</v>
      </c>
      <c r="VLR1" s="2" t="s">
        <v>17210</v>
      </c>
      <c r="VLS1" s="2" t="s">
        <v>17211</v>
      </c>
      <c r="VLT1" s="2" t="s">
        <v>17212</v>
      </c>
      <c r="VLU1" s="2" t="s">
        <v>17213</v>
      </c>
      <c r="VLV1" s="2" t="s">
        <v>17214</v>
      </c>
      <c r="VLW1" s="2" t="s">
        <v>17215</v>
      </c>
      <c r="VLX1" s="2" t="s">
        <v>17216</v>
      </c>
      <c r="VLY1" s="2" t="s">
        <v>17217</v>
      </c>
      <c r="VLZ1" s="2" t="s">
        <v>17218</v>
      </c>
      <c r="VMA1" s="2" t="s">
        <v>17219</v>
      </c>
      <c r="VMB1" s="2" t="s">
        <v>17220</v>
      </c>
      <c r="VMC1" s="2" t="s">
        <v>17221</v>
      </c>
      <c r="VMD1" s="2" t="s">
        <v>17222</v>
      </c>
      <c r="VME1" s="2" t="s">
        <v>17223</v>
      </c>
      <c r="VMF1" s="2" t="s">
        <v>17224</v>
      </c>
      <c r="VMG1" s="2" t="s">
        <v>17225</v>
      </c>
      <c r="VMH1" s="2" t="s">
        <v>17226</v>
      </c>
      <c r="VMI1" s="2" t="s">
        <v>17227</v>
      </c>
      <c r="VMJ1" s="2" t="s">
        <v>17228</v>
      </c>
      <c r="VMK1" s="2" t="s">
        <v>17229</v>
      </c>
      <c r="VML1" s="2" t="s">
        <v>17230</v>
      </c>
      <c r="VMM1" s="2" t="s">
        <v>17231</v>
      </c>
      <c r="VMN1" s="2" t="s">
        <v>17232</v>
      </c>
      <c r="VMO1" s="2" t="s">
        <v>17233</v>
      </c>
      <c r="VMP1" s="2" t="s">
        <v>17234</v>
      </c>
      <c r="VMQ1" s="2" t="s">
        <v>17235</v>
      </c>
      <c r="VMR1" s="2" t="s">
        <v>17236</v>
      </c>
      <c r="VMS1" s="2" t="s">
        <v>17237</v>
      </c>
      <c r="VMT1" s="2" t="s">
        <v>17238</v>
      </c>
      <c r="VMU1" s="2" t="s">
        <v>17239</v>
      </c>
      <c r="VMV1" s="2" t="s">
        <v>17240</v>
      </c>
      <c r="VMW1" s="2" t="s">
        <v>17241</v>
      </c>
      <c r="VMX1" s="2" t="s">
        <v>17242</v>
      </c>
      <c r="VMY1" s="2" t="s">
        <v>17243</v>
      </c>
      <c r="VMZ1" s="2" t="s">
        <v>17244</v>
      </c>
      <c r="VNA1" s="2" t="s">
        <v>17245</v>
      </c>
      <c r="VNB1" s="2" t="s">
        <v>17246</v>
      </c>
      <c r="VNC1" s="2" t="s">
        <v>17247</v>
      </c>
      <c r="VND1" s="2" t="s">
        <v>17248</v>
      </c>
      <c r="VNE1" s="2" t="s">
        <v>17249</v>
      </c>
      <c r="VNF1" s="2" t="s">
        <v>17250</v>
      </c>
      <c r="VNG1" s="2" t="s">
        <v>17251</v>
      </c>
      <c r="VNH1" s="2" t="s">
        <v>17252</v>
      </c>
      <c r="VNI1" s="2" t="s">
        <v>17253</v>
      </c>
      <c r="VNJ1" s="2" t="s">
        <v>17254</v>
      </c>
      <c r="VNK1" s="2" t="s">
        <v>17255</v>
      </c>
      <c r="VNL1" s="2" t="s">
        <v>17256</v>
      </c>
      <c r="VNM1" s="2" t="s">
        <v>17257</v>
      </c>
      <c r="VNN1" s="2" t="s">
        <v>17258</v>
      </c>
      <c r="VNO1" s="2" t="s">
        <v>17259</v>
      </c>
      <c r="VNP1" s="2" t="s">
        <v>17260</v>
      </c>
      <c r="VNQ1" s="2" t="s">
        <v>17261</v>
      </c>
      <c r="VNR1" s="2" t="s">
        <v>17262</v>
      </c>
      <c r="VNS1" s="2" t="s">
        <v>17263</v>
      </c>
      <c r="VNT1" s="2" t="s">
        <v>17264</v>
      </c>
      <c r="VNU1" s="2" t="s">
        <v>17265</v>
      </c>
      <c r="VNV1" s="2" t="s">
        <v>17266</v>
      </c>
      <c r="VNW1" s="2" t="s">
        <v>17267</v>
      </c>
      <c r="VNX1" s="2" t="s">
        <v>17268</v>
      </c>
      <c r="VNY1" s="2" t="s">
        <v>17269</v>
      </c>
      <c r="VNZ1" s="2" t="s">
        <v>17270</v>
      </c>
      <c r="VOA1" s="2" t="s">
        <v>17271</v>
      </c>
      <c r="VOB1" s="2" t="s">
        <v>17272</v>
      </c>
      <c r="VOC1" s="2" t="s">
        <v>17273</v>
      </c>
      <c r="VOD1" s="2" t="s">
        <v>17274</v>
      </c>
      <c r="VOE1" s="2" t="s">
        <v>17275</v>
      </c>
      <c r="VOF1" s="2" t="s">
        <v>17276</v>
      </c>
      <c r="VOG1" s="2" t="s">
        <v>17277</v>
      </c>
      <c r="VOH1" s="2" t="s">
        <v>17278</v>
      </c>
      <c r="VOI1" s="2" t="s">
        <v>17279</v>
      </c>
      <c r="VOJ1" s="2" t="s">
        <v>17280</v>
      </c>
      <c r="VOK1" s="2" t="s">
        <v>17281</v>
      </c>
      <c r="VOL1" s="2" t="s">
        <v>17282</v>
      </c>
      <c r="VOM1" s="2" t="s">
        <v>17283</v>
      </c>
      <c r="VON1" s="2" t="s">
        <v>17284</v>
      </c>
      <c r="VOO1" s="2" t="s">
        <v>17285</v>
      </c>
      <c r="VOP1" s="2" t="s">
        <v>17286</v>
      </c>
      <c r="VOQ1" s="2" t="s">
        <v>17287</v>
      </c>
      <c r="VOR1" s="2" t="s">
        <v>17288</v>
      </c>
      <c r="VOS1" s="2" t="s">
        <v>17289</v>
      </c>
      <c r="VOT1" s="2" t="s">
        <v>17290</v>
      </c>
      <c r="VOU1" s="2" t="s">
        <v>17291</v>
      </c>
      <c r="VOV1" s="2" t="s">
        <v>17292</v>
      </c>
      <c r="VOW1" s="2" t="s">
        <v>17293</v>
      </c>
      <c r="VOX1" s="2" t="s">
        <v>17294</v>
      </c>
      <c r="VOY1" s="2" t="s">
        <v>17295</v>
      </c>
      <c r="VOZ1" s="2" t="s">
        <v>17296</v>
      </c>
      <c r="VPA1" s="2" t="s">
        <v>17297</v>
      </c>
      <c r="VPB1" s="2" t="s">
        <v>17298</v>
      </c>
      <c r="VPC1" s="2" t="s">
        <v>17299</v>
      </c>
      <c r="VPD1" s="2" t="s">
        <v>17300</v>
      </c>
      <c r="VPE1" s="2" t="s">
        <v>17301</v>
      </c>
      <c r="VPF1" s="2" t="s">
        <v>17302</v>
      </c>
      <c r="VPG1" s="2" t="s">
        <v>17303</v>
      </c>
      <c r="VPH1" s="2" t="s">
        <v>17304</v>
      </c>
      <c r="VPI1" s="2" t="s">
        <v>17305</v>
      </c>
      <c r="VPJ1" s="2" t="s">
        <v>17306</v>
      </c>
      <c r="VPK1" s="2" t="s">
        <v>17307</v>
      </c>
      <c r="VPL1" s="2" t="s">
        <v>17308</v>
      </c>
      <c r="VPM1" s="2" t="s">
        <v>17309</v>
      </c>
      <c r="VPN1" s="2" t="s">
        <v>17310</v>
      </c>
      <c r="VPO1" s="2" t="s">
        <v>17311</v>
      </c>
      <c r="VPP1" s="2" t="s">
        <v>17312</v>
      </c>
      <c r="VPQ1" s="2" t="s">
        <v>17313</v>
      </c>
      <c r="VPR1" s="2" t="s">
        <v>17314</v>
      </c>
      <c r="VPS1" s="2" t="s">
        <v>17315</v>
      </c>
      <c r="VPT1" s="2" t="s">
        <v>17316</v>
      </c>
      <c r="VPU1" s="2" t="s">
        <v>17317</v>
      </c>
      <c r="VPV1" s="2" t="s">
        <v>17318</v>
      </c>
      <c r="VPW1" s="2" t="s">
        <v>17319</v>
      </c>
      <c r="VPX1" s="2" t="s">
        <v>17320</v>
      </c>
      <c r="VPY1" s="2" t="s">
        <v>17321</v>
      </c>
      <c r="VPZ1" s="2" t="s">
        <v>17322</v>
      </c>
      <c r="VQA1" s="2" t="s">
        <v>17323</v>
      </c>
      <c r="VQB1" s="2" t="s">
        <v>17324</v>
      </c>
      <c r="VQC1" s="2" t="s">
        <v>17325</v>
      </c>
      <c r="VQD1" s="2" t="s">
        <v>17326</v>
      </c>
      <c r="VQE1" s="2" t="s">
        <v>17327</v>
      </c>
      <c r="VQF1" s="2" t="s">
        <v>17328</v>
      </c>
      <c r="VQG1" s="2" t="s">
        <v>17329</v>
      </c>
      <c r="VQH1" s="2" t="s">
        <v>17330</v>
      </c>
      <c r="VQI1" s="2" t="s">
        <v>17331</v>
      </c>
      <c r="VQJ1" s="2" t="s">
        <v>17332</v>
      </c>
      <c r="VQK1" s="2" t="s">
        <v>17333</v>
      </c>
      <c r="VQL1" s="2" t="s">
        <v>17334</v>
      </c>
      <c r="VQM1" s="2" t="s">
        <v>17335</v>
      </c>
      <c r="VQN1" s="2" t="s">
        <v>17336</v>
      </c>
      <c r="VQO1" s="2" t="s">
        <v>17337</v>
      </c>
      <c r="VQP1" s="2" t="s">
        <v>17338</v>
      </c>
      <c r="VQQ1" s="2" t="s">
        <v>17339</v>
      </c>
      <c r="VQR1" s="2" t="s">
        <v>17340</v>
      </c>
      <c r="VQS1" s="2" t="s">
        <v>17341</v>
      </c>
      <c r="VQT1" s="2" t="s">
        <v>17342</v>
      </c>
      <c r="VQU1" s="2" t="s">
        <v>17343</v>
      </c>
      <c r="VQV1" s="2" t="s">
        <v>17344</v>
      </c>
      <c r="VQW1" s="2" t="s">
        <v>17345</v>
      </c>
      <c r="VQX1" s="2" t="s">
        <v>17346</v>
      </c>
      <c r="VQY1" s="2" t="s">
        <v>17347</v>
      </c>
      <c r="VQZ1" s="2" t="s">
        <v>17348</v>
      </c>
      <c r="VRA1" s="2" t="s">
        <v>17349</v>
      </c>
      <c r="VRB1" s="2" t="s">
        <v>17350</v>
      </c>
      <c r="VRC1" s="2" t="s">
        <v>17351</v>
      </c>
      <c r="VRD1" s="2" t="s">
        <v>17352</v>
      </c>
      <c r="VRE1" s="2" t="s">
        <v>17353</v>
      </c>
      <c r="VRF1" s="2" t="s">
        <v>17354</v>
      </c>
      <c r="VRG1" s="2" t="s">
        <v>17355</v>
      </c>
      <c r="VRH1" s="2" t="s">
        <v>17356</v>
      </c>
      <c r="VRI1" s="2" t="s">
        <v>17357</v>
      </c>
      <c r="VRJ1" s="2" t="s">
        <v>17358</v>
      </c>
      <c r="VRK1" s="2" t="s">
        <v>17359</v>
      </c>
      <c r="VRL1" s="2" t="s">
        <v>17360</v>
      </c>
      <c r="VRM1" s="2" t="s">
        <v>17361</v>
      </c>
      <c r="VRN1" s="2" t="s">
        <v>17362</v>
      </c>
      <c r="VRO1" s="2" t="s">
        <v>17363</v>
      </c>
      <c r="VRP1" s="2" t="s">
        <v>17364</v>
      </c>
      <c r="VRQ1" s="2" t="s">
        <v>17365</v>
      </c>
      <c r="VRR1" s="2" t="s">
        <v>17366</v>
      </c>
      <c r="VRS1" s="2" t="s">
        <v>17367</v>
      </c>
      <c r="VRT1" s="2" t="s">
        <v>17368</v>
      </c>
      <c r="VRU1" s="2" t="s">
        <v>17369</v>
      </c>
      <c r="VRV1" s="2" t="s">
        <v>17370</v>
      </c>
      <c r="VRW1" s="2" t="s">
        <v>17371</v>
      </c>
      <c r="VRX1" s="2" t="s">
        <v>17372</v>
      </c>
      <c r="VRY1" s="2" t="s">
        <v>17373</v>
      </c>
      <c r="VRZ1" s="2" t="s">
        <v>17374</v>
      </c>
      <c r="VSA1" s="2" t="s">
        <v>17375</v>
      </c>
      <c r="VSB1" s="2" t="s">
        <v>17376</v>
      </c>
      <c r="VSC1" s="2" t="s">
        <v>17377</v>
      </c>
      <c r="VSD1" s="2" t="s">
        <v>17378</v>
      </c>
      <c r="VSE1" s="2" t="s">
        <v>17379</v>
      </c>
      <c r="VSF1" s="2" t="s">
        <v>17380</v>
      </c>
      <c r="VSG1" s="2" t="s">
        <v>17381</v>
      </c>
      <c r="VSH1" s="2" t="s">
        <v>17382</v>
      </c>
      <c r="VSI1" s="2" t="s">
        <v>17383</v>
      </c>
      <c r="VSJ1" s="2" t="s">
        <v>17384</v>
      </c>
      <c r="VSK1" s="2" t="s">
        <v>17385</v>
      </c>
      <c r="VSL1" s="2" t="s">
        <v>17386</v>
      </c>
      <c r="VSM1" s="2" t="s">
        <v>17387</v>
      </c>
      <c r="VSN1" s="2" t="s">
        <v>17388</v>
      </c>
      <c r="VSO1" s="2" t="s">
        <v>17389</v>
      </c>
      <c r="VSP1" s="2" t="s">
        <v>17390</v>
      </c>
      <c r="VSQ1" s="2" t="s">
        <v>17391</v>
      </c>
      <c r="VSR1" s="2" t="s">
        <v>17392</v>
      </c>
      <c r="VSS1" s="2" t="s">
        <v>17393</v>
      </c>
      <c r="VST1" s="2" t="s">
        <v>17394</v>
      </c>
      <c r="VSU1" s="2" t="s">
        <v>17395</v>
      </c>
      <c r="VSV1" s="2" t="s">
        <v>17396</v>
      </c>
      <c r="VSW1" s="2" t="s">
        <v>17397</v>
      </c>
      <c r="VSX1" s="2" t="s">
        <v>17398</v>
      </c>
      <c r="VSY1" s="2" t="s">
        <v>17399</v>
      </c>
      <c r="VSZ1" s="2" t="s">
        <v>17400</v>
      </c>
      <c r="VTA1" s="2" t="s">
        <v>17401</v>
      </c>
      <c r="VTB1" s="2" t="s">
        <v>17402</v>
      </c>
      <c r="VTC1" s="2" t="s">
        <v>17403</v>
      </c>
      <c r="VTD1" s="2" t="s">
        <v>17404</v>
      </c>
      <c r="VTE1" s="2" t="s">
        <v>17405</v>
      </c>
      <c r="VTF1" s="2" t="s">
        <v>17406</v>
      </c>
      <c r="VTG1" s="2" t="s">
        <v>17407</v>
      </c>
      <c r="VTH1" s="2" t="s">
        <v>17408</v>
      </c>
      <c r="VTI1" s="2" t="s">
        <v>17409</v>
      </c>
      <c r="VTJ1" s="2" t="s">
        <v>17410</v>
      </c>
      <c r="VTK1" s="2" t="s">
        <v>17411</v>
      </c>
      <c r="VTL1" s="2" t="s">
        <v>17412</v>
      </c>
      <c r="VTM1" s="2" t="s">
        <v>17413</v>
      </c>
      <c r="VTN1" s="2" t="s">
        <v>17414</v>
      </c>
      <c r="VTO1" s="2" t="s">
        <v>17415</v>
      </c>
      <c r="VTP1" s="2" t="s">
        <v>17416</v>
      </c>
      <c r="VTQ1" s="2" t="s">
        <v>17417</v>
      </c>
      <c r="VTR1" s="2" t="s">
        <v>17418</v>
      </c>
      <c r="VTS1" s="2" t="s">
        <v>17419</v>
      </c>
      <c r="VTT1" s="2" t="s">
        <v>17420</v>
      </c>
      <c r="VTU1" s="2" t="s">
        <v>17421</v>
      </c>
      <c r="VTV1" s="2" t="s">
        <v>17422</v>
      </c>
      <c r="VTW1" s="2" t="s">
        <v>17423</v>
      </c>
      <c r="VTX1" s="2" t="s">
        <v>17424</v>
      </c>
      <c r="VTY1" s="2" t="s">
        <v>17425</v>
      </c>
      <c r="VTZ1" s="2" t="s">
        <v>17426</v>
      </c>
      <c r="VUA1" s="2" t="s">
        <v>17427</v>
      </c>
      <c r="VUB1" s="2" t="s">
        <v>17428</v>
      </c>
      <c r="VUC1" s="2" t="s">
        <v>17429</v>
      </c>
      <c r="VUD1" s="2" t="s">
        <v>17430</v>
      </c>
      <c r="VUE1" s="2" t="s">
        <v>17431</v>
      </c>
      <c r="VUF1" s="2" t="s">
        <v>17432</v>
      </c>
      <c r="VUG1" s="2" t="s">
        <v>17433</v>
      </c>
      <c r="VUH1" s="2" t="s">
        <v>17434</v>
      </c>
      <c r="VUI1" s="2" t="s">
        <v>17435</v>
      </c>
      <c r="VUJ1" s="2" t="s">
        <v>17436</v>
      </c>
      <c r="VUK1" s="2" t="s">
        <v>17437</v>
      </c>
      <c r="VUL1" s="2" t="s">
        <v>17438</v>
      </c>
      <c r="VUM1" s="2" t="s">
        <v>17439</v>
      </c>
      <c r="VUN1" s="2" t="s">
        <v>17440</v>
      </c>
      <c r="VUO1" s="2" t="s">
        <v>17441</v>
      </c>
      <c r="VUP1" s="2" t="s">
        <v>17442</v>
      </c>
      <c r="VUQ1" s="2" t="s">
        <v>17443</v>
      </c>
      <c r="VUR1" s="2" t="s">
        <v>17444</v>
      </c>
      <c r="VUS1" s="2" t="s">
        <v>17445</v>
      </c>
      <c r="VUT1" s="2" t="s">
        <v>17446</v>
      </c>
      <c r="VUU1" s="2" t="s">
        <v>17447</v>
      </c>
      <c r="VUV1" s="2" t="s">
        <v>17448</v>
      </c>
      <c r="VUW1" s="2" t="s">
        <v>17449</v>
      </c>
      <c r="VUX1" s="2" t="s">
        <v>17450</v>
      </c>
      <c r="VUY1" s="2" t="s">
        <v>17451</v>
      </c>
      <c r="VUZ1" s="2" t="s">
        <v>17452</v>
      </c>
      <c r="VVA1" s="2" t="s">
        <v>17453</v>
      </c>
      <c r="VVB1" s="2" t="s">
        <v>17454</v>
      </c>
      <c r="VVC1" s="2" t="s">
        <v>17455</v>
      </c>
      <c r="VVD1" s="2" t="s">
        <v>17456</v>
      </c>
      <c r="VVE1" s="2" t="s">
        <v>17457</v>
      </c>
      <c r="VVF1" s="2" t="s">
        <v>17458</v>
      </c>
      <c r="VVG1" s="2" t="s">
        <v>17459</v>
      </c>
      <c r="VVH1" s="2" t="s">
        <v>17460</v>
      </c>
      <c r="VVI1" s="2" t="s">
        <v>17461</v>
      </c>
      <c r="VVJ1" s="2" t="s">
        <v>17462</v>
      </c>
      <c r="VVK1" s="2" t="s">
        <v>17463</v>
      </c>
      <c r="VVL1" s="2" t="s">
        <v>17464</v>
      </c>
      <c r="VVM1" s="2" t="s">
        <v>17465</v>
      </c>
      <c r="VVN1" s="2" t="s">
        <v>17466</v>
      </c>
      <c r="VVO1" s="2" t="s">
        <v>17467</v>
      </c>
      <c r="VVP1" s="2" t="s">
        <v>17468</v>
      </c>
      <c r="VVQ1" s="2" t="s">
        <v>17469</v>
      </c>
      <c r="VVR1" s="2" t="s">
        <v>17470</v>
      </c>
      <c r="VVS1" s="2" t="s">
        <v>17471</v>
      </c>
      <c r="VVT1" s="2" t="s">
        <v>17472</v>
      </c>
      <c r="VVU1" s="2" t="s">
        <v>17473</v>
      </c>
      <c r="VVV1" s="2" t="s">
        <v>17474</v>
      </c>
      <c r="VVW1" s="2" t="s">
        <v>17475</v>
      </c>
      <c r="VVX1" s="2" t="s">
        <v>17476</v>
      </c>
      <c r="VVY1" s="2" t="s">
        <v>17477</v>
      </c>
      <c r="VVZ1" s="2" t="s">
        <v>17478</v>
      </c>
      <c r="VWA1" s="2" t="s">
        <v>17479</v>
      </c>
      <c r="VWB1" s="2" t="s">
        <v>17480</v>
      </c>
      <c r="VWC1" s="2" t="s">
        <v>17481</v>
      </c>
      <c r="VWD1" s="2" t="s">
        <v>17482</v>
      </c>
      <c r="VWE1" s="2" t="s">
        <v>17483</v>
      </c>
      <c r="VWF1" s="2" t="s">
        <v>17484</v>
      </c>
      <c r="VWG1" s="2" t="s">
        <v>17485</v>
      </c>
      <c r="VWH1" s="2" t="s">
        <v>17486</v>
      </c>
      <c r="VWI1" s="2" t="s">
        <v>17487</v>
      </c>
      <c r="VWJ1" s="2" t="s">
        <v>17488</v>
      </c>
      <c r="VWK1" s="2" t="s">
        <v>17489</v>
      </c>
      <c r="VWL1" s="2" t="s">
        <v>17490</v>
      </c>
      <c r="VWM1" s="2" t="s">
        <v>17491</v>
      </c>
      <c r="VWN1" s="2" t="s">
        <v>17492</v>
      </c>
      <c r="VWO1" s="2" t="s">
        <v>17493</v>
      </c>
      <c r="VWP1" s="2" t="s">
        <v>17494</v>
      </c>
      <c r="VWQ1" s="2" t="s">
        <v>17495</v>
      </c>
      <c r="VWR1" s="2" t="s">
        <v>17496</v>
      </c>
      <c r="VWS1" s="2" t="s">
        <v>17497</v>
      </c>
      <c r="VWT1" s="2" t="s">
        <v>17498</v>
      </c>
      <c r="VWU1" s="2" t="s">
        <v>17499</v>
      </c>
      <c r="VWV1" s="2" t="s">
        <v>17500</v>
      </c>
      <c r="VWW1" s="2" t="s">
        <v>17501</v>
      </c>
      <c r="VWX1" s="2" t="s">
        <v>17502</v>
      </c>
      <c r="VWY1" s="2" t="s">
        <v>17503</v>
      </c>
      <c r="VWZ1" s="2" t="s">
        <v>17504</v>
      </c>
      <c r="VXA1" s="2" t="s">
        <v>17505</v>
      </c>
      <c r="VXB1" s="2" t="s">
        <v>17506</v>
      </c>
      <c r="VXC1" s="2" t="s">
        <v>17507</v>
      </c>
      <c r="VXD1" s="2" t="s">
        <v>17508</v>
      </c>
      <c r="VXE1" s="2" t="s">
        <v>17509</v>
      </c>
      <c r="VXF1" s="2" t="s">
        <v>17510</v>
      </c>
      <c r="VXG1" s="2" t="s">
        <v>17511</v>
      </c>
      <c r="VXH1" s="2" t="s">
        <v>17512</v>
      </c>
      <c r="VXI1" s="2" t="s">
        <v>17513</v>
      </c>
      <c r="VXJ1" s="2" t="s">
        <v>17514</v>
      </c>
      <c r="VXK1" s="2" t="s">
        <v>17515</v>
      </c>
      <c r="VXL1" s="2" t="s">
        <v>17516</v>
      </c>
      <c r="VXM1" s="2" t="s">
        <v>17517</v>
      </c>
      <c r="VXN1" s="2" t="s">
        <v>17518</v>
      </c>
      <c r="VXO1" s="2" t="s">
        <v>17519</v>
      </c>
      <c r="VXP1" s="2" t="s">
        <v>17520</v>
      </c>
      <c r="VXQ1" s="2" t="s">
        <v>17521</v>
      </c>
      <c r="VXR1" s="2" t="s">
        <v>17522</v>
      </c>
      <c r="VXS1" s="2" t="s">
        <v>17523</v>
      </c>
      <c r="VXT1" s="2" t="s">
        <v>17524</v>
      </c>
      <c r="VXU1" s="2" t="s">
        <v>17525</v>
      </c>
      <c r="VXV1" s="2" t="s">
        <v>17526</v>
      </c>
      <c r="VXW1" s="2" t="s">
        <v>17527</v>
      </c>
      <c r="VXX1" s="2" t="s">
        <v>17528</v>
      </c>
      <c r="VXY1" s="2" t="s">
        <v>17529</v>
      </c>
      <c r="VXZ1" s="2" t="s">
        <v>17530</v>
      </c>
      <c r="VYA1" s="2" t="s">
        <v>17531</v>
      </c>
      <c r="VYB1" s="2" t="s">
        <v>17532</v>
      </c>
      <c r="VYC1" s="2" t="s">
        <v>17533</v>
      </c>
      <c r="VYD1" s="2" t="s">
        <v>17534</v>
      </c>
      <c r="VYE1" s="2" t="s">
        <v>17535</v>
      </c>
      <c r="VYF1" s="2" t="s">
        <v>17536</v>
      </c>
      <c r="VYG1" s="2" t="s">
        <v>17537</v>
      </c>
      <c r="VYH1" s="2" t="s">
        <v>17538</v>
      </c>
      <c r="VYI1" s="2" t="s">
        <v>17539</v>
      </c>
      <c r="VYJ1" s="2" t="s">
        <v>17540</v>
      </c>
      <c r="VYK1" s="2" t="s">
        <v>17541</v>
      </c>
      <c r="VYL1" s="2" t="s">
        <v>17542</v>
      </c>
      <c r="VYM1" s="2" t="s">
        <v>17543</v>
      </c>
      <c r="VYN1" s="2" t="s">
        <v>17544</v>
      </c>
      <c r="VYO1" s="2" t="s">
        <v>17545</v>
      </c>
      <c r="VYP1" s="2" t="s">
        <v>17546</v>
      </c>
      <c r="VYQ1" s="2" t="s">
        <v>17547</v>
      </c>
      <c r="VYR1" s="2" t="s">
        <v>17548</v>
      </c>
      <c r="VYS1" s="2" t="s">
        <v>17549</v>
      </c>
      <c r="VYT1" s="2" t="s">
        <v>17550</v>
      </c>
      <c r="VYU1" s="2" t="s">
        <v>17551</v>
      </c>
      <c r="VYV1" s="2" t="s">
        <v>17552</v>
      </c>
      <c r="VYW1" s="2" t="s">
        <v>17553</v>
      </c>
      <c r="VYX1" s="2" t="s">
        <v>17554</v>
      </c>
      <c r="VYY1" s="2" t="s">
        <v>17555</v>
      </c>
      <c r="VYZ1" s="2" t="s">
        <v>17556</v>
      </c>
      <c r="VZA1" s="2" t="s">
        <v>17557</v>
      </c>
      <c r="VZB1" s="2" t="s">
        <v>17558</v>
      </c>
      <c r="VZC1" s="2" t="s">
        <v>17559</v>
      </c>
      <c r="VZD1" s="2" t="s">
        <v>17560</v>
      </c>
      <c r="VZE1" s="2" t="s">
        <v>17561</v>
      </c>
      <c r="VZF1" s="2" t="s">
        <v>17562</v>
      </c>
      <c r="VZG1" s="2" t="s">
        <v>17563</v>
      </c>
      <c r="VZH1" s="2" t="s">
        <v>17564</v>
      </c>
      <c r="VZI1" s="2" t="s">
        <v>17565</v>
      </c>
      <c r="VZJ1" s="2" t="s">
        <v>17566</v>
      </c>
      <c r="VZK1" s="2" t="s">
        <v>17567</v>
      </c>
      <c r="VZL1" s="2" t="s">
        <v>17568</v>
      </c>
      <c r="VZM1" s="2" t="s">
        <v>17569</v>
      </c>
      <c r="VZN1" s="2" t="s">
        <v>17570</v>
      </c>
      <c r="VZO1" s="2" t="s">
        <v>17571</v>
      </c>
      <c r="VZP1" s="2" t="s">
        <v>17572</v>
      </c>
      <c r="VZQ1" s="2" t="s">
        <v>17573</v>
      </c>
      <c r="VZR1" s="2" t="s">
        <v>17574</v>
      </c>
      <c r="VZS1" s="2" t="s">
        <v>17575</v>
      </c>
      <c r="VZT1" s="2" t="s">
        <v>17576</v>
      </c>
      <c r="VZU1" s="2" t="s">
        <v>17577</v>
      </c>
      <c r="VZV1" s="2" t="s">
        <v>17578</v>
      </c>
      <c r="VZW1" s="2" t="s">
        <v>17579</v>
      </c>
      <c r="VZX1" s="2" t="s">
        <v>17580</v>
      </c>
      <c r="VZY1" s="2" t="s">
        <v>17581</v>
      </c>
      <c r="VZZ1" s="2" t="s">
        <v>17582</v>
      </c>
      <c r="WAA1" s="2" t="s">
        <v>17583</v>
      </c>
      <c r="WAB1" s="2" t="s">
        <v>17584</v>
      </c>
      <c r="WAC1" s="2" t="s">
        <v>17585</v>
      </c>
      <c r="WAD1" s="2" t="s">
        <v>17586</v>
      </c>
      <c r="WAE1" s="2" t="s">
        <v>17587</v>
      </c>
      <c r="WAF1" s="2" t="s">
        <v>17588</v>
      </c>
      <c r="WAG1" s="2" t="s">
        <v>17589</v>
      </c>
      <c r="WAH1" s="2" t="s">
        <v>17590</v>
      </c>
      <c r="WAI1" s="2" t="s">
        <v>17591</v>
      </c>
      <c r="WAJ1" s="2" t="s">
        <v>17592</v>
      </c>
      <c r="WAK1" s="2" t="s">
        <v>17593</v>
      </c>
      <c r="WAL1" s="2" t="s">
        <v>17594</v>
      </c>
      <c r="WAM1" s="2" t="s">
        <v>17595</v>
      </c>
      <c r="WAN1" s="2" t="s">
        <v>17596</v>
      </c>
      <c r="WAO1" s="2" t="s">
        <v>17597</v>
      </c>
      <c r="WAP1" s="2" t="s">
        <v>17598</v>
      </c>
      <c r="WAQ1" s="2" t="s">
        <v>17599</v>
      </c>
      <c r="WAR1" s="2" t="s">
        <v>17600</v>
      </c>
      <c r="WAS1" s="2" t="s">
        <v>17601</v>
      </c>
      <c r="WAT1" s="2" t="s">
        <v>17602</v>
      </c>
      <c r="WAU1" s="2" t="s">
        <v>17603</v>
      </c>
      <c r="WAV1" s="2" t="s">
        <v>17604</v>
      </c>
      <c r="WAW1" s="2" t="s">
        <v>17605</v>
      </c>
      <c r="WAX1" s="2" t="s">
        <v>17606</v>
      </c>
      <c r="WAY1" s="2" t="s">
        <v>17607</v>
      </c>
      <c r="WAZ1" s="2" t="s">
        <v>17608</v>
      </c>
      <c r="WBA1" s="2" t="s">
        <v>17609</v>
      </c>
      <c r="WBB1" s="2" t="s">
        <v>17610</v>
      </c>
      <c r="WBC1" s="2" t="s">
        <v>17611</v>
      </c>
      <c r="WBD1" s="2" t="s">
        <v>17612</v>
      </c>
      <c r="WBE1" s="2" t="s">
        <v>17613</v>
      </c>
      <c r="WBF1" s="2" t="s">
        <v>17614</v>
      </c>
      <c r="WBG1" s="2" t="s">
        <v>17615</v>
      </c>
      <c r="WBH1" s="2" t="s">
        <v>17616</v>
      </c>
      <c r="WBI1" s="2" t="s">
        <v>17617</v>
      </c>
      <c r="WBJ1" s="2" t="s">
        <v>17618</v>
      </c>
      <c r="WBK1" s="2" t="s">
        <v>17619</v>
      </c>
      <c r="WBL1" s="2" t="s">
        <v>17620</v>
      </c>
      <c r="WBM1" s="2" t="s">
        <v>17621</v>
      </c>
      <c r="WBN1" s="2" t="s">
        <v>17622</v>
      </c>
      <c r="WBO1" s="2" t="s">
        <v>17623</v>
      </c>
      <c r="WBP1" s="2" t="s">
        <v>17624</v>
      </c>
      <c r="WBQ1" s="2" t="s">
        <v>17625</v>
      </c>
      <c r="WBR1" s="2" t="s">
        <v>17626</v>
      </c>
      <c r="WBS1" s="2" t="s">
        <v>17627</v>
      </c>
      <c r="WBT1" s="2" t="s">
        <v>17628</v>
      </c>
      <c r="WBU1" s="2" t="s">
        <v>17629</v>
      </c>
      <c r="WBV1" s="2" t="s">
        <v>17630</v>
      </c>
      <c r="WBW1" s="2" t="s">
        <v>17631</v>
      </c>
      <c r="WBX1" s="2" t="s">
        <v>17632</v>
      </c>
      <c r="WBY1" s="2" t="s">
        <v>17633</v>
      </c>
      <c r="WBZ1" s="2" t="s">
        <v>17634</v>
      </c>
      <c r="WCA1" s="2" t="s">
        <v>17635</v>
      </c>
      <c r="WCB1" s="2" t="s">
        <v>17636</v>
      </c>
      <c r="WCC1" s="2" t="s">
        <v>17637</v>
      </c>
      <c r="WCD1" s="2" t="s">
        <v>17638</v>
      </c>
      <c r="WCE1" s="2" t="s">
        <v>17639</v>
      </c>
      <c r="WCF1" s="2" t="s">
        <v>17640</v>
      </c>
      <c r="WCG1" s="2" t="s">
        <v>17641</v>
      </c>
      <c r="WCH1" s="2" t="s">
        <v>17642</v>
      </c>
      <c r="WCI1" s="2" t="s">
        <v>17643</v>
      </c>
      <c r="WCJ1" s="2" t="s">
        <v>17644</v>
      </c>
      <c r="WCK1" s="2" t="s">
        <v>17645</v>
      </c>
      <c r="WCL1" s="2" t="s">
        <v>17646</v>
      </c>
      <c r="WCM1" s="2" t="s">
        <v>17647</v>
      </c>
      <c r="WCN1" s="2" t="s">
        <v>17648</v>
      </c>
      <c r="WCO1" s="2" t="s">
        <v>17649</v>
      </c>
      <c r="WCP1" s="2" t="s">
        <v>17650</v>
      </c>
      <c r="WCQ1" s="2" t="s">
        <v>17651</v>
      </c>
      <c r="WCR1" s="2" t="s">
        <v>17652</v>
      </c>
      <c r="WCS1" s="2" t="s">
        <v>17653</v>
      </c>
      <c r="WCT1" s="2" t="s">
        <v>17654</v>
      </c>
      <c r="WCU1" s="2" t="s">
        <v>17655</v>
      </c>
      <c r="WCV1" s="2" t="s">
        <v>17656</v>
      </c>
      <c r="WCW1" s="2" t="s">
        <v>17657</v>
      </c>
      <c r="WCX1" s="2" t="s">
        <v>17658</v>
      </c>
      <c r="WCY1" s="2" t="s">
        <v>17659</v>
      </c>
      <c r="WCZ1" s="2" t="s">
        <v>17660</v>
      </c>
      <c r="WDA1" s="2" t="s">
        <v>17661</v>
      </c>
      <c r="WDB1" s="2" t="s">
        <v>17662</v>
      </c>
      <c r="WDC1" s="2" t="s">
        <v>17663</v>
      </c>
      <c r="WDD1" s="2" t="s">
        <v>17664</v>
      </c>
      <c r="WDE1" s="2" t="s">
        <v>17665</v>
      </c>
      <c r="WDF1" s="2" t="s">
        <v>17666</v>
      </c>
      <c r="WDG1" s="2" t="s">
        <v>17667</v>
      </c>
      <c r="WDH1" s="2" t="s">
        <v>17668</v>
      </c>
      <c r="WDI1" s="2" t="s">
        <v>17669</v>
      </c>
      <c r="WDJ1" s="2" t="s">
        <v>17670</v>
      </c>
      <c r="WDK1" s="2" t="s">
        <v>17671</v>
      </c>
      <c r="WDL1" s="2" t="s">
        <v>17672</v>
      </c>
      <c r="WDM1" s="2" t="s">
        <v>17673</v>
      </c>
      <c r="WDN1" s="2" t="s">
        <v>17674</v>
      </c>
      <c r="WDO1" s="2" t="s">
        <v>17675</v>
      </c>
      <c r="WDP1" s="2" t="s">
        <v>17676</v>
      </c>
      <c r="WDQ1" s="2" t="s">
        <v>17677</v>
      </c>
      <c r="WDR1" s="2" t="s">
        <v>17678</v>
      </c>
      <c r="WDS1" s="2" t="s">
        <v>17679</v>
      </c>
      <c r="WDT1" s="2" t="s">
        <v>17680</v>
      </c>
      <c r="WDU1" s="2" t="s">
        <v>17681</v>
      </c>
      <c r="WDV1" s="2" t="s">
        <v>17682</v>
      </c>
      <c r="WDW1" s="2" t="s">
        <v>17683</v>
      </c>
      <c r="WDX1" s="2" t="s">
        <v>17684</v>
      </c>
      <c r="WDY1" s="2" t="s">
        <v>17685</v>
      </c>
      <c r="WDZ1" s="2" t="s">
        <v>17686</v>
      </c>
      <c r="WEA1" s="2" t="s">
        <v>17687</v>
      </c>
      <c r="WEB1" s="2" t="s">
        <v>17688</v>
      </c>
      <c r="WEC1" s="2" t="s">
        <v>17689</v>
      </c>
      <c r="WED1" s="2" t="s">
        <v>17690</v>
      </c>
      <c r="WEE1" s="2" t="s">
        <v>17691</v>
      </c>
      <c r="WEF1" s="2" t="s">
        <v>17692</v>
      </c>
      <c r="WEG1" s="2" t="s">
        <v>17693</v>
      </c>
      <c r="WEH1" s="2" t="s">
        <v>17694</v>
      </c>
      <c r="WEI1" s="2" t="s">
        <v>17695</v>
      </c>
      <c r="WEJ1" s="2" t="s">
        <v>17696</v>
      </c>
      <c r="WEK1" s="2" t="s">
        <v>17697</v>
      </c>
      <c r="WEL1" s="2" t="s">
        <v>17698</v>
      </c>
      <c r="WEM1" s="2" t="s">
        <v>17699</v>
      </c>
      <c r="WEN1" s="2" t="s">
        <v>17700</v>
      </c>
      <c r="WEO1" s="2" t="s">
        <v>17701</v>
      </c>
      <c r="WEP1" s="2" t="s">
        <v>17702</v>
      </c>
      <c r="WEQ1" s="2" t="s">
        <v>17703</v>
      </c>
      <c r="WER1" s="2" t="s">
        <v>17704</v>
      </c>
      <c r="WES1" s="2" t="s">
        <v>17705</v>
      </c>
      <c r="WET1" s="2" t="s">
        <v>17706</v>
      </c>
      <c r="WEU1" s="2" t="s">
        <v>17707</v>
      </c>
      <c r="WEV1" s="2" t="s">
        <v>17708</v>
      </c>
      <c r="WEW1" s="2" t="s">
        <v>17709</v>
      </c>
      <c r="WEX1" s="2" t="s">
        <v>17710</v>
      </c>
      <c r="WEY1" s="2" t="s">
        <v>17711</v>
      </c>
      <c r="WEZ1" s="2" t="s">
        <v>17712</v>
      </c>
      <c r="WFA1" s="2" t="s">
        <v>17713</v>
      </c>
      <c r="WFB1" s="2" t="s">
        <v>17714</v>
      </c>
      <c r="WFC1" s="2" t="s">
        <v>17715</v>
      </c>
      <c r="WFD1" s="2" t="s">
        <v>17716</v>
      </c>
      <c r="WFE1" s="2" t="s">
        <v>17717</v>
      </c>
      <c r="WFF1" s="2" t="s">
        <v>17718</v>
      </c>
      <c r="WFG1" s="2" t="s">
        <v>17719</v>
      </c>
      <c r="WFH1" s="2" t="s">
        <v>17720</v>
      </c>
      <c r="WFI1" s="2" t="s">
        <v>17721</v>
      </c>
      <c r="WFJ1" s="2" t="s">
        <v>17722</v>
      </c>
      <c r="WFK1" s="2" t="s">
        <v>17723</v>
      </c>
      <c r="WFL1" s="2" t="s">
        <v>17724</v>
      </c>
      <c r="WFM1" s="2" t="s">
        <v>17725</v>
      </c>
      <c r="WFN1" s="2" t="s">
        <v>17726</v>
      </c>
      <c r="WFO1" s="2" t="s">
        <v>17727</v>
      </c>
      <c r="WFP1" s="2" t="s">
        <v>17728</v>
      </c>
      <c r="WFQ1" s="2" t="s">
        <v>17729</v>
      </c>
      <c r="WFR1" s="2" t="s">
        <v>17730</v>
      </c>
      <c r="WFS1" s="2" t="s">
        <v>17731</v>
      </c>
      <c r="WFT1" s="2" t="s">
        <v>17732</v>
      </c>
      <c r="WFU1" s="2" t="s">
        <v>17733</v>
      </c>
      <c r="WFV1" s="2" t="s">
        <v>17734</v>
      </c>
      <c r="WFW1" s="2" t="s">
        <v>17735</v>
      </c>
      <c r="WFX1" s="2" t="s">
        <v>17736</v>
      </c>
      <c r="WFY1" s="2" t="s">
        <v>17737</v>
      </c>
      <c r="WFZ1" s="2" t="s">
        <v>17738</v>
      </c>
      <c r="WGA1" s="2" t="s">
        <v>17739</v>
      </c>
      <c r="WGB1" s="2" t="s">
        <v>17740</v>
      </c>
      <c r="WGC1" s="2" t="s">
        <v>17741</v>
      </c>
      <c r="WGD1" s="2" t="s">
        <v>17742</v>
      </c>
      <c r="WGE1" s="2" t="s">
        <v>17743</v>
      </c>
      <c r="WGF1" s="2" t="s">
        <v>17744</v>
      </c>
      <c r="WGG1" s="2" t="s">
        <v>17745</v>
      </c>
      <c r="WGH1" s="2" t="s">
        <v>17746</v>
      </c>
      <c r="WGI1" s="2" t="s">
        <v>17747</v>
      </c>
      <c r="WGJ1" s="2" t="s">
        <v>17748</v>
      </c>
      <c r="WGK1" s="2" t="s">
        <v>17749</v>
      </c>
      <c r="WGL1" s="2" t="s">
        <v>17750</v>
      </c>
      <c r="WGM1" s="2" t="s">
        <v>17751</v>
      </c>
      <c r="WGN1" s="2" t="s">
        <v>17752</v>
      </c>
      <c r="WGO1" s="2" t="s">
        <v>17753</v>
      </c>
      <c r="WGP1" s="2" t="s">
        <v>17754</v>
      </c>
      <c r="WGQ1" s="2" t="s">
        <v>17755</v>
      </c>
      <c r="WGR1" s="2" t="s">
        <v>17756</v>
      </c>
      <c r="WGS1" s="2" t="s">
        <v>17757</v>
      </c>
      <c r="WGT1" s="2" t="s">
        <v>17758</v>
      </c>
      <c r="WGU1" s="2" t="s">
        <v>17759</v>
      </c>
      <c r="WGV1" s="2" t="s">
        <v>17760</v>
      </c>
      <c r="WGW1" s="2" t="s">
        <v>17761</v>
      </c>
      <c r="WGX1" s="2" t="s">
        <v>17762</v>
      </c>
      <c r="WGY1" s="2" t="s">
        <v>17763</v>
      </c>
      <c r="WGZ1" s="2" t="s">
        <v>17764</v>
      </c>
      <c r="WHA1" s="2" t="s">
        <v>17765</v>
      </c>
      <c r="WHB1" s="2" t="s">
        <v>17766</v>
      </c>
      <c r="WHC1" s="2" t="s">
        <v>17767</v>
      </c>
      <c r="WHD1" s="2" t="s">
        <v>17768</v>
      </c>
      <c r="WHE1" s="2" t="s">
        <v>17769</v>
      </c>
      <c r="WHF1" s="2" t="s">
        <v>17770</v>
      </c>
      <c r="WHG1" s="2" t="s">
        <v>17771</v>
      </c>
      <c r="WHH1" s="2" t="s">
        <v>17772</v>
      </c>
      <c r="WHI1" s="2" t="s">
        <v>17773</v>
      </c>
      <c r="WHJ1" s="2" t="s">
        <v>17774</v>
      </c>
      <c r="WHK1" s="2" t="s">
        <v>17775</v>
      </c>
      <c r="WHL1" s="2" t="s">
        <v>17776</v>
      </c>
      <c r="WHM1" s="2" t="s">
        <v>17777</v>
      </c>
      <c r="WHN1" s="2" t="s">
        <v>17778</v>
      </c>
      <c r="WHO1" s="2" t="s">
        <v>17779</v>
      </c>
      <c r="WHP1" s="2" t="s">
        <v>17780</v>
      </c>
      <c r="WHQ1" s="2" t="s">
        <v>17781</v>
      </c>
      <c r="WHR1" s="2" t="s">
        <v>17782</v>
      </c>
      <c r="WHS1" s="2" t="s">
        <v>17783</v>
      </c>
      <c r="WHT1" s="2" t="s">
        <v>17784</v>
      </c>
      <c r="WHU1" s="2" t="s">
        <v>17785</v>
      </c>
      <c r="WHV1" s="2" t="s">
        <v>17786</v>
      </c>
      <c r="WHW1" s="2" t="s">
        <v>17787</v>
      </c>
      <c r="WHX1" s="2" t="s">
        <v>17788</v>
      </c>
      <c r="WHY1" s="2" t="s">
        <v>17789</v>
      </c>
      <c r="WHZ1" s="2" t="s">
        <v>17790</v>
      </c>
      <c r="WIA1" s="2" t="s">
        <v>17791</v>
      </c>
      <c r="WIB1" s="2" t="s">
        <v>17792</v>
      </c>
      <c r="WIC1" s="2" t="s">
        <v>17793</v>
      </c>
      <c r="WID1" s="2" t="s">
        <v>17794</v>
      </c>
      <c r="WIE1" s="2" t="s">
        <v>17795</v>
      </c>
      <c r="WIF1" s="2" t="s">
        <v>17796</v>
      </c>
      <c r="WIG1" s="2" t="s">
        <v>17797</v>
      </c>
      <c r="WIH1" s="2" t="s">
        <v>17798</v>
      </c>
      <c r="WII1" s="2" t="s">
        <v>17799</v>
      </c>
      <c r="WIJ1" s="2" t="s">
        <v>17800</v>
      </c>
      <c r="WIK1" s="2" t="s">
        <v>17801</v>
      </c>
      <c r="WIL1" s="2" t="s">
        <v>17802</v>
      </c>
      <c r="WIM1" s="2" t="s">
        <v>17803</v>
      </c>
      <c r="WIN1" s="2" t="s">
        <v>17804</v>
      </c>
      <c r="WIO1" s="2" t="s">
        <v>17805</v>
      </c>
      <c r="WIP1" s="2" t="s">
        <v>17806</v>
      </c>
      <c r="WIQ1" s="2" t="s">
        <v>17807</v>
      </c>
      <c r="WIR1" s="2" t="s">
        <v>17808</v>
      </c>
      <c r="WIS1" s="2" t="s">
        <v>17809</v>
      </c>
      <c r="WIT1" s="2" t="s">
        <v>17810</v>
      </c>
      <c r="WIU1" s="2" t="s">
        <v>17811</v>
      </c>
      <c r="WIV1" s="2" t="s">
        <v>17812</v>
      </c>
      <c r="WIW1" s="2" t="s">
        <v>17813</v>
      </c>
      <c r="WIX1" s="2" t="s">
        <v>17814</v>
      </c>
      <c r="WIY1" s="2" t="s">
        <v>17815</v>
      </c>
      <c r="WIZ1" s="2" t="s">
        <v>17816</v>
      </c>
      <c r="WJA1" s="2" t="s">
        <v>17817</v>
      </c>
      <c r="WJB1" s="2" t="s">
        <v>17818</v>
      </c>
      <c r="WJC1" s="2" t="s">
        <v>17819</v>
      </c>
      <c r="WJD1" s="2" t="s">
        <v>17820</v>
      </c>
      <c r="WJE1" s="2" t="s">
        <v>17821</v>
      </c>
      <c r="WJF1" s="2" t="s">
        <v>17822</v>
      </c>
      <c r="WJG1" s="2" t="s">
        <v>17823</v>
      </c>
      <c r="WJH1" s="2" t="s">
        <v>17824</v>
      </c>
      <c r="WJI1" s="2" t="s">
        <v>17825</v>
      </c>
      <c r="WJJ1" s="2" t="s">
        <v>17826</v>
      </c>
      <c r="WJK1" s="2" t="s">
        <v>17827</v>
      </c>
      <c r="WJL1" s="2" t="s">
        <v>17828</v>
      </c>
      <c r="WJM1" s="2" t="s">
        <v>17829</v>
      </c>
      <c r="WJN1" s="2" t="s">
        <v>17830</v>
      </c>
      <c r="WJO1" s="2" t="s">
        <v>17831</v>
      </c>
      <c r="WJP1" s="2" t="s">
        <v>17832</v>
      </c>
      <c r="WJQ1" s="2" t="s">
        <v>17833</v>
      </c>
      <c r="WJR1" s="2" t="s">
        <v>17834</v>
      </c>
      <c r="WJS1" s="2" t="s">
        <v>17835</v>
      </c>
      <c r="WJT1" s="2" t="s">
        <v>17836</v>
      </c>
      <c r="WJU1" s="2" t="s">
        <v>17837</v>
      </c>
      <c r="WJV1" s="2" t="s">
        <v>17838</v>
      </c>
      <c r="WJW1" s="2" t="s">
        <v>17839</v>
      </c>
      <c r="WJX1" s="2" t="s">
        <v>17840</v>
      </c>
      <c r="WJY1" s="2" t="s">
        <v>17841</v>
      </c>
      <c r="WJZ1" s="2" t="s">
        <v>17842</v>
      </c>
      <c r="WKA1" s="2" t="s">
        <v>17843</v>
      </c>
      <c r="WKB1" s="2" t="s">
        <v>17844</v>
      </c>
      <c r="WKC1" s="2" t="s">
        <v>17845</v>
      </c>
      <c r="WKD1" s="2" t="s">
        <v>17846</v>
      </c>
      <c r="WKE1" s="2" t="s">
        <v>17847</v>
      </c>
      <c r="WKF1" s="2" t="s">
        <v>17848</v>
      </c>
      <c r="WKG1" s="2" t="s">
        <v>17849</v>
      </c>
      <c r="WKH1" s="2" t="s">
        <v>17850</v>
      </c>
      <c r="WKI1" s="2" t="s">
        <v>17851</v>
      </c>
      <c r="WKJ1" s="2" t="s">
        <v>17852</v>
      </c>
      <c r="WKK1" s="2" t="s">
        <v>17853</v>
      </c>
      <c r="WKL1" s="2" t="s">
        <v>17854</v>
      </c>
      <c r="WKM1" s="2" t="s">
        <v>17855</v>
      </c>
      <c r="WKN1" s="2" t="s">
        <v>17856</v>
      </c>
      <c r="WKO1" s="2" t="s">
        <v>17857</v>
      </c>
      <c r="WKP1" s="2" t="s">
        <v>17858</v>
      </c>
      <c r="WKQ1" s="2" t="s">
        <v>17859</v>
      </c>
      <c r="WKR1" s="2" t="s">
        <v>17860</v>
      </c>
      <c r="WKS1" s="2" t="s">
        <v>17861</v>
      </c>
      <c r="WKT1" s="2" t="s">
        <v>17862</v>
      </c>
      <c r="WKU1" s="2" t="s">
        <v>17863</v>
      </c>
      <c r="WKV1" s="2" t="s">
        <v>17864</v>
      </c>
      <c r="WKW1" s="2" t="s">
        <v>17865</v>
      </c>
      <c r="WKX1" s="2" t="s">
        <v>17866</v>
      </c>
      <c r="WKY1" s="2" t="s">
        <v>17867</v>
      </c>
      <c r="WKZ1" s="2" t="s">
        <v>17868</v>
      </c>
      <c r="WLA1" s="2" t="s">
        <v>17869</v>
      </c>
      <c r="WLB1" s="2" t="s">
        <v>17870</v>
      </c>
      <c r="WLC1" s="2" t="s">
        <v>17871</v>
      </c>
      <c r="WLD1" s="2" t="s">
        <v>17872</v>
      </c>
      <c r="WLE1" s="2" t="s">
        <v>17873</v>
      </c>
      <c r="WLF1" s="2" t="s">
        <v>17874</v>
      </c>
      <c r="WLG1" s="2" t="s">
        <v>17875</v>
      </c>
      <c r="WLH1" s="2" t="s">
        <v>17876</v>
      </c>
      <c r="WLI1" s="2" t="s">
        <v>17877</v>
      </c>
      <c r="WLJ1" s="2" t="s">
        <v>17878</v>
      </c>
      <c r="WLK1" s="2" t="s">
        <v>17879</v>
      </c>
      <c r="WLL1" s="2" t="s">
        <v>17880</v>
      </c>
      <c r="WLM1" s="2" t="s">
        <v>17881</v>
      </c>
      <c r="WLN1" s="2" t="s">
        <v>17882</v>
      </c>
      <c r="WLO1" s="2" t="s">
        <v>17883</v>
      </c>
      <c r="WLP1" s="2" t="s">
        <v>17884</v>
      </c>
      <c r="WLQ1" s="2" t="s">
        <v>17885</v>
      </c>
      <c r="WLR1" s="2" t="s">
        <v>17886</v>
      </c>
      <c r="WLS1" s="2" t="s">
        <v>17887</v>
      </c>
      <c r="WLT1" s="2" t="s">
        <v>17888</v>
      </c>
      <c r="WLU1" s="2" t="s">
        <v>17889</v>
      </c>
      <c r="WLV1" s="2" t="s">
        <v>17890</v>
      </c>
      <c r="WLW1" s="2" t="s">
        <v>17891</v>
      </c>
      <c r="WLX1" s="2" t="s">
        <v>17892</v>
      </c>
      <c r="WLY1" s="2" t="s">
        <v>17893</v>
      </c>
      <c r="WLZ1" s="2" t="s">
        <v>17894</v>
      </c>
      <c r="WMA1" s="2" t="s">
        <v>17895</v>
      </c>
      <c r="WMB1" s="2" t="s">
        <v>17896</v>
      </c>
      <c r="WMC1" s="2" t="s">
        <v>17897</v>
      </c>
      <c r="WMD1" s="2" t="s">
        <v>17898</v>
      </c>
      <c r="WME1" s="2" t="s">
        <v>17899</v>
      </c>
      <c r="WMF1" s="2" t="s">
        <v>17900</v>
      </c>
      <c r="WMG1" s="2" t="s">
        <v>17901</v>
      </c>
      <c r="WMH1" s="2" t="s">
        <v>17902</v>
      </c>
      <c r="WMI1" s="2" t="s">
        <v>17903</v>
      </c>
      <c r="WMJ1" s="2" t="s">
        <v>17904</v>
      </c>
      <c r="WMK1" s="2" t="s">
        <v>17905</v>
      </c>
      <c r="WML1" s="2" t="s">
        <v>17906</v>
      </c>
      <c r="WMM1" s="2" t="s">
        <v>17907</v>
      </c>
      <c r="WMN1" s="2" t="s">
        <v>17908</v>
      </c>
      <c r="WMO1" s="2" t="s">
        <v>17909</v>
      </c>
      <c r="WMP1" s="2" t="s">
        <v>17910</v>
      </c>
      <c r="WMQ1" s="2" t="s">
        <v>17911</v>
      </c>
      <c r="WMR1" s="2" t="s">
        <v>17912</v>
      </c>
      <c r="WMS1" s="2" t="s">
        <v>17913</v>
      </c>
      <c r="WMT1" s="2" t="s">
        <v>17914</v>
      </c>
      <c r="WMU1" s="2" t="s">
        <v>17915</v>
      </c>
      <c r="WMV1" s="2" t="s">
        <v>17916</v>
      </c>
      <c r="WMW1" s="2" t="s">
        <v>17917</v>
      </c>
      <c r="WMX1" s="2" t="s">
        <v>17918</v>
      </c>
      <c r="WMY1" s="2" t="s">
        <v>17919</v>
      </c>
      <c r="WMZ1" s="2" t="s">
        <v>17920</v>
      </c>
      <c r="WNA1" s="2" t="s">
        <v>17921</v>
      </c>
      <c r="WNB1" s="2" t="s">
        <v>17922</v>
      </c>
      <c r="WNC1" s="2" t="s">
        <v>17923</v>
      </c>
      <c r="WND1" s="2" t="s">
        <v>17924</v>
      </c>
      <c r="WNE1" s="2" t="s">
        <v>17925</v>
      </c>
      <c r="WNF1" s="2" t="s">
        <v>17926</v>
      </c>
      <c r="WNG1" s="2" t="s">
        <v>17927</v>
      </c>
      <c r="WNH1" s="2" t="s">
        <v>17928</v>
      </c>
      <c r="WNI1" s="2" t="s">
        <v>17929</v>
      </c>
      <c r="WNJ1" s="2" t="s">
        <v>17930</v>
      </c>
      <c r="WNK1" s="2" t="s">
        <v>17931</v>
      </c>
      <c r="WNL1" s="2" t="s">
        <v>17932</v>
      </c>
      <c r="WNM1" s="2" t="s">
        <v>17933</v>
      </c>
      <c r="WNN1" s="2" t="s">
        <v>17934</v>
      </c>
      <c r="WNO1" s="2" t="s">
        <v>17935</v>
      </c>
      <c r="WNP1" s="2" t="s">
        <v>17936</v>
      </c>
      <c r="WNQ1" s="2" t="s">
        <v>17937</v>
      </c>
      <c r="WNR1" s="2" t="s">
        <v>17938</v>
      </c>
      <c r="WNS1" s="2" t="s">
        <v>17939</v>
      </c>
      <c r="WNT1" s="2" t="s">
        <v>17940</v>
      </c>
      <c r="WNU1" s="2" t="s">
        <v>17941</v>
      </c>
      <c r="WNV1" s="2" t="s">
        <v>17942</v>
      </c>
      <c r="WNW1" s="2" t="s">
        <v>17943</v>
      </c>
      <c r="WNX1" s="2" t="s">
        <v>17944</v>
      </c>
      <c r="WNY1" s="2" t="s">
        <v>17945</v>
      </c>
      <c r="WNZ1" s="2" t="s">
        <v>17946</v>
      </c>
      <c r="WOA1" s="2" t="s">
        <v>17947</v>
      </c>
      <c r="WOB1" s="2" t="s">
        <v>17948</v>
      </c>
      <c r="WOC1" s="2" t="s">
        <v>17949</v>
      </c>
      <c r="WOD1" s="2" t="s">
        <v>17950</v>
      </c>
      <c r="WOE1" s="2" t="s">
        <v>17951</v>
      </c>
      <c r="WOF1" s="2" t="s">
        <v>17952</v>
      </c>
      <c r="WOG1" s="2" t="s">
        <v>17953</v>
      </c>
      <c r="WOH1" s="2" t="s">
        <v>17954</v>
      </c>
      <c r="WOI1" s="2" t="s">
        <v>17955</v>
      </c>
      <c r="WOJ1" s="2" t="s">
        <v>17956</v>
      </c>
      <c r="WOK1" s="2" t="s">
        <v>17957</v>
      </c>
      <c r="WOL1" s="2" t="s">
        <v>17958</v>
      </c>
      <c r="WOM1" s="2" t="s">
        <v>17959</v>
      </c>
      <c r="WON1" s="2" t="s">
        <v>17960</v>
      </c>
      <c r="WOO1" s="2" t="s">
        <v>17961</v>
      </c>
      <c r="WOP1" s="2" t="s">
        <v>17962</v>
      </c>
      <c r="WOQ1" s="2" t="s">
        <v>17963</v>
      </c>
      <c r="WOR1" s="2" t="s">
        <v>17964</v>
      </c>
      <c r="WOS1" s="2" t="s">
        <v>17965</v>
      </c>
      <c r="WOT1" s="2" t="s">
        <v>17966</v>
      </c>
      <c r="WOU1" s="2" t="s">
        <v>17967</v>
      </c>
      <c r="WOV1" s="2" t="s">
        <v>17968</v>
      </c>
      <c r="WOW1" s="2" t="s">
        <v>17969</v>
      </c>
      <c r="WOX1" s="2" t="s">
        <v>17970</v>
      </c>
      <c r="WOY1" s="2" t="s">
        <v>17971</v>
      </c>
      <c r="WOZ1" s="2" t="s">
        <v>17972</v>
      </c>
      <c r="WPA1" s="2" t="s">
        <v>17973</v>
      </c>
      <c r="WPB1" s="2" t="s">
        <v>17974</v>
      </c>
      <c r="WPC1" s="2" t="s">
        <v>17975</v>
      </c>
      <c r="WPD1" s="2" t="s">
        <v>17976</v>
      </c>
      <c r="WPE1" s="2" t="s">
        <v>17977</v>
      </c>
      <c r="WPF1" s="2" t="s">
        <v>17978</v>
      </c>
      <c r="WPG1" s="2" t="s">
        <v>17979</v>
      </c>
      <c r="WPH1" s="2" t="s">
        <v>17980</v>
      </c>
      <c r="WPI1" s="2" t="s">
        <v>17981</v>
      </c>
      <c r="WPJ1" s="2" t="s">
        <v>17982</v>
      </c>
      <c r="WPK1" s="2" t="s">
        <v>17983</v>
      </c>
      <c r="WPL1" s="2" t="s">
        <v>17984</v>
      </c>
      <c r="WPM1" s="2" t="s">
        <v>17985</v>
      </c>
      <c r="WPN1" s="2" t="s">
        <v>17986</v>
      </c>
      <c r="WPO1" s="2" t="s">
        <v>17987</v>
      </c>
      <c r="WPP1" s="2" t="s">
        <v>17988</v>
      </c>
      <c r="WPQ1" s="2" t="s">
        <v>17989</v>
      </c>
      <c r="WPR1" s="2" t="s">
        <v>17990</v>
      </c>
      <c r="WPS1" s="2" t="s">
        <v>17991</v>
      </c>
      <c r="WPT1" s="2" t="s">
        <v>17992</v>
      </c>
      <c r="WPU1" s="2" t="s">
        <v>17993</v>
      </c>
      <c r="WPV1" s="2" t="s">
        <v>17994</v>
      </c>
      <c r="WPW1" s="2" t="s">
        <v>17995</v>
      </c>
      <c r="WPX1" s="2" t="s">
        <v>17996</v>
      </c>
      <c r="WPY1" s="2" t="s">
        <v>17997</v>
      </c>
      <c r="WPZ1" s="2" t="s">
        <v>17998</v>
      </c>
      <c r="WQA1" s="2" t="s">
        <v>17999</v>
      </c>
      <c r="WQB1" s="2" t="s">
        <v>18000</v>
      </c>
      <c r="WQC1" s="2" t="s">
        <v>18001</v>
      </c>
      <c r="WQD1" s="2" t="s">
        <v>18002</v>
      </c>
      <c r="WQE1" s="2" t="s">
        <v>18003</v>
      </c>
      <c r="WQF1" s="2" t="s">
        <v>18004</v>
      </c>
      <c r="WQG1" s="2" t="s">
        <v>18005</v>
      </c>
      <c r="WQH1" s="2" t="s">
        <v>18006</v>
      </c>
      <c r="WQI1" s="2" t="s">
        <v>18007</v>
      </c>
      <c r="WQJ1" s="2" t="s">
        <v>18008</v>
      </c>
      <c r="WQK1" s="2" t="s">
        <v>18009</v>
      </c>
      <c r="WQL1" s="2" t="s">
        <v>18010</v>
      </c>
      <c r="WQM1" s="2" t="s">
        <v>18011</v>
      </c>
      <c r="WQN1" s="2" t="s">
        <v>18012</v>
      </c>
      <c r="WQO1" s="2" t="s">
        <v>18013</v>
      </c>
      <c r="WQP1" s="2" t="s">
        <v>18014</v>
      </c>
      <c r="WQQ1" s="2" t="s">
        <v>18015</v>
      </c>
      <c r="WQR1" s="2" t="s">
        <v>18016</v>
      </c>
      <c r="WQS1" s="2" t="s">
        <v>18017</v>
      </c>
      <c r="WQT1" s="2" t="s">
        <v>18018</v>
      </c>
      <c r="WQU1" s="2" t="s">
        <v>18019</v>
      </c>
      <c r="WQV1" s="2" t="s">
        <v>18020</v>
      </c>
      <c r="WQW1" s="2" t="s">
        <v>18021</v>
      </c>
      <c r="WQX1" s="2" t="s">
        <v>18022</v>
      </c>
      <c r="WQY1" s="2" t="s">
        <v>18023</v>
      </c>
      <c r="WQZ1" s="2" t="s">
        <v>18024</v>
      </c>
      <c r="WRA1" s="2" t="s">
        <v>18025</v>
      </c>
      <c r="WRB1" s="2" t="s">
        <v>18026</v>
      </c>
      <c r="WRC1" s="2" t="s">
        <v>18027</v>
      </c>
      <c r="WRD1" s="2" t="s">
        <v>18028</v>
      </c>
      <c r="WRE1" s="2" t="s">
        <v>18029</v>
      </c>
      <c r="WRF1" s="2" t="s">
        <v>18030</v>
      </c>
      <c r="WRG1" s="2" t="s">
        <v>18031</v>
      </c>
      <c r="WRH1" s="2" t="s">
        <v>18032</v>
      </c>
      <c r="WRI1" s="2" t="s">
        <v>18033</v>
      </c>
      <c r="WRJ1" s="2" t="s">
        <v>18034</v>
      </c>
      <c r="WRK1" s="2" t="s">
        <v>18035</v>
      </c>
      <c r="WRL1" s="2" t="s">
        <v>18036</v>
      </c>
      <c r="WRM1" s="2" t="s">
        <v>18037</v>
      </c>
      <c r="WRN1" s="2" t="s">
        <v>18038</v>
      </c>
      <c r="WRO1" s="2" t="s">
        <v>18039</v>
      </c>
      <c r="WRP1" s="2" t="s">
        <v>18040</v>
      </c>
      <c r="WRQ1" s="2" t="s">
        <v>18041</v>
      </c>
      <c r="WRR1" s="2" t="s">
        <v>18042</v>
      </c>
      <c r="WRS1" s="2" t="s">
        <v>18043</v>
      </c>
      <c r="WRT1" s="2" t="s">
        <v>18044</v>
      </c>
      <c r="WRU1" s="2" t="s">
        <v>18045</v>
      </c>
      <c r="WRV1" s="2" t="s">
        <v>18046</v>
      </c>
      <c r="WRW1" s="2" t="s">
        <v>18047</v>
      </c>
      <c r="WRX1" s="2" t="s">
        <v>18048</v>
      </c>
      <c r="WRY1" s="2" t="s">
        <v>18049</v>
      </c>
      <c r="WRZ1" s="2" t="s">
        <v>18050</v>
      </c>
      <c r="WSA1" s="2" t="s">
        <v>18051</v>
      </c>
      <c r="WSB1" s="2" t="s">
        <v>18052</v>
      </c>
      <c r="WSC1" s="2" t="s">
        <v>18053</v>
      </c>
      <c r="WSD1" s="2" t="s">
        <v>18054</v>
      </c>
      <c r="WSE1" s="2" t="s">
        <v>18055</v>
      </c>
      <c r="WSF1" s="2" t="s">
        <v>18056</v>
      </c>
      <c r="WSG1" s="2" t="s">
        <v>18057</v>
      </c>
      <c r="WSH1" s="2" t="s">
        <v>18058</v>
      </c>
      <c r="WSI1" s="2" t="s">
        <v>18059</v>
      </c>
      <c r="WSJ1" s="2" t="s">
        <v>18060</v>
      </c>
      <c r="WSK1" s="2" t="s">
        <v>18061</v>
      </c>
      <c r="WSL1" s="2" t="s">
        <v>18062</v>
      </c>
      <c r="WSM1" s="2" t="s">
        <v>18063</v>
      </c>
      <c r="WSN1" s="2" t="s">
        <v>18064</v>
      </c>
      <c r="WSO1" s="2" t="s">
        <v>18065</v>
      </c>
      <c r="WSP1" s="2" t="s">
        <v>18066</v>
      </c>
      <c r="WSQ1" s="2" t="s">
        <v>18067</v>
      </c>
      <c r="WSR1" s="2" t="s">
        <v>18068</v>
      </c>
      <c r="WSS1" s="2" t="s">
        <v>18069</v>
      </c>
      <c r="WST1" s="2" t="s">
        <v>18070</v>
      </c>
      <c r="WSU1" s="2" t="s">
        <v>18071</v>
      </c>
      <c r="WSV1" s="2" t="s">
        <v>18072</v>
      </c>
      <c r="WSW1" s="2" t="s">
        <v>18073</v>
      </c>
      <c r="WSX1" s="2" t="s">
        <v>18074</v>
      </c>
      <c r="WSY1" s="2" t="s">
        <v>18075</v>
      </c>
      <c r="WSZ1" s="2" t="s">
        <v>18076</v>
      </c>
      <c r="WTA1" s="2" t="s">
        <v>18077</v>
      </c>
      <c r="WTB1" s="2" t="s">
        <v>18078</v>
      </c>
      <c r="WTC1" s="2" t="s">
        <v>18079</v>
      </c>
      <c r="WTD1" s="2" t="s">
        <v>18080</v>
      </c>
      <c r="WTE1" s="2" t="s">
        <v>18081</v>
      </c>
      <c r="WTF1" s="2" t="s">
        <v>18082</v>
      </c>
      <c r="WTG1" s="2" t="s">
        <v>18083</v>
      </c>
      <c r="WTH1" s="2" t="s">
        <v>18084</v>
      </c>
      <c r="WTI1" s="2" t="s">
        <v>18085</v>
      </c>
      <c r="WTJ1" s="2" t="s">
        <v>18086</v>
      </c>
      <c r="WTK1" s="2" t="s">
        <v>18087</v>
      </c>
      <c r="WTL1" s="2" t="s">
        <v>18088</v>
      </c>
      <c r="WTM1" s="2" t="s">
        <v>18089</v>
      </c>
      <c r="WTN1" s="2" t="s">
        <v>18090</v>
      </c>
      <c r="WTO1" s="2" t="s">
        <v>18091</v>
      </c>
      <c r="WTP1" s="2" t="s">
        <v>18092</v>
      </c>
      <c r="WTQ1" s="2" t="s">
        <v>18093</v>
      </c>
      <c r="WTR1" s="2" t="s">
        <v>18094</v>
      </c>
      <c r="WTS1" s="2" t="s">
        <v>18095</v>
      </c>
      <c r="WTT1" s="2" t="s">
        <v>18096</v>
      </c>
      <c r="WTU1" s="2" t="s">
        <v>18097</v>
      </c>
      <c r="WTV1" s="2" t="s">
        <v>18098</v>
      </c>
      <c r="WTW1" s="2" t="s">
        <v>18099</v>
      </c>
      <c r="WTX1" s="2" t="s">
        <v>18100</v>
      </c>
      <c r="WTY1" s="2" t="s">
        <v>18101</v>
      </c>
      <c r="WTZ1" s="2" t="s">
        <v>18102</v>
      </c>
      <c r="WUA1" s="2" t="s">
        <v>18103</v>
      </c>
      <c r="WUB1" s="2" t="s">
        <v>18104</v>
      </c>
      <c r="WUC1" s="2" t="s">
        <v>18105</v>
      </c>
      <c r="WUD1" s="2" t="s">
        <v>18106</v>
      </c>
      <c r="WUE1" s="2" t="s">
        <v>18107</v>
      </c>
      <c r="WUF1" s="2" t="s">
        <v>18108</v>
      </c>
      <c r="WUG1" s="2" t="s">
        <v>18109</v>
      </c>
      <c r="WUH1" s="2" t="s">
        <v>18110</v>
      </c>
      <c r="WUI1" s="2" t="s">
        <v>18111</v>
      </c>
      <c r="WUJ1" s="2" t="s">
        <v>18112</v>
      </c>
      <c r="WUK1" s="2" t="s">
        <v>18113</v>
      </c>
      <c r="WUL1" s="2" t="s">
        <v>18114</v>
      </c>
      <c r="WUM1" s="2" t="s">
        <v>18115</v>
      </c>
      <c r="WUN1" s="2" t="s">
        <v>18116</v>
      </c>
      <c r="WUO1" s="2" t="s">
        <v>18117</v>
      </c>
      <c r="WUP1" s="2" t="s">
        <v>18118</v>
      </c>
      <c r="WUQ1" s="2" t="s">
        <v>18119</v>
      </c>
      <c r="WUR1" s="2" t="s">
        <v>18120</v>
      </c>
      <c r="WUS1" s="2" t="s">
        <v>18121</v>
      </c>
      <c r="WUT1" s="2" t="s">
        <v>18122</v>
      </c>
      <c r="WUU1" s="2" t="s">
        <v>18123</v>
      </c>
      <c r="WUV1" s="2" t="s">
        <v>18124</v>
      </c>
      <c r="WUW1" s="2" t="s">
        <v>18125</v>
      </c>
      <c r="WUX1" s="2" t="s">
        <v>18126</v>
      </c>
      <c r="WUY1" s="2" t="s">
        <v>18127</v>
      </c>
      <c r="WUZ1" s="2" t="s">
        <v>18128</v>
      </c>
      <c r="WVA1" s="2" t="s">
        <v>18129</v>
      </c>
      <c r="WVB1" s="2" t="s">
        <v>18130</v>
      </c>
      <c r="WVC1" s="2" t="s">
        <v>18131</v>
      </c>
      <c r="WVD1" s="2" t="s">
        <v>18132</v>
      </c>
      <c r="WVE1" s="2" t="s">
        <v>18133</v>
      </c>
      <c r="WVF1" s="2" t="s">
        <v>18134</v>
      </c>
      <c r="WVG1" s="2" t="s">
        <v>18135</v>
      </c>
      <c r="WVH1" s="2" t="s">
        <v>18136</v>
      </c>
      <c r="WVI1" s="2" t="s">
        <v>18137</v>
      </c>
      <c r="WVJ1" s="2" t="s">
        <v>18138</v>
      </c>
      <c r="WVK1" s="2" t="s">
        <v>18139</v>
      </c>
      <c r="WVL1" s="2" t="s">
        <v>18140</v>
      </c>
      <c r="WVM1" s="2" t="s">
        <v>18141</v>
      </c>
      <c r="WVN1" s="2" t="s">
        <v>18142</v>
      </c>
      <c r="WVO1" s="2" t="s">
        <v>18143</v>
      </c>
      <c r="WVP1" s="2" t="s">
        <v>18144</v>
      </c>
      <c r="WVQ1" s="2" t="s">
        <v>18145</v>
      </c>
      <c r="WVR1" s="2" t="s">
        <v>18146</v>
      </c>
      <c r="WVS1" s="2" t="s">
        <v>18147</v>
      </c>
      <c r="WVT1" s="2" t="s">
        <v>18148</v>
      </c>
      <c r="WVU1" s="2" t="s">
        <v>18149</v>
      </c>
      <c r="WVV1" s="2" t="s">
        <v>18150</v>
      </c>
      <c r="WVW1" s="2" t="s">
        <v>18151</v>
      </c>
      <c r="WVX1" s="2" t="s">
        <v>18152</v>
      </c>
      <c r="WVY1" s="2" t="s">
        <v>18153</v>
      </c>
      <c r="WVZ1" s="2" t="s">
        <v>18154</v>
      </c>
      <c r="WWA1" s="2" t="s">
        <v>18155</v>
      </c>
      <c r="WWB1" s="2" t="s">
        <v>18156</v>
      </c>
      <c r="WWC1" s="2" t="s">
        <v>18157</v>
      </c>
      <c r="WWD1" s="2" t="s">
        <v>18158</v>
      </c>
      <c r="WWE1" s="2" t="s">
        <v>18159</v>
      </c>
      <c r="WWF1" s="2" t="s">
        <v>18160</v>
      </c>
      <c r="WWG1" s="2" t="s">
        <v>18161</v>
      </c>
      <c r="WWH1" s="2" t="s">
        <v>18162</v>
      </c>
      <c r="WWI1" s="2" t="s">
        <v>18163</v>
      </c>
      <c r="WWJ1" s="2" t="s">
        <v>18164</v>
      </c>
      <c r="WWK1" s="2" t="s">
        <v>18165</v>
      </c>
      <c r="WWL1" s="2" t="s">
        <v>18166</v>
      </c>
      <c r="WWM1" s="2" t="s">
        <v>18167</v>
      </c>
      <c r="WWN1" s="2" t="s">
        <v>18168</v>
      </c>
      <c r="WWO1" s="2" t="s">
        <v>18169</v>
      </c>
      <c r="WWP1" s="2" t="s">
        <v>18170</v>
      </c>
      <c r="WWQ1" s="2" t="s">
        <v>18171</v>
      </c>
      <c r="WWR1" s="2" t="s">
        <v>18172</v>
      </c>
      <c r="WWS1" s="2" t="s">
        <v>18173</v>
      </c>
      <c r="WWT1" s="2" t="s">
        <v>18174</v>
      </c>
      <c r="WWU1" s="2" t="s">
        <v>18175</v>
      </c>
      <c r="WWV1" s="2" t="s">
        <v>18176</v>
      </c>
      <c r="WWW1" s="2" t="s">
        <v>18177</v>
      </c>
      <c r="WWX1" s="2" t="s">
        <v>18178</v>
      </c>
      <c r="WWY1" s="2" t="s">
        <v>18179</v>
      </c>
      <c r="WWZ1" s="2" t="s">
        <v>18180</v>
      </c>
      <c r="WXA1" s="2" t="s">
        <v>18181</v>
      </c>
      <c r="WXB1" s="2" t="s">
        <v>18182</v>
      </c>
      <c r="WXC1" s="2" t="s">
        <v>18183</v>
      </c>
      <c r="WXD1" s="2" t="s">
        <v>18184</v>
      </c>
      <c r="WXE1" s="2" t="s">
        <v>18185</v>
      </c>
      <c r="WXF1" s="2" t="s">
        <v>18186</v>
      </c>
      <c r="WXG1" s="2" t="s">
        <v>18187</v>
      </c>
      <c r="WXH1" s="2" t="s">
        <v>18188</v>
      </c>
      <c r="WXI1" s="2" t="s">
        <v>18189</v>
      </c>
      <c r="WXJ1" s="2" t="s">
        <v>18190</v>
      </c>
      <c r="WXK1" s="2" t="s">
        <v>18191</v>
      </c>
      <c r="WXL1" s="2" t="s">
        <v>18192</v>
      </c>
      <c r="WXM1" s="2" t="s">
        <v>18193</v>
      </c>
      <c r="WXN1" s="2" t="s">
        <v>18194</v>
      </c>
      <c r="WXO1" s="2" t="s">
        <v>18195</v>
      </c>
      <c r="WXP1" s="2" t="s">
        <v>18196</v>
      </c>
      <c r="WXQ1" s="2" t="s">
        <v>18197</v>
      </c>
      <c r="WXR1" s="2" t="s">
        <v>18198</v>
      </c>
      <c r="WXS1" s="2" t="s">
        <v>18199</v>
      </c>
      <c r="WXT1" s="2" t="s">
        <v>18200</v>
      </c>
      <c r="WXU1" s="2" t="s">
        <v>18201</v>
      </c>
      <c r="WXV1" s="2" t="s">
        <v>18202</v>
      </c>
      <c r="WXW1" s="2" t="s">
        <v>18203</v>
      </c>
      <c r="WXX1" s="2" t="s">
        <v>18204</v>
      </c>
      <c r="WXY1" s="2" t="s">
        <v>18205</v>
      </c>
      <c r="WXZ1" s="2" t="s">
        <v>18206</v>
      </c>
      <c r="WYA1" s="2" t="s">
        <v>18207</v>
      </c>
      <c r="WYB1" s="2" t="s">
        <v>18208</v>
      </c>
      <c r="WYC1" s="2" t="s">
        <v>18209</v>
      </c>
      <c r="WYD1" s="2" t="s">
        <v>18210</v>
      </c>
      <c r="WYE1" s="2" t="s">
        <v>18211</v>
      </c>
      <c r="WYF1" s="2" t="s">
        <v>18212</v>
      </c>
      <c r="WYG1" s="2" t="s">
        <v>18213</v>
      </c>
      <c r="WYH1" s="2" t="s">
        <v>18214</v>
      </c>
      <c r="WYI1" s="2" t="s">
        <v>18215</v>
      </c>
      <c r="WYJ1" s="2" t="s">
        <v>18216</v>
      </c>
      <c r="WYK1" s="2" t="s">
        <v>18217</v>
      </c>
      <c r="WYL1" s="2" t="s">
        <v>18218</v>
      </c>
      <c r="WYM1" s="2" t="s">
        <v>18219</v>
      </c>
      <c r="WYN1" s="2" t="s">
        <v>18220</v>
      </c>
      <c r="WYO1" s="2" t="s">
        <v>18221</v>
      </c>
      <c r="WYP1" s="2" t="s">
        <v>18222</v>
      </c>
      <c r="WYQ1" s="2" t="s">
        <v>18223</v>
      </c>
      <c r="WYR1" s="2" t="s">
        <v>18224</v>
      </c>
      <c r="WYS1" s="2" t="s">
        <v>18225</v>
      </c>
      <c r="WYT1" s="2" t="s">
        <v>18226</v>
      </c>
      <c r="WYU1" s="2" t="s">
        <v>18227</v>
      </c>
      <c r="WYV1" s="2" t="s">
        <v>18228</v>
      </c>
      <c r="WYW1" s="2" t="s">
        <v>18229</v>
      </c>
      <c r="WYX1" s="2" t="s">
        <v>18230</v>
      </c>
      <c r="WYY1" s="2" t="s">
        <v>18231</v>
      </c>
      <c r="WYZ1" s="2" t="s">
        <v>18232</v>
      </c>
      <c r="WZA1" s="2" t="s">
        <v>18233</v>
      </c>
      <c r="WZB1" s="2" t="s">
        <v>18234</v>
      </c>
      <c r="WZC1" s="2" t="s">
        <v>18235</v>
      </c>
      <c r="WZD1" s="2" t="s">
        <v>18236</v>
      </c>
      <c r="WZE1" s="2" t="s">
        <v>18237</v>
      </c>
      <c r="WZF1" s="2" t="s">
        <v>18238</v>
      </c>
      <c r="WZG1" s="2" t="s">
        <v>18239</v>
      </c>
      <c r="WZH1" s="2" t="s">
        <v>18240</v>
      </c>
      <c r="WZI1" s="2" t="s">
        <v>18241</v>
      </c>
      <c r="WZJ1" s="2" t="s">
        <v>18242</v>
      </c>
      <c r="WZK1" s="2" t="s">
        <v>18243</v>
      </c>
      <c r="WZL1" s="2" t="s">
        <v>18244</v>
      </c>
      <c r="WZM1" s="2" t="s">
        <v>18245</v>
      </c>
      <c r="WZN1" s="2" t="s">
        <v>18246</v>
      </c>
      <c r="WZO1" s="2" t="s">
        <v>18247</v>
      </c>
      <c r="WZP1" s="2" t="s">
        <v>18248</v>
      </c>
      <c r="WZQ1" s="2" t="s">
        <v>18249</v>
      </c>
      <c r="WZR1" s="2" t="s">
        <v>18250</v>
      </c>
      <c r="WZS1" s="2" t="s">
        <v>18251</v>
      </c>
      <c r="WZT1" s="2" t="s">
        <v>18252</v>
      </c>
      <c r="WZU1" s="2" t="s">
        <v>18253</v>
      </c>
      <c r="WZV1" s="2" t="s">
        <v>18254</v>
      </c>
      <c r="WZW1" s="2" t="s">
        <v>18255</v>
      </c>
      <c r="WZX1" s="2" t="s">
        <v>18256</v>
      </c>
      <c r="WZY1" s="2" t="s">
        <v>18257</v>
      </c>
      <c r="WZZ1" s="2" t="s">
        <v>18258</v>
      </c>
      <c r="XAA1" s="2" t="s">
        <v>18259</v>
      </c>
      <c r="XAB1" s="2" t="s">
        <v>18260</v>
      </c>
      <c r="XAC1" s="2" t="s">
        <v>18261</v>
      </c>
      <c r="XAD1" s="2" t="s">
        <v>18262</v>
      </c>
      <c r="XAE1" s="2" t="s">
        <v>18263</v>
      </c>
      <c r="XAF1" s="2" t="s">
        <v>18264</v>
      </c>
      <c r="XAG1" s="2" t="s">
        <v>18265</v>
      </c>
      <c r="XAH1" s="2" t="s">
        <v>18266</v>
      </c>
      <c r="XAI1" s="2" t="s">
        <v>18267</v>
      </c>
      <c r="XAJ1" s="2" t="s">
        <v>18268</v>
      </c>
      <c r="XAK1" s="2" t="s">
        <v>18269</v>
      </c>
      <c r="XAL1" s="2" t="s">
        <v>18270</v>
      </c>
      <c r="XAM1" s="2" t="s">
        <v>18271</v>
      </c>
      <c r="XAN1" s="2" t="s">
        <v>18272</v>
      </c>
      <c r="XAO1" s="2" t="s">
        <v>18273</v>
      </c>
      <c r="XAP1" s="2" t="s">
        <v>18274</v>
      </c>
      <c r="XAQ1" s="2" t="s">
        <v>18275</v>
      </c>
      <c r="XAR1" s="2" t="s">
        <v>18276</v>
      </c>
      <c r="XAS1" s="2" t="s">
        <v>18277</v>
      </c>
      <c r="XAT1" s="2" t="s">
        <v>18278</v>
      </c>
      <c r="XAU1" s="2" t="s">
        <v>18279</v>
      </c>
      <c r="XAV1" s="2" t="s">
        <v>18280</v>
      </c>
      <c r="XAW1" s="2" t="s">
        <v>18281</v>
      </c>
      <c r="XAX1" s="2" t="s">
        <v>18282</v>
      </c>
      <c r="XAY1" s="2" t="s">
        <v>18283</v>
      </c>
      <c r="XAZ1" s="2" t="s">
        <v>18284</v>
      </c>
      <c r="XBA1" s="2" t="s">
        <v>18285</v>
      </c>
      <c r="XBB1" s="2" t="s">
        <v>18286</v>
      </c>
      <c r="XBC1" s="2" t="s">
        <v>18287</v>
      </c>
      <c r="XBD1" s="2" t="s">
        <v>18288</v>
      </c>
      <c r="XBE1" s="2" t="s">
        <v>18289</v>
      </c>
      <c r="XBF1" s="2" t="s">
        <v>18290</v>
      </c>
      <c r="XBG1" s="2" t="s">
        <v>18291</v>
      </c>
      <c r="XBH1" s="2" t="s">
        <v>18292</v>
      </c>
      <c r="XBI1" s="2" t="s">
        <v>18293</v>
      </c>
      <c r="XBJ1" s="2" t="s">
        <v>18294</v>
      </c>
      <c r="XBK1" s="2" t="s">
        <v>18295</v>
      </c>
      <c r="XBL1" s="2" t="s">
        <v>18296</v>
      </c>
      <c r="XBM1" s="2" t="s">
        <v>18297</v>
      </c>
      <c r="XBN1" s="2" t="s">
        <v>18298</v>
      </c>
      <c r="XBO1" s="2" t="s">
        <v>18299</v>
      </c>
      <c r="XBP1" s="2" t="s">
        <v>18300</v>
      </c>
      <c r="XBQ1" s="2" t="s">
        <v>18301</v>
      </c>
      <c r="XBR1" s="2" t="s">
        <v>18302</v>
      </c>
      <c r="XBS1" s="2" t="s">
        <v>18303</v>
      </c>
      <c r="XBT1" s="2" t="s">
        <v>18304</v>
      </c>
      <c r="XBU1" s="2" t="s">
        <v>18305</v>
      </c>
      <c r="XBV1" s="2" t="s">
        <v>18306</v>
      </c>
      <c r="XBW1" s="2" t="s">
        <v>18307</v>
      </c>
      <c r="XBX1" s="2" t="s">
        <v>18308</v>
      </c>
      <c r="XBY1" s="2" t="s">
        <v>18309</v>
      </c>
      <c r="XBZ1" s="2" t="s">
        <v>18310</v>
      </c>
      <c r="XCA1" s="2" t="s">
        <v>18311</v>
      </c>
      <c r="XCB1" s="2" t="s">
        <v>18312</v>
      </c>
      <c r="XCC1" s="2" t="s">
        <v>18313</v>
      </c>
      <c r="XCD1" s="2" t="s">
        <v>18314</v>
      </c>
      <c r="XCE1" s="2" t="s">
        <v>18315</v>
      </c>
      <c r="XCF1" s="2" t="s">
        <v>18316</v>
      </c>
      <c r="XCG1" s="2" t="s">
        <v>18317</v>
      </c>
      <c r="XCH1" s="2" t="s">
        <v>18318</v>
      </c>
      <c r="XCI1" s="2" t="s">
        <v>18319</v>
      </c>
      <c r="XCJ1" s="2" t="s">
        <v>18320</v>
      </c>
      <c r="XCK1" s="2" t="s">
        <v>18321</v>
      </c>
      <c r="XCL1" s="2" t="s">
        <v>18322</v>
      </c>
      <c r="XCM1" s="2" t="s">
        <v>18323</v>
      </c>
      <c r="XCN1" s="2" t="s">
        <v>18324</v>
      </c>
      <c r="XCO1" s="2" t="s">
        <v>18325</v>
      </c>
      <c r="XCP1" s="2" t="s">
        <v>18326</v>
      </c>
      <c r="XCQ1" s="2" t="s">
        <v>18327</v>
      </c>
      <c r="XCR1" s="2" t="s">
        <v>18328</v>
      </c>
      <c r="XCS1" s="2" t="s">
        <v>18329</v>
      </c>
      <c r="XCT1" s="2" t="s">
        <v>18330</v>
      </c>
      <c r="XCU1" s="2" t="s">
        <v>18331</v>
      </c>
      <c r="XCV1" s="2" t="s">
        <v>18332</v>
      </c>
      <c r="XCW1" s="2" t="s">
        <v>18333</v>
      </c>
      <c r="XCX1" s="2" t="s">
        <v>18334</v>
      </c>
      <c r="XCY1" s="2" t="s">
        <v>18335</v>
      </c>
      <c r="XCZ1" s="2" t="s">
        <v>18336</v>
      </c>
      <c r="XDA1" s="2" t="s">
        <v>18337</v>
      </c>
      <c r="XDB1" s="2" t="s">
        <v>18338</v>
      </c>
      <c r="XDC1" s="2" t="s">
        <v>18339</v>
      </c>
      <c r="XDD1" s="2" t="s">
        <v>18340</v>
      </c>
      <c r="XDE1" s="2" t="s">
        <v>18341</v>
      </c>
      <c r="XDF1" s="2" t="s">
        <v>18342</v>
      </c>
      <c r="XDG1" s="2" t="s">
        <v>18343</v>
      </c>
      <c r="XDH1" s="2" t="s">
        <v>18344</v>
      </c>
      <c r="XDI1" s="2" t="s">
        <v>18345</v>
      </c>
      <c r="XDJ1" s="2" t="s">
        <v>18346</v>
      </c>
      <c r="XDK1" s="2" t="s">
        <v>18347</v>
      </c>
      <c r="XDL1" s="2" t="s">
        <v>18348</v>
      </c>
      <c r="XDM1" s="2" t="s">
        <v>18349</v>
      </c>
      <c r="XDN1" s="2" t="s">
        <v>18350</v>
      </c>
      <c r="XDO1" s="2" t="s">
        <v>18351</v>
      </c>
      <c r="XDP1" s="2" t="s">
        <v>18352</v>
      </c>
      <c r="XDQ1" s="2" t="s">
        <v>18353</v>
      </c>
      <c r="XDR1" s="2" t="s">
        <v>18354</v>
      </c>
      <c r="XDS1" s="2" t="s">
        <v>18355</v>
      </c>
      <c r="XDT1" s="2" t="s">
        <v>18356</v>
      </c>
      <c r="XDU1" s="2" t="s">
        <v>18357</v>
      </c>
      <c r="XDV1" s="2" t="s">
        <v>18358</v>
      </c>
      <c r="XDW1" s="2" t="s">
        <v>18359</v>
      </c>
      <c r="XDX1" s="2" t="s">
        <v>18360</v>
      </c>
      <c r="XDY1" s="2" t="s">
        <v>18361</v>
      </c>
      <c r="XDZ1" s="2" t="s">
        <v>18362</v>
      </c>
      <c r="XEA1" s="2" t="s">
        <v>18363</v>
      </c>
      <c r="XEB1" s="2" t="s">
        <v>18364</v>
      </c>
      <c r="XEC1" s="2" t="s">
        <v>18365</v>
      </c>
      <c r="XED1" s="2" t="s">
        <v>18366</v>
      </c>
      <c r="XEE1" s="2" t="s">
        <v>18367</v>
      </c>
      <c r="XEF1" s="2" t="s">
        <v>18368</v>
      </c>
      <c r="XEG1" s="2" t="s">
        <v>18369</v>
      </c>
      <c r="XEH1" s="2" t="s">
        <v>18370</v>
      </c>
      <c r="XEI1" s="2" t="s">
        <v>18371</v>
      </c>
      <c r="XEJ1" s="2" t="s">
        <v>18372</v>
      </c>
      <c r="XEK1" s="2" t="s">
        <v>18373</v>
      </c>
      <c r="XEL1" s="2" t="s">
        <v>18374</v>
      </c>
      <c r="XEM1" s="2" t="s">
        <v>18375</v>
      </c>
      <c r="XEN1" s="2" t="s">
        <v>18376</v>
      </c>
      <c r="XEO1" s="2" t="s">
        <v>18377</v>
      </c>
      <c r="XEP1" s="2" t="s">
        <v>18378</v>
      </c>
      <c r="XEQ1" s="2" t="s">
        <v>18379</v>
      </c>
      <c r="XER1" s="2" t="s">
        <v>18380</v>
      </c>
      <c r="XES1" s="2" t="s">
        <v>18381</v>
      </c>
      <c r="XET1" s="2" t="s">
        <v>18382</v>
      </c>
      <c r="XEU1" s="2" t="s">
        <v>18383</v>
      </c>
      <c r="XEV1" s="2" t="s">
        <v>18384</v>
      </c>
      <c r="XEW1" s="2" t="s">
        <v>18385</v>
      </c>
      <c r="XEX1" s="2" t="s">
        <v>18386</v>
      </c>
      <c r="XEY1" s="2" t="s">
        <v>18387</v>
      </c>
      <c r="XEZ1" s="2" t="s">
        <v>18388</v>
      </c>
      <c r="XFA1" s="2" t="s">
        <v>18389</v>
      </c>
      <c r="XFB1" s="2" t="s">
        <v>18390</v>
      </c>
      <c r="XFC1" s="2" t="s">
        <v>18391</v>
      </c>
      <c r="XFD1" s="2" t="s">
        <v>18392</v>
      </c>
    </row>
    <row r="2" spans="1:16384" s="3" customFormat="1" x14ac:dyDescent="0.3">
      <c r="A2" s="3">
        <v>0</v>
      </c>
      <c r="B2" s="3" t="s">
        <v>12</v>
      </c>
      <c r="C2" s="3" t="s">
        <v>13</v>
      </c>
      <c r="D2" s="3">
        <v>100</v>
      </c>
      <c r="E2" s="3">
        <v>0</v>
      </c>
      <c r="F2" s="14">
        <f>(E2/D2)*100</f>
        <v>0</v>
      </c>
      <c r="G2" s="3" t="s">
        <v>14</v>
      </c>
      <c r="H2" s="3">
        <v>0</v>
      </c>
      <c r="I2" s="5">
        <f>IFERROR(E2/H2,0)</f>
        <v>0</v>
      </c>
      <c r="J2" s="3" t="s">
        <v>15</v>
      </c>
      <c r="K2" s="3" t="s">
        <v>16</v>
      </c>
      <c r="L2" s="3">
        <v>1448690400</v>
      </c>
      <c r="M2" s="3">
        <v>1450159200</v>
      </c>
      <c r="N2" s="11">
        <f xml:space="preserve"> (((L2/60)/60)/24)+DATE(1970,1,1)</f>
        <v>42336.25</v>
      </c>
      <c r="O2" s="10">
        <f xml:space="preserve"> (((M2/60)/60)/24)+DATE(1970,1,1)</f>
        <v>42353.25</v>
      </c>
      <c r="P2" s="3" t="b">
        <v>0</v>
      </c>
      <c r="Q2" s="3" t="b">
        <v>0</v>
      </c>
      <c r="R2" s="3" t="s">
        <v>17</v>
      </c>
      <c r="S2" s="7" t="s">
        <v>18396</v>
      </c>
      <c r="T2" s="3" t="s">
        <v>18397</v>
      </c>
    </row>
    <row r="3" spans="1:16384" s="3" customFormat="1" x14ac:dyDescent="0.3">
      <c r="A3" s="3">
        <v>1</v>
      </c>
      <c r="B3" s="3" t="s">
        <v>18</v>
      </c>
      <c r="C3" s="3" t="s">
        <v>19</v>
      </c>
      <c r="D3" s="3">
        <v>1400</v>
      </c>
      <c r="E3" s="3">
        <v>14560</v>
      </c>
      <c r="F3" s="14">
        <f>(E3/D3)*100</f>
        <v>1040</v>
      </c>
      <c r="G3" s="3" t="s">
        <v>20</v>
      </c>
      <c r="H3" s="3">
        <v>158</v>
      </c>
      <c r="I3" s="5">
        <f t="shared" ref="I3:I66" si="0">IFERROR(E3/H3,0)</f>
        <v>92.151898734177209</v>
      </c>
      <c r="J3" s="3" t="s">
        <v>21</v>
      </c>
      <c r="K3" s="3" t="s">
        <v>22</v>
      </c>
      <c r="L3" s="3">
        <v>1408424400</v>
      </c>
      <c r="M3" s="3">
        <v>1408597200</v>
      </c>
      <c r="N3" s="11">
        <f xml:space="preserve"> (((L3/60)/60)/24)+DATE(1970,1,1)</f>
        <v>41870.208333333336</v>
      </c>
      <c r="O3" s="10">
        <f xml:space="preserve"> (((M3/60)/60)/24)+DATE(1970,1,1)</f>
        <v>41872.208333333336</v>
      </c>
      <c r="P3" s="3" t="b">
        <v>0</v>
      </c>
      <c r="Q3" s="3" t="b">
        <v>1</v>
      </c>
      <c r="R3" s="3" t="s">
        <v>23</v>
      </c>
      <c r="S3" s="7" t="s">
        <v>18398</v>
      </c>
      <c r="T3" s="3" t="s">
        <v>18399</v>
      </c>
    </row>
    <row r="4" spans="1:16384" s="3" customFormat="1" x14ac:dyDescent="0.3">
      <c r="A4" s="3">
        <v>2</v>
      </c>
      <c r="B4" s="3" t="s">
        <v>24</v>
      </c>
      <c r="C4" s="3" t="s">
        <v>25</v>
      </c>
      <c r="D4" s="3">
        <v>108400</v>
      </c>
      <c r="E4" s="3">
        <v>142523</v>
      </c>
      <c r="F4" s="14">
        <f>(E4/D4)*100</f>
        <v>131.4787822878229</v>
      </c>
      <c r="G4" s="3" t="s">
        <v>20</v>
      </c>
      <c r="H4" s="3">
        <v>1425</v>
      </c>
      <c r="I4" s="5">
        <f t="shared" si="0"/>
        <v>100.01614035087719</v>
      </c>
      <c r="J4" s="3" t="s">
        <v>26</v>
      </c>
      <c r="K4" s="3" t="s">
        <v>27</v>
      </c>
      <c r="L4" s="3">
        <v>1384668000</v>
      </c>
      <c r="M4" s="3">
        <v>1384840800</v>
      </c>
      <c r="N4" s="11">
        <f xml:space="preserve"> (((L4/60)/60)/24)+DATE(1970,1,1)</f>
        <v>41595.25</v>
      </c>
      <c r="O4" s="10">
        <f xml:space="preserve"> (((M4/60)/60)/24)+DATE(1970,1,1)</f>
        <v>41597.25</v>
      </c>
      <c r="P4" s="3" t="b">
        <v>0</v>
      </c>
      <c r="Q4" s="3" t="b">
        <v>0</v>
      </c>
      <c r="R4" s="3" t="s">
        <v>28</v>
      </c>
      <c r="S4" s="7" t="s">
        <v>18400</v>
      </c>
      <c r="T4" s="3" t="s">
        <v>18401</v>
      </c>
    </row>
    <row r="5" spans="1:16384" s="3" customFormat="1" x14ac:dyDescent="0.3">
      <c r="A5" s="3">
        <v>3</v>
      </c>
      <c r="B5" s="3" t="s">
        <v>29</v>
      </c>
      <c r="C5" s="3" t="s">
        <v>30</v>
      </c>
      <c r="D5" s="3">
        <v>4200</v>
      </c>
      <c r="E5" s="3">
        <v>2477</v>
      </c>
      <c r="F5" s="14">
        <f>(E5/D5)*100</f>
        <v>58.976190476190467</v>
      </c>
      <c r="G5" s="3" t="s">
        <v>14</v>
      </c>
      <c r="H5" s="3">
        <v>24</v>
      </c>
      <c r="I5" s="5">
        <f t="shared" si="0"/>
        <v>103.20833333333333</v>
      </c>
      <c r="J5" s="3" t="s">
        <v>21</v>
      </c>
      <c r="K5" s="3" t="s">
        <v>22</v>
      </c>
      <c r="L5" s="3">
        <v>1565499600</v>
      </c>
      <c r="M5" s="3">
        <v>1568955600</v>
      </c>
      <c r="N5" s="11">
        <f xml:space="preserve"> (((L5/60)/60)/24)+DATE(1970,1,1)</f>
        <v>43688.208333333328</v>
      </c>
      <c r="O5" s="10">
        <f xml:space="preserve"> (((M5/60)/60)/24)+DATE(1970,1,1)</f>
        <v>43728.208333333328</v>
      </c>
      <c r="P5" s="3" t="b">
        <v>0</v>
      </c>
      <c r="Q5" s="3" t="b">
        <v>0</v>
      </c>
      <c r="R5" s="3" t="s">
        <v>23</v>
      </c>
      <c r="S5" s="7" t="s">
        <v>18398</v>
      </c>
      <c r="T5" s="3" t="s">
        <v>18399</v>
      </c>
    </row>
    <row r="6" spans="1:16384" s="3" customFormat="1" x14ac:dyDescent="0.3">
      <c r="A6" s="3">
        <v>4</v>
      </c>
      <c r="B6" s="3" t="s">
        <v>31</v>
      </c>
      <c r="C6" s="3" t="s">
        <v>32</v>
      </c>
      <c r="D6" s="3">
        <v>7600</v>
      </c>
      <c r="E6" s="3">
        <v>5265</v>
      </c>
      <c r="F6" s="14">
        <f>(E6/D6)*100</f>
        <v>69.276315789473685</v>
      </c>
      <c r="G6" s="3" t="s">
        <v>14</v>
      </c>
      <c r="H6" s="3">
        <v>53</v>
      </c>
      <c r="I6" s="5">
        <f t="shared" si="0"/>
        <v>99.339622641509436</v>
      </c>
      <c r="J6" s="3" t="s">
        <v>21</v>
      </c>
      <c r="K6" s="3" t="s">
        <v>22</v>
      </c>
      <c r="L6" s="3">
        <v>1547964000</v>
      </c>
      <c r="M6" s="3">
        <v>1548309600</v>
      </c>
      <c r="N6" s="11">
        <f xml:space="preserve"> (((L6/60)/60)/24)+DATE(1970,1,1)</f>
        <v>43485.25</v>
      </c>
      <c r="O6" s="10">
        <f xml:space="preserve"> (((M6/60)/60)/24)+DATE(1970,1,1)</f>
        <v>43489.25</v>
      </c>
      <c r="P6" s="3" t="b">
        <v>0</v>
      </c>
      <c r="Q6" s="3" t="b">
        <v>0</v>
      </c>
      <c r="R6" s="3" t="s">
        <v>33</v>
      </c>
      <c r="S6" s="7" t="s">
        <v>18402</v>
      </c>
      <c r="T6" s="3" t="s">
        <v>18403</v>
      </c>
    </row>
    <row r="7" spans="1:16384" s="3" customFormat="1" x14ac:dyDescent="0.3">
      <c r="A7" s="3">
        <v>5</v>
      </c>
      <c r="B7" s="3" t="s">
        <v>34</v>
      </c>
      <c r="C7" s="3" t="s">
        <v>35</v>
      </c>
      <c r="D7" s="3">
        <v>7600</v>
      </c>
      <c r="E7" s="3">
        <v>13195</v>
      </c>
      <c r="F7" s="14">
        <f>(E7/D7)*100</f>
        <v>173.61842105263159</v>
      </c>
      <c r="G7" s="3" t="s">
        <v>20</v>
      </c>
      <c r="H7" s="3">
        <v>174</v>
      </c>
      <c r="I7" s="5">
        <f t="shared" si="0"/>
        <v>75.833333333333329</v>
      </c>
      <c r="J7" s="3" t="s">
        <v>36</v>
      </c>
      <c r="K7" s="3" t="s">
        <v>37</v>
      </c>
      <c r="L7" s="3">
        <v>1346130000</v>
      </c>
      <c r="M7" s="3">
        <v>1347080400</v>
      </c>
      <c r="N7" s="11">
        <f xml:space="preserve"> (((L7/60)/60)/24)+DATE(1970,1,1)</f>
        <v>41149.208333333336</v>
      </c>
      <c r="O7" s="10">
        <f xml:space="preserve"> (((M7/60)/60)/24)+DATE(1970,1,1)</f>
        <v>41160.208333333336</v>
      </c>
      <c r="P7" s="3" t="b">
        <v>0</v>
      </c>
      <c r="Q7" s="3" t="b">
        <v>0</v>
      </c>
      <c r="R7" s="3" t="s">
        <v>33</v>
      </c>
      <c r="S7" s="7" t="s">
        <v>18402</v>
      </c>
      <c r="T7" s="3" t="s">
        <v>18403</v>
      </c>
    </row>
    <row r="8" spans="1:16384" s="3" customFormat="1" x14ac:dyDescent="0.3">
      <c r="A8" s="3">
        <v>6</v>
      </c>
      <c r="B8" s="3" t="s">
        <v>38</v>
      </c>
      <c r="C8" s="3" t="s">
        <v>39</v>
      </c>
      <c r="D8" s="3">
        <v>5200</v>
      </c>
      <c r="E8" s="3">
        <v>1090</v>
      </c>
      <c r="F8" s="14">
        <f>(E8/D8)*100</f>
        <v>20.961538461538463</v>
      </c>
      <c r="G8" s="3" t="s">
        <v>14</v>
      </c>
      <c r="H8" s="3">
        <v>18</v>
      </c>
      <c r="I8" s="5">
        <f t="shared" si="0"/>
        <v>60.555555555555557</v>
      </c>
      <c r="J8" s="3" t="s">
        <v>40</v>
      </c>
      <c r="K8" s="3" t="s">
        <v>41</v>
      </c>
      <c r="L8" s="3">
        <v>1505278800</v>
      </c>
      <c r="M8" s="3">
        <v>1505365200</v>
      </c>
      <c r="N8" s="11">
        <f xml:space="preserve"> (((L8/60)/60)/24)+DATE(1970,1,1)</f>
        <v>42991.208333333328</v>
      </c>
      <c r="O8" s="10">
        <f xml:space="preserve"> (((M8/60)/60)/24)+DATE(1970,1,1)</f>
        <v>42992.208333333328</v>
      </c>
      <c r="P8" s="3" t="b">
        <v>0</v>
      </c>
      <c r="Q8" s="3" t="b">
        <v>0</v>
      </c>
      <c r="R8" s="3" t="s">
        <v>42</v>
      </c>
      <c r="S8" s="7" t="s">
        <v>18404</v>
      </c>
      <c r="T8" s="3" t="s">
        <v>18405</v>
      </c>
    </row>
    <row r="9" spans="1:16384" s="3" customFormat="1" x14ac:dyDescent="0.3">
      <c r="A9" s="3">
        <v>7</v>
      </c>
      <c r="B9" s="3" t="s">
        <v>43</v>
      </c>
      <c r="C9" s="3" t="s">
        <v>44</v>
      </c>
      <c r="D9" s="3">
        <v>4500</v>
      </c>
      <c r="E9" s="3">
        <v>14741</v>
      </c>
      <c r="F9" s="14">
        <f>(E9/D9)*100</f>
        <v>327.57777777777778</v>
      </c>
      <c r="G9" s="3" t="s">
        <v>20</v>
      </c>
      <c r="H9" s="3">
        <v>227</v>
      </c>
      <c r="I9" s="5">
        <f t="shared" si="0"/>
        <v>64.93832599118943</v>
      </c>
      <c r="J9" s="3" t="s">
        <v>36</v>
      </c>
      <c r="K9" s="3" t="s">
        <v>37</v>
      </c>
      <c r="L9" s="3">
        <v>1439442000</v>
      </c>
      <c r="M9" s="3">
        <v>1439614800</v>
      </c>
      <c r="N9" s="11">
        <f xml:space="preserve"> (((L9/60)/60)/24)+DATE(1970,1,1)</f>
        <v>42229.208333333328</v>
      </c>
      <c r="O9" s="10">
        <f xml:space="preserve"> (((M9/60)/60)/24)+DATE(1970,1,1)</f>
        <v>42231.208333333328</v>
      </c>
      <c r="P9" s="3" t="b">
        <v>0</v>
      </c>
      <c r="Q9" s="3" t="b">
        <v>0</v>
      </c>
      <c r="R9" s="3" t="s">
        <v>33</v>
      </c>
      <c r="S9" s="7" t="s">
        <v>18402</v>
      </c>
      <c r="T9" s="3" t="s">
        <v>18403</v>
      </c>
    </row>
    <row r="10" spans="1:16384" s="3" customFormat="1" x14ac:dyDescent="0.3">
      <c r="A10" s="3">
        <v>8</v>
      </c>
      <c r="B10" s="3" t="s">
        <v>45</v>
      </c>
      <c r="C10" s="3" t="s">
        <v>46</v>
      </c>
      <c r="D10" s="3">
        <v>110100</v>
      </c>
      <c r="E10" s="3">
        <v>21946</v>
      </c>
      <c r="F10" s="14">
        <f>(E10/D10)*100</f>
        <v>19.932788374205266</v>
      </c>
      <c r="G10" s="3" t="s">
        <v>47</v>
      </c>
      <c r="H10" s="3">
        <v>708</v>
      </c>
      <c r="I10" s="5">
        <f t="shared" si="0"/>
        <v>30.997175141242938</v>
      </c>
      <c r="J10" s="3" t="s">
        <v>36</v>
      </c>
      <c r="K10" s="3" t="s">
        <v>37</v>
      </c>
      <c r="L10" s="3">
        <v>1281330000</v>
      </c>
      <c r="M10" s="3">
        <v>1281502800</v>
      </c>
      <c r="N10" s="11">
        <f xml:space="preserve"> (((L10/60)/60)/24)+DATE(1970,1,1)</f>
        <v>40399.208333333336</v>
      </c>
      <c r="O10" s="10">
        <f xml:space="preserve"> (((M10/60)/60)/24)+DATE(1970,1,1)</f>
        <v>40401.208333333336</v>
      </c>
      <c r="P10" s="3" t="b">
        <v>0</v>
      </c>
      <c r="Q10" s="3" t="b">
        <v>0</v>
      </c>
      <c r="R10" s="3" t="s">
        <v>33</v>
      </c>
      <c r="S10" s="7" t="s">
        <v>18402</v>
      </c>
      <c r="T10" s="3" t="s">
        <v>18403</v>
      </c>
    </row>
    <row r="11" spans="1:16384" s="3" customFormat="1" x14ac:dyDescent="0.3">
      <c r="A11" s="3">
        <v>9</v>
      </c>
      <c r="B11" s="3" t="s">
        <v>48</v>
      </c>
      <c r="C11" s="3" t="s">
        <v>49</v>
      </c>
      <c r="D11" s="3">
        <v>6200</v>
      </c>
      <c r="E11" s="3">
        <v>3208</v>
      </c>
      <c r="F11" s="14">
        <f>(E11/D11)*100</f>
        <v>51.741935483870968</v>
      </c>
      <c r="G11" s="3" t="s">
        <v>14</v>
      </c>
      <c r="H11" s="3">
        <v>44</v>
      </c>
      <c r="I11" s="5">
        <f t="shared" si="0"/>
        <v>72.909090909090907</v>
      </c>
      <c r="J11" s="3" t="s">
        <v>21</v>
      </c>
      <c r="K11" s="3" t="s">
        <v>22</v>
      </c>
      <c r="L11" s="3">
        <v>1379566800</v>
      </c>
      <c r="M11" s="3">
        <v>1383804000</v>
      </c>
      <c r="N11" s="11">
        <f xml:space="preserve"> (((L11/60)/60)/24)+DATE(1970,1,1)</f>
        <v>41536.208333333336</v>
      </c>
      <c r="O11" s="10">
        <f xml:space="preserve"> (((M11/60)/60)/24)+DATE(1970,1,1)</f>
        <v>41585.25</v>
      </c>
      <c r="P11" s="3" t="b">
        <v>0</v>
      </c>
      <c r="Q11" s="3" t="b">
        <v>0</v>
      </c>
      <c r="R11" s="3" t="s">
        <v>50</v>
      </c>
      <c r="S11" s="7" t="s">
        <v>18398</v>
      </c>
      <c r="T11" s="3" t="s">
        <v>18406</v>
      </c>
    </row>
    <row r="12" spans="1:16384" s="3" customFormat="1" x14ac:dyDescent="0.3">
      <c r="A12" s="3">
        <v>10</v>
      </c>
      <c r="B12" s="3" t="s">
        <v>51</v>
      </c>
      <c r="C12" s="3" t="s">
        <v>52</v>
      </c>
      <c r="D12" s="3">
        <v>5200</v>
      </c>
      <c r="E12" s="3">
        <v>13838</v>
      </c>
      <c r="F12" s="14">
        <f>(E12/D12)*100</f>
        <v>266.11538461538464</v>
      </c>
      <c r="G12" s="3" t="s">
        <v>20</v>
      </c>
      <c r="H12" s="3">
        <v>220</v>
      </c>
      <c r="I12" s="5">
        <f t="shared" si="0"/>
        <v>62.9</v>
      </c>
      <c r="J12" s="3" t="s">
        <v>21</v>
      </c>
      <c r="K12" s="3" t="s">
        <v>22</v>
      </c>
      <c r="L12" s="3">
        <v>1281762000</v>
      </c>
      <c r="M12" s="3">
        <v>1285909200</v>
      </c>
      <c r="N12" s="11">
        <f xml:space="preserve"> (((L12/60)/60)/24)+DATE(1970,1,1)</f>
        <v>40404.208333333336</v>
      </c>
      <c r="O12" s="10">
        <f xml:space="preserve"> (((M12/60)/60)/24)+DATE(1970,1,1)</f>
        <v>40452.208333333336</v>
      </c>
      <c r="P12" s="3" t="b">
        <v>0</v>
      </c>
      <c r="Q12" s="3" t="b">
        <v>0</v>
      </c>
      <c r="R12" s="3" t="s">
        <v>53</v>
      </c>
      <c r="S12" s="7" t="s">
        <v>18404</v>
      </c>
      <c r="T12" s="3" t="s">
        <v>18407</v>
      </c>
    </row>
    <row r="13" spans="1:16384" s="3" customFormat="1" x14ac:dyDescent="0.3">
      <c r="A13" s="3">
        <v>11</v>
      </c>
      <c r="B13" s="3" t="s">
        <v>54</v>
      </c>
      <c r="C13" s="3" t="s">
        <v>55</v>
      </c>
      <c r="D13" s="3">
        <v>6300</v>
      </c>
      <c r="E13" s="3">
        <v>3030</v>
      </c>
      <c r="F13" s="14">
        <f>(E13/D13)*100</f>
        <v>48.095238095238095</v>
      </c>
      <c r="G13" s="3" t="s">
        <v>14</v>
      </c>
      <c r="H13" s="3">
        <v>27</v>
      </c>
      <c r="I13" s="5">
        <f t="shared" si="0"/>
        <v>112.22222222222223</v>
      </c>
      <c r="J13" s="3" t="s">
        <v>21</v>
      </c>
      <c r="K13" s="3" t="s">
        <v>22</v>
      </c>
      <c r="L13" s="3">
        <v>1285045200</v>
      </c>
      <c r="M13" s="3">
        <v>1285563600</v>
      </c>
      <c r="N13" s="11">
        <f xml:space="preserve"> (((L13/60)/60)/24)+DATE(1970,1,1)</f>
        <v>40442.208333333336</v>
      </c>
      <c r="O13" s="10">
        <f xml:space="preserve"> (((M13/60)/60)/24)+DATE(1970,1,1)</f>
        <v>40448.208333333336</v>
      </c>
      <c r="P13" s="3" t="b">
        <v>0</v>
      </c>
      <c r="Q13" s="3" t="b">
        <v>1</v>
      </c>
      <c r="R13" s="3" t="s">
        <v>33</v>
      </c>
      <c r="S13" s="7" t="s">
        <v>18402</v>
      </c>
      <c r="T13" s="3" t="s">
        <v>18403</v>
      </c>
    </row>
    <row r="14" spans="1:16384" s="3" customFormat="1" x14ac:dyDescent="0.3">
      <c r="A14" s="3">
        <v>12</v>
      </c>
      <c r="B14" s="3" t="s">
        <v>56</v>
      </c>
      <c r="C14" s="3" t="s">
        <v>57</v>
      </c>
      <c r="D14" s="3">
        <v>6300</v>
      </c>
      <c r="E14" s="3">
        <v>5629</v>
      </c>
      <c r="F14" s="14">
        <f>(E14/D14)*100</f>
        <v>89.349206349206341</v>
      </c>
      <c r="G14" s="3" t="s">
        <v>14</v>
      </c>
      <c r="H14" s="3">
        <v>55</v>
      </c>
      <c r="I14" s="5">
        <f t="shared" si="0"/>
        <v>102.34545454545454</v>
      </c>
      <c r="J14" s="3" t="s">
        <v>21</v>
      </c>
      <c r="K14" s="3" t="s">
        <v>22</v>
      </c>
      <c r="L14" s="3">
        <v>1571720400</v>
      </c>
      <c r="M14" s="3">
        <v>1572411600</v>
      </c>
      <c r="N14" s="11">
        <f xml:space="preserve"> (((L14/60)/60)/24)+DATE(1970,1,1)</f>
        <v>43760.208333333328</v>
      </c>
      <c r="O14" s="10">
        <f xml:space="preserve"> (((M14/60)/60)/24)+DATE(1970,1,1)</f>
        <v>43768.208333333328</v>
      </c>
      <c r="P14" s="3" t="b">
        <v>0</v>
      </c>
      <c r="Q14" s="3" t="b">
        <v>0</v>
      </c>
      <c r="R14" s="3" t="s">
        <v>53</v>
      </c>
      <c r="S14" s="7" t="s">
        <v>18404</v>
      </c>
      <c r="T14" s="3" t="s">
        <v>18407</v>
      </c>
    </row>
    <row r="15" spans="1:16384" s="3" customFormat="1" x14ac:dyDescent="0.3">
      <c r="A15" s="3">
        <v>13</v>
      </c>
      <c r="B15" s="3" t="s">
        <v>58</v>
      </c>
      <c r="C15" s="3" t="s">
        <v>59</v>
      </c>
      <c r="D15" s="3">
        <v>4200</v>
      </c>
      <c r="E15" s="3">
        <v>10295</v>
      </c>
      <c r="F15" s="14">
        <f>(E15/D15)*100</f>
        <v>245.11904761904765</v>
      </c>
      <c r="G15" s="3" t="s">
        <v>20</v>
      </c>
      <c r="H15" s="3">
        <v>98</v>
      </c>
      <c r="I15" s="5">
        <f t="shared" si="0"/>
        <v>105.05102040816327</v>
      </c>
      <c r="J15" s="3" t="s">
        <v>21</v>
      </c>
      <c r="K15" s="3" t="s">
        <v>22</v>
      </c>
      <c r="L15" s="3">
        <v>1465621200</v>
      </c>
      <c r="M15" s="3">
        <v>1466658000</v>
      </c>
      <c r="N15" s="11">
        <f xml:space="preserve"> (((L15/60)/60)/24)+DATE(1970,1,1)</f>
        <v>42532.208333333328</v>
      </c>
      <c r="O15" s="10">
        <f xml:space="preserve"> (((M15/60)/60)/24)+DATE(1970,1,1)</f>
        <v>42544.208333333328</v>
      </c>
      <c r="P15" s="3" t="b">
        <v>0</v>
      </c>
      <c r="Q15" s="3" t="b">
        <v>0</v>
      </c>
      <c r="R15" s="3" t="s">
        <v>60</v>
      </c>
      <c r="S15" s="7" t="s">
        <v>18398</v>
      </c>
      <c r="T15" s="3" t="s">
        <v>18408</v>
      </c>
    </row>
    <row r="16" spans="1:16384" s="3" customFormat="1" x14ac:dyDescent="0.3">
      <c r="A16" s="3">
        <v>14</v>
      </c>
      <c r="B16" s="3" t="s">
        <v>61</v>
      </c>
      <c r="C16" s="3" t="s">
        <v>62</v>
      </c>
      <c r="D16" s="3">
        <v>28200</v>
      </c>
      <c r="E16" s="3">
        <v>18829</v>
      </c>
      <c r="F16" s="14">
        <f>(E16/D16)*100</f>
        <v>66.769503546099301</v>
      </c>
      <c r="G16" s="3" t="s">
        <v>14</v>
      </c>
      <c r="H16" s="3">
        <v>200</v>
      </c>
      <c r="I16" s="5">
        <f t="shared" si="0"/>
        <v>94.144999999999996</v>
      </c>
      <c r="J16" s="3" t="s">
        <v>21</v>
      </c>
      <c r="K16" s="3" t="s">
        <v>22</v>
      </c>
      <c r="L16" s="3">
        <v>1331013600</v>
      </c>
      <c r="M16" s="3">
        <v>1333342800</v>
      </c>
      <c r="N16" s="11">
        <f xml:space="preserve"> (((L16/60)/60)/24)+DATE(1970,1,1)</f>
        <v>40974.25</v>
      </c>
      <c r="O16" s="10">
        <f xml:space="preserve"> (((M16/60)/60)/24)+DATE(1970,1,1)</f>
        <v>41001.208333333336</v>
      </c>
      <c r="P16" s="3" t="b">
        <v>0</v>
      </c>
      <c r="Q16" s="3" t="b">
        <v>0</v>
      </c>
      <c r="R16" s="3" t="s">
        <v>60</v>
      </c>
      <c r="S16" s="7" t="s">
        <v>18398</v>
      </c>
      <c r="T16" s="3" t="s">
        <v>18408</v>
      </c>
    </row>
    <row r="17" spans="1:20" s="3" customFormat="1" x14ac:dyDescent="0.3">
      <c r="A17" s="3">
        <v>15</v>
      </c>
      <c r="B17" s="3" t="s">
        <v>63</v>
      </c>
      <c r="C17" s="3" t="s">
        <v>64</v>
      </c>
      <c r="D17" s="3">
        <v>81200</v>
      </c>
      <c r="E17" s="3">
        <v>38414</v>
      </c>
      <c r="F17" s="14">
        <f>(E17/D17)*100</f>
        <v>47.307881773399011</v>
      </c>
      <c r="G17" s="3" t="s">
        <v>14</v>
      </c>
      <c r="H17" s="3">
        <v>452</v>
      </c>
      <c r="I17" s="5">
        <f t="shared" si="0"/>
        <v>84.986725663716811</v>
      </c>
      <c r="J17" s="3" t="s">
        <v>21</v>
      </c>
      <c r="K17" s="3" t="s">
        <v>22</v>
      </c>
      <c r="L17" s="3">
        <v>1575957600</v>
      </c>
      <c r="M17" s="3">
        <v>1576303200</v>
      </c>
      <c r="N17" s="11">
        <f xml:space="preserve"> (((L17/60)/60)/24)+DATE(1970,1,1)</f>
        <v>43809.25</v>
      </c>
      <c r="O17" s="10">
        <f xml:space="preserve"> (((M17/60)/60)/24)+DATE(1970,1,1)</f>
        <v>43813.25</v>
      </c>
      <c r="P17" s="3" t="b">
        <v>0</v>
      </c>
      <c r="Q17" s="3" t="b">
        <v>0</v>
      </c>
      <c r="R17" s="3" t="s">
        <v>65</v>
      </c>
      <c r="S17" s="7" t="s">
        <v>18400</v>
      </c>
      <c r="T17" s="3" t="s">
        <v>18409</v>
      </c>
    </row>
    <row r="18" spans="1:20" s="3" customFormat="1" x14ac:dyDescent="0.3">
      <c r="A18" s="3">
        <v>16</v>
      </c>
      <c r="B18" s="3" t="s">
        <v>66</v>
      </c>
      <c r="C18" s="3" t="s">
        <v>67</v>
      </c>
      <c r="D18" s="3">
        <v>1700</v>
      </c>
      <c r="E18" s="3">
        <v>11041</v>
      </c>
      <c r="F18" s="14">
        <f>(E18/D18)*100</f>
        <v>649.47058823529414</v>
      </c>
      <c r="G18" s="3" t="s">
        <v>20</v>
      </c>
      <c r="H18" s="3">
        <v>100</v>
      </c>
      <c r="I18" s="5">
        <f t="shared" si="0"/>
        <v>110.41</v>
      </c>
      <c r="J18" s="3" t="s">
        <v>21</v>
      </c>
      <c r="K18" s="3" t="s">
        <v>22</v>
      </c>
      <c r="L18" s="3">
        <v>1390370400</v>
      </c>
      <c r="M18" s="3">
        <v>1392271200</v>
      </c>
      <c r="N18" s="11">
        <f xml:space="preserve"> (((L18/60)/60)/24)+DATE(1970,1,1)</f>
        <v>41661.25</v>
      </c>
      <c r="O18" s="10">
        <f xml:space="preserve"> (((M18/60)/60)/24)+DATE(1970,1,1)</f>
        <v>41683.25</v>
      </c>
      <c r="P18" s="3" t="b">
        <v>0</v>
      </c>
      <c r="Q18" s="3" t="b">
        <v>0</v>
      </c>
      <c r="R18" s="3" t="s">
        <v>68</v>
      </c>
      <c r="S18" s="7" t="s">
        <v>18410</v>
      </c>
      <c r="T18" s="3" t="s">
        <v>18411</v>
      </c>
    </row>
    <row r="19" spans="1:20" s="3" customFormat="1" x14ac:dyDescent="0.3">
      <c r="A19" s="3">
        <v>17</v>
      </c>
      <c r="B19" s="3" t="s">
        <v>69</v>
      </c>
      <c r="C19" s="3" t="s">
        <v>70</v>
      </c>
      <c r="D19" s="3">
        <v>84600</v>
      </c>
      <c r="E19" s="3">
        <v>134845</v>
      </c>
      <c r="F19" s="14">
        <f>(E19/D19)*100</f>
        <v>159.39125295508273</v>
      </c>
      <c r="G19" s="3" t="s">
        <v>20</v>
      </c>
      <c r="H19" s="3">
        <v>1249</v>
      </c>
      <c r="I19" s="5">
        <f t="shared" si="0"/>
        <v>107.96236989591674</v>
      </c>
      <c r="J19" s="3" t="s">
        <v>21</v>
      </c>
      <c r="K19" s="3" t="s">
        <v>22</v>
      </c>
      <c r="L19" s="3">
        <v>1294812000</v>
      </c>
      <c r="M19" s="3">
        <v>1294898400</v>
      </c>
      <c r="N19" s="11">
        <f xml:space="preserve"> (((L19/60)/60)/24)+DATE(1970,1,1)</f>
        <v>40555.25</v>
      </c>
      <c r="O19" s="10">
        <f xml:space="preserve"> (((M19/60)/60)/24)+DATE(1970,1,1)</f>
        <v>40556.25</v>
      </c>
      <c r="P19" s="3" t="b">
        <v>0</v>
      </c>
      <c r="Q19" s="3" t="b">
        <v>0</v>
      </c>
      <c r="R19" s="3" t="s">
        <v>71</v>
      </c>
      <c r="S19" s="7" t="s">
        <v>18404</v>
      </c>
      <c r="T19" s="3" t="s">
        <v>18412</v>
      </c>
    </row>
    <row r="20" spans="1:20" s="3" customFormat="1" x14ac:dyDescent="0.3">
      <c r="A20" s="3">
        <v>18</v>
      </c>
      <c r="B20" s="3" t="s">
        <v>72</v>
      </c>
      <c r="C20" s="3" t="s">
        <v>73</v>
      </c>
      <c r="D20" s="3">
        <v>9100</v>
      </c>
      <c r="E20" s="3">
        <v>6089</v>
      </c>
      <c r="F20" s="14">
        <f>(E20/D20)*100</f>
        <v>66.912087912087912</v>
      </c>
      <c r="G20" s="3" t="s">
        <v>74</v>
      </c>
      <c r="H20" s="3">
        <v>135</v>
      </c>
      <c r="I20" s="5">
        <f t="shared" si="0"/>
        <v>45.103703703703701</v>
      </c>
      <c r="J20" s="3" t="s">
        <v>21</v>
      </c>
      <c r="K20" s="3" t="s">
        <v>22</v>
      </c>
      <c r="L20" s="3">
        <v>1536382800</v>
      </c>
      <c r="M20" s="3">
        <v>1537074000</v>
      </c>
      <c r="N20" s="11">
        <f xml:space="preserve"> (((L20/60)/60)/24)+DATE(1970,1,1)</f>
        <v>43351.208333333328</v>
      </c>
      <c r="O20" s="10">
        <f xml:space="preserve"> (((M20/60)/60)/24)+DATE(1970,1,1)</f>
        <v>43359.208333333328</v>
      </c>
      <c r="P20" s="3" t="b">
        <v>0</v>
      </c>
      <c r="Q20" s="3" t="b">
        <v>0</v>
      </c>
      <c r="R20" s="3" t="s">
        <v>33</v>
      </c>
      <c r="S20" s="7" t="s">
        <v>18402</v>
      </c>
      <c r="T20" s="3" t="s">
        <v>18403</v>
      </c>
    </row>
    <row r="21" spans="1:20" s="3" customFormat="1" x14ac:dyDescent="0.3">
      <c r="A21" s="3">
        <v>19</v>
      </c>
      <c r="B21" s="3" t="s">
        <v>75</v>
      </c>
      <c r="C21" s="3" t="s">
        <v>76</v>
      </c>
      <c r="D21" s="3">
        <v>62500</v>
      </c>
      <c r="E21" s="3">
        <v>30331</v>
      </c>
      <c r="F21" s="14">
        <f>(E21/D21)*100</f>
        <v>48.529600000000002</v>
      </c>
      <c r="G21" s="3" t="s">
        <v>14</v>
      </c>
      <c r="H21" s="3">
        <v>674</v>
      </c>
      <c r="I21" s="5">
        <f t="shared" si="0"/>
        <v>45.001483679525222</v>
      </c>
      <c r="J21" s="3" t="s">
        <v>21</v>
      </c>
      <c r="K21" s="3" t="s">
        <v>22</v>
      </c>
      <c r="L21" s="3">
        <v>1551679200</v>
      </c>
      <c r="M21" s="3">
        <v>1553490000</v>
      </c>
      <c r="N21" s="11">
        <f xml:space="preserve"> (((L21/60)/60)/24)+DATE(1970,1,1)</f>
        <v>43528.25</v>
      </c>
      <c r="O21" s="10">
        <f xml:space="preserve"> (((M21/60)/60)/24)+DATE(1970,1,1)</f>
        <v>43549.208333333328</v>
      </c>
      <c r="P21" s="3" t="b">
        <v>0</v>
      </c>
      <c r="Q21" s="3" t="b">
        <v>1</v>
      </c>
      <c r="R21" s="3" t="s">
        <v>33</v>
      </c>
      <c r="S21" s="7" t="s">
        <v>18402</v>
      </c>
      <c r="T21" s="3" t="s">
        <v>18403</v>
      </c>
    </row>
    <row r="22" spans="1:20" s="3" customFormat="1" x14ac:dyDescent="0.3">
      <c r="A22" s="3">
        <v>20</v>
      </c>
      <c r="B22" s="3" t="s">
        <v>77</v>
      </c>
      <c r="C22" s="3" t="s">
        <v>78</v>
      </c>
      <c r="D22" s="3">
        <v>131800</v>
      </c>
      <c r="E22" s="3">
        <v>147936</v>
      </c>
      <c r="F22" s="14">
        <f>(E22/D22)*100</f>
        <v>112.24279210925646</v>
      </c>
      <c r="G22" s="3" t="s">
        <v>20</v>
      </c>
      <c r="H22" s="3">
        <v>1396</v>
      </c>
      <c r="I22" s="5">
        <f t="shared" si="0"/>
        <v>105.97134670487107</v>
      </c>
      <c r="J22" s="3" t="s">
        <v>21</v>
      </c>
      <c r="K22" s="3" t="s">
        <v>22</v>
      </c>
      <c r="L22" s="3">
        <v>1406523600</v>
      </c>
      <c r="M22" s="3">
        <v>1406523600</v>
      </c>
      <c r="N22" s="11">
        <f xml:space="preserve"> (((L22/60)/60)/24)+DATE(1970,1,1)</f>
        <v>41848.208333333336</v>
      </c>
      <c r="O22" s="10">
        <f xml:space="preserve"> (((M22/60)/60)/24)+DATE(1970,1,1)</f>
        <v>41848.208333333336</v>
      </c>
      <c r="P22" s="3" t="b">
        <v>0</v>
      </c>
      <c r="Q22" s="3" t="b">
        <v>0</v>
      </c>
      <c r="R22" s="3" t="s">
        <v>53</v>
      </c>
      <c r="S22" s="7" t="s">
        <v>18404</v>
      </c>
      <c r="T22" s="3" t="s">
        <v>18407</v>
      </c>
    </row>
    <row r="23" spans="1:20" s="3" customFormat="1" x14ac:dyDescent="0.3">
      <c r="A23" s="3">
        <v>21</v>
      </c>
      <c r="B23" s="3" t="s">
        <v>79</v>
      </c>
      <c r="C23" s="3" t="s">
        <v>80</v>
      </c>
      <c r="D23" s="3">
        <v>94000</v>
      </c>
      <c r="E23" s="3">
        <v>38533</v>
      </c>
      <c r="F23" s="14">
        <f>(E23/D23)*100</f>
        <v>40.992553191489364</v>
      </c>
      <c r="G23" s="3" t="s">
        <v>14</v>
      </c>
      <c r="H23" s="3">
        <v>558</v>
      </c>
      <c r="I23" s="5">
        <f t="shared" si="0"/>
        <v>69.055555555555557</v>
      </c>
      <c r="J23" s="3" t="s">
        <v>21</v>
      </c>
      <c r="K23" s="3" t="s">
        <v>22</v>
      </c>
      <c r="L23" s="3">
        <v>1313384400</v>
      </c>
      <c r="M23" s="3">
        <v>1316322000</v>
      </c>
      <c r="N23" s="11">
        <f xml:space="preserve"> (((L23/60)/60)/24)+DATE(1970,1,1)</f>
        <v>40770.208333333336</v>
      </c>
      <c r="O23" s="10">
        <f xml:space="preserve"> (((M23/60)/60)/24)+DATE(1970,1,1)</f>
        <v>40804.208333333336</v>
      </c>
      <c r="P23" s="3" t="b">
        <v>0</v>
      </c>
      <c r="Q23" s="3" t="b">
        <v>0</v>
      </c>
      <c r="R23" s="3" t="s">
        <v>33</v>
      </c>
      <c r="S23" s="7" t="s">
        <v>18402</v>
      </c>
      <c r="T23" s="3" t="s">
        <v>18403</v>
      </c>
    </row>
    <row r="24" spans="1:20" s="3" customFormat="1" x14ac:dyDescent="0.3">
      <c r="A24" s="3">
        <v>22</v>
      </c>
      <c r="B24" s="3" t="s">
        <v>81</v>
      </c>
      <c r="C24" s="3" t="s">
        <v>82</v>
      </c>
      <c r="D24" s="3">
        <v>59100</v>
      </c>
      <c r="E24" s="3">
        <v>75690</v>
      </c>
      <c r="F24" s="14">
        <f>(E24/D24)*100</f>
        <v>128.07106598984771</v>
      </c>
      <c r="G24" s="3" t="s">
        <v>20</v>
      </c>
      <c r="H24" s="3">
        <v>890</v>
      </c>
      <c r="I24" s="5">
        <f t="shared" si="0"/>
        <v>85.044943820224717</v>
      </c>
      <c r="J24" s="3" t="s">
        <v>21</v>
      </c>
      <c r="K24" s="3" t="s">
        <v>22</v>
      </c>
      <c r="L24" s="3">
        <v>1522731600</v>
      </c>
      <c r="M24" s="3">
        <v>1524027600</v>
      </c>
      <c r="N24" s="11">
        <f xml:space="preserve"> (((L24/60)/60)/24)+DATE(1970,1,1)</f>
        <v>43193.208333333328</v>
      </c>
      <c r="O24" s="10">
        <f xml:space="preserve"> (((M24/60)/60)/24)+DATE(1970,1,1)</f>
        <v>43208.208333333328</v>
      </c>
      <c r="P24" s="3" t="b">
        <v>0</v>
      </c>
      <c r="Q24" s="3" t="b">
        <v>0</v>
      </c>
      <c r="R24" s="3" t="s">
        <v>33</v>
      </c>
      <c r="S24" s="7" t="s">
        <v>18402</v>
      </c>
      <c r="T24" s="3" t="s">
        <v>18403</v>
      </c>
    </row>
    <row r="25" spans="1:20" s="3" customFormat="1" x14ac:dyDescent="0.3">
      <c r="A25" s="3">
        <v>23</v>
      </c>
      <c r="B25" s="3" t="s">
        <v>83</v>
      </c>
      <c r="C25" s="3" t="s">
        <v>84</v>
      </c>
      <c r="D25" s="3">
        <v>4500</v>
      </c>
      <c r="E25" s="3">
        <v>14942</v>
      </c>
      <c r="F25" s="14">
        <f>(E25/D25)*100</f>
        <v>332.04444444444448</v>
      </c>
      <c r="G25" s="3" t="s">
        <v>20</v>
      </c>
      <c r="H25" s="3">
        <v>142</v>
      </c>
      <c r="I25" s="5">
        <f t="shared" si="0"/>
        <v>105.22535211267606</v>
      </c>
      <c r="J25" s="3" t="s">
        <v>40</v>
      </c>
      <c r="K25" s="3" t="s">
        <v>41</v>
      </c>
      <c r="L25" s="3">
        <v>1550124000</v>
      </c>
      <c r="M25" s="3">
        <v>1554699600</v>
      </c>
      <c r="N25" s="11">
        <f xml:space="preserve"> (((L25/60)/60)/24)+DATE(1970,1,1)</f>
        <v>43510.25</v>
      </c>
      <c r="O25" s="10">
        <f xml:space="preserve"> (((M25/60)/60)/24)+DATE(1970,1,1)</f>
        <v>43563.208333333328</v>
      </c>
      <c r="P25" s="3" t="b">
        <v>0</v>
      </c>
      <c r="Q25" s="3" t="b">
        <v>0</v>
      </c>
      <c r="R25" s="3" t="s">
        <v>42</v>
      </c>
      <c r="S25" s="7" t="s">
        <v>18404</v>
      </c>
      <c r="T25" s="3" t="s">
        <v>18405</v>
      </c>
    </row>
    <row r="26" spans="1:20" s="3" customFormat="1" x14ac:dyDescent="0.3">
      <c r="A26" s="3">
        <v>24</v>
      </c>
      <c r="B26" s="3" t="s">
        <v>85</v>
      </c>
      <c r="C26" s="3" t="s">
        <v>86</v>
      </c>
      <c r="D26" s="3">
        <v>92400</v>
      </c>
      <c r="E26" s="3">
        <v>104257</v>
      </c>
      <c r="F26" s="14">
        <f>(E26/D26)*100</f>
        <v>112.83225108225108</v>
      </c>
      <c r="G26" s="3" t="s">
        <v>20</v>
      </c>
      <c r="H26" s="3">
        <v>2673</v>
      </c>
      <c r="I26" s="5">
        <f t="shared" si="0"/>
        <v>39.003741114852225</v>
      </c>
      <c r="J26" s="3" t="s">
        <v>21</v>
      </c>
      <c r="K26" s="3" t="s">
        <v>22</v>
      </c>
      <c r="L26" s="3">
        <v>1403326800</v>
      </c>
      <c r="M26" s="3">
        <v>1403499600</v>
      </c>
      <c r="N26" s="11">
        <f xml:space="preserve"> (((L26/60)/60)/24)+DATE(1970,1,1)</f>
        <v>41811.208333333336</v>
      </c>
      <c r="O26" s="10">
        <f xml:space="preserve"> (((M26/60)/60)/24)+DATE(1970,1,1)</f>
        <v>41813.208333333336</v>
      </c>
      <c r="P26" s="3" t="b">
        <v>0</v>
      </c>
      <c r="Q26" s="3" t="b">
        <v>0</v>
      </c>
      <c r="R26" s="3" t="s">
        <v>65</v>
      </c>
      <c r="S26" s="7" t="s">
        <v>18400</v>
      </c>
      <c r="T26" s="3" t="s">
        <v>18409</v>
      </c>
    </row>
    <row r="27" spans="1:20" s="3" customFormat="1" x14ac:dyDescent="0.3">
      <c r="A27" s="3">
        <v>25</v>
      </c>
      <c r="B27" s="3" t="s">
        <v>87</v>
      </c>
      <c r="C27" s="3" t="s">
        <v>88</v>
      </c>
      <c r="D27" s="3">
        <v>5500</v>
      </c>
      <c r="E27" s="3">
        <v>11904</v>
      </c>
      <c r="F27" s="14">
        <f>(E27/D27)*100</f>
        <v>216.43636363636364</v>
      </c>
      <c r="G27" s="3" t="s">
        <v>20</v>
      </c>
      <c r="H27" s="3">
        <v>163</v>
      </c>
      <c r="I27" s="5">
        <f t="shared" si="0"/>
        <v>73.030674846625772</v>
      </c>
      <c r="J27" s="3" t="s">
        <v>21</v>
      </c>
      <c r="K27" s="3" t="s">
        <v>22</v>
      </c>
      <c r="L27" s="3">
        <v>1305694800</v>
      </c>
      <c r="M27" s="3">
        <v>1307422800</v>
      </c>
      <c r="N27" s="11">
        <f xml:space="preserve"> (((L27/60)/60)/24)+DATE(1970,1,1)</f>
        <v>40681.208333333336</v>
      </c>
      <c r="O27" s="10">
        <f xml:space="preserve"> (((M27/60)/60)/24)+DATE(1970,1,1)</f>
        <v>40701.208333333336</v>
      </c>
      <c r="P27" s="3" t="b">
        <v>0</v>
      </c>
      <c r="Q27" s="3" t="b">
        <v>1</v>
      </c>
      <c r="R27" s="3" t="s">
        <v>89</v>
      </c>
      <c r="S27" s="7" t="s">
        <v>18413</v>
      </c>
      <c r="T27" s="3" t="s">
        <v>18414</v>
      </c>
    </row>
    <row r="28" spans="1:20" s="3" customFormat="1" x14ac:dyDescent="0.3">
      <c r="A28" s="3">
        <v>26</v>
      </c>
      <c r="B28" s="3" t="s">
        <v>90</v>
      </c>
      <c r="C28" s="3" t="s">
        <v>91</v>
      </c>
      <c r="D28" s="3">
        <v>107500</v>
      </c>
      <c r="E28" s="3">
        <v>51814</v>
      </c>
      <c r="F28" s="14">
        <f>(E28/D28)*100</f>
        <v>48.199069767441863</v>
      </c>
      <c r="G28" s="3" t="s">
        <v>74</v>
      </c>
      <c r="H28" s="3">
        <v>1480</v>
      </c>
      <c r="I28" s="5">
        <f t="shared" si="0"/>
        <v>35.009459459459457</v>
      </c>
      <c r="J28" s="3" t="s">
        <v>21</v>
      </c>
      <c r="K28" s="3" t="s">
        <v>22</v>
      </c>
      <c r="L28" s="3">
        <v>1533013200</v>
      </c>
      <c r="M28" s="3">
        <v>1535346000</v>
      </c>
      <c r="N28" s="11">
        <f xml:space="preserve"> (((L28/60)/60)/24)+DATE(1970,1,1)</f>
        <v>43312.208333333328</v>
      </c>
      <c r="O28" s="10">
        <f xml:space="preserve"> (((M28/60)/60)/24)+DATE(1970,1,1)</f>
        <v>43339.208333333328</v>
      </c>
      <c r="P28" s="3" t="b">
        <v>0</v>
      </c>
      <c r="Q28" s="3" t="b">
        <v>0</v>
      </c>
      <c r="R28" s="3" t="s">
        <v>33</v>
      </c>
      <c r="S28" s="7" t="s">
        <v>18402</v>
      </c>
      <c r="T28" s="3" t="s">
        <v>18403</v>
      </c>
    </row>
    <row r="29" spans="1:20" s="3" customFormat="1" x14ac:dyDescent="0.3">
      <c r="A29" s="3">
        <v>27</v>
      </c>
      <c r="B29" s="3" t="s">
        <v>92</v>
      </c>
      <c r="C29" s="3" t="s">
        <v>93</v>
      </c>
      <c r="D29" s="3">
        <v>2000</v>
      </c>
      <c r="E29" s="3">
        <v>1599</v>
      </c>
      <c r="F29" s="14">
        <f>(E29/D29)*100</f>
        <v>79.95</v>
      </c>
      <c r="G29" s="3" t="s">
        <v>14</v>
      </c>
      <c r="H29" s="3">
        <v>15</v>
      </c>
      <c r="I29" s="5">
        <f t="shared" si="0"/>
        <v>106.6</v>
      </c>
      <c r="J29" s="3" t="s">
        <v>21</v>
      </c>
      <c r="K29" s="3" t="s">
        <v>22</v>
      </c>
      <c r="L29" s="3">
        <v>1443848400</v>
      </c>
      <c r="M29" s="3">
        <v>1444539600</v>
      </c>
      <c r="N29" s="11">
        <f xml:space="preserve"> (((L29/60)/60)/24)+DATE(1970,1,1)</f>
        <v>42280.208333333328</v>
      </c>
      <c r="O29" s="10">
        <f xml:space="preserve"> (((M29/60)/60)/24)+DATE(1970,1,1)</f>
        <v>42288.208333333328</v>
      </c>
      <c r="P29" s="3" t="b">
        <v>0</v>
      </c>
      <c r="Q29" s="3" t="b">
        <v>0</v>
      </c>
      <c r="R29" s="3" t="s">
        <v>23</v>
      </c>
      <c r="S29" s="7" t="s">
        <v>18398</v>
      </c>
      <c r="T29" s="3" t="s">
        <v>18399</v>
      </c>
    </row>
    <row r="30" spans="1:20" s="3" customFormat="1" x14ac:dyDescent="0.3">
      <c r="A30" s="3">
        <v>28</v>
      </c>
      <c r="B30" s="3" t="s">
        <v>94</v>
      </c>
      <c r="C30" s="3" t="s">
        <v>95</v>
      </c>
      <c r="D30" s="3">
        <v>130800</v>
      </c>
      <c r="E30" s="3">
        <v>137635</v>
      </c>
      <c r="F30" s="14">
        <f>(E30/D30)*100</f>
        <v>105.22553516819573</v>
      </c>
      <c r="G30" s="3" t="s">
        <v>20</v>
      </c>
      <c r="H30" s="3">
        <v>2220</v>
      </c>
      <c r="I30" s="5">
        <f t="shared" si="0"/>
        <v>61.997747747747745</v>
      </c>
      <c r="J30" s="3" t="s">
        <v>21</v>
      </c>
      <c r="K30" s="3" t="s">
        <v>22</v>
      </c>
      <c r="L30" s="3">
        <v>1265695200</v>
      </c>
      <c r="M30" s="3">
        <v>1267682400</v>
      </c>
      <c r="N30" s="11">
        <f xml:space="preserve"> (((L30/60)/60)/24)+DATE(1970,1,1)</f>
        <v>40218.25</v>
      </c>
      <c r="O30" s="10">
        <f xml:space="preserve"> (((M30/60)/60)/24)+DATE(1970,1,1)</f>
        <v>40241.25</v>
      </c>
      <c r="P30" s="3" t="b">
        <v>0</v>
      </c>
      <c r="Q30" s="3" t="b">
        <v>1</v>
      </c>
      <c r="R30" s="3" t="s">
        <v>33</v>
      </c>
      <c r="S30" s="7" t="s">
        <v>18402</v>
      </c>
      <c r="T30" s="3" t="s">
        <v>18403</v>
      </c>
    </row>
    <row r="31" spans="1:20" s="3" customFormat="1" x14ac:dyDescent="0.3">
      <c r="A31" s="3">
        <v>29</v>
      </c>
      <c r="B31" s="3" t="s">
        <v>96</v>
      </c>
      <c r="C31" s="3" t="s">
        <v>97</v>
      </c>
      <c r="D31" s="3">
        <v>45900</v>
      </c>
      <c r="E31" s="3">
        <v>150965</v>
      </c>
      <c r="F31" s="14">
        <f>(E31/D31)*100</f>
        <v>328.89978213507629</v>
      </c>
      <c r="G31" s="3" t="s">
        <v>20</v>
      </c>
      <c r="H31" s="3">
        <v>1606</v>
      </c>
      <c r="I31" s="5">
        <f t="shared" si="0"/>
        <v>94.000622665006233</v>
      </c>
      <c r="J31" s="3" t="s">
        <v>98</v>
      </c>
      <c r="K31" s="3" t="s">
        <v>99</v>
      </c>
      <c r="L31" s="3">
        <v>1532062800</v>
      </c>
      <c r="M31" s="3">
        <v>1535518800</v>
      </c>
      <c r="N31" s="11">
        <f xml:space="preserve"> (((L31/60)/60)/24)+DATE(1970,1,1)</f>
        <v>43301.208333333328</v>
      </c>
      <c r="O31" s="10">
        <f xml:space="preserve"> (((M31/60)/60)/24)+DATE(1970,1,1)</f>
        <v>43341.208333333328</v>
      </c>
      <c r="P31" s="3" t="b">
        <v>0</v>
      </c>
      <c r="Q31" s="3" t="b">
        <v>0</v>
      </c>
      <c r="R31" s="3" t="s">
        <v>100</v>
      </c>
      <c r="S31" s="7" t="s">
        <v>18404</v>
      </c>
      <c r="T31" s="3" t="s">
        <v>18415</v>
      </c>
    </row>
    <row r="32" spans="1:20" s="3" customFormat="1" x14ac:dyDescent="0.3">
      <c r="A32" s="3">
        <v>30</v>
      </c>
      <c r="B32" s="3" t="s">
        <v>101</v>
      </c>
      <c r="C32" s="3" t="s">
        <v>102</v>
      </c>
      <c r="D32" s="3">
        <v>9000</v>
      </c>
      <c r="E32" s="3">
        <v>14455</v>
      </c>
      <c r="F32" s="14">
        <f>(E32/D32)*100</f>
        <v>160.61111111111111</v>
      </c>
      <c r="G32" s="3" t="s">
        <v>20</v>
      </c>
      <c r="H32" s="3">
        <v>129</v>
      </c>
      <c r="I32" s="5">
        <f t="shared" si="0"/>
        <v>112.05426356589147</v>
      </c>
      <c r="J32" s="3" t="s">
        <v>21</v>
      </c>
      <c r="K32" s="3" t="s">
        <v>22</v>
      </c>
      <c r="L32" s="3">
        <v>1558674000</v>
      </c>
      <c r="M32" s="3">
        <v>1559106000</v>
      </c>
      <c r="N32" s="11">
        <f xml:space="preserve"> (((L32/60)/60)/24)+DATE(1970,1,1)</f>
        <v>43609.208333333328</v>
      </c>
      <c r="O32" s="10">
        <f xml:space="preserve"> (((M32/60)/60)/24)+DATE(1970,1,1)</f>
        <v>43614.208333333328</v>
      </c>
      <c r="P32" s="3" t="b">
        <v>0</v>
      </c>
      <c r="Q32" s="3" t="b">
        <v>0</v>
      </c>
      <c r="R32" s="3" t="s">
        <v>71</v>
      </c>
      <c r="S32" s="7" t="s">
        <v>18404</v>
      </c>
      <c r="T32" s="3" t="s">
        <v>18412</v>
      </c>
    </row>
    <row r="33" spans="1:20" s="3" customFormat="1" x14ac:dyDescent="0.3">
      <c r="A33" s="3">
        <v>31</v>
      </c>
      <c r="B33" s="3" t="s">
        <v>103</v>
      </c>
      <c r="C33" s="3" t="s">
        <v>104</v>
      </c>
      <c r="D33" s="3">
        <v>3500</v>
      </c>
      <c r="E33" s="3">
        <v>10850</v>
      </c>
      <c r="F33" s="14">
        <f>(E33/D33)*100</f>
        <v>310</v>
      </c>
      <c r="G33" s="3" t="s">
        <v>20</v>
      </c>
      <c r="H33" s="3">
        <v>226</v>
      </c>
      <c r="I33" s="5">
        <f t="shared" si="0"/>
        <v>48.008849557522126</v>
      </c>
      <c r="J33" s="3" t="s">
        <v>40</v>
      </c>
      <c r="K33" s="3" t="s">
        <v>41</v>
      </c>
      <c r="L33" s="3">
        <v>1451973600</v>
      </c>
      <c r="M33" s="3">
        <v>1454392800</v>
      </c>
      <c r="N33" s="11">
        <f xml:space="preserve"> (((L33/60)/60)/24)+DATE(1970,1,1)</f>
        <v>42374.25</v>
      </c>
      <c r="O33" s="10">
        <f xml:space="preserve"> (((M33/60)/60)/24)+DATE(1970,1,1)</f>
        <v>42402.25</v>
      </c>
      <c r="P33" s="3" t="b">
        <v>0</v>
      </c>
      <c r="Q33" s="3" t="b">
        <v>0</v>
      </c>
      <c r="R33" s="3" t="s">
        <v>89</v>
      </c>
      <c r="S33" s="7" t="s">
        <v>18413</v>
      </c>
      <c r="T33" s="3" t="s">
        <v>18414</v>
      </c>
    </row>
    <row r="34" spans="1:20" s="3" customFormat="1" x14ac:dyDescent="0.3">
      <c r="A34" s="3">
        <v>32</v>
      </c>
      <c r="B34" s="3" t="s">
        <v>105</v>
      </c>
      <c r="C34" s="3" t="s">
        <v>106</v>
      </c>
      <c r="D34" s="3">
        <v>101000</v>
      </c>
      <c r="E34" s="3">
        <v>87676</v>
      </c>
      <c r="F34" s="14">
        <f>(E34/D34)*100</f>
        <v>86.807920792079202</v>
      </c>
      <c r="G34" s="3" t="s">
        <v>14</v>
      </c>
      <c r="H34" s="3">
        <v>2307</v>
      </c>
      <c r="I34" s="5">
        <f t="shared" si="0"/>
        <v>38.004334633723452</v>
      </c>
      <c r="J34" s="3" t="s">
        <v>107</v>
      </c>
      <c r="K34" s="3" t="s">
        <v>108</v>
      </c>
      <c r="L34" s="3">
        <v>1515564000</v>
      </c>
      <c r="M34" s="3">
        <v>1517896800</v>
      </c>
      <c r="N34" s="11">
        <f xml:space="preserve"> (((L34/60)/60)/24)+DATE(1970,1,1)</f>
        <v>43110.25</v>
      </c>
      <c r="O34" s="10">
        <f xml:space="preserve"> (((M34/60)/60)/24)+DATE(1970,1,1)</f>
        <v>43137.25</v>
      </c>
      <c r="P34" s="3" t="b">
        <v>0</v>
      </c>
      <c r="Q34" s="3" t="b">
        <v>0</v>
      </c>
      <c r="R34" s="3" t="s">
        <v>42</v>
      </c>
      <c r="S34" s="7" t="s">
        <v>18404</v>
      </c>
      <c r="T34" s="3" t="s">
        <v>18405</v>
      </c>
    </row>
    <row r="35" spans="1:20" s="3" customFormat="1" x14ac:dyDescent="0.3">
      <c r="A35" s="3">
        <v>33</v>
      </c>
      <c r="B35" s="3" t="s">
        <v>109</v>
      </c>
      <c r="C35" s="3" t="s">
        <v>110</v>
      </c>
      <c r="D35" s="3">
        <v>50200</v>
      </c>
      <c r="E35" s="3">
        <v>189666</v>
      </c>
      <c r="F35" s="14">
        <f>(E35/D35)*100</f>
        <v>377.82071713147411</v>
      </c>
      <c r="G35" s="3" t="s">
        <v>20</v>
      </c>
      <c r="H35" s="3">
        <v>5419</v>
      </c>
      <c r="I35" s="5">
        <f t="shared" si="0"/>
        <v>35.000184535892231</v>
      </c>
      <c r="J35" s="3" t="s">
        <v>21</v>
      </c>
      <c r="K35" s="3" t="s">
        <v>22</v>
      </c>
      <c r="L35" s="3">
        <v>1412485200</v>
      </c>
      <c r="M35" s="3">
        <v>1415685600</v>
      </c>
      <c r="N35" s="11">
        <f xml:space="preserve"> (((L35/60)/60)/24)+DATE(1970,1,1)</f>
        <v>41917.208333333336</v>
      </c>
      <c r="O35" s="10">
        <f xml:space="preserve"> (((M35/60)/60)/24)+DATE(1970,1,1)</f>
        <v>41954.25</v>
      </c>
      <c r="P35" s="3" t="b">
        <v>0</v>
      </c>
      <c r="Q35" s="3" t="b">
        <v>0</v>
      </c>
      <c r="R35" s="3" t="s">
        <v>33</v>
      </c>
      <c r="S35" s="7" t="s">
        <v>18402</v>
      </c>
      <c r="T35" s="3" t="s">
        <v>18403</v>
      </c>
    </row>
    <row r="36" spans="1:20" s="3" customFormat="1" x14ac:dyDescent="0.3">
      <c r="A36" s="3">
        <v>34</v>
      </c>
      <c r="B36" s="3" t="s">
        <v>111</v>
      </c>
      <c r="C36" s="3" t="s">
        <v>112</v>
      </c>
      <c r="D36" s="3">
        <v>9300</v>
      </c>
      <c r="E36" s="3">
        <v>14025</v>
      </c>
      <c r="F36" s="14">
        <f>(E36/D36)*100</f>
        <v>150.80645161290323</v>
      </c>
      <c r="G36" s="3" t="s">
        <v>20</v>
      </c>
      <c r="H36" s="3">
        <v>165</v>
      </c>
      <c r="I36" s="5">
        <f t="shared" si="0"/>
        <v>85</v>
      </c>
      <c r="J36" s="3" t="s">
        <v>21</v>
      </c>
      <c r="K36" s="3" t="s">
        <v>22</v>
      </c>
      <c r="L36" s="3">
        <v>1490245200</v>
      </c>
      <c r="M36" s="3">
        <v>1490677200</v>
      </c>
      <c r="N36" s="11">
        <f xml:space="preserve"> (((L36/60)/60)/24)+DATE(1970,1,1)</f>
        <v>42817.208333333328</v>
      </c>
      <c r="O36" s="10">
        <f xml:space="preserve"> (((M36/60)/60)/24)+DATE(1970,1,1)</f>
        <v>42822.208333333328</v>
      </c>
      <c r="P36" s="3" t="b">
        <v>0</v>
      </c>
      <c r="Q36" s="3" t="b">
        <v>0</v>
      </c>
      <c r="R36" s="3" t="s">
        <v>42</v>
      </c>
      <c r="S36" s="7" t="s">
        <v>18404</v>
      </c>
      <c r="T36" s="3" t="s">
        <v>18405</v>
      </c>
    </row>
    <row r="37" spans="1:20" s="3" customFormat="1" x14ac:dyDescent="0.3">
      <c r="A37" s="3">
        <v>35</v>
      </c>
      <c r="B37" s="3" t="s">
        <v>113</v>
      </c>
      <c r="C37" s="3" t="s">
        <v>114</v>
      </c>
      <c r="D37" s="3">
        <v>125500</v>
      </c>
      <c r="E37" s="3">
        <v>188628</v>
      </c>
      <c r="F37" s="14">
        <f>(E37/D37)*100</f>
        <v>150.30119521912351</v>
      </c>
      <c r="G37" s="3" t="s">
        <v>20</v>
      </c>
      <c r="H37" s="3">
        <v>1965</v>
      </c>
      <c r="I37" s="5">
        <f t="shared" si="0"/>
        <v>95.993893129770996</v>
      </c>
      <c r="J37" s="3" t="s">
        <v>36</v>
      </c>
      <c r="K37" s="3" t="s">
        <v>37</v>
      </c>
      <c r="L37" s="3">
        <v>1547877600</v>
      </c>
      <c r="M37" s="3">
        <v>1551506400</v>
      </c>
      <c r="N37" s="11">
        <f xml:space="preserve"> (((L37/60)/60)/24)+DATE(1970,1,1)</f>
        <v>43484.25</v>
      </c>
      <c r="O37" s="10">
        <f xml:space="preserve"> (((M37/60)/60)/24)+DATE(1970,1,1)</f>
        <v>43526.25</v>
      </c>
      <c r="P37" s="3" t="b">
        <v>0</v>
      </c>
      <c r="Q37" s="3" t="b">
        <v>1</v>
      </c>
      <c r="R37" s="3" t="s">
        <v>53</v>
      </c>
      <c r="S37" s="7" t="s">
        <v>18404</v>
      </c>
      <c r="T37" s="3" t="s">
        <v>18407</v>
      </c>
    </row>
    <row r="38" spans="1:20" s="3" customFormat="1" x14ac:dyDescent="0.3">
      <c r="A38" s="3">
        <v>36</v>
      </c>
      <c r="B38" s="3" t="s">
        <v>115</v>
      </c>
      <c r="C38" s="3" t="s">
        <v>116</v>
      </c>
      <c r="D38" s="3">
        <v>700</v>
      </c>
      <c r="E38" s="3">
        <v>1101</v>
      </c>
      <c r="F38" s="14">
        <f>(E38/D38)*100</f>
        <v>157.28571428571431</v>
      </c>
      <c r="G38" s="3" t="s">
        <v>20</v>
      </c>
      <c r="H38" s="3">
        <v>16</v>
      </c>
      <c r="I38" s="5">
        <f t="shared" si="0"/>
        <v>68.8125</v>
      </c>
      <c r="J38" s="3" t="s">
        <v>21</v>
      </c>
      <c r="K38" s="3" t="s">
        <v>22</v>
      </c>
      <c r="L38" s="3">
        <v>1298700000</v>
      </c>
      <c r="M38" s="3">
        <v>1300856400</v>
      </c>
      <c r="N38" s="11">
        <f xml:space="preserve"> (((L38/60)/60)/24)+DATE(1970,1,1)</f>
        <v>40600.25</v>
      </c>
      <c r="O38" s="10">
        <f xml:space="preserve"> (((M38/60)/60)/24)+DATE(1970,1,1)</f>
        <v>40625.208333333336</v>
      </c>
      <c r="P38" s="3" t="b">
        <v>0</v>
      </c>
      <c r="Q38" s="3" t="b">
        <v>0</v>
      </c>
      <c r="R38" s="3" t="s">
        <v>33</v>
      </c>
      <c r="S38" s="7" t="s">
        <v>18402</v>
      </c>
      <c r="T38" s="3" t="s">
        <v>18403</v>
      </c>
    </row>
    <row r="39" spans="1:20" s="3" customFormat="1" x14ac:dyDescent="0.3">
      <c r="A39" s="3">
        <v>37</v>
      </c>
      <c r="B39" s="3" t="s">
        <v>117</v>
      </c>
      <c r="C39" s="3" t="s">
        <v>118</v>
      </c>
      <c r="D39" s="3">
        <v>8100</v>
      </c>
      <c r="E39" s="3">
        <v>11339</v>
      </c>
      <c r="F39" s="14">
        <f>(E39/D39)*100</f>
        <v>139.98765432098764</v>
      </c>
      <c r="G39" s="3" t="s">
        <v>20</v>
      </c>
      <c r="H39" s="3">
        <v>107</v>
      </c>
      <c r="I39" s="5">
        <f t="shared" si="0"/>
        <v>105.97196261682242</v>
      </c>
      <c r="J39" s="3" t="s">
        <v>21</v>
      </c>
      <c r="K39" s="3" t="s">
        <v>22</v>
      </c>
      <c r="L39" s="3">
        <v>1570338000</v>
      </c>
      <c r="M39" s="3">
        <v>1573192800</v>
      </c>
      <c r="N39" s="11">
        <f xml:space="preserve"> (((L39/60)/60)/24)+DATE(1970,1,1)</f>
        <v>43744.208333333328</v>
      </c>
      <c r="O39" s="10">
        <f xml:space="preserve"> (((M39/60)/60)/24)+DATE(1970,1,1)</f>
        <v>43777.25</v>
      </c>
      <c r="P39" s="3" t="b">
        <v>0</v>
      </c>
      <c r="Q39" s="3" t="b">
        <v>1</v>
      </c>
      <c r="R39" s="3" t="s">
        <v>119</v>
      </c>
      <c r="S39" s="7" t="s">
        <v>18410</v>
      </c>
      <c r="T39" s="3" t="s">
        <v>18416</v>
      </c>
    </row>
    <row r="40" spans="1:20" s="3" customFormat="1" x14ac:dyDescent="0.3">
      <c r="A40" s="3">
        <v>38</v>
      </c>
      <c r="B40" s="3" t="s">
        <v>120</v>
      </c>
      <c r="C40" s="3" t="s">
        <v>121</v>
      </c>
      <c r="D40" s="3">
        <v>3100</v>
      </c>
      <c r="E40" s="3">
        <v>10085</v>
      </c>
      <c r="F40" s="14">
        <f>(E40/D40)*100</f>
        <v>325.32258064516128</v>
      </c>
      <c r="G40" s="3" t="s">
        <v>20</v>
      </c>
      <c r="H40" s="3">
        <v>134</v>
      </c>
      <c r="I40" s="5">
        <f t="shared" si="0"/>
        <v>75.261194029850742</v>
      </c>
      <c r="J40" s="3" t="s">
        <v>21</v>
      </c>
      <c r="K40" s="3" t="s">
        <v>22</v>
      </c>
      <c r="L40" s="3">
        <v>1287378000</v>
      </c>
      <c r="M40" s="3">
        <v>1287810000</v>
      </c>
      <c r="N40" s="11">
        <f xml:space="preserve"> (((L40/60)/60)/24)+DATE(1970,1,1)</f>
        <v>40469.208333333336</v>
      </c>
      <c r="O40" s="10">
        <f xml:space="preserve"> (((M40/60)/60)/24)+DATE(1970,1,1)</f>
        <v>40474.208333333336</v>
      </c>
      <c r="P40" s="3" t="b">
        <v>0</v>
      </c>
      <c r="Q40" s="3" t="b">
        <v>0</v>
      </c>
      <c r="R40" s="3" t="s">
        <v>122</v>
      </c>
      <c r="S40" s="7" t="s">
        <v>18417</v>
      </c>
      <c r="T40" s="3" t="s">
        <v>18418</v>
      </c>
    </row>
    <row r="41" spans="1:20" s="3" customFormat="1" x14ac:dyDescent="0.3">
      <c r="A41" s="3">
        <v>39</v>
      </c>
      <c r="B41" s="3" t="s">
        <v>123</v>
      </c>
      <c r="C41" s="3" t="s">
        <v>124</v>
      </c>
      <c r="D41" s="3">
        <v>9900</v>
      </c>
      <c r="E41" s="3">
        <v>5027</v>
      </c>
      <c r="F41" s="14">
        <f>(E41/D41)*100</f>
        <v>50.777777777777779</v>
      </c>
      <c r="G41" s="3" t="s">
        <v>14</v>
      </c>
      <c r="H41" s="3">
        <v>88</v>
      </c>
      <c r="I41" s="5">
        <f t="shared" si="0"/>
        <v>57.125</v>
      </c>
      <c r="J41" s="3" t="s">
        <v>36</v>
      </c>
      <c r="K41" s="3" t="s">
        <v>37</v>
      </c>
      <c r="L41" s="3">
        <v>1361772000</v>
      </c>
      <c r="M41" s="3">
        <v>1362978000</v>
      </c>
      <c r="N41" s="11">
        <f xml:space="preserve"> (((L41/60)/60)/24)+DATE(1970,1,1)</f>
        <v>41330.25</v>
      </c>
      <c r="O41" s="10">
        <f xml:space="preserve"> (((M41/60)/60)/24)+DATE(1970,1,1)</f>
        <v>41344.208333333336</v>
      </c>
      <c r="P41" s="3" t="b">
        <v>0</v>
      </c>
      <c r="Q41" s="3" t="b">
        <v>0</v>
      </c>
      <c r="R41" s="3" t="s">
        <v>33</v>
      </c>
      <c r="S41" s="7" t="s">
        <v>18402</v>
      </c>
      <c r="T41" s="3" t="s">
        <v>18403</v>
      </c>
    </row>
    <row r="42" spans="1:20" s="3" customFormat="1" x14ac:dyDescent="0.3">
      <c r="A42" s="3">
        <v>40</v>
      </c>
      <c r="B42" s="3" t="s">
        <v>125</v>
      </c>
      <c r="C42" s="3" t="s">
        <v>126</v>
      </c>
      <c r="D42" s="3">
        <v>8800</v>
      </c>
      <c r="E42" s="3">
        <v>14878</v>
      </c>
      <c r="F42" s="14">
        <f>(E42/D42)*100</f>
        <v>169.06818181818181</v>
      </c>
      <c r="G42" s="3" t="s">
        <v>20</v>
      </c>
      <c r="H42" s="3">
        <v>198</v>
      </c>
      <c r="I42" s="5">
        <f t="shared" si="0"/>
        <v>75.141414141414145</v>
      </c>
      <c r="J42" s="3" t="s">
        <v>21</v>
      </c>
      <c r="K42" s="3" t="s">
        <v>22</v>
      </c>
      <c r="L42" s="3">
        <v>1275714000</v>
      </c>
      <c r="M42" s="3">
        <v>1277355600</v>
      </c>
      <c r="N42" s="11">
        <f xml:space="preserve"> (((L42/60)/60)/24)+DATE(1970,1,1)</f>
        <v>40334.208333333336</v>
      </c>
      <c r="O42" s="10">
        <f xml:space="preserve"> (((M42/60)/60)/24)+DATE(1970,1,1)</f>
        <v>40353.208333333336</v>
      </c>
      <c r="P42" s="3" t="b">
        <v>0</v>
      </c>
      <c r="Q42" s="3" t="b">
        <v>1</v>
      </c>
      <c r="R42" s="3" t="s">
        <v>65</v>
      </c>
      <c r="S42" s="7" t="s">
        <v>18400</v>
      </c>
      <c r="T42" s="3" t="s">
        <v>18409</v>
      </c>
    </row>
    <row r="43" spans="1:20" s="3" customFormat="1" x14ac:dyDescent="0.3">
      <c r="A43" s="3">
        <v>41</v>
      </c>
      <c r="B43" s="3" t="s">
        <v>127</v>
      </c>
      <c r="C43" s="3" t="s">
        <v>128</v>
      </c>
      <c r="D43" s="3">
        <v>5600</v>
      </c>
      <c r="E43" s="3">
        <v>11924</v>
      </c>
      <c r="F43" s="14">
        <f>(E43/D43)*100</f>
        <v>212.92857142857144</v>
      </c>
      <c r="G43" s="3" t="s">
        <v>20</v>
      </c>
      <c r="H43" s="3">
        <v>111</v>
      </c>
      <c r="I43" s="5">
        <f t="shared" si="0"/>
        <v>107.42342342342343</v>
      </c>
      <c r="J43" s="3" t="s">
        <v>107</v>
      </c>
      <c r="K43" s="3" t="s">
        <v>108</v>
      </c>
      <c r="L43" s="3">
        <v>1346734800</v>
      </c>
      <c r="M43" s="3">
        <v>1348981200</v>
      </c>
      <c r="N43" s="11">
        <f xml:space="preserve"> (((L43/60)/60)/24)+DATE(1970,1,1)</f>
        <v>41156.208333333336</v>
      </c>
      <c r="O43" s="10">
        <f xml:space="preserve"> (((M43/60)/60)/24)+DATE(1970,1,1)</f>
        <v>41182.208333333336</v>
      </c>
      <c r="P43" s="3" t="b">
        <v>0</v>
      </c>
      <c r="Q43" s="3" t="b">
        <v>1</v>
      </c>
      <c r="R43" s="3" t="s">
        <v>23</v>
      </c>
      <c r="S43" s="7" t="s">
        <v>18398</v>
      </c>
      <c r="T43" s="3" t="s">
        <v>18399</v>
      </c>
    </row>
    <row r="44" spans="1:20" s="3" customFormat="1" x14ac:dyDescent="0.3">
      <c r="A44" s="3">
        <v>42</v>
      </c>
      <c r="B44" s="3" t="s">
        <v>129</v>
      </c>
      <c r="C44" s="3" t="s">
        <v>130</v>
      </c>
      <c r="D44" s="3">
        <v>1800</v>
      </c>
      <c r="E44" s="3">
        <v>7991</v>
      </c>
      <c r="F44" s="14">
        <f>(E44/D44)*100</f>
        <v>443.94444444444446</v>
      </c>
      <c r="G44" s="3" t="s">
        <v>20</v>
      </c>
      <c r="H44" s="3">
        <v>222</v>
      </c>
      <c r="I44" s="5">
        <f t="shared" si="0"/>
        <v>35.995495495495497</v>
      </c>
      <c r="J44" s="3" t="s">
        <v>21</v>
      </c>
      <c r="K44" s="3" t="s">
        <v>22</v>
      </c>
      <c r="L44" s="3">
        <v>1309755600</v>
      </c>
      <c r="M44" s="3">
        <v>1310533200</v>
      </c>
      <c r="N44" s="11">
        <f xml:space="preserve"> (((L44/60)/60)/24)+DATE(1970,1,1)</f>
        <v>40728.208333333336</v>
      </c>
      <c r="O44" s="10">
        <f xml:space="preserve"> (((M44/60)/60)/24)+DATE(1970,1,1)</f>
        <v>40737.208333333336</v>
      </c>
      <c r="P44" s="3" t="b">
        <v>0</v>
      </c>
      <c r="Q44" s="3" t="b">
        <v>0</v>
      </c>
      <c r="R44" s="3" t="s">
        <v>17</v>
      </c>
      <c r="S44" s="7" t="s">
        <v>18396</v>
      </c>
      <c r="T44" s="3" t="s">
        <v>18397</v>
      </c>
    </row>
    <row r="45" spans="1:20" s="3" customFormat="1" x14ac:dyDescent="0.3">
      <c r="A45" s="3">
        <v>43</v>
      </c>
      <c r="B45" s="3" t="s">
        <v>131</v>
      </c>
      <c r="C45" s="3" t="s">
        <v>132</v>
      </c>
      <c r="D45" s="3">
        <v>90200</v>
      </c>
      <c r="E45" s="3">
        <v>167717</v>
      </c>
      <c r="F45" s="14">
        <f>(E45/D45)*100</f>
        <v>185.9390243902439</v>
      </c>
      <c r="G45" s="3" t="s">
        <v>20</v>
      </c>
      <c r="H45" s="3">
        <v>6212</v>
      </c>
      <c r="I45" s="5">
        <f t="shared" si="0"/>
        <v>26.998873148744366</v>
      </c>
      <c r="J45" s="3" t="s">
        <v>21</v>
      </c>
      <c r="K45" s="3" t="s">
        <v>22</v>
      </c>
      <c r="L45" s="3">
        <v>1406178000</v>
      </c>
      <c r="M45" s="3">
        <v>1407560400</v>
      </c>
      <c r="N45" s="11">
        <f xml:space="preserve"> (((L45/60)/60)/24)+DATE(1970,1,1)</f>
        <v>41844.208333333336</v>
      </c>
      <c r="O45" s="10">
        <f xml:space="preserve"> (((M45/60)/60)/24)+DATE(1970,1,1)</f>
        <v>41860.208333333336</v>
      </c>
      <c r="P45" s="3" t="b">
        <v>0</v>
      </c>
      <c r="Q45" s="3" t="b">
        <v>0</v>
      </c>
      <c r="R45" s="3" t="s">
        <v>133</v>
      </c>
      <c r="S45" s="7" t="s">
        <v>18410</v>
      </c>
      <c r="T45" s="3" t="s">
        <v>18419</v>
      </c>
    </row>
    <row r="46" spans="1:20" s="3" customFormat="1" x14ac:dyDescent="0.3">
      <c r="A46" s="3">
        <v>44</v>
      </c>
      <c r="B46" s="3" t="s">
        <v>134</v>
      </c>
      <c r="C46" s="3" t="s">
        <v>135</v>
      </c>
      <c r="D46" s="3">
        <v>1600</v>
      </c>
      <c r="E46" s="3">
        <v>10541</v>
      </c>
      <c r="F46" s="14">
        <f>(E46/D46)*100</f>
        <v>658.8125</v>
      </c>
      <c r="G46" s="3" t="s">
        <v>20</v>
      </c>
      <c r="H46" s="3">
        <v>98</v>
      </c>
      <c r="I46" s="5">
        <f t="shared" si="0"/>
        <v>107.56122448979592</v>
      </c>
      <c r="J46" s="3" t="s">
        <v>36</v>
      </c>
      <c r="K46" s="3" t="s">
        <v>37</v>
      </c>
      <c r="L46" s="3">
        <v>1552798800</v>
      </c>
      <c r="M46" s="3">
        <v>1552885200</v>
      </c>
      <c r="N46" s="11">
        <f xml:space="preserve"> (((L46/60)/60)/24)+DATE(1970,1,1)</f>
        <v>43541.208333333328</v>
      </c>
      <c r="O46" s="10">
        <f xml:space="preserve"> (((M46/60)/60)/24)+DATE(1970,1,1)</f>
        <v>43542.208333333328</v>
      </c>
      <c r="P46" s="3" t="b">
        <v>0</v>
      </c>
      <c r="Q46" s="3" t="b">
        <v>0</v>
      </c>
      <c r="R46" s="3" t="s">
        <v>119</v>
      </c>
      <c r="S46" s="7" t="s">
        <v>18410</v>
      </c>
      <c r="T46" s="3" t="s">
        <v>18416</v>
      </c>
    </row>
    <row r="47" spans="1:20" s="3" customFormat="1" x14ac:dyDescent="0.3">
      <c r="A47" s="3">
        <v>45</v>
      </c>
      <c r="B47" s="3" t="s">
        <v>136</v>
      </c>
      <c r="C47" s="3" t="s">
        <v>137</v>
      </c>
      <c r="D47" s="3">
        <v>9500</v>
      </c>
      <c r="E47" s="3">
        <v>4530</v>
      </c>
      <c r="F47" s="14">
        <f>(E47/D47)*100</f>
        <v>47.684210526315788</v>
      </c>
      <c r="G47" s="3" t="s">
        <v>14</v>
      </c>
      <c r="H47" s="3">
        <v>48</v>
      </c>
      <c r="I47" s="5">
        <f t="shared" si="0"/>
        <v>94.375</v>
      </c>
      <c r="J47" s="3" t="s">
        <v>21</v>
      </c>
      <c r="K47" s="3" t="s">
        <v>22</v>
      </c>
      <c r="L47" s="3">
        <v>1478062800</v>
      </c>
      <c r="M47" s="3">
        <v>1479362400</v>
      </c>
      <c r="N47" s="11">
        <f xml:space="preserve"> (((L47/60)/60)/24)+DATE(1970,1,1)</f>
        <v>42676.208333333328</v>
      </c>
      <c r="O47" s="10">
        <f xml:space="preserve"> (((M47/60)/60)/24)+DATE(1970,1,1)</f>
        <v>42691.25</v>
      </c>
      <c r="P47" s="3" t="b">
        <v>0</v>
      </c>
      <c r="Q47" s="3" t="b">
        <v>1</v>
      </c>
      <c r="R47" s="3" t="s">
        <v>33</v>
      </c>
      <c r="S47" s="7" t="s">
        <v>18402</v>
      </c>
      <c r="T47" s="3" t="s">
        <v>18403</v>
      </c>
    </row>
    <row r="48" spans="1:20" s="3" customFormat="1" x14ac:dyDescent="0.3">
      <c r="A48" s="3">
        <v>46</v>
      </c>
      <c r="B48" s="3" t="s">
        <v>138</v>
      </c>
      <c r="C48" s="3" t="s">
        <v>139</v>
      </c>
      <c r="D48" s="3">
        <v>3700</v>
      </c>
      <c r="E48" s="3">
        <v>4247</v>
      </c>
      <c r="F48" s="14">
        <f>(E48/D48)*100</f>
        <v>114.78378378378378</v>
      </c>
      <c r="G48" s="3" t="s">
        <v>20</v>
      </c>
      <c r="H48" s="3">
        <v>92</v>
      </c>
      <c r="I48" s="5">
        <f t="shared" si="0"/>
        <v>46.163043478260867</v>
      </c>
      <c r="J48" s="3" t="s">
        <v>21</v>
      </c>
      <c r="K48" s="3" t="s">
        <v>22</v>
      </c>
      <c r="L48" s="3">
        <v>1278565200</v>
      </c>
      <c r="M48" s="3">
        <v>1280552400</v>
      </c>
      <c r="N48" s="11">
        <f xml:space="preserve"> (((L48/60)/60)/24)+DATE(1970,1,1)</f>
        <v>40367.208333333336</v>
      </c>
      <c r="O48" s="10">
        <f xml:space="preserve"> (((M48/60)/60)/24)+DATE(1970,1,1)</f>
        <v>40390.208333333336</v>
      </c>
      <c r="P48" s="3" t="b">
        <v>0</v>
      </c>
      <c r="Q48" s="3" t="b">
        <v>0</v>
      </c>
      <c r="R48" s="3" t="s">
        <v>23</v>
      </c>
      <c r="S48" s="7" t="s">
        <v>18398</v>
      </c>
      <c r="T48" s="3" t="s">
        <v>18399</v>
      </c>
    </row>
    <row r="49" spans="1:20" s="3" customFormat="1" x14ac:dyDescent="0.3">
      <c r="A49" s="3">
        <v>47</v>
      </c>
      <c r="B49" s="3" t="s">
        <v>140</v>
      </c>
      <c r="C49" s="3" t="s">
        <v>141</v>
      </c>
      <c r="D49" s="3">
        <v>1500</v>
      </c>
      <c r="E49" s="3">
        <v>7129</v>
      </c>
      <c r="F49" s="14">
        <f>(E49/D49)*100</f>
        <v>475.26666666666665</v>
      </c>
      <c r="G49" s="3" t="s">
        <v>20</v>
      </c>
      <c r="H49" s="3">
        <v>149</v>
      </c>
      <c r="I49" s="5">
        <f t="shared" si="0"/>
        <v>47.845637583892618</v>
      </c>
      <c r="J49" s="3" t="s">
        <v>21</v>
      </c>
      <c r="K49" s="3" t="s">
        <v>22</v>
      </c>
      <c r="L49" s="3">
        <v>1396069200</v>
      </c>
      <c r="M49" s="3">
        <v>1398661200</v>
      </c>
      <c r="N49" s="11">
        <f xml:space="preserve"> (((L49/60)/60)/24)+DATE(1970,1,1)</f>
        <v>41727.208333333336</v>
      </c>
      <c r="O49" s="10">
        <f xml:space="preserve"> (((M49/60)/60)/24)+DATE(1970,1,1)</f>
        <v>41757.208333333336</v>
      </c>
      <c r="P49" s="3" t="b">
        <v>0</v>
      </c>
      <c r="Q49" s="3" t="b">
        <v>0</v>
      </c>
      <c r="R49" s="3" t="s">
        <v>33</v>
      </c>
      <c r="S49" s="7" t="s">
        <v>18402</v>
      </c>
      <c r="T49" s="3" t="s">
        <v>18403</v>
      </c>
    </row>
    <row r="50" spans="1:20" s="3" customFormat="1" x14ac:dyDescent="0.3">
      <c r="A50" s="3">
        <v>48</v>
      </c>
      <c r="B50" s="3" t="s">
        <v>142</v>
      </c>
      <c r="C50" s="3" t="s">
        <v>143</v>
      </c>
      <c r="D50" s="3">
        <v>33300</v>
      </c>
      <c r="E50" s="3">
        <v>128862</v>
      </c>
      <c r="F50" s="14">
        <f>(E50/D50)*100</f>
        <v>386.97297297297297</v>
      </c>
      <c r="G50" s="3" t="s">
        <v>20</v>
      </c>
      <c r="H50" s="3">
        <v>2431</v>
      </c>
      <c r="I50" s="5">
        <f t="shared" si="0"/>
        <v>53.007815713698065</v>
      </c>
      <c r="J50" s="3" t="s">
        <v>21</v>
      </c>
      <c r="K50" s="3" t="s">
        <v>22</v>
      </c>
      <c r="L50" s="3">
        <v>1435208400</v>
      </c>
      <c r="M50" s="3">
        <v>1436245200</v>
      </c>
      <c r="N50" s="11">
        <f xml:space="preserve"> (((L50/60)/60)/24)+DATE(1970,1,1)</f>
        <v>42180.208333333328</v>
      </c>
      <c r="O50" s="10">
        <f xml:space="preserve"> (((M50/60)/60)/24)+DATE(1970,1,1)</f>
        <v>42192.208333333328</v>
      </c>
      <c r="P50" s="3" t="b">
        <v>0</v>
      </c>
      <c r="Q50" s="3" t="b">
        <v>0</v>
      </c>
      <c r="R50" s="3" t="s">
        <v>33</v>
      </c>
      <c r="S50" s="7" t="s">
        <v>18402</v>
      </c>
      <c r="T50" s="3" t="s">
        <v>18403</v>
      </c>
    </row>
    <row r="51" spans="1:20" s="3" customFormat="1" x14ac:dyDescent="0.3">
      <c r="A51" s="3">
        <v>49</v>
      </c>
      <c r="B51" s="3" t="s">
        <v>144</v>
      </c>
      <c r="C51" s="3" t="s">
        <v>145</v>
      </c>
      <c r="D51" s="3">
        <v>7200</v>
      </c>
      <c r="E51" s="3">
        <v>13653</v>
      </c>
      <c r="F51" s="14">
        <f>(E51/D51)*100</f>
        <v>189.625</v>
      </c>
      <c r="G51" s="3" t="s">
        <v>20</v>
      </c>
      <c r="H51" s="3">
        <v>303</v>
      </c>
      <c r="I51" s="5">
        <f t="shared" si="0"/>
        <v>45.059405940594061</v>
      </c>
      <c r="J51" s="3" t="s">
        <v>21</v>
      </c>
      <c r="K51" s="3" t="s">
        <v>22</v>
      </c>
      <c r="L51" s="3">
        <v>1571547600</v>
      </c>
      <c r="M51" s="3">
        <v>1575439200</v>
      </c>
      <c r="N51" s="11">
        <f xml:space="preserve"> (((L51/60)/60)/24)+DATE(1970,1,1)</f>
        <v>43758.208333333328</v>
      </c>
      <c r="O51" s="10">
        <f xml:space="preserve"> (((M51/60)/60)/24)+DATE(1970,1,1)</f>
        <v>43803.25</v>
      </c>
      <c r="P51" s="3" t="b">
        <v>0</v>
      </c>
      <c r="Q51" s="3" t="b">
        <v>0</v>
      </c>
      <c r="R51" s="3" t="s">
        <v>23</v>
      </c>
      <c r="S51" s="7" t="s">
        <v>18398</v>
      </c>
      <c r="T51" s="3" t="s">
        <v>18399</v>
      </c>
    </row>
    <row r="52" spans="1:20" s="3" customFormat="1" x14ac:dyDescent="0.3">
      <c r="A52" s="3">
        <v>50</v>
      </c>
      <c r="B52" s="3" t="s">
        <v>146</v>
      </c>
      <c r="C52" s="3" t="s">
        <v>147</v>
      </c>
      <c r="D52" s="3">
        <v>100</v>
      </c>
      <c r="E52" s="3">
        <v>2</v>
      </c>
      <c r="F52" s="14">
        <f>(E52/D52)*100</f>
        <v>2</v>
      </c>
      <c r="G52" s="3" t="s">
        <v>14</v>
      </c>
      <c r="H52" s="3">
        <v>1</v>
      </c>
      <c r="I52" s="5">
        <f t="shared" si="0"/>
        <v>2</v>
      </c>
      <c r="J52" s="3" t="s">
        <v>107</v>
      </c>
      <c r="K52" s="3" t="s">
        <v>108</v>
      </c>
      <c r="L52" s="3">
        <v>1375333200</v>
      </c>
      <c r="M52" s="3">
        <v>1377752400</v>
      </c>
      <c r="N52" s="11">
        <f xml:space="preserve"> (((L52/60)/60)/24)+DATE(1970,1,1)</f>
        <v>41487.208333333336</v>
      </c>
      <c r="O52" s="10">
        <f xml:space="preserve"> (((M52/60)/60)/24)+DATE(1970,1,1)</f>
        <v>41515.208333333336</v>
      </c>
      <c r="P52" s="3" t="b">
        <v>0</v>
      </c>
      <c r="Q52" s="3" t="b">
        <v>0</v>
      </c>
      <c r="R52" s="3" t="s">
        <v>148</v>
      </c>
      <c r="S52" s="7" t="s">
        <v>18398</v>
      </c>
      <c r="T52" s="3" t="s">
        <v>18420</v>
      </c>
    </row>
    <row r="53" spans="1:20" s="3" customFormat="1" x14ac:dyDescent="0.3">
      <c r="A53" s="3">
        <v>51</v>
      </c>
      <c r="B53" s="3" t="s">
        <v>149</v>
      </c>
      <c r="C53" s="3" t="s">
        <v>150</v>
      </c>
      <c r="D53" s="3">
        <v>158100</v>
      </c>
      <c r="E53" s="3">
        <v>145243</v>
      </c>
      <c r="F53" s="14">
        <f>(E53/D53)*100</f>
        <v>91.867805186590772</v>
      </c>
      <c r="G53" s="3" t="s">
        <v>14</v>
      </c>
      <c r="H53" s="3">
        <v>1467</v>
      </c>
      <c r="I53" s="5">
        <f t="shared" si="0"/>
        <v>99.006816632583508</v>
      </c>
      <c r="J53" s="3" t="s">
        <v>40</v>
      </c>
      <c r="K53" s="3" t="s">
        <v>41</v>
      </c>
      <c r="L53" s="3">
        <v>1332824400</v>
      </c>
      <c r="M53" s="3">
        <v>1334206800</v>
      </c>
      <c r="N53" s="11">
        <f xml:space="preserve"> (((L53/60)/60)/24)+DATE(1970,1,1)</f>
        <v>40995.208333333336</v>
      </c>
      <c r="O53" s="10">
        <f xml:space="preserve"> (((M53/60)/60)/24)+DATE(1970,1,1)</f>
        <v>41011.208333333336</v>
      </c>
      <c r="P53" s="3" t="b">
        <v>0</v>
      </c>
      <c r="Q53" s="3" t="b">
        <v>1</v>
      </c>
      <c r="R53" s="3" t="s">
        <v>65</v>
      </c>
      <c r="S53" s="7" t="s">
        <v>18400</v>
      </c>
      <c r="T53" s="3" t="s">
        <v>18409</v>
      </c>
    </row>
    <row r="54" spans="1:20" s="3" customFormat="1" x14ac:dyDescent="0.3">
      <c r="A54" s="3">
        <v>52</v>
      </c>
      <c r="B54" s="3" t="s">
        <v>151</v>
      </c>
      <c r="C54" s="3" t="s">
        <v>152</v>
      </c>
      <c r="D54" s="3">
        <v>7200</v>
      </c>
      <c r="E54" s="3">
        <v>2459</v>
      </c>
      <c r="F54" s="14">
        <f>(E54/D54)*100</f>
        <v>34.152777777777779</v>
      </c>
      <c r="G54" s="3" t="s">
        <v>14</v>
      </c>
      <c r="H54" s="3">
        <v>75</v>
      </c>
      <c r="I54" s="5">
        <f t="shared" si="0"/>
        <v>32.786666666666669</v>
      </c>
      <c r="J54" s="3" t="s">
        <v>21</v>
      </c>
      <c r="K54" s="3" t="s">
        <v>22</v>
      </c>
      <c r="L54" s="3">
        <v>1284526800</v>
      </c>
      <c r="M54" s="3">
        <v>1284872400</v>
      </c>
      <c r="N54" s="11">
        <f xml:space="preserve"> (((L54/60)/60)/24)+DATE(1970,1,1)</f>
        <v>40436.208333333336</v>
      </c>
      <c r="O54" s="10">
        <f xml:space="preserve"> (((M54/60)/60)/24)+DATE(1970,1,1)</f>
        <v>40440.208333333336</v>
      </c>
      <c r="P54" s="3" t="b">
        <v>0</v>
      </c>
      <c r="Q54" s="3" t="b">
        <v>0</v>
      </c>
      <c r="R54" s="3" t="s">
        <v>33</v>
      </c>
      <c r="S54" s="7" t="s">
        <v>18402</v>
      </c>
      <c r="T54" s="3" t="s">
        <v>18403</v>
      </c>
    </row>
    <row r="55" spans="1:20" s="3" customFormat="1" x14ac:dyDescent="0.3">
      <c r="A55" s="3">
        <v>53</v>
      </c>
      <c r="B55" s="3" t="s">
        <v>153</v>
      </c>
      <c r="C55" s="3" t="s">
        <v>154</v>
      </c>
      <c r="D55" s="3">
        <v>8800</v>
      </c>
      <c r="E55" s="3">
        <v>12356</v>
      </c>
      <c r="F55" s="14">
        <f>(E55/D55)*100</f>
        <v>140.40909090909091</v>
      </c>
      <c r="G55" s="3" t="s">
        <v>20</v>
      </c>
      <c r="H55" s="3">
        <v>209</v>
      </c>
      <c r="I55" s="5">
        <f t="shared" si="0"/>
        <v>59.119617224880386</v>
      </c>
      <c r="J55" s="3" t="s">
        <v>21</v>
      </c>
      <c r="K55" s="3" t="s">
        <v>22</v>
      </c>
      <c r="L55" s="3">
        <v>1400562000</v>
      </c>
      <c r="M55" s="3">
        <v>1403931600</v>
      </c>
      <c r="N55" s="11">
        <f xml:space="preserve"> (((L55/60)/60)/24)+DATE(1970,1,1)</f>
        <v>41779.208333333336</v>
      </c>
      <c r="O55" s="10">
        <f xml:space="preserve"> (((M55/60)/60)/24)+DATE(1970,1,1)</f>
        <v>41818.208333333336</v>
      </c>
      <c r="P55" s="3" t="b">
        <v>0</v>
      </c>
      <c r="Q55" s="3" t="b">
        <v>0</v>
      </c>
      <c r="R55" s="3" t="s">
        <v>53</v>
      </c>
      <c r="S55" s="7" t="s">
        <v>18404</v>
      </c>
      <c r="T55" s="3" t="s">
        <v>18407</v>
      </c>
    </row>
    <row r="56" spans="1:20" s="3" customFormat="1" x14ac:dyDescent="0.3">
      <c r="A56" s="3">
        <v>54</v>
      </c>
      <c r="B56" s="3" t="s">
        <v>155</v>
      </c>
      <c r="C56" s="3" t="s">
        <v>156</v>
      </c>
      <c r="D56" s="3">
        <v>6000</v>
      </c>
      <c r="E56" s="3">
        <v>5392</v>
      </c>
      <c r="F56" s="14">
        <f>(E56/D56)*100</f>
        <v>89.86666666666666</v>
      </c>
      <c r="G56" s="3" t="s">
        <v>14</v>
      </c>
      <c r="H56" s="3">
        <v>120</v>
      </c>
      <c r="I56" s="5">
        <f t="shared" si="0"/>
        <v>44.93333333333333</v>
      </c>
      <c r="J56" s="3" t="s">
        <v>21</v>
      </c>
      <c r="K56" s="3" t="s">
        <v>22</v>
      </c>
      <c r="L56" s="3">
        <v>1520748000</v>
      </c>
      <c r="M56" s="3">
        <v>1521262800</v>
      </c>
      <c r="N56" s="11">
        <f xml:space="preserve"> (((L56/60)/60)/24)+DATE(1970,1,1)</f>
        <v>43170.25</v>
      </c>
      <c r="O56" s="10">
        <f xml:space="preserve"> (((M56/60)/60)/24)+DATE(1970,1,1)</f>
        <v>43176.208333333328</v>
      </c>
      <c r="P56" s="3" t="b">
        <v>0</v>
      </c>
      <c r="Q56" s="3" t="b">
        <v>0</v>
      </c>
      <c r="R56" s="3" t="s">
        <v>65</v>
      </c>
      <c r="S56" s="7" t="s">
        <v>18400</v>
      </c>
      <c r="T56" s="3" t="s">
        <v>18409</v>
      </c>
    </row>
    <row r="57" spans="1:20" s="3" customFormat="1" x14ac:dyDescent="0.3">
      <c r="A57" s="3">
        <v>55</v>
      </c>
      <c r="B57" s="3" t="s">
        <v>157</v>
      </c>
      <c r="C57" s="3" t="s">
        <v>158</v>
      </c>
      <c r="D57" s="3">
        <v>6600</v>
      </c>
      <c r="E57" s="3">
        <v>11746</v>
      </c>
      <c r="F57" s="14">
        <f>(E57/D57)*100</f>
        <v>177.96969696969697</v>
      </c>
      <c r="G57" s="3" t="s">
        <v>20</v>
      </c>
      <c r="H57" s="3">
        <v>131</v>
      </c>
      <c r="I57" s="5">
        <f t="shared" si="0"/>
        <v>89.664122137404576</v>
      </c>
      <c r="J57" s="3" t="s">
        <v>21</v>
      </c>
      <c r="K57" s="3" t="s">
        <v>22</v>
      </c>
      <c r="L57" s="3">
        <v>1532926800</v>
      </c>
      <c r="M57" s="3">
        <v>1533358800</v>
      </c>
      <c r="N57" s="11">
        <f xml:space="preserve"> (((L57/60)/60)/24)+DATE(1970,1,1)</f>
        <v>43311.208333333328</v>
      </c>
      <c r="O57" s="10">
        <f xml:space="preserve"> (((M57/60)/60)/24)+DATE(1970,1,1)</f>
        <v>43316.208333333328</v>
      </c>
      <c r="P57" s="3" t="b">
        <v>0</v>
      </c>
      <c r="Q57" s="3" t="b">
        <v>0</v>
      </c>
      <c r="R57" s="3" t="s">
        <v>159</v>
      </c>
      <c r="S57" s="7" t="s">
        <v>18398</v>
      </c>
      <c r="T57" s="3" t="s">
        <v>18421</v>
      </c>
    </row>
    <row r="58" spans="1:20" s="3" customFormat="1" x14ac:dyDescent="0.3">
      <c r="A58" s="3">
        <v>56</v>
      </c>
      <c r="B58" s="3" t="s">
        <v>160</v>
      </c>
      <c r="C58" s="3" t="s">
        <v>161</v>
      </c>
      <c r="D58" s="3">
        <v>8000</v>
      </c>
      <c r="E58" s="3">
        <v>11493</v>
      </c>
      <c r="F58" s="14">
        <f>(E58/D58)*100</f>
        <v>143.66249999999999</v>
      </c>
      <c r="G58" s="3" t="s">
        <v>20</v>
      </c>
      <c r="H58" s="3">
        <v>164</v>
      </c>
      <c r="I58" s="5">
        <f t="shared" si="0"/>
        <v>70.079268292682926</v>
      </c>
      <c r="J58" s="3" t="s">
        <v>21</v>
      </c>
      <c r="K58" s="3" t="s">
        <v>22</v>
      </c>
      <c r="L58" s="3">
        <v>1420869600</v>
      </c>
      <c r="M58" s="3">
        <v>1421474400</v>
      </c>
      <c r="N58" s="11">
        <f xml:space="preserve"> (((L58/60)/60)/24)+DATE(1970,1,1)</f>
        <v>42014.25</v>
      </c>
      <c r="O58" s="10">
        <f xml:space="preserve"> (((M58/60)/60)/24)+DATE(1970,1,1)</f>
        <v>42021.25</v>
      </c>
      <c r="P58" s="3" t="b">
        <v>0</v>
      </c>
      <c r="Q58" s="3" t="b">
        <v>0</v>
      </c>
      <c r="R58" s="3" t="s">
        <v>65</v>
      </c>
      <c r="S58" s="7" t="s">
        <v>18400</v>
      </c>
      <c r="T58" s="3" t="s">
        <v>18409</v>
      </c>
    </row>
    <row r="59" spans="1:20" s="3" customFormat="1" x14ac:dyDescent="0.3">
      <c r="A59" s="3">
        <v>57</v>
      </c>
      <c r="B59" s="3" t="s">
        <v>162</v>
      </c>
      <c r="C59" s="3" t="s">
        <v>163</v>
      </c>
      <c r="D59" s="3">
        <v>2900</v>
      </c>
      <c r="E59" s="3">
        <v>6243</v>
      </c>
      <c r="F59" s="14">
        <f>(E59/D59)*100</f>
        <v>215.27586206896552</v>
      </c>
      <c r="G59" s="3" t="s">
        <v>20</v>
      </c>
      <c r="H59" s="3">
        <v>201</v>
      </c>
      <c r="I59" s="5">
        <f t="shared" si="0"/>
        <v>31.059701492537314</v>
      </c>
      <c r="J59" s="3" t="s">
        <v>21</v>
      </c>
      <c r="K59" s="3" t="s">
        <v>22</v>
      </c>
      <c r="L59" s="3">
        <v>1504242000</v>
      </c>
      <c r="M59" s="3">
        <v>1505278800</v>
      </c>
      <c r="N59" s="11">
        <f xml:space="preserve"> (((L59/60)/60)/24)+DATE(1970,1,1)</f>
        <v>42979.208333333328</v>
      </c>
      <c r="O59" s="10">
        <f xml:space="preserve"> (((M59/60)/60)/24)+DATE(1970,1,1)</f>
        <v>42991.208333333328</v>
      </c>
      <c r="P59" s="3" t="b">
        <v>0</v>
      </c>
      <c r="Q59" s="3" t="b">
        <v>0</v>
      </c>
      <c r="R59" s="3" t="s">
        <v>89</v>
      </c>
      <c r="S59" s="7" t="s">
        <v>18413</v>
      </c>
      <c r="T59" s="3" t="s">
        <v>18414</v>
      </c>
    </row>
    <row r="60" spans="1:20" s="3" customFormat="1" x14ac:dyDescent="0.3">
      <c r="A60" s="3">
        <v>58</v>
      </c>
      <c r="B60" s="3" t="s">
        <v>164</v>
      </c>
      <c r="C60" s="3" t="s">
        <v>165</v>
      </c>
      <c r="D60" s="3">
        <v>2700</v>
      </c>
      <c r="E60" s="3">
        <v>6132</v>
      </c>
      <c r="F60" s="14">
        <f>(E60/D60)*100</f>
        <v>227.11111111111114</v>
      </c>
      <c r="G60" s="3" t="s">
        <v>20</v>
      </c>
      <c r="H60" s="3">
        <v>211</v>
      </c>
      <c r="I60" s="5">
        <f t="shared" si="0"/>
        <v>29.061611374407583</v>
      </c>
      <c r="J60" s="3" t="s">
        <v>21</v>
      </c>
      <c r="K60" s="3" t="s">
        <v>22</v>
      </c>
      <c r="L60" s="3">
        <v>1442811600</v>
      </c>
      <c r="M60" s="3">
        <v>1443934800</v>
      </c>
      <c r="N60" s="11">
        <f xml:space="preserve"> (((L60/60)/60)/24)+DATE(1970,1,1)</f>
        <v>42268.208333333328</v>
      </c>
      <c r="O60" s="10">
        <f xml:space="preserve"> (((M60/60)/60)/24)+DATE(1970,1,1)</f>
        <v>42281.208333333328</v>
      </c>
      <c r="P60" s="3" t="b">
        <v>0</v>
      </c>
      <c r="Q60" s="3" t="b">
        <v>0</v>
      </c>
      <c r="R60" s="3" t="s">
        <v>33</v>
      </c>
      <c r="S60" s="7" t="s">
        <v>18402</v>
      </c>
      <c r="T60" s="3" t="s">
        <v>18403</v>
      </c>
    </row>
    <row r="61" spans="1:20" s="3" customFormat="1" x14ac:dyDescent="0.3">
      <c r="A61" s="3">
        <v>59</v>
      </c>
      <c r="B61" s="3" t="s">
        <v>166</v>
      </c>
      <c r="C61" s="3" t="s">
        <v>167</v>
      </c>
      <c r="D61" s="3">
        <v>1400</v>
      </c>
      <c r="E61" s="3">
        <v>3851</v>
      </c>
      <c r="F61" s="14">
        <f>(E61/D61)*100</f>
        <v>275.07142857142861</v>
      </c>
      <c r="G61" s="3" t="s">
        <v>20</v>
      </c>
      <c r="H61" s="3">
        <v>128</v>
      </c>
      <c r="I61" s="5">
        <f t="shared" si="0"/>
        <v>30.0859375</v>
      </c>
      <c r="J61" s="3" t="s">
        <v>21</v>
      </c>
      <c r="K61" s="3" t="s">
        <v>22</v>
      </c>
      <c r="L61" s="3">
        <v>1497243600</v>
      </c>
      <c r="M61" s="3">
        <v>1498539600</v>
      </c>
      <c r="N61" s="11">
        <f xml:space="preserve"> (((L61/60)/60)/24)+DATE(1970,1,1)</f>
        <v>42898.208333333328</v>
      </c>
      <c r="O61" s="10">
        <f xml:space="preserve"> (((M61/60)/60)/24)+DATE(1970,1,1)</f>
        <v>42913.208333333328</v>
      </c>
      <c r="P61" s="3" t="b">
        <v>0</v>
      </c>
      <c r="Q61" s="3" t="b">
        <v>1</v>
      </c>
      <c r="R61" s="3" t="s">
        <v>33</v>
      </c>
      <c r="S61" s="7" t="s">
        <v>18402</v>
      </c>
      <c r="T61" s="3" t="s">
        <v>18403</v>
      </c>
    </row>
    <row r="62" spans="1:20" s="3" customFormat="1" x14ac:dyDescent="0.3">
      <c r="A62" s="3">
        <v>60</v>
      </c>
      <c r="B62" s="3" t="s">
        <v>168</v>
      </c>
      <c r="C62" s="3" t="s">
        <v>169</v>
      </c>
      <c r="D62" s="3">
        <v>94200</v>
      </c>
      <c r="E62" s="3">
        <v>135997</v>
      </c>
      <c r="F62" s="14">
        <f>(E62/D62)*100</f>
        <v>144.37048832271762</v>
      </c>
      <c r="G62" s="3" t="s">
        <v>20</v>
      </c>
      <c r="H62" s="3">
        <v>1600</v>
      </c>
      <c r="I62" s="5">
        <f t="shared" si="0"/>
        <v>84.998125000000002</v>
      </c>
      <c r="J62" s="3" t="s">
        <v>15</v>
      </c>
      <c r="K62" s="3" t="s">
        <v>16</v>
      </c>
      <c r="L62" s="3">
        <v>1342501200</v>
      </c>
      <c r="M62" s="3">
        <v>1342760400</v>
      </c>
      <c r="N62" s="11">
        <f xml:space="preserve"> (((L62/60)/60)/24)+DATE(1970,1,1)</f>
        <v>41107.208333333336</v>
      </c>
      <c r="O62" s="10">
        <f xml:space="preserve"> (((M62/60)/60)/24)+DATE(1970,1,1)</f>
        <v>41110.208333333336</v>
      </c>
      <c r="P62" s="3" t="b">
        <v>0</v>
      </c>
      <c r="Q62" s="3" t="b">
        <v>0</v>
      </c>
      <c r="R62" s="3" t="s">
        <v>33</v>
      </c>
      <c r="S62" s="7" t="s">
        <v>18402</v>
      </c>
      <c r="T62" s="3" t="s">
        <v>18403</v>
      </c>
    </row>
    <row r="63" spans="1:20" s="3" customFormat="1" x14ac:dyDescent="0.3">
      <c r="A63" s="3">
        <v>61</v>
      </c>
      <c r="B63" s="3" t="s">
        <v>170</v>
      </c>
      <c r="C63" s="3" t="s">
        <v>171</v>
      </c>
      <c r="D63" s="3">
        <v>199200</v>
      </c>
      <c r="E63" s="3">
        <v>184750</v>
      </c>
      <c r="F63" s="14">
        <f>(E63/D63)*100</f>
        <v>92.74598393574297</v>
      </c>
      <c r="G63" s="3" t="s">
        <v>14</v>
      </c>
      <c r="H63" s="3">
        <v>2253</v>
      </c>
      <c r="I63" s="5">
        <f t="shared" si="0"/>
        <v>82.001775410563695</v>
      </c>
      <c r="J63" s="3" t="s">
        <v>15</v>
      </c>
      <c r="K63" s="3" t="s">
        <v>16</v>
      </c>
      <c r="L63" s="3">
        <v>1298268000</v>
      </c>
      <c r="M63" s="3">
        <v>1301720400</v>
      </c>
      <c r="N63" s="11">
        <f xml:space="preserve"> (((L63/60)/60)/24)+DATE(1970,1,1)</f>
        <v>40595.25</v>
      </c>
      <c r="O63" s="10">
        <f xml:space="preserve"> (((M63/60)/60)/24)+DATE(1970,1,1)</f>
        <v>40635.208333333336</v>
      </c>
      <c r="P63" s="3" t="b">
        <v>0</v>
      </c>
      <c r="Q63" s="3" t="b">
        <v>0</v>
      </c>
      <c r="R63" s="3" t="s">
        <v>33</v>
      </c>
      <c r="S63" s="7" t="s">
        <v>18402</v>
      </c>
      <c r="T63" s="3" t="s">
        <v>18403</v>
      </c>
    </row>
    <row r="64" spans="1:20" s="3" customFormat="1" x14ac:dyDescent="0.3">
      <c r="A64" s="3">
        <v>62</v>
      </c>
      <c r="B64" s="3" t="s">
        <v>172</v>
      </c>
      <c r="C64" s="3" t="s">
        <v>173</v>
      </c>
      <c r="D64" s="3">
        <v>2000</v>
      </c>
      <c r="E64" s="3">
        <v>14452</v>
      </c>
      <c r="F64" s="14">
        <f>(E64/D64)*100</f>
        <v>722.6</v>
      </c>
      <c r="G64" s="3" t="s">
        <v>20</v>
      </c>
      <c r="H64" s="3">
        <v>249</v>
      </c>
      <c r="I64" s="5">
        <f t="shared" si="0"/>
        <v>58.040160642570278</v>
      </c>
      <c r="J64" s="3" t="s">
        <v>21</v>
      </c>
      <c r="K64" s="3" t="s">
        <v>22</v>
      </c>
      <c r="L64" s="3">
        <v>1433480400</v>
      </c>
      <c r="M64" s="3">
        <v>1433566800</v>
      </c>
      <c r="N64" s="11">
        <f xml:space="preserve"> (((L64/60)/60)/24)+DATE(1970,1,1)</f>
        <v>42160.208333333328</v>
      </c>
      <c r="O64" s="10">
        <f xml:space="preserve"> (((M64/60)/60)/24)+DATE(1970,1,1)</f>
        <v>42161.208333333328</v>
      </c>
      <c r="P64" s="3" t="b">
        <v>0</v>
      </c>
      <c r="Q64" s="3" t="b">
        <v>0</v>
      </c>
      <c r="R64" s="3" t="s">
        <v>28</v>
      </c>
      <c r="S64" s="7" t="s">
        <v>18400</v>
      </c>
      <c r="T64" s="3" t="s">
        <v>18401</v>
      </c>
    </row>
    <row r="65" spans="1:20" s="3" customFormat="1" x14ac:dyDescent="0.3">
      <c r="A65" s="3">
        <v>63</v>
      </c>
      <c r="B65" s="3" t="s">
        <v>174</v>
      </c>
      <c r="C65" s="3" t="s">
        <v>175</v>
      </c>
      <c r="D65" s="3">
        <v>4700</v>
      </c>
      <c r="E65" s="3">
        <v>557</v>
      </c>
      <c r="F65" s="14">
        <f>(E65/D65)*100</f>
        <v>11.851063829787234</v>
      </c>
      <c r="G65" s="3" t="s">
        <v>14</v>
      </c>
      <c r="H65" s="3">
        <v>5</v>
      </c>
      <c r="I65" s="5">
        <f t="shared" si="0"/>
        <v>111.4</v>
      </c>
      <c r="J65" s="3" t="s">
        <v>21</v>
      </c>
      <c r="K65" s="3" t="s">
        <v>22</v>
      </c>
      <c r="L65" s="3">
        <v>1493355600</v>
      </c>
      <c r="M65" s="3">
        <v>1493874000</v>
      </c>
      <c r="N65" s="11">
        <f xml:space="preserve"> (((L65/60)/60)/24)+DATE(1970,1,1)</f>
        <v>42853.208333333328</v>
      </c>
      <c r="O65" s="10">
        <f xml:space="preserve"> (((M65/60)/60)/24)+DATE(1970,1,1)</f>
        <v>42859.208333333328</v>
      </c>
      <c r="P65" s="3" t="b">
        <v>0</v>
      </c>
      <c r="Q65" s="3" t="b">
        <v>0</v>
      </c>
      <c r="R65" s="3" t="s">
        <v>33</v>
      </c>
      <c r="S65" s="7" t="s">
        <v>18402</v>
      </c>
      <c r="T65" s="3" t="s">
        <v>18403</v>
      </c>
    </row>
    <row r="66" spans="1:20" s="3" customFormat="1" x14ac:dyDescent="0.3">
      <c r="A66" s="3">
        <v>64</v>
      </c>
      <c r="B66" s="3" t="s">
        <v>176</v>
      </c>
      <c r="C66" s="3" t="s">
        <v>177</v>
      </c>
      <c r="D66" s="3">
        <v>2800</v>
      </c>
      <c r="E66" s="3">
        <v>2734</v>
      </c>
      <c r="F66" s="14">
        <f>(E66/D66)*100</f>
        <v>97.642857142857139</v>
      </c>
      <c r="G66" s="3" t="s">
        <v>14</v>
      </c>
      <c r="H66" s="3">
        <v>38</v>
      </c>
      <c r="I66" s="5">
        <f t="shared" si="0"/>
        <v>71.94736842105263</v>
      </c>
      <c r="J66" s="3" t="s">
        <v>21</v>
      </c>
      <c r="K66" s="3" t="s">
        <v>22</v>
      </c>
      <c r="L66" s="3">
        <v>1530507600</v>
      </c>
      <c r="M66" s="3">
        <v>1531803600</v>
      </c>
      <c r="N66" s="11">
        <f xml:space="preserve"> (((L66/60)/60)/24)+DATE(1970,1,1)</f>
        <v>43283.208333333328</v>
      </c>
      <c r="O66" s="10">
        <f xml:space="preserve"> (((M66/60)/60)/24)+DATE(1970,1,1)</f>
        <v>43298.208333333328</v>
      </c>
      <c r="P66" s="3" t="b">
        <v>0</v>
      </c>
      <c r="Q66" s="3" t="b">
        <v>1</v>
      </c>
      <c r="R66" s="3" t="s">
        <v>28</v>
      </c>
      <c r="S66" s="7" t="s">
        <v>18400</v>
      </c>
      <c r="T66" s="3" t="s">
        <v>18401</v>
      </c>
    </row>
    <row r="67" spans="1:20" s="3" customFormat="1" x14ac:dyDescent="0.3">
      <c r="A67" s="3">
        <v>65</v>
      </c>
      <c r="B67" s="3" t="s">
        <v>178</v>
      </c>
      <c r="C67" s="3" t="s">
        <v>179</v>
      </c>
      <c r="D67" s="3">
        <v>6100</v>
      </c>
      <c r="E67" s="3">
        <v>14405</v>
      </c>
      <c r="F67" s="14">
        <f>(E67/D67)*100</f>
        <v>236.14754098360655</v>
      </c>
      <c r="G67" s="3" t="s">
        <v>20</v>
      </c>
      <c r="H67" s="3">
        <v>236</v>
      </c>
      <c r="I67" s="5">
        <f t="shared" ref="I67:I130" si="1">IFERROR(E67/H67,0)</f>
        <v>61.038135593220339</v>
      </c>
      <c r="J67" s="3" t="s">
        <v>21</v>
      </c>
      <c r="K67" s="3" t="s">
        <v>22</v>
      </c>
      <c r="L67" s="3">
        <v>1296108000</v>
      </c>
      <c r="M67" s="3">
        <v>1296712800</v>
      </c>
      <c r="N67" s="11">
        <f xml:space="preserve"> (((L67/60)/60)/24)+DATE(1970,1,1)</f>
        <v>40570.25</v>
      </c>
      <c r="O67" s="10">
        <f xml:space="preserve"> (((M67/60)/60)/24)+DATE(1970,1,1)</f>
        <v>40577.25</v>
      </c>
      <c r="P67" s="3" t="b">
        <v>0</v>
      </c>
      <c r="Q67" s="3" t="b">
        <v>0</v>
      </c>
      <c r="R67" s="3" t="s">
        <v>33</v>
      </c>
      <c r="S67" s="7" t="s">
        <v>18402</v>
      </c>
      <c r="T67" s="3" t="s">
        <v>18403</v>
      </c>
    </row>
    <row r="68" spans="1:20" s="3" customFormat="1" x14ac:dyDescent="0.3">
      <c r="A68" s="3">
        <v>66</v>
      </c>
      <c r="B68" s="3" t="s">
        <v>180</v>
      </c>
      <c r="C68" s="3" t="s">
        <v>181</v>
      </c>
      <c r="D68" s="3">
        <v>2900</v>
      </c>
      <c r="E68" s="3">
        <v>1307</v>
      </c>
      <c r="F68" s="14">
        <f>(E68/D68)*100</f>
        <v>45.068965517241381</v>
      </c>
      <c r="G68" s="3" t="s">
        <v>14</v>
      </c>
      <c r="H68" s="3">
        <v>12</v>
      </c>
      <c r="I68" s="5">
        <f t="shared" si="1"/>
        <v>108.91666666666667</v>
      </c>
      <c r="J68" s="3" t="s">
        <v>21</v>
      </c>
      <c r="K68" s="3" t="s">
        <v>22</v>
      </c>
      <c r="L68" s="3">
        <v>1428469200</v>
      </c>
      <c r="M68" s="3">
        <v>1428901200</v>
      </c>
      <c r="N68" s="11">
        <f xml:space="preserve"> (((L68/60)/60)/24)+DATE(1970,1,1)</f>
        <v>42102.208333333328</v>
      </c>
      <c r="O68" s="10">
        <f xml:space="preserve"> (((M68/60)/60)/24)+DATE(1970,1,1)</f>
        <v>42107.208333333328</v>
      </c>
      <c r="P68" s="3" t="b">
        <v>0</v>
      </c>
      <c r="Q68" s="3" t="b">
        <v>1</v>
      </c>
      <c r="R68" s="3" t="s">
        <v>33</v>
      </c>
      <c r="S68" s="7" t="s">
        <v>18402</v>
      </c>
      <c r="T68" s="3" t="s">
        <v>18403</v>
      </c>
    </row>
    <row r="69" spans="1:20" s="3" customFormat="1" x14ac:dyDescent="0.3">
      <c r="A69" s="3">
        <v>67</v>
      </c>
      <c r="B69" s="3" t="s">
        <v>182</v>
      </c>
      <c r="C69" s="3" t="s">
        <v>183</v>
      </c>
      <c r="D69" s="3">
        <v>72600</v>
      </c>
      <c r="E69" s="3">
        <v>117892</v>
      </c>
      <c r="F69" s="14">
        <f>(E69/D69)*100</f>
        <v>162.38567493112947</v>
      </c>
      <c r="G69" s="3" t="s">
        <v>20</v>
      </c>
      <c r="H69" s="3">
        <v>4065</v>
      </c>
      <c r="I69" s="5">
        <f t="shared" si="1"/>
        <v>29.001722017220171</v>
      </c>
      <c r="J69" s="3" t="s">
        <v>40</v>
      </c>
      <c r="K69" s="3" t="s">
        <v>41</v>
      </c>
      <c r="L69" s="3">
        <v>1264399200</v>
      </c>
      <c r="M69" s="3">
        <v>1264831200</v>
      </c>
      <c r="N69" s="11">
        <f xml:space="preserve"> (((L69/60)/60)/24)+DATE(1970,1,1)</f>
        <v>40203.25</v>
      </c>
      <c r="O69" s="10">
        <f xml:space="preserve"> (((M69/60)/60)/24)+DATE(1970,1,1)</f>
        <v>40208.25</v>
      </c>
      <c r="P69" s="3" t="b">
        <v>0</v>
      </c>
      <c r="Q69" s="3" t="b">
        <v>1</v>
      </c>
      <c r="R69" s="3" t="s">
        <v>65</v>
      </c>
      <c r="S69" s="7" t="s">
        <v>18400</v>
      </c>
      <c r="T69" s="3" t="s">
        <v>18409</v>
      </c>
    </row>
    <row r="70" spans="1:20" s="3" customFormat="1" x14ac:dyDescent="0.3">
      <c r="A70" s="3">
        <v>68</v>
      </c>
      <c r="B70" s="3" t="s">
        <v>184</v>
      </c>
      <c r="C70" s="3" t="s">
        <v>185</v>
      </c>
      <c r="D70" s="3">
        <v>5700</v>
      </c>
      <c r="E70" s="3">
        <v>14508</v>
      </c>
      <c r="F70" s="14">
        <f>(E70/D70)*100</f>
        <v>254.52631578947367</v>
      </c>
      <c r="G70" s="3" t="s">
        <v>20</v>
      </c>
      <c r="H70" s="3">
        <v>246</v>
      </c>
      <c r="I70" s="5">
        <f t="shared" si="1"/>
        <v>58.975609756097562</v>
      </c>
      <c r="J70" s="3" t="s">
        <v>107</v>
      </c>
      <c r="K70" s="3" t="s">
        <v>108</v>
      </c>
      <c r="L70" s="3">
        <v>1501131600</v>
      </c>
      <c r="M70" s="3">
        <v>1505192400</v>
      </c>
      <c r="N70" s="11">
        <f xml:space="preserve"> (((L70/60)/60)/24)+DATE(1970,1,1)</f>
        <v>42943.208333333328</v>
      </c>
      <c r="O70" s="10">
        <f xml:space="preserve"> (((M70/60)/60)/24)+DATE(1970,1,1)</f>
        <v>42990.208333333328</v>
      </c>
      <c r="P70" s="3" t="b">
        <v>0</v>
      </c>
      <c r="Q70" s="3" t="b">
        <v>1</v>
      </c>
      <c r="R70" s="3" t="s">
        <v>33</v>
      </c>
      <c r="S70" s="7" t="s">
        <v>18402</v>
      </c>
      <c r="T70" s="3" t="s">
        <v>18403</v>
      </c>
    </row>
    <row r="71" spans="1:20" s="3" customFormat="1" x14ac:dyDescent="0.3">
      <c r="A71" s="3">
        <v>69</v>
      </c>
      <c r="B71" s="3" t="s">
        <v>186</v>
      </c>
      <c r="C71" s="3" t="s">
        <v>187</v>
      </c>
      <c r="D71" s="3">
        <v>7900</v>
      </c>
      <c r="E71" s="3">
        <v>1901</v>
      </c>
      <c r="F71" s="14">
        <f>(E71/D71)*100</f>
        <v>24.063291139240505</v>
      </c>
      <c r="G71" s="3" t="s">
        <v>74</v>
      </c>
      <c r="H71" s="3">
        <v>17</v>
      </c>
      <c r="I71" s="5">
        <f t="shared" si="1"/>
        <v>111.82352941176471</v>
      </c>
      <c r="J71" s="3" t="s">
        <v>21</v>
      </c>
      <c r="K71" s="3" t="s">
        <v>22</v>
      </c>
      <c r="L71" s="3">
        <v>1292738400</v>
      </c>
      <c r="M71" s="3">
        <v>1295676000</v>
      </c>
      <c r="N71" s="11">
        <f xml:space="preserve"> (((L71/60)/60)/24)+DATE(1970,1,1)</f>
        <v>40531.25</v>
      </c>
      <c r="O71" s="10">
        <f xml:space="preserve"> (((M71/60)/60)/24)+DATE(1970,1,1)</f>
        <v>40565.25</v>
      </c>
      <c r="P71" s="3" t="b">
        <v>0</v>
      </c>
      <c r="Q71" s="3" t="b">
        <v>0</v>
      </c>
      <c r="R71" s="3" t="s">
        <v>33</v>
      </c>
      <c r="S71" s="7" t="s">
        <v>18402</v>
      </c>
      <c r="T71" s="3" t="s">
        <v>18403</v>
      </c>
    </row>
    <row r="72" spans="1:20" s="3" customFormat="1" x14ac:dyDescent="0.3">
      <c r="A72" s="3">
        <v>70</v>
      </c>
      <c r="B72" s="3" t="s">
        <v>188</v>
      </c>
      <c r="C72" s="3" t="s">
        <v>189</v>
      </c>
      <c r="D72" s="3">
        <v>128000</v>
      </c>
      <c r="E72" s="3">
        <v>158389</v>
      </c>
      <c r="F72" s="14">
        <f>(E72/D72)*100</f>
        <v>123.74140625000001</v>
      </c>
      <c r="G72" s="3" t="s">
        <v>20</v>
      </c>
      <c r="H72" s="3">
        <v>2475</v>
      </c>
      <c r="I72" s="5">
        <f t="shared" si="1"/>
        <v>63.995555555555555</v>
      </c>
      <c r="J72" s="3" t="s">
        <v>107</v>
      </c>
      <c r="K72" s="3" t="s">
        <v>108</v>
      </c>
      <c r="L72" s="3">
        <v>1288674000</v>
      </c>
      <c r="M72" s="3">
        <v>1292911200</v>
      </c>
      <c r="N72" s="11">
        <f xml:space="preserve"> (((L72/60)/60)/24)+DATE(1970,1,1)</f>
        <v>40484.208333333336</v>
      </c>
      <c r="O72" s="10">
        <f xml:space="preserve"> (((M72/60)/60)/24)+DATE(1970,1,1)</f>
        <v>40533.25</v>
      </c>
      <c r="P72" s="3" t="b">
        <v>0</v>
      </c>
      <c r="Q72" s="3" t="b">
        <v>1</v>
      </c>
      <c r="R72" s="3" t="s">
        <v>33</v>
      </c>
      <c r="S72" s="7" t="s">
        <v>18402</v>
      </c>
      <c r="T72" s="3" t="s">
        <v>18403</v>
      </c>
    </row>
    <row r="73" spans="1:20" s="3" customFormat="1" x14ac:dyDescent="0.3">
      <c r="A73" s="3">
        <v>71</v>
      </c>
      <c r="B73" s="3" t="s">
        <v>190</v>
      </c>
      <c r="C73" s="3" t="s">
        <v>191</v>
      </c>
      <c r="D73" s="3">
        <v>6000</v>
      </c>
      <c r="E73" s="3">
        <v>6484</v>
      </c>
      <c r="F73" s="14">
        <f>(E73/D73)*100</f>
        <v>108.06666666666666</v>
      </c>
      <c r="G73" s="3" t="s">
        <v>20</v>
      </c>
      <c r="H73" s="3">
        <v>76</v>
      </c>
      <c r="I73" s="5">
        <f t="shared" si="1"/>
        <v>85.315789473684205</v>
      </c>
      <c r="J73" s="3" t="s">
        <v>21</v>
      </c>
      <c r="K73" s="3" t="s">
        <v>22</v>
      </c>
      <c r="L73" s="3">
        <v>1575093600</v>
      </c>
      <c r="M73" s="3">
        <v>1575439200</v>
      </c>
      <c r="N73" s="11">
        <f xml:space="preserve"> (((L73/60)/60)/24)+DATE(1970,1,1)</f>
        <v>43799.25</v>
      </c>
      <c r="O73" s="10">
        <f xml:space="preserve"> (((M73/60)/60)/24)+DATE(1970,1,1)</f>
        <v>43803.25</v>
      </c>
      <c r="P73" s="3" t="b">
        <v>0</v>
      </c>
      <c r="Q73" s="3" t="b">
        <v>0</v>
      </c>
      <c r="R73" s="3" t="s">
        <v>33</v>
      </c>
      <c r="S73" s="7" t="s">
        <v>18402</v>
      </c>
      <c r="T73" s="3" t="s">
        <v>18403</v>
      </c>
    </row>
    <row r="74" spans="1:20" s="3" customFormat="1" x14ac:dyDescent="0.3">
      <c r="A74" s="3">
        <v>72</v>
      </c>
      <c r="B74" s="3" t="s">
        <v>192</v>
      </c>
      <c r="C74" s="3" t="s">
        <v>193</v>
      </c>
      <c r="D74" s="3">
        <v>600</v>
      </c>
      <c r="E74" s="3">
        <v>4022</v>
      </c>
      <c r="F74" s="14">
        <f>(E74/D74)*100</f>
        <v>670.33333333333326</v>
      </c>
      <c r="G74" s="3" t="s">
        <v>20</v>
      </c>
      <c r="H74" s="3">
        <v>54</v>
      </c>
      <c r="I74" s="5">
        <f t="shared" si="1"/>
        <v>74.481481481481481</v>
      </c>
      <c r="J74" s="3" t="s">
        <v>21</v>
      </c>
      <c r="K74" s="3" t="s">
        <v>22</v>
      </c>
      <c r="L74" s="3">
        <v>1435726800</v>
      </c>
      <c r="M74" s="3">
        <v>1438837200</v>
      </c>
      <c r="N74" s="11">
        <f xml:space="preserve"> (((L74/60)/60)/24)+DATE(1970,1,1)</f>
        <v>42186.208333333328</v>
      </c>
      <c r="O74" s="10">
        <f xml:space="preserve"> (((M74/60)/60)/24)+DATE(1970,1,1)</f>
        <v>42222.208333333328</v>
      </c>
      <c r="P74" s="3" t="b">
        <v>0</v>
      </c>
      <c r="Q74" s="3" t="b">
        <v>0</v>
      </c>
      <c r="R74" s="3" t="s">
        <v>71</v>
      </c>
      <c r="S74" s="7" t="s">
        <v>18404</v>
      </c>
      <c r="T74" s="3" t="s">
        <v>18412</v>
      </c>
    </row>
    <row r="75" spans="1:20" s="3" customFormat="1" x14ac:dyDescent="0.3">
      <c r="A75" s="3">
        <v>73</v>
      </c>
      <c r="B75" s="3" t="s">
        <v>194</v>
      </c>
      <c r="C75" s="3" t="s">
        <v>195</v>
      </c>
      <c r="D75" s="3">
        <v>1400</v>
      </c>
      <c r="E75" s="3">
        <v>9253</v>
      </c>
      <c r="F75" s="14">
        <f>(E75/D75)*100</f>
        <v>660.92857142857144</v>
      </c>
      <c r="G75" s="3" t="s">
        <v>20</v>
      </c>
      <c r="H75" s="3">
        <v>88</v>
      </c>
      <c r="I75" s="5">
        <f t="shared" si="1"/>
        <v>105.14772727272727</v>
      </c>
      <c r="J75" s="3" t="s">
        <v>21</v>
      </c>
      <c r="K75" s="3" t="s">
        <v>22</v>
      </c>
      <c r="L75" s="3">
        <v>1480226400</v>
      </c>
      <c r="M75" s="3">
        <v>1480485600</v>
      </c>
      <c r="N75" s="11">
        <f xml:space="preserve"> (((L75/60)/60)/24)+DATE(1970,1,1)</f>
        <v>42701.25</v>
      </c>
      <c r="O75" s="10">
        <f xml:space="preserve"> (((M75/60)/60)/24)+DATE(1970,1,1)</f>
        <v>42704.25</v>
      </c>
      <c r="P75" s="3" t="b">
        <v>0</v>
      </c>
      <c r="Q75" s="3" t="b">
        <v>0</v>
      </c>
      <c r="R75" s="3" t="s">
        <v>159</v>
      </c>
      <c r="S75" s="7" t="s">
        <v>18398</v>
      </c>
      <c r="T75" s="3" t="s">
        <v>18421</v>
      </c>
    </row>
    <row r="76" spans="1:20" s="3" customFormat="1" x14ac:dyDescent="0.3">
      <c r="A76" s="3">
        <v>74</v>
      </c>
      <c r="B76" s="3" t="s">
        <v>196</v>
      </c>
      <c r="C76" s="3" t="s">
        <v>197</v>
      </c>
      <c r="D76" s="3">
        <v>3900</v>
      </c>
      <c r="E76" s="3">
        <v>4776</v>
      </c>
      <c r="F76" s="14">
        <f>(E76/D76)*100</f>
        <v>122.46153846153847</v>
      </c>
      <c r="G76" s="3" t="s">
        <v>20</v>
      </c>
      <c r="H76" s="3">
        <v>85</v>
      </c>
      <c r="I76" s="5">
        <f t="shared" si="1"/>
        <v>56.188235294117646</v>
      </c>
      <c r="J76" s="3" t="s">
        <v>40</v>
      </c>
      <c r="K76" s="3" t="s">
        <v>41</v>
      </c>
      <c r="L76" s="3">
        <v>1459054800</v>
      </c>
      <c r="M76" s="3">
        <v>1459141200</v>
      </c>
      <c r="N76" s="11">
        <f xml:space="preserve"> (((L76/60)/60)/24)+DATE(1970,1,1)</f>
        <v>42456.208333333328</v>
      </c>
      <c r="O76" s="10">
        <f xml:space="preserve"> (((M76/60)/60)/24)+DATE(1970,1,1)</f>
        <v>42457.208333333328</v>
      </c>
      <c r="P76" s="3" t="b">
        <v>0</v>
      </c>
      <c r="Q76" s="3" t="b">
        <v>0</v>
      </c>
      <c r="R76" s="3" t="s">
        <v>148</v>
      </c>
      <c r="S76" s="7" t="s">
        <v>18398</v>
      </c>
      <c r="T76" s="3" t="s">
        <v>18420</v>
      </c>
    </row>
    <row r="77" spans="1:20" s="3" customFormat="1" x14ac:dyDescent="0.3">
      <c r="A77" s="3">
        <v>75</v>
      </c>
      <c r="B77" s="3" t="s">
        <v>198</v>
      </c>
      <c r="C77" s="3" t="s">
        <v>199</v>
      </c>
      <c r="D77" s="3">
        <v>9700</v>
      </c>
      <c r="E77" s="3">
        <v>14606</v>
      </c>
      <c r="F77" s="14">
        <f>(E77/D77)*100</f>
        <v>150.57731958762886</v>
      </c>
      <c r="G77" s="3" t="s">
        <v>20</v>
      </c>
      <c r="H77" s="3">
        <v>170</v>
      </c>
      <c r="I77" s="5">
        <f t="shared" si="1"/>
        <v>85.917647058823533</v>
      </c>
      <c r="J77" s="3" t="s">
        <v>21</v>
      </c>
      <c r="K77" s="3" t="s">
        <v>22</v>
      </c>
      <c r="L77" s="3">
        <v>1531630800</v>
      </c>
      <c r="M77" s="3">
        <v>1532322000</v>
      </c>
      <c r="N77" s="11">
        <f xml:space="preserve"> (((L77/60)/60)/24)+DATE(1970,1,1)</f>
        <v>43296.208333333328</v>
      </c>
      <c r="O77" s="10">
        <f xml:space="preserve"> (((M77/60)/60)/24)+DATE(1970,1,1)</f>
        <v>43304.208333333328</v>
      </c>
      <c r="P77" s="3" t="b">
        <v>0</v>
      </c>
      <c r="Q77" s="3" t="b">
        <v>0</v>
      </c>
      <c r="R77" s="3" t="s">
        <v>122</v>
      </c>
      <c r="S77" s="7" t="s">
        <v>18417</v>
      </c>
      <c r="T77" s="3" t="s">
        <v>18418</v>
      </c>
    </row>
    <row r="78" spans="1:20" s="3" customFormat="1" x14ac:dyDescent="0.3">
      <c r="A78" s="3">
        <v>76</v>
      </c>
      <c r="B78" s="3" t="s">
        <v>200</v>
      </c>
      <c r="C78" s="3" t="s">
        <v>201</v>
      </c>
      <c r="D78" s="3">
        <v>122900</v>
      </c>
      <c r="E78" s="3">
        <v>95993</v>
      </c>
      <c r="F78" s="14">
        <f>(E78/D78)*100</f>
        <v>78.106590724165997</v>
      </c>
      <c r="G78" s="3" t="s">
        <v>14</v>
      </c>
      <c r="H78" s="3">
        <v>1684</v>
      </c>
      <c r="I78" s="5">
        <f t="shared" si="1"/>
        <v>57.00296912114014</v>
      </c>
      <c r="J78" s="3" t="s">
        <v>21</v>
      </c>
      <c r="K78" s="3" t="s">
        <v>22</v>
      </c>
      <c r="L78" s="3">
        <v>1421992800</v>
      </c>
      <c r="M78" s="3">
        <v>1426222800</v>
      </c>
      <c r="N78" s="11">
        <f xml:space="preserve"> (((L78/60)/60)/24)+DATE(1970,1,1)</f>
        <v>42027.25</v>
      </c>
      <c r="O78" s="10">
        <f xml:space="preserve"> (((M78/60)/60)/24)+DATE(1970,1,1)</f>
        <v>42076.208333333328</v>
      </c>
      <c r="P78" s="3" t="b">
        <v>1</v>
      </c>
      <c r="Q78" s="3" t="b">
        <v>1</v>
      </c>
      <c r="R78" s="3" t="s">
        <v>33</v>
      </c>
      <c r="S78" s="7" t="s">
        <v>18402</v>
      </c>
      <c r="T78" s="3" t="s">
        <v>18403</v>
      </c>
    </row>
    <row r="79" spans="1:20" s="3" customFormat="1" x14ac:dyDescent="0.3">
      <c r="A79" s="3">
        <v>77</v>
      </c>
      <c r="B79" s="3" t="s">
        <v>202</v>
      </c>
      <c r="C79" s="3" t="s">
        <v>203</v>
      </c>
      <c r="D79" s="3">
        <v>9500</v>
      </c>
      <c r="E79" s="3">
        <v>4460</v>
      </c>
      <c r="F79" s="14">
        <f>(E79/D79)*100</f>
        <v>46.94736842105263</v>
      </c>
      <c r="G79" s="3" t="s">
        <v>14</v>
      </c>
      <c r="H79" s="3">
        <v>56</v>
      </c>
      <c r="I79" s="5">
        <f t="shared" si="1"/>
        <v>79.642857142857139</v>
      </c>
      <c r="J79" s="3" t="s">
        <v>21</v>
      </c>
      <c r="K79" s="3" t="s">
        <v>22</v>
      </c>
      <c r="L79" s="3">
        <v>1285563600</v>
      </c>
      <c r="M79" s="3">
        <v>1286773200</v>
      </c>
      <c r="N79" s="11">
        <f xml:space="preserve"> (((L79/60)/60)/24)+DATE(1970,1,1)</f>
        <v>40448.208333333336</v>
      </c>
      <c r="O79" s="10">
        <f xml:space="preserve"> (((M79/60)/60)/24)+DATE(1970,1,1)</f>
        <v>40462.208333333336</v>
      </c>
      <c r="P79" s="3" t="b">
        <v>0</v>
      </c>
      <c r="Q79" s="3" t="b">
        <v>1</v>
      </c>
      <c r="R79" s="3" t="s">
        <v>71</v>
      </c>
      <c r="S79" s="7" t="s">
        <v>18404</v>
      </c>
      <c r="T79" s="3" t="s">
        <v>18412</v>
      </c>
    </row>
    <row r="80" spans="1:20" s="3" customFormat="1" x14ac:dyDescent="0.3">
      <c r="A80" s="3">
        <v>78</v>
      </c>
      <c r="B80" s="3" t="s">
        <v>204</v>
      </c>
      <c r="C80" s="3" t="s">
        <v>205</v>
      </c>
      <c r="D80" s="3">
        <v>4500</v>
      </c>
      <c r="E80" s="3">
        <v>13536</v>
      </c>
      <c r="F80" s="14">
        <f>(E80/D80)*100</f>
        <v>300.8</v>
      </c>
      <c r="G80" s="3" t="s">
        <v>20</v>
      </c>
      <c r="H80" s="3">
        <v>330</v>
      </c>
      <c r="I80" s="5">
        <f t="shared" si="1"/>
        <v>41.018181818181816</v>
      </c>
      <c r="J80" s="3" t="s">
        <v>21</v>
      </c>
      <c r="K80" s="3" t="s">
        <v>22</v>
      </c>
      <c r="L80" s="3">
        <v>1523854800</v>
      </c>
      <c r="M80" s="3">
        <v>1523941200</v>
      </c>
      <c r="N80" s="11">
        <f xml:space="preserve"> (((L80/60)/60)/24)+DATE(1970,1,1)</f>
        <v>43206.208333333328</v>
      </c>
      <c r="O80" s="10">
        <f xml:space="preserve"> (((M80/60)/60)/24)+DATE(1970,1,1)</f>
        <v>43207.208333333328</v>
      </c>
      <c r="P80" s="3" t="b">
        <v>0</v>
      </c>
      <c r="Q80" s="3" t="b">
        <v>0</v>
      </c>
      <c r="R80" s="3" t="s">
        <v>206</v>
      </c>
      <c r="S80" s="7" t="s">
        <v>18410</v>
      </c>
      <c r="T80" s="3" t="s">
        <v>18422</v>
      </c>
    </row>
    <row r="81" spans="1:20" s="3" customFormat="1" x14ac:dyDescent="0.3">
      <c r="A81" s="3">
        <v>79</v>
      </c>
      <c r="B81" s="3" t="s">
        <v>207</v>
      </c>
      <c r="C81" s="3" t="s">
        <v>208</v>
      </c>
      <c r="D81" s="3">
        <v>57800</v>
      </c>
      <c r="E81" s="3">
        <v>40228</v>
      </c>
      <c r="F81" s="14">
        <f>(E81/D81)*100</f>
        <v>69.598615916955026</v>
      </c>
      <c r="G81" s="3" t="s">
        <v>14</v>
      </c>
      <c r="H81" s="3">
        <v>838</v>
      </c>
      <c r="I81" s="5">
        <f t="shared" si="1"/>
        <v>48.004773269689736</v>
      </c>
      <c r="J81" s="3" t="s">
        <v>21</v>
      </c>
      <c r="K81" s="3" t="s">
        <v>22</v>
      </c>
      <c r="L81" s="3">
        <v>1529125200</v>
      </c>
      <c r="M81" s="3">
        <v>1529557200</v>
      </c>
      <c r="N81" s="11">
        <f xml:space="preserve"> (((L81/60)/60)/24)+DATE(1970,1,1)</f>
        <v>43267.208333333328</v>
      </c>
      <c r="O81" s="10">
        <f xml:space="preserve"> (((M81/60)/60)/24)+DATE(1970,1,1)</f>
        <v>43272.208333333328</v>
      </c>
      <c r="P81" s="3" t="b">
        <v>0</v>
      </c>
      <c r="Q81" s="3" t="b">
        <v>0</v>
      </c>
      <c r="R81" s="3" t="s">
        <v>33</v>
      </c>
      <c r="S81" s="7" t="s">
        <v>18402</v>
      </c>
      <c r="T81" s="3" t="s">
        <v>18403</v>
      </c>
    </row>
    <row r="82" spans="1:20" s="3" customFormat="1" x14ac:dyDescent="0.3">
      <c r="A82" s="3">
        <v>80</v>
      </c>
      <c r="B82" s="3" t="s">
        <v>209</v>
      </c>
      <c r="C82" s="3" t="s">
        <v>210</v>
      </c>
      <c r="D82" s="3">
        <v>1100</v>
      </c>
      <c r="E82" s="3">
        <v>7012</v>
      </c>
      <c r="F82" s="14">
        <f>(E82/D82)*100</f>
        <v>637.4545454545455</v>
      </c>
      <c r="G82" s="3" t="s">
        <v>20</v>
      </c>
      <c r="H82" s="3">
        <v>127</v>
      </c>
      <c r="I82" s="5">
        <f t="shared" si="1"/>
        <v>55.212598425196852</v>
      </c>
      <c r="J82" s="3" t="s">
        <v>21</v>
      </c>
      <c r="K82" s="3" t="s">
        <v>22</v>
      </c>
      <c r="L82" s="3">
        <v>1503982800</v>
      </c>
      <c r="M82" s="3">
        <v>1506574800</v>
      </c>
      <c r="N82" s="11">
        <f xml:space="preserve"> (((L82/60)/60)/24)+DATE(1970,1,1)</f>
        <v>42976.208333333328</v>
      </c>
      <c r="O82" s="10">
        <f xml:space="preserve"> (((M82/60)/60)/24)+DATE(1970,1,1)</f>
        <v>43006.208333333328</v>
      </c>
      <c r="P82" s="3" t="b">
        <v>0</v>
      </c>
      <c r="Q82" s="3" t="b">
        <v>0</v>
      </c>
      <c r="R82" s="3" t="s">
        <v>89</v>
      </c>
      <c r="S82" s="7" t="s">
        <v>18413</v>
      </c>
      <c r="T82" s="3" t="s">
        <v>18414</v>
      </c>
    </row>
    <row r="83" spans="1:20" s="3" customFormat="1" x14ac:dyDescent="0.3">
      <c r="A83" s="3">
        <v>81</v>
      </c>
      <c r="B83" s="3" t="s">
        <v>211</v>
      </c>
      <c r="C83" s="3" t="s">
        <v>212</v>
      </c>
      <c r="D83" s="3">
        <v>16800</v>
      </c>
      <c r="E83" s="3">
        <v>37857</v>
      </c>
      <c r="F83" s="14">
        <f>(E83/D83)*100</f>
        <v>225.33928571428569</v>
      </c>
      <c r="G83" s="3" t="s">
        <v>20</v>
      </c>
      <c r="H83" s="3">
        <v>411</v>
      </c>
      <c r="I83" s="5">
        <f t="shared" si="1"/>
        <v>92.109489051094897</v>
      </c>
      <c r="J83" s="3" t="s">
        <v>21</v>
      </c>
      <c r="K83" s="3" t="s">
        <v>22</v>
      </c>
      <c r="L83" s="3">
        <v>1511416800</v>
      </c>
      <c r="M83" s="3">
        <v>1513576800</v>
      </c>
      <c r="N83" s="11">
        <f xml:space="preserve"> (((L83/60)/60)/24)+DATE(1970,1,1)</f>
        <v>43062.25</v>
      </c>
      <c r="O83" s="10">
        <f xml:space="preserve"> (((M83/60)/60)/24)+DATE(1970,1,1)</f>
        <v>43087.25</v>
      </c>
      <c r="P83" s="3" t="b">
        <v>0</v>
      </c>
      <c r="Q83" s="3" t="b">
        <v>0</v>
      </c>
      <c r="R83" s="3" t="s">
        <v>23</v>
      </c>
      <c r="S83" s="7" t="s">
        <v>18398</v>
      </c>
      <c r="T83" s="3" t="s">
        <v>18399</v>
      </c>
    </row>
    <row r="84" spans="1:20" s="3" customFormat="1" x14ac:dyDescent="0.3">
      <c r="A84" s="3">
        <v>82</v>
      </c>
      <c r="B84" s="3" t="s">
        <v>213</v>
      </c>
      <c r="C84" s="3" t="s">
        <v>214</v>
      </c>
      <c r="D84" s="3">
        <v>1000</v>
      </c>
      <c r="E84" s="3">
        <v>14973</v>
      </c>
      <c r="F84" s="14">
        <f>(E84/D84)*100</f>
        <v>1497.3000000000002</v>
      </c>
      <c r="G84" s="3" t="s">
        <v>20</v>
      </c>
      <c r="H84" s="3">
        <v>180</v>
      </c>
      <c r="I84" s="5">
        <f t="shared" si="1"/>
        <v>83.183333333333337</v>
      </c>
      <c r="J84" s="3" t="s">
        <v>40</v>
      </c>
      <c r="K84" s="3" t="s">
        <v>41</v>
      </c>
      <c r="L84" s="3">
        <v>1547704800</v>
      </c>
      <c r="M84" s="3">
        <v>1548309600</v>
      </c>
      <c r="N84" s="11">
        <f xml:space="preserve"> (((L84/60)/60)/24)+DATE(1970,1,1)</f>
        <v>43482.25</v>
      </c>
      <c r="O84" s="10">
        <f xml:space="preserve"> (((M84/60)/60)/24)+DATE(1970,1,1)</f>
        <v>43489.25</v>
      </c>
      <c r="P84" s="3" t="b">
        <v>0</v>
      </c>
      <c r="Q84" s="3" t="b">
        <v>1</v>
      </c>
      <c r="R84" s="3" t="s">
        <v>89</v>
      </c>
      <c r="S84" s="7" t="s">
        <v>18413</v>
      </c>
      <c r="T84" s="3" t="s">
        <v>18414</v>
      </c>
    </row>
    <row r="85" spans="1:20" s="3" customFormat="1" x14ac:dyDescent="0.3">
      <c r="A85" s="3">
        <v>83</v>
      </c>
      <c r="B85" s="3" t="s">
        <v>215</v>
      </c>
      <c r="C85" s="3" t="s">
        <v>216</v>
      </c>
      <c r="D85" s="3">
        <v>106400</v>
      </c>
      <c r="E85" s="3">
        <v>39996</v>
      </c>
      <c r="F85" s="14">
        <f>(E85/D85)*100</f>
        <v>37.590225563909776</v>
      </c>
      <c r="G85" s="3" t="s">
        <v>14</v>
      </c>
      <c r="H85" s="3">
        <v>1000</v>
      </c>
      <c r="I85" s="5">
        <f t="shared" si="1"/>
        <v>39.996000000000002</v>
      </c>
      <c r="J85" s="3" t="s">
        <v>21</v>
      </c>
      <c r="K85" s="3" t="s">
        <v>22</v>
      </c>
      <c r="L85" s="3">
        <v>1469682000</v>
      </c>
      <c r="M85" s="3">
        <v>1471582800</v>
      </c>
      <c r="N85" s="11">
        <f xml:space="preserve"> (((L85/60)/60)/24)+DATE(1970,1,1)</f>
        <v>42579.208333333328</v>
      </c>
      <c r="O85" s="10">
        <f xml:space="preserve"> (((M85/60)/60)/24)+DATE(1970,1,1)</f>
        <v>42601.208333333328</v>
      </c>
      <c r="P85" s="3" t="b">
        <v>0</v>
      </c>
      <c r="Q85" s="3" t="b">
        <v>0</v>
      </c>
      <c r="R85" s="3" t="s">
        <v>50</v>
      </c>
      <c r="S85" s="7" t="s">
        <v>18398</v>
      </c>
      <c r="T85" s="3" t="s">
        <v>18406</v>
      </c>
    </row>
    <row r="86" spans="1:20" s="3" customFormat="1" x14ac:dyDescent="0.3">
      <c r="A86" s="3">
        <v>84</v>
      </c>
      <c r="B86" s="3" t="s">
        <v>217</v>
      </c>
      <c r="C86" s="3" t="s">
        <v>218</v>
      </c>
      <c r="D86" s="3">
        <v>31400</v>
      </c>
      <c r="E86" s="3">
        <v>41564</v>
      </c>
      <c r="F86" s="14">
        <f>(E86/D86)*100</f>
        <v>132.36942675159236</v>
      </c>
      <c r="G86" s="3" t="s">
        <v>20</v>
      </c>
      <c r="H86" s="3">
        <v>374</v>
      </c>
      <c r="I86" s="5">
        <f t="shared" si="1"/>
        <v>111.1336898395722</v>
      </c>
      <c r="J86" s="3" t="s">
        <v>21</v>
      </c>
      <c r="K86" s="3" t="s">
        <v>22</v>
      </c>
      <c r="L86" s="3">
        <v>1343451600</v>
      </c>
      <c r="M86" s="3">
        <v>1344315600</v>
      </c>
      <c r="N86" s="11">
        <f xml:space="preserve"> (((L86/60)/60)/24)+DATE(1970,1,1)</f>
        <v>41118.208333333336</v>
      </c>
      <c r="O86" s="10">
        <f xml:space="preserve"> (((M86/60)/60)/24)+DATE(1970,1,1)</f>
        <v>41128.208333333336</v>
      </c>
      <c r="P86" s="3" t="b">
        <v>0</v>
      </c>
      <c r="Q86" s="3" t="b">
        <v>0</v>
      </c>
      <c r="R86" s="3" t="s">
        <v>65</v>
      </c>
      <c r="S86" s="7" t="s">
        <v>18400</v>
      </c>
      <c r="T86" s="3" t="s">
        <v>18409</v>
      </c>
    </row>
    <row r="87" spans="1:20" s="3" customFormat="1" x14ac:dyDescent="0.3">
      <c r="A87" s="3">
        <v>85</v>
      </c>
      <c r="B87" s="3" t="s">
        <v>219</v>
      </c>
      <c r="C87" s="3" t="s">
        <v>220</v>
      </c>
      <c r="D87" s="3">
        <v>4900</v>
      </c>
      <c r="E87" s="3">
        <v>6430</v>
      </c>
      <c r="F87" s="14">
        <f>(E87/D87)*100</f>
        <v>131.22448979591837</v>
      </c>
      <c r="G87" s="3" t="s">
        <v>20</v>
      </c>
      <c r="H87" s="3">
        <v>71</v>
      </c>
      <c r="I87" s="5">
        <f t="shared" si="1"/>
        <v>90.563380281690144</v>
      </c>
      <c r="J87" s="3" t="s">
        <v>26</v>
      </c>
      <c r="K87" s="3" t="s">
        <v>27</v>
      </c>
      <c r="L87" s="3">
        <v>1315717200</v>
      </c>
      <c r="M87" s="3">
        <v>1316408400</v>
      </c>
      <c r="N87" s="11">
        <f xml:space="preserve"> (((L87/60)/60)/24)+DATE(1970,1,1)</f>
        <v>40797.208333333336</v>
      </c>
      <c r="O87" s="10">
        <f xml:space="preserve"> (((M87/60)/60)/24)+DATE(1970,1,1)</f>
        <v>40805.208333333336</v>
      </c>
      <c r="P87" s="3" t="b">
        <v>0</v>
      </c>
      <c r="Q87" s="3" t="b">
        <v>0</v>
      </c>
      <c r="R87" s="3" t="s">
        <v>60</v>
      </c>
      <c r="S87" s="7" t="s">
        <v>18398</v>
      </c>
      <c r="T87" s="3" t="s">
        <v>18408</v>
      </c>
    </row>
    <row r="88" spans="1:20" s="3" customFormat="1" x14ac:dyDescent="0.3">
      <c r="A88" s="3">
        <v>86</v>
      </c>
      <c r="B88" s="3" t="s">
        <v>221</v>
      </c>
      <c r="C88" s="3" t="s">
        <v>222</v>
      </c>
      <c r="D88" s="3">
        <v>7400</v>
      </c>
      <c r="E88" s="3">
        <v>12405</v>
      </c>
      <c r="F88" s="14">
        <f>(E88/D88)*100</f>
        <v>167.63513513513513</v>
      </c>
      <c r="G88" s="3" t="s">
        <v>20</v>
      </c>
      <c r="H88" s="3">
        <v>203</v>
      </c>
      <c r="I88" s="5">
        <f t="shared" si="1"/>
        <v>61.108374384236456</v>
      </c>
      <c r="J88" s="3" t="s">
        <v>21</v>
      </c>
      <c r="K88" s="3" t="s">
        <v>22</v>
      </c>
      <c r="L88" s="3">
        <v>1430715600</v>
      </c>
      <c r="M88" s="3">
        <v>1431838800</v>
      </c>
      <c r="N88" s="11">
        <f xml:space="preserve"> (((L88/60)/60)/24)+DATE(1970,1,1)</f>
        <v>42128.208333333328</v>
      </c>
      <c r="O88" s="10">
        <f xml:space="preserve"> (((M88/60)/60)/24)+DATE(1970,1,1)</f>
        <v>42141.208333333328</v>
      </c>
      <c r="P88" s="3" t="b">
        <v>1</v>
      </c>
      <c r="Q88" s="3" t="b">
        <v>0</v>
      </c>
      <c r="R88" s="3" t="s">
        <v>33</v>
      </c>
      <c r="S88" s="7" t="s">
        <v>18402</v>
      </c>
      <c r="T88" s="3" t="s">
        <v>18403</v>
      </c>
    </row>
    <row r="89" spans="1:20" s="3" customFormat="1" x14ac:dyDescent="0.3">
      <c r="A89" s="3">
        <v>87</v>
      </c>
      <c r="B89" s="3" t="s">
        <v>223</v>
      </c>
      <c r="C89" s="3" t="s">
        <v>224</v>
      </c>
      <c r="D89" s="3">
        <v>198500</v>
      </c>
      <c r="E89" s="3">
        <v>123040</v>
      </c>
      <c r="F89" s="14">
        <f>(E89/D89)*100</f>
        <v>61.984886649874063</v>
      </c>
      <c r="G89" s="3" t="s">
        <v>14</v>
      </c>
      <c r="H89" s="3">
        <v>1482</v>
      </c>
      <c r="I89" s="5">
        <f t="shared" si="1"/>
        <v>83.022941970310384</v>
      </c>
      <c r="J89" s="3" t="s">
        <v>26</v>
      </c>
      <c r="K89" s="3" t="s">
        <v>27</v>
      </c>
      <c r="L89" s="3">
        <v>1299564000</v>
      </c>
      <c r="M89" s="3">
        <v>1300510800</v>
      </c>
      <c r="N89" s="11">
        <f xml:space="preserve"> (((L89/60)/60)/24)+DATE(1970,1,1)</f>
        <v>40610.25</v>
      </c>
      <c r="O89" s="10">
        <f xml:space="preserve"> (((M89/60)/60)/24)+DATE(1970,1,1)</f>
        <v>40621.208333333336</v>
      </c>
      <c r="P89" s="3" t="b">
        <v>0</v>
      </c>
      <c r="Q89" s="3" t="b">
        <v>1</v>
      </c>
      <c r="R89" s="3" t="s">
        <v>23</v>
      </c>
      <c r="S89" s="7" t="s">
        <v>18398</v>
      </c>
      <c r="T89" s="3" t="s">
        <v>18399</v>
      </c>
    </row>
    <row r="90" spans="1:20" s="3" customFormat="1" x14ac:dyDescent="0.3">
      <c r="A90" s="3">
        <v>88</v>
      </c>
      <c r="B90" s="3" t="s">
        <v>225</v>
      </c>
      <c r="C90" s="3" t="s">
        <v>226</v>
      </c>
      <c r="D90" s="3">
        <v>4800</v>
      </c>
      <c r="E90" s="3">
        <v>12516</v>
      </c>
      <c r="F90" s="14">
        <f>(E90/D90)*100</f>
        <v>260.75</v>
      </c>
      <c r="G90" s="3" t="s">
        <v>20</v>
      </c>
      <c r="H90" s="3">
        <v>113</v>
      </c>
      <c r="I90" s="5">
        <f t="shared" si="1"/>
        <v>110.76106194690266</v>
      </c>
      <c r="J90" s="3" t="s">
        <v>21</v>
      </c>
      <c r="K90" s="3" t="s">
        <v>22</v>
      </c>
      <c r="L90" s="3">
        <v>1429160400</v>
      </c>
      <c r="M90" s="3">
        <v>1431061200</v>
      </c>
      <c r="N90" s="11">
        <f xml:space="preserve"> (((L90/60)/60)/24)+DATE(1970,1,1)</f>
        <v>42110.208333333328</v>
      </c>
      <c r="O90" s="10">
        <f xml:space="preserve"> (((M90/60)/60)/24)+DATE(1970,1,1)</f>
        <v>42132.208333333328</v>
      </c>
      <c r="P90" s="3" t="b">
        <v>0</v>
      </c>
      <c r="Q90" s="3" t="b">
        <v>0</v>
      </c>
      <c r="R90" s="3" t="s">
        <v>206</v>
      </c>
      <c r="S90" s="7" t="s">
        <v>18410</v>
      </c>
      <c r="T90" s="3" t="s">
        <v>18422</v>
      </c>
    </row>
    <row r="91" spans="1:20" s="3" customFormat="1" x14ac:dyDescent="0.3">
      <c r="A91" s="3">
        <v>89</v>
      </c>
      <c r="B91" s="3" t="s">
        <v>227</v>
      </c>
      <c r="C91" s="3" t="s">
        <v>228</v>
      </c>
      <c r="D91" s="3">
        <v>3400</v>
      </c>
      <c r="E91" s="3">
        <v>8588</v>
      </c>
      <c r="F91" s="14">
        <f>(E91/D91)*100</f>
        <v>252.58823529411765</v>
      </c>
      <c r="G91" s="3" t="s">
        <v>20</v>
      </c>
      <c r="H91" s="3">
        <v>96</v>
      </c>
      <c r="I91" s="5">
        <f t="shared" si="1"/>
        <v>89.458333333333329</v>
      </c>
      <c r="J91" s="3" t="s">
        <v>21</v>
      </c>
      <c r="K91" s="3" t="s">
        <v>22</v>
      </c>
      <c r="L91" s="3">
        <v>1271307600</v>
      </c>
      <c r="M91" s="3">
        <v>1271480400</v>
      </c>
      <c r="N91" s="11">
        <f xml:space="preserve"> (((L91/60)/60)/24)+DATE(1970,1,1)</f>
        <v>40283.208333333336</v>
      </c>
      <c r="O91" s="10">
        <f xml:space="preserve"> (((M91/60)/60)/24)+DATE(1970,1,1)</f>
        <v>40285.208333333336</v>
      </c>
      <c r="P91" s="3" t="b">
        <v>0</v>
      </c>
      <c r="Q91" s="3" t="b">
        <v>0</v>
      </c>
      <c r="R91" s="3" t="s">
        <v>33</v>
      </c>
      <c r="S91" s="7" t="s">
        <v>18402</v>
      </c>
      <c r="T91" s="3" t="s">
        <v>18403</v>
      </c>
    </row>
    <row r="92" spans="1:20" s="3" customFormat="1" x14ac:dyDescent="0.3">
      <c r="A92" s="3">
        <v>90</v>
      </c>
      <c r="B92" s="3" t="s">
        <v>229</v>
      </c>
      <c r="C92" s="3" t="s">
        <v>230</v>
      </c>
      <c r="D92" s="3">
        <v>7800</v>
      </c>
      <c r="E92" s="3">
        <v>6132</v>
      </c>
      <c r="F92" s="14">
        <f>(E92/D92)*100</f>
        <v>78.615384615384613</v>
      </c>
      <c r="G92" s="3" t="s">
        <v>14</v>
      </c>
      <c r="H92" s="3">
        <v>106</v>
      </c>
      <c r="I92" s="5">
        <f t="shared" si="1"/>
        <v>57.849056603773583</v>
      </c>
      <c r="J92" s="3" t="s">
        <v>21</v>
      </c>
      <c r="K92" s="3" t="s">
        <v>22</v>
      </c>
      <c r="L92" s="3">
        <v>1456380000</v>
      </c>
      <c r="M92" s="3">
        <v>1456380000</v>
      </c>
      <c r="N92" s="11">
        <f xml:space="preserve"> (((L92/60)/60)/24)+DATE(1970,1,1)</f>
        <v>42425.25</v>
      </c>
      <c r="O92" s="10">
        <f xml:space="preserve"> (((M92/60)/60)/24)+DATE(1970,1,1)</f>
        <v>42425.25</v>
      </c>
      <c r="P92" s="3" t="b">
        <v>0</v>
      </c>
      <c r="Q92" s="3" t="b">
        <v>1</v>
      </c>
      <c r="R92" s="3" t="s">
        <v>33</v>
      </c>
      <c r="S92" s="7" t="s">
        <v>18402</v>
      </c>
      <c r="T92" s="3" t="s">
        <v>18403</v>
      </c>
    </row>
    <row r="93" spans="1:20" s="3" customFormat="1" x14ac:dyDescent="0.3">
      <c r="A93" s="3">
        <v>91</v>
      </c>
      <c r="B93" s="3" t="s">
        <v>231</v>
      </c>
      <c r="C93" s="3" t="s">
        <v>232</v>
      </c>
      <c r="D93" s="3">
        <v>154300</v>
      </c>
      <c r="E93" s="3">
        <v>74688</v>
      </c>
      <c r="F93" s="14">
        <f>(E93/D93)*100</f>
        <v>48.404406999351913</v>
      </c>
      <c r="G93" s="3" t="s">
        <v>14</v>
      </c>
      <c r="H93" s="3">
        <v>679</v>
      </c>
      <c r="I93" s="5">
        <f t="shared" si="1"/>
        <v>109.99705449189985</v>
      </c>
      <c r="J93" s="3" t="s">
        <v>107</v>
      </c>
      <c r="K93" s="3" t="s">
        <v>108</v>
      </c>
      <c r="L93" s="3">
        <v>1470459600</v>
      </c>
      <c r="M93" s="3">
        <v>1472878800</v>
      </c>
      <c r="N93" s="11">
        <f xml:space="preserve"> (((L93/60)/60)/24)+DATE(1970,1,1)</f>
        <v>42588.208333333328</v>
      </c>
      <c r="O93" s="10">
        <f xml:space="preserve"> (((M93/60)/60)/24)+DATE(1970,1,1)</f>
        <v>42616.208333333328</v>
      </c>
      <c r="P93" s="3" t="b">
        <v>0</v>
      </c>
      <c r="Q93" s="3" t="b">
        <v>0</v>
      </c>
      <c r="R93" s="3" t="s">
        <v>206</v>
      </c>
      <c r="S93" s="7" t="s">
        <v>18410</v>
      </c>
      <c r="T93" s="3" t="s">
        <v>18422</v>
      </c>
    </row>
    <row r="94" spans="1:20" s="3" customFormat="1" x14ac:dyDescent="0.3">
      <c r="A94" s="3">
        <v>92</v>
      </c>
      <c r="B94" s="3" t="s">
        <v>233</v>
      </c>
      <c r="C94" s="3" t="s">
        <v>234</v>
      </c>
      <c r="D94" s="3">
        <v>20000</v>
      </c>
      <c r="E94" s="3">
        <v>51775</v>
      </c>
      <c r="F94" s="14">
        <f>(E94/D94)*100</f>
        <v>258.875</v>
      </c>
      <c r="G94" s="3" t="s">
        <v>20</v>
      </c>
      <c r="H94" s="3">
        <v>498</v>
      </c>
      <c r="I94" s="5">
        <f t="shared" si="1"/>
        <v>103.96586345381526</v>
      </c>
      <c r="J94" s="3" t="s">
        <v>98</v>
      </c>
      <c r="K94" s="3" t="s">
        <v>99</v>
      </c>
      <c r="L94" s="3">
        <v>1277269200</v>
      </c>
      <c r="M94" s="3">
        <v>1277355600</v>
      </c>
      <c r="N94" s="11">
        <f xml:space="preserve"> (((L94/60)/60)/24)+DATE(1970,1,1)</f>
        <v>40352.208333333336</v>
      </c>
      <c r="O94" s="10">
        <f xml:space="preserve"> (((M94/60)/60)/24)+DATE(1970,1,1)</f>
        <v>40353.208333333336</v>
      </c>
      <c r="P94" s="3" t="b">
        <v>0</v>
      </c>
      <c r="Q94" s="3" t="b">
        <v>1</v>
      </c>
      <c r="R94" s="3" t="s">
        <v>89</v>
      </c>
      <c r="S94" s="7" t="s">
        <v>18413</v>
      </c>
      <c r="T94" s="3" t="s">
        <v>18414</v>
      </c>
    </row>
    <row r="95" spans="1:20" s="3" customFormat="1" x14ac:dyDescent="0.3">
      <c r="A95" s="3">
        <v>93</v>
      </c>
      <c r="B95" s="3" t="s">
        <v>235</v>
      </c>
      <c r="C95" s="3" t="s">
        <v>236</v>
      </c>
      <c r="D95" s="3">
        <v>108800</v>
      </c>
      <c r="E95" s="3">
        <v>65877</v>
      </c>
      <c r="F95" s="14">
        <f>(E95/D95)*100</f>
        <v>60.548713235294116</v>
      </c>
      <c r="G95" s="3" t="s">
        <v>74</v>
      </c>
      <c r="H95" s="3">
        <v>610</v>
      </c>
      <c r="I95" s="5">
        <f t="shared" si="1"/>
        <v>107.99508196721311</v>
      </c>
      <c r="J95" s="3" t="s">
        <v>21</v>
      </c>
      <c r="K95" s="3" t="s">
        <v>22</v>
      </c>
      <c r="L95" s="3">
        <v>1350709200</v>
      </c>
      <c r="M95" s="3">
        <v>1351054800</v>
      </c>
      <c r="N95" s="11">
        <f xml:space="preserve"> (((L95/60)/60)/24)+DATE(1970,1,1)</f>
        <v>41202.208333333336</v>
      </c>
      <c r="O95" s="10">
        <f xml:space="preserve"> (((M95/60)/60)/24)+DATE(1970,1,1)</f>
        <v>41206.208333333336</v>
      </c>
      <c r="P95" s="3" t="b">
        <v>0</v>
      </c>
      <c r="Q95" s="3" t="b">
        <v>1</v>
      </c>
      <c r="R95" s="3" t="s">
        <v>33</v>
      </c>
      <c r="S95" s="7" t="s">
        <v>18402</v>
      </c>
      <c r="T95" s="3" t="s">
        <v>18403</v>
      </c>
    </row>
    <row r="96" spans="1:20" s="3" customFormat="1" x14ac:dyDescent="0.3">
      <c r="A96" s="3">
        <v>94</v>
      </c>
      <c r="B96" s="3" t="s">
        <v>237</v>
      </c>
      <c r="C96" s="3" t="s">
        <v>238</v>
      </c>
      <c r="D96" s="3">
        <v>2900</v>
      </c>
      <c r="E96" s="3">
        <v>8807</v>
      </c>
      <c r="F96" s="14">
        <f>(E96/D96)*100</f>
        <v>303.68965517241378</v>
      </c>
      <c r="G96" s="3" t="s">
        <v>20</v>
      </c>
      <c r="H96" s="3">
        <v>180</v>
      </c>
      <c r="I96" s="5">
        <f t="shared" si="1"/>
        <v>48.927777777777777</v>
      </c>
      <c r="J96" s="3" t="s">
        <v>40</v>
      </c>
      <c r="K96" s="3" t="s">
        <v>41</v>
      </c>
      <c r="L96" s="3">
        <v>1554613200</v>
      </c>
      <c r="M96" s="3">
        <v>1555563600</v>
      </c>
      <c r="N96" s="11">
        <f xml:space="preserve"> (((L96/60)/60)/24)+DATE(1970,1,1)</f>
        <v>43562.208333333328</v>
      </c>
      <c r="O96" s="10">
        <f xml:space="preserve"> (((M96/60)/60)/24)+DATE(1970,1,1)</f>
        <v>43573.208333333328</v>
      </c>
      <c r="P96" s="3" t="b">
        <v>0</v>
      </c>
      <c r="Q96" s="3" t="b">
        <v>0</v>
      </c>
      <c r="R96" s="3" t="s">
        <v>28</v>
      </c>
      <c r="S96" s="7" t="s">
        <v>18400</v>
      </c>
      <c r="T96" s="3" t="s">
        <v>18401</v>
      </c>
    </row>
    <row r="97" spans="1:20" s="3" customFormat="1" x14ac:dyDescent="0.3">
      <c r="A97" s="3">
        <v>95</v>
      </c>
      <c r="B97" s="3" t="s">
        <v>239</v>
      </c>
      <c r="C97" s="3" t="s">
        <v>240</v>
      </c>
      <c r="D97" s="3">
        <v>900</v>
      </c>
      <c r="E97" s="3">
        <v>1017</v>
      </c>
      <c r="F97" s="14">
        <f>(E97/D97)*100</f>
        <v>112.99999999999999</v>
      </c>
      <c r="G97" s="3" t="s">
        <v>20</v>
      </c>
      <c r="H97" s="3">
        <v>27</v>
      </c>
      <c r="I97" s="5">
        <f t="shared" si="1"/>
        <v>37.666666666666664</v>
      </c>
      <c r="J97" s="3" t="s">
        <v>21</v>
      </c>
      <c r="K97" s="3" t="s">
        <v>22</v>
      </c>
      <c r="L97" s="3">
        <v>1571029200</v>
      </c>
      <c r="M97" s="3">
        <v>1571634000</v>
      </c>
      <c r="N97" s="11">
        <f xml:space="preserve"> (((L97/60)/60)/24)+DATE(1970,1,1)</f>
        <v>43752.208333333328</v>
      </c>
      <c r="O97" s="10">
        <f xml:space="preserve"> (((M97/60)/60)/24)+DATE(1970,1,1)</f>
        <v>43759.208333333328</v>
      </c>
      <c r="P97" s="3" t="b">
        <v>0</v>
      </c>
      <c r="Q97" s="3" t="b">
        <v>0</v>
      </c>
      <c r="R97" s="3" t="s">
        <v>42</v>
      </c>
      <c r="S97" s="7" t="s">
        <v>18404</v>
      </c>
      <c r="T97" s="3" t="s">
        <v>18405</v>
      </c>
    </row>
    <row r="98" spans="1:20" s="3" customFormat="1" x14ac:dyDescent="0.3">
      <c r="A98" s="3">
        <v>96</v>
      </c>
      <c r="B98" s="3" t="s">
        <v>241</v>
      </c>
      <c r="C98" s="3" t="s">
        <v>242</v>
      </c>
      <c r="D98" s="3">
        <v>69700</v>
      </c>
      <c r="E98" s="3">
        <v>151513</v>
      </c>
      <c r="F98" s="14">
        <f>(E98/D98)*100</f>
        <v>217.37876614060258</v>
      </c>
      <c r="G98" s="3" t="s">
        <v>20</v>
      </c>
      <c r="H98" s="3">
        <v>2331</v>
      </c>
      <c r="I98" s="5">
        <f t="shared" si="1"/>
        <v>64.999141999141997</v>
      </c>
      <c r="J98" s="3" t="s">
        <v>21</v>
      </c>
      <c r="K98" s="3" t="s">
        <v>22</v>
      </c>
      <c r="L98" s="3">
        <v>1299736800</v>
      </c>
      <c r="M98" s="3">
        <v>1300856400</v>
      </c>
      <c r="N98" s="11">
        <f xml:space="preserve"> (((L98/60)/60)/24)+DATE(1970,1,1)</f>
        <v>40612.25</v>
      </c>
      <c r="O98" s="10">
        <f xml:space="preserve"> (((M98/60)/60)/24)+DATE(1970,1,1)</f>
        <v>40625.208333333336</v>
      </c>
      <c r="P98" s="3" t="b">
        <v>0</v>
      </c>
      <c r="Q98" s="3" t="b">
        <v>0</v>
      </c>
      <c r="R98" s="3" t="s">
        <v>33</v>
      </c>
      <c r="S98" s="7" t="s">
        <v>18402</v>
      </c>
      <c r="T98" s="3" t="s">
        <v>18403</v>
      </c>
    </row>
    <row r="99" spans="1:20" s="3" customFormat="1" x14ac:dyDescent="0.3">
      <c r="A99" s="3">
        <v>97</v>
      </c>
      <c r="B99" s="3" t="s">
        <v>243</v>
      </c>
      <c r="C99" s="3" t="s">
        <v>244</v>
      </c>
      <c r="D99" s="3">
        <v>1300</v>
      </c>
      <c r="E99" s="3">
        <v>12047</v>
      </c>
      <c r="F99" s="14">
        <f>(E99/D99)*100</f>
        <v>926.69230769230762</v>
      </c>
      <c r="G99" s="3" t="s">
        <v>20</v>
      </c>
      <c r="H99" s="3">
        <v>113</v>
      </c>
      <c r="I99" s="5">
        <f t="shared" si="1"/>
        <v>106.61061946902655</v>
      </c>
      <c r="J99" s="3" t="s">
        <v>21</v>
      </c>
      <c r="K99" s="3" t="s">
        <v>22</v>
      </c>
      <c r="L99" s="3">
        <v>1435208400</v>
      </c>
      <c r="M99" s="3">
        <v>1439874000</v>
      </c>
      <c r="N99" s="11">
        <f xml:space="preserve"> (((L99/60)/60)/24)+DATE(1970,1,1)</f>
        <v>42180.208333333328</v>
      </c>
      <c r="O99" s="10">
        <f xml:space="preserve"> (((M99/60)/60)/24)+DATE(1970,1,1)</f>
        <v>42234.208333333328</v>
      </c>
      <c r="P99" s="3" t="b">
        <v>0</v>
      </c>
      <c r="Q99" s="3" t="b">
        <v>0</v>
      </c>
      <c r="R99" s="3" t="s">
        <v>17</v>
      </c>
      <c r="S99" s="7" t="s">
        <v>18396</v>
      </c>
      <c r="T99" s="3" t="s">
        <v>18397</v>
      </c>
    </row>
    <row r="100" spans="1:20" s="3" customFormat="1" x14ac:dyDescent="0.3">
      <c r="A100" s="3">
        <v>98</v>
      </c>
      <c r="B100" s="3" t="s">
        <v>245</v>
      </c>
      <c r="C100" s="3" t="s">
        <v>246</v>
      </c>
      <c r="D100" s="3">
        <v>97800</v>
      </c>
      <c r="E100" s="3">
        <v>32951</v>
      </c>
      <c r="F100" s="14">
        <f>(E100/D100)*100</f>
        <v>33.692229038854805</v>
      </c>
      <c r="G100" s="3" t="s">
        <v>14</v>
      </c>
      <c r="H100" s="3">
        <v>1220</v>
      </c>
      <c r="I100" s="5">
        <f t="shared" si="1"/>
        <v>27.009016393442622</v>
      </c>
      <c r="J100" s="3" t="s">
        <v>26</v>
      </c>
      <c r="K100" s="3" t="s">
        <v>27</v>
      </c>
      <c r="L100" s="3">
        <v>1437973200</v>
      </c>
      <c r="M100" s="3">
        <v>1438318800</v>
      </c>
      <c r="N100" s="11">
        <f xml:space="preserve"> (((L100/60)/60)/24)+DATE(1970,1,1)</f>
        <v>42212.208333333328</v>
      </c>
      <c r="O100" s="10">
        <f xml:space="preserve"> (((M100/60)/60)/24)+DATE(1970,1,1)</f>
        <v>42216.208333333328</v>
      </c>
      <c r="P100" s="3" t="b">
        <v>0</v>
      </c>
      <c r="Q100" s="3" t="b">
        <v>0</v>
      </c>
      <c r="R100" s="3" t="s">
        <v>89</v>
      </c>
      <c r="S100" s="7" t="s">
        <v>18413</v>
      </c>
      <c r="T100" s="3" t="s">
        <v>18414</v>
      </c>
    </row>
    <row r="101" spans="1:20" s="3" customFormat="1" x14ac:dyDescent="0.3">
      <c r="A101" s="3">
        <v>99</v>
      </c>
      <c r="B101" s="3" t="s">
        <v>247</v>
      </c>
      <c r="C101" s="3" t="s">
        <v>248</v>
      </c>
      <c r="D101" s="3">
        <v>7600</v>
      </c>
      <c r="E101" s="3">
        <v>14951</v>
      </c>
      <c r="F101" s="14">
        <f>(E101/D101)*100</f>
        <v>196.7236842105263</v>
      </c>
      <c r="G101" s="3" t="s">
        <v>20</v>
      </c>
      <c r="H101" s="3">
        <v>164</v>
      </c>
      <c r="I101" s="5">
        <f t="shared" si="1"/>
        <v>91.16463414634147</v>
      </c>
      <c r="J101" s="3" t="s">
        <v>21</v>
      </c>
      <c r="K101" s="3" t="s">
        <v>22</v>
      </c>
      <c r="L101" s="3">
        <v>1416895200</v>
      </c>
      <c r="M101" s="3">
        <v>1419400800</v>
      </c>
      <c r="N101" s="11">
        <f xml:space="preserve"> (((L101/60)/60)/24)+DATE(1970,1,1)</f>
        <v>41968.25</v>
      </c>
      <c r="O101" s="10">
        <f xml:space="preserve"> (((M101/60)/60)/24)+DATE(1970,1,1)</f>
        <v>41997.25</v>
      </c>
      <c r="P101" s="3" t="b">
        <v>0</v>
      </c>
      <c r="Q101" s="3" t="b">
        <v>0</v>
      </c>
      <c r="R101" s="3" t="s">
        <v>33</v>
      </c>
      <c r="S101" s="7" t="s">
        <v>18402</v>
      </c>
      <c r="T101" s="3" t="s">
        <v>18403</v>
      </c>
    </row>
    <row r="102" spans="1:20" s="3" customFormat="1" x14ac:dyDescent="0.3">
      <c r="A102" s="3">
        <v>100</v>
      </c>
      <c r="B102" s="3" t="s">
        <v>249</v>
      </c>
      <c r="C102" s="3" t="s">
        <v>250</v>
      </c>
      <c r="D102" s="3">
        <v>100</v>
      </c>
      <c r="E102" s="3">
        <v>1</v>
      </c>
      <c r="F102" s="14">
        <f>(E102/D102)*100</f>
        <v>1</v>
      </c>
      <c r="G102" s="3" t="s">
        <v>14</v>
      </c>
      <c r="H102" s="3">
        <v>1</v>
      </c>
      <c r="I102" s="5">
        <f t="shared" si="1"/>
        <v>1</v>
      </c>
      <c r="J102" s="3" t="s">
        <v>21</v>
      </c>
      <c r="K102" s="3" t="s">
        <v>22</v>
      </c>
      <c r="L102" s="3">
        <v>1319000400</v>
      </c>
      <c r="M102" s="3">
        <v>1320555600</v>
      </c>
      <c r="N102" s="11">
        <f xml:space="preserve"> (((L102/60)/60)/24)+DATE(1970,1,1)</f>
        <v>40835.208333333336</v>
      </c>
      <c r="O102" s="10">
        <f xml:space="preserve"> (((M102/60)/60)/24)+DATE(1970,1,1)</f>
        <v>40853.208333333336</v>
      </c>
      <c r="P102" s="3" t="b">
        <v>0</v>
      </c>
      <c r="Q102" s="3" t="b">
        <v>0</v>
      </c>
      <c r="R102" s="3" t="s">
        <v>33</v>
      </c>
      <c r="S102" s="7" t="s">
        <v>18402</v>
      </c>
      <c r="T102" s="3" t="s">
        <v>18403</v>
      </c>
    </row>
    <row r="103" spans="1:20" s="3" customFormat="1" x14ac:dyDescent="0.3">
      <c r="A103" s="3">
        <v>101</v>
      </c>
      <c r="B103" s="3" t="s">
        <v>251</v>
      </c>
      <c r="C103" s="3" t="s">
        <v>252</v>
      </c>
      <c r="D103" s="3">
        <v>900</v>
      </c>
      <c r="E103" s="3">
        <v>9193</v>
      </c>
      <c r="F103" s="14">
        <f>(E103/D103)*100</f>
        <v>1021.4444444444445</v>
      </c>
      <c r="G103" s="3" t="s">
        <v>20</v>
      </c>
      <c r="H103" s="3">
        <v>164</v>
      </c>
      <c r="I103" s="5">
        <f t="shared" si="1"/>
        <v>56.054878048780488</v>
      </c>
      <c r="J103" s="3" t="s">
        <v>21</v>
      </c>
      <c r="K103" s="3" t="s">
        <v>22</v>
      </c>
      <c r="L103" s="3">
        <v>1424498400</v>
      </c>
      <c r="M103" s="3">
        <v>1425103200</v>
      </c>
      <c r="N103" s="11">
        <f xml:space="preserve"> (((L103/60)/60)/24)+DATE(1970,1,1)</f>
        <v>42056.25</v>
      </c>
      <c r="O103" s="10">
        <f xml:space="preserve"> (((M103/60)/60)/24)+DATE(1970,1,1)</f>
        <v>42063.25</v>
      </c>
      <c r="P103" s="3" t="b">
        <v>0</v>
      </c>
      <c r="Q103" s="3" t="b">
        <v>1</v>
      </c>
      <c r="R103" s="3" t="s">
        <v>50</v>
      </c>
      <c r="S103" s="7" t="s">
        <v>18398</v>
      </c>
      <c r="T103" s="3" t="s">
        <v>18406</v>
      </c>
    </row>
    <row r="104" spans="1:20" s="3" customFormat="1" x14ac:dyDescent="0.3">
      <c r="A104" s="3">
        <v>102</v>
      </c>
      <c r="B104" s="3" t="s">
        <v>253</v>
      </c>
      <c r="C104" s="3" t="s">
        <v>254</v>
      </c>
      <c r="D104" s="3">
        <v>3700</v>
      </c>
      <c r="E104" s="3">
        <v>10422</v>
      </c>
      <c r="F104" s="14">
        <f>(E104/D104)*100</f>
        <v>281.67567567567568</v>
      </c>
      <c r="G104" s="3" t="s">
        <v>20</v>
      </c>
      <c r="H104" s="3">
        <v>336</v>
      </c>
      <c r="I104" s="5">
        <f t="shared" si="1"/>
        <v>31.017857142857142</v>
      </c>
      <c r="J104" s="3" t="s">
        <v>21</v>
      </c>
      <c r="K104" s="3" t="s">
        <v>22</v>
      </c>
      <c r="L104" s="3">
        <v>1526274000</v>
      </c>
      <c r="M104" s="3">
        <v>1526878800</v>
      </c>
      <c r="N104" s="11">
        <f xml:space="preserve"> (((L104/60)/60)/24)+DATE(1970,1,1)</f>
        <v>43234.208333333328</v>
      </c>
      <c r="O104" s="10">
        <f xml:space="preserve"> (((M104/60)/60)/24)+DATE(1970,1,1)</f>
        <v>43241.208333333328</v>
      </c>
      <c r="P104" s="3" t="b">
        <v>0</v>
      </c>
      <c r="Q104" s="3" t="b">
        <v>1</v>
      </c>
      <c r="R104" s="3" t="s">
        <v>65</v>
      </c>
      <c r="S104" s="7" t="s">
        <v>18400</v>
      </c>
      <c r="T104" s="3" t="s">
        <v>18409</v>
      </c>
    </row>
    <row r="105" spans="1:20" s="3" customFormat="1" x14ac:dyDescent="0.3">
      <c r="A105" s="3">
        <v>103</v>
      </c>
      <c r="B105" s="3" t="s">
        <v>255</v>
      </c>
      <c r="C105" s="3" t="s">
        <v>256</v>
      </c>
      <c r="D105" s="3">
        <v>10000</v>
      </c>
      <c r="E105" s="3">
        <v>2461</v>
      </c>
      <c r="F105" s="14">
        <f>(E105/D105)*100</f>
        <v>24.610000000000003</v>
      </c>
      <c r="G105" s="3" t="s">
        <v>14</v>
      </c>
      <c r="H105" s="3">
        <v>37</v>
      </c>
      <c r="I105" s="5">
        <f t="shared" si="1"/>
        <v>66.513513513513516</v>
      </c>
      <c r="J105" s="3" t="s">
        <v>107</v>
      </c>
      <c r="K105" s="3" t="s">
        <v>108</v>
      </c>
      <c r="L105" s="3">
        <v>1287896400</v>
      </c>
      <c r="M105" s="3">
        <v>1288674000</v>
      </c>
      <c r="N105" s="11">
        <f xml:space="preserve"> (((L105/60)/60)/24)+DATE(1970,1,1)</f>
        <v>40475.208333333336</v>
      </c>
      <c r="O105" s="10">
        <f xml:space="preserve"> (((M105/60)/60)/24)+DATE(1970,1,1)</f>
        <v>40484.208333333336</v>
      </c>
      <c r="P105" s="3" t="b">
        <v>0</v>
      </c>
      <c r="Q105" s="3" t="b">
        <v>0</v>
      </c>
      <c r="R105" s="3" t="s">
        <v>50</v>
      </c>
      <c r="S105" s="7" t="s">
        <v>18398</v>
      </c>
      <c r="T105" s="3" t="s">
        <v>18406</v>
      </c>
    </row>
    <row r="106" spans="1:20" s="3" customFormat="1" x14ac:dyDescent="0.3">
      <c r="A106" s="3">
        <v>104</v>
      </c>
      <c r="B106" s="3" t="s">
        <v>257</v>
      </c>
      <c r="C106" s="3" t="s">
        <v>258</v>
      </c>
      <c r="D106" s="3">
        <v>119200</v>
      </c>
      <c r="E106" s="3">
        <v>170623</v>
      </c>
      <c r="F106" s="14">
        <f>(E106/D106)*100</f>
        <v>143.14010067114094</v>
      </c>
      <c r="G106" s="3" t="s">
        <v>20</v>
      </c>
      <c r="H106" s="3">
        <v>1917</v>
      </c>
      <c r="I106" s="5">
        <f t="shared" si="1"/>
        <v>89.005216484089729</v>
      </c>
      <c r="J106" s="3" t="s">
        <v>21</v>
      </c>
      <c r="K106" s="3" t="s">
        <v>22</v>
      </c>
      <c r="L106" s="3">
        <v>1495515600</v>
      </c>
      <c r="M106" s="3">
        <v>1495602000</v>
      </c>
      <c r="N106" s="11">
        <f xml:space="preserve"> (((L106/60)/60)/24)+DATE(1970,1,1)</f>
        <v>42878.208333333328</v>
      </c>
      <c r="O106" s="10">
        <f xml:space="preserve"> (((M106/60)/60)/24)+DATE(1970,1,1)</f>
        <v>42879.208333333328</v>
      </c>
      <c r="P106" s="3" t="b">
        <v>0</v>
      </c>
      <c r="Q106" s="3" t="b">
        <v>0</v>
      </c>
      <c r="R106" s="3" t="s">
        <v>60</v>
      </c>
      <c r="S106" s="7" t="s">
        <v>18398</v>
      </c>
      <c r="T106" s="3" t="s">
        <v>18408</v>
      </c>
    </row>
    <row r="107" spans="1:20" s="3" customFormat="1" x14ac:dyDescent="0.3">
      <c r="A107" s="3">
        <v>105</v>
      </c>
      <c r="B107" s="3" t="s">
        <v>259</v>
      </c>
      <c r="C107" s="3" t="s">
        <v>260</v>
      </c>
      <c r="D107" s="3">
        <v>6800</v>
      </c>
      <c r="E107" s="3">
        <v>9829</v>
      </c>
      <c r="F107" s="14">
        <f>(E107/D107)*100</f>
        <v>144.54411764705884</v>
      </c>
      <c r="G107" s="3" t="s">
        <v>20</v>
      </c>
      <c r="H107" s="3">
        <v>95</v>
      </c>
      <c r="I107" s="5">
        <f t="shared" si="1"/>
        <v>103.46315789473684</v>
      </c>
      <c r="J107" s="3" t="s">
        <v>21</v>
      </c>
      <c r="K107" s="3" t="s">
        <v>22</v>
      </c>
      <c r="L107" s="3">
        <v>1364878800</v>
      </c>
      <c r="M107" s="3">
        <v>1366434000</v>
      </c>
      <c r="N107" s="11">
        <f xml:space="preserve"> (((L107/60)/60)/24)+DATE(1970,1,1)</f>
        <v>41366.208333333336</v>
      </c>
      <c r="O107" s="10">
        <f xml:space="preserve"> (((M107/60)/60)/24)+DATE(1970,1,1)</f>
        <v>41384.208333333336</v>
      </c>
      <c r="P107" s="3" t="b">
        <v>0</v>
      </c>
      <c r="Q107" s="3" t="b">
        <v>0</v>
      </c>
      <c r="R107" s="3" t="s">
        <v>28</v>
      </c>
      <c r="S107" s="7" t="s">
        <v>18400</v>
      </c>
      <c r="T107" s="3" t="s">
        <v>18401</v>
      </c>
    </row>
    <row r="108" spans="1:20" s="3" customFormat="1" x14ac:dyDescent="0.3">
      <c r="A108" s="3">
        <v>106</v>
      </c>
      <c r="B108" s="3" t="s">
        <v>261</v>
      </c>
      <c r="C108" s="3" t="s">
        <v>262</v>
      </c>
      <c r="D108" s="3">
        <v>3900</v>
      </c>
      <c r="E108" s="3">
        <v>14006</v>
      </c>
      <c r="F108" s="14">
        <f>(E108/D108)*100</f>
        <v>359.12820512820514</v>
      </c>
      <c r="G108" s="3" t="s">
        <v>20</v>
      </c>
      <c r="H108" s="3">
        <v>147</v>
      </c>
      <c r="I108" s="5">
        <f t="shared" si="1"/>
        <v>95.278911564625844</v>
      </c>
      <c r="J108" s="3" t="s">
        <v>21</v>
      </c>
      <c r="K108" s="3" t="s">
        <v>22</v>
      </c>
      <c r="L108" s="3">
        <v>1567918800</v>
      </c>
      <c r="M108" s="3">
        <v>1568350800</v>
      </c>
      <c r="N108" s="11">
        <f xml:space="preserve"> (((L108/60)/60)/24)+DATE(1970,1,1)</f>
        <v>43716.208333333328</v>
      </c>
      <c r="O108" s="10">
        <f xml:space="preserve"> (((M108/60)/60)/24)+DATE(1970,1,1)</f>
        <v>43721.208333333328</v>
      </c>
      <c r="P108" s="3" t="b">
        <v>0</v>
      </c>
      <c r="Q108" s="3" t="b">
        <v>0</v>
      </c>
      <c r="R108" s="3" t="s">
        <v>33</v>
      </c>
      <c r="S108" s="7" t="s">
        <v>18402</v>
      </c>
      <c r="T108" s="3" t="s">
        <v>18403</v>
      </c>
    </row>
    <row r="109" spans="1:20" s="3" customFormat="1" x14ac:dyDescent="0.3">
      <c r="A109" s="3">
        <v>107</v>
      </c>
      <c r="B109" s="3" t="s">
        <v>263</v>
      </c>
      <c r="C109" s="3" t="s">
        <v>264</v>
      </c>
      <c r="D109" s="3">
        <v>3500</v>
      </c>
      <c r="E109" s="3">
        <v>6527</v>
      </c>
      <c r="F109" s="14">
        <f>(E109/D109)*100</f>
        <v>186.48571428571427</v>
      </c>
      <c r="G109" s="3" t="s">
        <v>20</v>
      </c>
      <c r="H109" s="3">
        <v>86</v>
      </c>
      <c r="I109" s="5">
        <f t="shared" si="1"/>
        <v>75.895348837209298</v>
      </c>
      <c r="J109" s="3" t="s">
        <v>21</v>
      </c>
      <c r="K109" s="3" t="s">
        <v>22</v>
      </c>
      <c r="L109" s="3">
        <v>1524459600</v>
      </c>
      <c r="M109" s="3">
        <v>1525928400</v>
      </c>
      <c r="N109" s="11">
        <f xml:space="preserve"> (((L109/60)/60)/24)+DATE(1970,1,1)</f>
        <v>43213.208333333328</v>
      </c>
      <c r="O109" s="10">
        <f xml:space="preserve"> (((M109/60)/60)/24)+DATE(1970,1,1)</f>
        <v>43230.208333333328</v>
      </c>
      <c r="P109" s="3" t="b">
        <v>0</v>
      </c>
      <c r="Q109" s="3" t="b">
        <v>1</v>
      </c>
      <c r="R109" s="3" t="s">
        <v>33</v>
      </c>
      <c r="S109" s="7" t="s">
        <v>18402</v>
      </c>
      <c r="T109" s="3" t="s">
        <v>18403</v>
      </c>
    </row>
    <row r="110" spans="1:20" s="3" customFormat="1" x14ac:dyDescent="0.3">
      <c r="A110" s="3">
        <v>108</v>
      </c>
      <c r="B110" s="3" t="s">
        <v>265</v>
      </c>
      <c r="C110" s="3" t="s">
        <v>266</v>
      </c>
      <c r="D110" s="3">
        <v>1500</v>
      </c>
      <c r="E110" s="3">
        <v>8929</v>
      </c>
      <c r="F110" s="14">
        <f>(E110/D110)*100</f>
        <v>595.26666666666665</v>
      </c>
      <c r="G110" s="3" t="s">
        <v>20</v>
      </c>
      <c r="H110" s="3">
        <v>83</v>
      </c>
      <c r="I110" s="5">
        <f t="shared" si="1"/>
        <v>107.57831325301204</v>
      </c>
      <c r="J110" s="3" t="s">
        <v>21</v>
      </c>
      <c r="K110" s="3" t="s">
        <v>22</v>
      </c>
      <c r="L110" s="3">
        <v>1333688400</v>
      </c>
      <c r="M110" s="3">
        <v>1336885200</v>
      </c>
      <c r="N110" s="11">
        <f xml:space="preserve"> (((L110/60)/60)/24)+DATE(1970,1,1)</f>
        <v>41005.208333333336</v>
      </c>
      <c r="O110" s="10">
        <f xml:space="preserve"> (((M110/60)/60)/24)+DATE(1970,1,1)</f>
        <v>41042.208333333336</v>
      </c>
      <c r="P110" s="3" t="b">
        <v>0</v>
      </c>
      <c r="Q110" s="3" t="b">
        <v>0</v>
      </c>
      <c r="R110" s="3" t="s">
        <v>42</v>
      </c>
      <c r="S110" s="7" t="s">
        <v>18404</v>
      </c>
      <c r="T110" s="3" t="s">
        <v>18405</v>
      </c>
    </row>
    <row r="111" spans="1:20" s="3" customFormat="1" x14ac:dyDescent="0.3">
      <c r="A111" s="3">
        <v>109</v>
      </c>
      <c r="B111" s="3" t="s">
        <v>267</v>
      </c>
      <c r="C111" s="3" t="s">
        <v>268</v>
      </c>
      <c r="D111" s="3">
        <v>5200</v>
      </c>
      <c r="E111" s="3">
        <v>3079</v>
      </c>
      <c r="F111" s="14">
        <f>(E111/D111)*100</f>
        <v>59.21153846153846</v>
      </c>
      <c r="G111" s="3" t="s">
        <v>14</v>
      </c>
      <c r="H111" s="3">
        <v>60</v>
      </c>
      <c r="I111" s="5">
        <f t="shared" si="1"/>
        <v>51.31666666666667</v>
      </c>
      <c r="J111" s="3" t="s">
        <v>21</v>
      </c>
      <c r="K111" s="3" t="s">
        <v>22</v>
      </c>
      <c r="L111" s="3">
        <v>1389506400</v>
      </c>
      <c r="M111" s="3">
        <v>1389679200</v>
      </c>
      <c r="N111" s="11">
        <f xml:space="preserve"> (((L111/60)/60)/24)+DATE(1970,1,1)</f>
        <v>41651.25</v>
      </c>
      <c r="O111" s="10">
        <f xml:space="preserve"> (((M111/60)/60)/24)+DATE(1970,1,1)</f>
        <v>41653.25</v>
      </c>
      <c r="P111" s="3" t="b">
        <v>0</v>
      </c>
      <c r="Q111" s="3" t="b">
        <v>0</v>
      </c>
      <c r="R111" s="3" t="s">
        <v>269</v>
      </c>
      <c r="S111" s="7" t="s">
        <v>18404</v>
      </c>
      <c r="T111" s="3" t="s">
        <v>18423</v>
      </c>
    </row>
    <row r="112" spans="1:20" s="3" customFormat="1" x14ac:dyDescent="0.3">
      <c r="A112" s="3">
        <v>110</v>
      </c>
      <c r="B112" s="3" t="s">
        <v>270</v>
      </c>
      <c r="C112" s="3" t="s">
        <v>271</v>
      </c>
      <c r="D112" s="3">
        <v>142400</v>
      </c>
      <c r="E112" s="3">
        <v>21307</v>
      </c>
      <c r="F112" s="14">
        <f>(E112/D112)*100</f>
        <v>14.962780898876405</v>
      </c>
      <c r="G112" s="3" t="s">
        <v>14</v>
      </c>
      <c r="H112" s="3">
        <v>296</v>
      </c>
      <c r="I112" s="5">
        <f t="shared" si="1"/>
        <v>71.983108108108112</v>
      </c>
      <c r="J112" s="3" t="s">
        <v>21</v>
      </c>
      <c r="K112" s="3" t="s">
        <v>22</v>
      </c>
      <c r="L112" s="3">
        <v>1536642000</v>
      </c>
      <c r="M112" s="3">
        <v>1538283600</v>
      </c>
      <c r="N112" s="11">
        <f xml:space="preserve"> (((L112/60)/60)/24)+DATE(1970,1,1)</f>
        <v>43354.208333333328</v>
      </c>
      <c r="O112" s="10">
        <f xml:space="preserve"> (((M112/60)/60)/24)+DATE(1970,1,1)</f>
        <v>43373.208333333328</v>
      </c>
      <c r="P112" s="3" t="b">
        <v>0</v>
      </c>
      <c r="Q112" s="3" t="b">
        <v>0</v>
      </c>
      <c r="R112" s="3" t="s">
        <v>17</v>
      </c>
      <c r="S112" s="7" t="s">
        <v>18396</v>
      </c>
      <c r="T112" s="3" t="s">
        <v>18397</v>
      </c>
    </row>
    <row r="113" spans="1:20" s="3" customFormat="1" x14ac:dyDescent="0.3">
      <c r="A113" s="3">
        <v>111</v>
      </c>
      <c r="B113" s="3" t="s">
        <v>272</v>
      </c>
      <c r="C113" s="3" t="s">
        <v>273</v>
      </c>
      <c r="D113" s="3">
        <v>61400</v>
      </c>
      <c r="E113" s="3">
        <v>73653</v>
      </c>
      <c r="F113" s="14">
        <f>(E113/D113)*100</f>
        <v>119.95602605863192</v>
      </c>
      <c r="G113" s="3" t="s">
        <v>20</v>
      </c>
      <c r="H113" s="3">
        <v>676</v>
      </c>
      <c r="I113" s="5">
        <f t="shared" si="1"/>
        <v>108.95414201183432</v>
      </c>
      <c r="J113" s="3" t="s">
        <v>21</v>
      </c>
      <c r="K113" s="3" t="s">
        <v>22</v>
      </c>
      <c r="L113" s="3">
        <v>1348290000</v>
      </c>
      <c r="M113" s="3">
        <v>1348808400</v>
      </c>
      <c r="N113" s="11">
        <f xml:space="preserve"> (((L113/60)/60)/24)+DATE(1970,1,1)</f>
        <v>41174.208333333336</v>
      </c>
      <c r="O113" s="10">
        <f xml:space="preserve"> (((M113/60)/60)/24)+DATE(1970,1,1)</f>
        <v>41180.208333333336</v>
      </c>
      <c r="P113" s="3" t="b">
        <v>0</v>
      </c>
      <c r="Q113" s="3" t="b">
        <v>0</v>
      </c>
      <c r="R113" s="3" t="s">
        <v>133</v>
      </c>
      <c r="S113" s="7" t="s">
        <v>18410</v>
      </c>
      <c r="T113" s="3" t="s">
        <v>18419</v>
      </c>
    </row>
    <row r="114" spans="1:20" s="3" customFormat="1" x14ac:dyDescent="0.3">
      <c r="A114" s="3">
        <v>112</v>
      </c>
      <c r="B114" s="3" t="s">
        <v>274</v>
      </c>
      <c r="C114" s="3" t="s">
        <v>275</v>
      </c>
      <c r="D114" s="3">
        <v>4700</v>
      </c>
      <c r="E114" s="3">
        <v>12635</v>
      </c>
      <c r="F114" s="14">
        <f>(E114/D114)*100</f>
        <v>268.82978723404256</v>
      </c>
      <c r="G114" s="3" t="s">
        <v>20</v>
      </c>
      <c r="H114" s="3">
        <v>361</v>
      </c>
      <c r="I114" s="5">
        <f t="shared" si="1"/>
        <v>35</v>
      </c>
      <c r="J114" s="3" t="s">
        <v>26</v>
      </c>
      <c r="K114" s="3" t="s">
        <v>27</v>
      </c>
      <c r="L114" s="3">
        <v>1408856400</v>
      </c>
      <c r="M114" s="3">
        <v>1410152400</v>
      </c>
      <c r="N114" s="11">
        <f xml:space="preserve"> (((L114/60)/60)/24)+DATE(1970,1,1)</f>
        <v>41875.208333333336</v>
      </c>
      <c r="O114" s="10">
        <f xml:space="preserve"> (((M114/60)/60)/24)+DATE(1970,1,1)</f>
        <v>41890.208333333336</v>
      </c>
      <c r="P114" s="3" t="b">
        <v>0</v>
      </c>
      <c r="Q114" s="3" t="b">
        <v>0</v>
      </c>
      <c r="R114" s="3" t="s">
        <v>28</v>
      </c>
      <c r="S114" s="7" t="s">
        <v>18400</v>
      </c>
      <c r="T114" s="3" t="s">
        <v>18401</v>
      </c>
    </row>
    <row r="115" spans="1:20" s="3" customFormat="1" x14ac:dyDescent="0.3">
      <c r="A115" s="3">
        <v>113</v>
      </c>
      <c r="B115" s="3" t="s">
        <v>276</v>
      </c>
      <c r="C115" s="3" t="s">
        <v>277</v>
      </c>
      <c r="D115" s="3">
        <v>3300</v>
      </c>
      <c r="E115" s="3">
        <v>12437</v>
      </c>
      <c r="F115" s="14">
        <f>(E115/D115)*100</f>
        <v>376.87878787878788</v>
      </c>
      <c r="G115" s="3" t="s">
        <v>20</v>
      </c>
      <c r="H115" s="3">
        <v>131</v>
      </c>
      <c r="I115" s="5">
        <f t="shared" si="1"/>
        <v>94.938931297709928</v>
      </c>
      <c r="J115" s="3" t="s">
        <v>21</v>
      </c>
      <c r="K115" s="3" t="s">
        <v>22</v>
      </c>
      <c r="L115" s="3">
        <v>1505192400</v>
      </c>
      <c r="M115" s="3">
        <v>1505797200</v>
      </c>
      <c r="N115" s="11">
        <f xml:space="preserve"> (((L115/60)/60)/24)+DATE(1970,1,1)</f>
        <v>42990.208333333328</v>
      </c>
      <c r="O115" s="10">
        <f xml:space="preserve"> (((M115/60)/60)/24)+DATE(1970,1,1)</f>
        <v>42997.208333333328</v>
      </c>
      <c r="P115" s="3" t="b">
        <v>0</v>
      </c>
      <c r="Q115" s="3" t="b">
        <v>0</v>
      </c>
      <c r="R115" s="3" t="s">
        <v>17</v>
      </c>
      <c r="S115" s="7" t="s">
        <v>18396</v>
      </c>
      <c r="T115" s="3" t="s">
        <v>18397</v>
      </c>
    </row>
    <row r="116" spans="1:20" s="3" customFormat="1" x14ac:dyDescent="0.3">
      <c r="A116" s="3">
        <v>114</v>
      </c>
      <c r="B116" s="3" t="s">
        <v>278</v>
      </c>
      <c r="C116" s="3" t="s">
        <v>279</v>
      </c>
      <c r="D116" s="3">
        <v>1900</v>
      </c>
      <c r="E116" s="3">
        <v>13816</v>
      </c>
      <c r="F116" s="14">
        <f>(E116/D116)*100</f>
        <v>727.15789473684208</v>
      </c>
      <c r="G116" s="3" t="s">
        <v>20</v>
      </c>
      <c r="H116" s="3">
        <v>126</v>
      </c>
      <c r="I116" s="5">
        <f t="shared" si="1"/>
        <v>109.65079365079364</v>
      </c>
      <c r="J116" s="3" t="s">
        <v>21</v>
      </c>
      <c r="K116" s="3" t="s">
        <v>22</v>
      </c>
      <c r="L116" s="3">
        <v>1554786000</v>
      </c>
      <c r="M116" s="3">
        <v>1554872400</v>
      </c>
      <c r="N116" s="11">
        <f xml:space="preserve"> (((L116/60)/60)/24)+DATE(1970,1,1)</f>
        <v>43564.208333333328</v>
      </c>
      <c r="O116" s="10">
        <f xml:space="preserve"> (((M116/60)/60)/24)+DATE(1970,1,1)</f>
        <v>43565.208333333328</v>
      </c>
      <c r="P116" s="3" t="b">
        <v>0</v>
      </c>
      <c r="Q116" s="3" t="b">
        <v>1</v>
      </c>
      <c r="R116" s="3" t="s">
        <v>65</v>
      </c>
      <c r="S116" s="7" t="s">
        <v>18400</v>
      </c>
      <c r="T116" s="3" t="s">
        <v>18409</v>
      </c>
    </row>
    <row r="117" spans="1:20" s="3" customFormat="1" x14ac:dyDescent="0.3">
      <c r="A117" s="3">
        <v>115</v>
      </c>
      <c r="B117" s="3" t="s">
        <v>280</v>
      </c>
      <c r="C117" s="3" t="s">
        <v>281</v>
      </c>
      <c r="D117" s="3">
        <v>166700</v>
      </c>
      <c r="E117" s="3">
        <v>145382</v>
      </c>
      <c r="F117" s="14">
        <f>(E117/D117)*100</f>
        <v>87.211757648470297</v>
      </c>
      <c r="G117" s="3" t="s">
        <v>14</v>
      </c>
      <c r="H117" s="3">
        <v>3304</v>
      </c>
      <c r="I117" s="5">
        <f t="shared" si="1"/>
        <v>44.001815980629537</v>
      </c>
      <c r="J117" s="3" t="s">
        <v>107</v>
      </c>
      <c r="K117" s="3" t="s">
        <v>108</v>
      </c>
      <c r="L117" s="3">
        <v>1510898400</v>
      </c>
      <c r="M117" s="3">
        <v>1513922400</v>
      </c>
      <c r="N117" s="11">
        <f xml:space="preserve"> (((L117/60)/60)/24)+DATE(1970,1,1)</f>
        <v>43056.25</v>
      </c>
      <c r="O117" s="10">
        <f xml:space="preserve"> (((M117/60)/60)/24)+DATE(1970,1,1)</f>
        <v>43091.25</v>
      </c>
      <c r="P117" s="3" t="b">
        <v>0</v>
      </c>
      <c r="Q117" s="3" t="b">
        <v>0</v>
      </c>
      <c r="R117" s="3" t="s">
        <v>119</v>
      </c>
      <c r="S117" s="7" t="s">
        <v>18410</v>
      </c>
      <c r="T117" s="3" t="s">
        <v>18416</v>
      </c>
    </row>
    <row r="118" spans="1:20" s="3" customFormat="1" x14ac:dyDescent="0.3">
      <c r="A118" s="3">
        <v>116</v>
      </c>
      <c r="B118" s="3" t="s">
        <v>282</v>
      </c>
      <c r="C118" s="3" t="s">
        <v>283</v>
      </c>
      <c r="D118" s="3">
        <v>7200</v>
      </c>
      <c r="E118" s="3">
        <v>6336</v>
      </c>
      <c r="F118" s="14">
        <f>(E118/D118)*100</f>
        <v>88</v>
      </c>
      <c r="G118" s="3" t="s">
        <v>14</v>
      </c>
      <c r="H118" s="3">
        <v>73</v>
      </c>
      <c r="I118" s="5">
        <f t="shared" si="1"/>
        <v>86.794520547945211</v>
      </c>
      <c r="J118" s="3" t="s">
        <v>21</v>
      </c>
      <c r="K118" s="3" t="s">
        <v>22</v>
      </c>
      <c r="L118" s="3">
        <v>1442552400</v>
      </c>
      <c r="M118" s="3">
        <v>1442638800</v>
      </c>
      <c r="N118" s="11">
        <f xml:space="preserve"> (((L118/60)/60)/24)+DATE(1970,1,1)</f>
        <v>42265.208333333328</v>
      </c>
      <c r="O118" s="10">
        <f xml:space="preserve"> (((M118/60)/60)/24)+DATE(1970,1,1)</f>
        <v>42266.208333333328</v>
      </c>
      <c r="P118" s="3" t="b">
        <v>0</v>
      </c>
      <c r="Q118" s="3" t="b">
        <v>0</v>
      </c>
      <c r="R118" s="3" t="s">
        <v>33</v>
      </c>
      <c r="S118" s="7" t="s">
        <v>18402</v>
      </c>
      <c r="T118" s="3" t="s">
        <v>18403</v>
      </c>
    </row>
    <row r="119" spans="1:20" s="3" customFormat="1" x14ac:dyDescent="0.3">
      <c r="A119" s="3">
        <v>117</v>
      </c>
      <c r="B119" s="3" t="s">
        <v>284</v>
      </c>
      <c r="C119" s="3" t="s">
        <v>285</v>
      </c>
      <c r="D119" s="3">
        <v>4900</v>
      </c>
      <c r="E119" s="3">
        <v>8523</v>
      </c>
      <c r="F119" s="14">
        <f>(E119/D119)*100</f>
        <v>173.9387755102041</v>
      </c>
      <c r="G119" s="3" t="s">
        <v>20</v>
      </c>
      <c r="H119" s="3">
        <v>275</v>
      </c>
      <c r="I119" s="5">
        <f t="shared" si="1"/>
        <v>30.992727272727272</v>
      </c>
      <c r="J119" s="3" t="s">
        <v>21</v>
      </c>
      <c r="K119" s="3" t="s">
        <v>22</v>
      </c>
      <c r="L119" s="3">
        <v>1316667600</v>
      </c>
      <c r="M119" s="3">
        <v>1317186000</v>
      </c>
      <c r="N119" s="11">
        <f xml:space="preserve"> (((L119/60)/60)/24)+DATE(1970,1,1)</f>
        <v>40808.208333333336</v>
      </c>
      <c r="O119" s="10">
        <f xml:space="preserve"> (((M119/60)/60)/24)+DATE(1970,1,1)</f>
        <v>40814.208333333336</v>
      </c>
      <c r="P119" s="3" t="b">
        <v>0</v>
      </c>
      <c r="Q119" s="3" t="b">
        <v>0</v>
      </c>
      <c r="R119" s="3" t="s">
        <v>269</v>
      </c>
      <c r="S119" s="7" t="s">
        <v>18404</v>
      </c>
      <c r="T119" s="3" t="s">
        <v>18423</v>
      </c>
    </row>
    <row r="120" spans="1:20" s="3" customFormat="1" x14ac:dyDescent="0.3">
      <c r="A120" s="3">
        <v>118</v>
      </c>
      <c r="B120" s="3" t="s">
        <v>286</v>
      </c>
      <c r="C120" s="3" t="s">
        <v>287</v>
      </c>
      <c r="D120" s="3">
        <v>5400</v>
      </c>
      <c r="E120" s="3">
        <v>6351</v>
      </c>
      <c r="F120" s="14">
        <f>(E120/D120)*100</f>
        <v>117.61111111111111</v>
      </c>
      <c r="G120" s="3" t="s">
        <v>20</v>
      </c>
      <c r="H120" s="3">
        <v>67</v>
      </c>
      <c r="I120" s="5">
        <f t="shared" si="1"/>
        <v>94.791044776119406</v>
      </c>
      <c r="J120" s="3" t="s">
        <v>21</v>
      </c>
      <c r="K120" s="3" t="s">
        <v>22</v>
      </c>
      <c r="L120" s="3">
        <v>1390716000</v>
      </c>
      <c r="M120" s="3">
        <v>1391234400</v>
      </c>
      <c r="N120" s="11">
        <f xml:space="preserve"> (((L120/60)/60)/24)+DATE(1970,1,1)</f>
        <v>41665.25</v>
      </c>
      <c r="O120" s="10">
        <f xml:space="preserve"> (((M120/60)/60)/24)+DATE(1970,1,1)</f>
        <v>41671.25</v>
      </c>
      <c r="P120" s="3" t="b">
        <v>0</v>
      </c>
      <c r="Q120" s="3" t="b">
        <v>0</v>
      </c>
      <c r="R120" s="3" t="s">
        <v>122</v>
      </c>
      <c r="S120" s="7" t="s">
        <v>18417</v>
      </c>
      <c r="T120" s="3" t="s">
        <v>18418</v>
      </c>
    </row>
    <row r="121" spans="1:20" s="3" customFormat="1" x14ac:dyDescent="0.3">
      <c r="A121" s="3">
        <v>119</v>
      </c>
      <c r="B121" s="3" t="s">
        <v>288</v>
      </c>
      <c r="C121" s="3" t="s">
        <v>289</v>
      </c>
      <c r="D121" s="3">
        <v>5000</v>
      </c>
      <c r="E121" s="3">
        <v>10748</v>
      </c>
      <c r="F121" s="14">
        <f>(E121/D121)*100</f>
        <v>214.96</v>
      </c>
      <c r="G121" s="3" t="s">
        <v>20</v>
      </c>
      <c r="H121" s="3">
        <v>154</v>
      </c>
      <c r="I121" s="5">
        <f t="shared" si="1"/>
        <v>69.79220779220779</v>
      </c>
      <c r="J121" s="3" t="s">
        <v>21</v>
      </c>
      <c r="K121" s="3" t="s">
        <v>22</v>
      </c>
      <c r="L121" s="3">
        <v>1402894800</v>
      </c>
      <c r="M121" s="3">
        <v>1404363600</v>
      </c>
      <c r="N121" s="11">
        <f xml:space="preserve"> (((L121/60)/60)/24)+DATE(1970,1,1)</f>
        <v>41806.208333333336</v>
      </c>
      <c r="O121" s="10">
        <f xml:space="preserve"> (((M121/60)/60)/24)+DATE(1970,1,1)</f>
        <v>41823.208333333336</v>
      </c>
      <c r="P121" s="3" t="b">
        <v>0</v>
      </c>
      <c r="Q121" s="3" t="b">
        <v>1</v>
      </c>
      <c r="R121" s="3" t="s">
        <v>42</v>
      </c>
      <c r="S121" s="7" t="s">
        <v>18404</v>
      </c>
      <c r="T121" s="3" t="s">
        <v>18405</v>
      </c>
    </row>
    <row r="122" spans="1:20" s="3" customFormat="1" x14ac:dyDescent="0.3">
      <c r="A122" s="3">
        <v>120</v>
      </c>
      <c r="B122" s="3" t="s">
        <v>290</v>
      </c>
      <c r="C122" s="3" t="s">
        <v>291</v>
      </c>
      <c r="D122" s="3">
        <v>75100</v>
      </c>
      <c r="E122" s="3">
        <v>112272</v>
      </c>
      <c r="F122" s="14">
        <f>(E122/D122)*100</f>
        <v>149.49667110519306</v>
      </c>
      <c r="G122" s="3" t="s">
        <v>20</v>
      </c>
      <c r="H122" s="3">
        <v>1782</v>
      </c>
      <c r="I122" s="5">
        <f t="shared" si="1"/>
        <v>63.003367003367003</v>
      </c>
      <c r="J122" s="3" t="s">
        <v>21</v>
      </c>
      <c r="K122" s="3" t="s">
        <v>22</v>
      </c>
      <c r="L122" s="3">
        <v>1429246800</v>
      </c>
      <c r="M122" s="3">
        <v>1429592400</v>
      </c>
      <c r="N122" s="11">
        <f xml:space="preserve"> (((L122/60)/60)/24)+DATE(1970,1,1)</f>
        <v>42111.208333333328</v>
      </c>
      <c r="O122" s="10">
        <f xml:space="preserve"> (((M122/60)/60)/24)+DATE(1970,1,1)</f>
        <v>42115.208333333328</v>
      </c>
      <c r="P122" s="3" t="b">
        <v>0</v>
      </c>
      <c r="Q122" s="3" t="b">
        <v>1</v>
      </c>
      <c r="R122" s="3" t="s">
        <v>292</v>
      </c>
      <c r="S122" s="7" t="s">
        <v>18413</v>
      </c>
      <c r="T122" s="3" t="s">
        <v>18424</v>
      </c>
    </row>
    <row r="123" spans="1:20" s="3" customFormat="1" x14ac:dyDescent="0.3">
      <c r="A123" s="3">
        <v>121</v>
      </c>
      <c r="B123" s="3" t="s">
        <v>293</v>
      </c>
      <c r="C123" s="3" t="s">
        <v>294</v>
      </c>
      <c r="D123" s="3">
        <v>45300</v>
      </c>
      <c r="E123" s="3">
        <v>99361</v>
      </c>
      <c r="F123" s="14">
        <f>(E123/D123)*100</f>
        <v>219.33995584988963</v>
      </c>
      <c r="G123" s="3" t="s">
        <v>20</v>
      </c>
      <c r="H123" s="3">
        <v>903</v>
      </c>
      <c r="I123" s="5">
        <f t="shared" si="1"/>
        <v>110.0343300110742</v>
      </c>
      <c r="J123" s="3" t="s">
        <v>21</v>
      </c>
      <c r="K123" s="3" t="s">
        <v>22</v>
      </c>
      <c r="L123" s="3">
        <v>1412485200</v>
      </c>
      <c r="M123" s="3">
        <v>1413608400</v>
      </c>
      <c r="N123" s="11">
        <f xml:space="preserve"> (((L123/60)/60)/24)+DATE(1970,1,1)</f>
        <v>41917.208333333336</v>
      </c>
      <c r="O123" s="10">
        <f xml:space="preserve"> (((M123/60)/60)/24)+DATE(1970,1,1)</f>
        <v>41930.208333333336</v>
      </c>
      <c r="P123" s="3" t="b">
        <v>0</v>
      </c>
      <c r="Q123" s="3" t="b">
        <v>0</v>
      </c>
      <c r="R123" s="3" t="s">
        <v>89</v>
      </c>
      <c r="S123" s="7" t="s">
        <v>18413</v>
      </c>
      <c r="T123" s="3" t="s">
        <v>18414</v>
      </c>
    </row>
    <row r="124" spans="1:20" s="3" customFormat="1" x14ac:dyDescent="0.3">
      <c r="A124" s="3">
        <v>122</v>
      </c>
      <c r="B124" s="3" t="s">
        <v>295</v>
      </c>
      <c r="C124" s="3" t="s">
        <v>296</v>
      </c>
      <c r="D124" s="3">
        <v>136800</v>
      </c>
      <c r="E124" s="3">
        <v>88055</v>
      </c>
      <c r="F124" s="14">
        <f>(E124/D124)*100</f>
        <v>64.367690058479525</v>
      </c>
      <c r="G124" s="3" t="s">
        <v>14</v>
      </c>
      <c r="H124" s="3">
        <v>3387</v>
      </c>
      <c r="I124" s="5">
        <f t="shared" si="1"/>
        <v>25.997933274284026</v>
      </c>
      <c r="J124" s="3" t="s">
        <v>21</v>
      </c>
      <c r="K124" s="3" t="s">
        <v>22</v>
      </c>
      <c r="L124" s="3">
        <v>1417068000</v>
      </c>
      <c r="M124" s="3">
        <v>1419400800</v>
      </c>
      <c r="N124" s="11">
        <f xml:space="preserve"> (((L124/60)/60)/24)+DATE(1970,1,1)</f>
        <v>41970.25</v>
      </c>
      <c r="O124" s="10">
        <f xml:space="preserve"> (((M124/60)/60)/24)+DATE(1970,1,1)</f>
        <v>41997.25</v>
      </c>
      <c r="P124" s="3" t="b">
        <v>0</v>
      </c>
      <c r="Q124" s="3" t="b">
        <v>0</v>
      </c>
      <c r="R124" s="3" t="s">
        <v>119</v>
      </c>
      <c r="S124" s="7" t="s">
        <v>18410</v>
      </c>
      <c r="T124" s="3" t="s">
        <v>18416</v>
      </c>
    </row>
    <row r="125" spans="1:20" s="3" customFormat="1" x14ac:dyDescent="0.3">
      <c r="A125" s="3">
        <v>123</v>
      </c>
      <c r="B125" s="3" t="s">
        <v>297</v>
      </c>
      <c r="C125" s="3" t="s">
        <v>298</v>
      </c>
      <c r="D125" s="3">
        <v>177700</v>
      </c>
      <c r="E125" s="3">
        <v>33092</v>
      </c>
      <c r="F125" s="14">
        <f>(E125/D125)*100</f>
        <v>18.622397298818232</v>
      </c>
      <c r="G125" s="3" t="s">
        <v>14</v>
      </c>
      <c r="H125" s="3">
        <v>662</v>
      </c>
      <c r="I125" s="5">
        <f t="shared" si="1"/>
        <v>49.987915407854985</v>
      </c>
      <c r="J125" s="3" t="s">
        <v>15</v>
      </c>
      <c r="K125" s="3" t="s">
        <v>16</v>
      </c>
      <c r="L125" s="3">
        <v>1448344800</v>
      </c>
      <c r="M125" s="3">
        <v>1448604000</v>
      </c>
      <c r="N125" s="11">
        <f xml:space="preserve"> (((L125/60)/60)/24)+DATE(1970,1,1)</f>
        <v>42332.25</v>
      </c>
      <c r="O125" s="10">
        <f xml:space="preserve"> (((M125/60)/60)/24)+DATE(1970,1,1)</f>
        <v>42335.25</v>
      </c>
      <c r="P125" s="3" t="b">
        <v>1</v>
      </c>
      <c r="Q125" s="3" t="b">
        <v>0</v>
      </c>
      <c r="R125" s="3" t="s">
        <v>33</v>
      </c>
      <c r="S125" s="7" t="s">
        <v>18402</v>
      </c>
      <c r="T125" s="3" t="s">
        <v>18403</v>
      </c>
    </row>
    <row r="126" spans="1:20" s="3" customFormat="1" x14ac:dyDescent="0.3">
      <c r="A126" s="3">
        <v>124</v>
      </c>
      <c r="B126" s="3" t="s">
        <v>299</v>
      </c>
      <c r="C126" s="3" t="s">
        <v>300</v>
      </c>
      <c r="D126" s="3">
        <v>2600</v>
      </c>
      <c r="E126" s="3">
        <v>9562</v>
      </c>
      <c r="F126" s="14">
        <f>(E126/D126)*100</f>
        <v>367.76923076923077</v>
      </c>
      <c r="G126" s="3" t="s">
        <v>20</v>
      </c>
      <c r="H126" s="3">
        <v>94</v>
      </c>
      <c r="I126" s="5">
        <f t="shared" si="1"/>
        <v>101.72340425531915</v>
      </c>
      <c r="J126" s="3" t="s">
        <v>107</v>
      </c>
      <c r="K126" s="3" t="s">
        <v>108</v>
      </c>
      <c r="L126" s="3">
        <v>1557723600</v>
      </c>
      <c r="M126" s="3">
        <v>1562302800</v>
      </c>
      <c r="N126" s="11">
        <f xml:space="preserve"> (((L126/60)/60)/24)+DATE(1970,1,1)</f>
        <v>43598.208333333328</v>
      </c>
      <c r="O126" s="10">
        <f xml:space="preserve"> (((M126/60)/60)/24)+DATE(1970,1,1)</f>
        <v>43651.208333333328</v>
      </c>
      <c r="P126" s="3" t="b">
        <v>0</v>
      </c>
      <c r="Q126" s="3" t="b">
        <v>0</v>
      </c>
      <c r="R126" s="3" t="s">
        <v>122</v>
      </c>
      <c r="S126" s="7" t="s">
        <v>18417</v>
      </c>
      <c r="T126" s="3" t="s">
        <v>18418</v>
      </c>
    </row>
    <row r="127" spans="1:20" s="3" customFormat="1" x14ac:dyDescent="0.3">
      <c r="A127" s="3">
        <v>125</v>
      </c>
      <c r="B127" s="3" t="s">
        <v>301</v>
      </c>
      <c r="C127" s="3" t="s">
        <v>302</v>
      </c>
      <c r="D127" s="3">
        <v>5300</v>
      </c>
      <c r="E127" s="3">
        <v>8475</v>
      </c>
      <c r="F127" s="14">
        <f>(E127/D127)*100</f>
        <v>159.90566037735849</v>
      </c>
      <c r="G127" s="3" t="s">
        <v>20</v>
      </c>
      <c r="H127" s="3">
        <v>180</v>
      </c>
      <c r="I127" s="5">
        <f t="shared" si="1"/>
        <v>47.083333333333336</v>
      </c>
      <c r="J127" s="3" t="s">
        <v>21</v>
      </c>
      <c r="K127" s="3" t="s">
        <v>22</v>
      </c>
      <c r="L127" s="3">
        <v>1537333200</v>
      </c>
      <c r="M127" s="3">
        <v>1537678800</v>
      </c>
      <c r="N127" s="11">
        <f xml:space="preserve"> (((L127/60)/60)/24)+DATE(1970,1,1)</f>
        <v>43362.208333333328</v>
      </c>
      <c r="O127" s="10">
        <f xml:space="preserve"> (((M127/60)/60)/24)+DATE(1970,1,1)</f>
        <v>43366.208333333328</v>
      </c>
      <c r="P127" s="3" t="b">
        <v>0</v>
      </c>
      <c r="Q127" s="3" t="b">
        <v>0</v>
      </c>
      <c r="R127" s="3" t="s">
        <v>33</v>
      </c>
      <c r="S127" s="7" t="s">
        <v>18402</v>
      </c>
      <c r="T127" s="3" t="s">
        <v>18403</v>
      </c>
    </row>
    <row r="128" spans="1:20" s="3" customFormat="1" x14ac:dyDescent="0.3">
      <c r="A128" s="3">
        <v>126</v>
      </c>
      <c r="B128" s="3" t="s">
        <v>303</v>
      </c>
      <c r="C128" s="3" t="s">
        <v>304</v>
      </c>
      <c r="D128" s="3">
        <v>180200</v>
      </c>
      <c r="E128" s="3">
        <v>69617</v>
      </c>
      <c r="F128" s="14">
        <f>(E128/D128)*100</f>
        <v>38.633185349611544</v>
      </c>
      <c r="G128" s="3" t="s">
        <v>14</v>
      </c>
      <c r="H128" s="3">
        <v>774</v>
      </c>
      <c r="I128" s="5">
        <f t="shared" si="1"/>
        <v>89.944444444444443</v>
      </c>
      <c r="J128" s="3" t="s">
        <v>21</v>
      </c>
      <c r="K128" s="3" t="s">
        <v>22</v>
      </c>
      <c r="L128" s="3">
        <v>1471150800</v>
      </c>
      <c r="M128" s="3">
        <v>1473570000</v>
      </c>
      <c r="N128" s="11">
        <f xml:space="preserve"> (((L128/60)/60)/24)+DATE(1970,1,1)</f>
        <v>42596.208333333328</v>
      </c>
      <c r="O128" s="10">
        <f xml:space="preserve"> (((M128/60)/60)/24)+DATE(1970,1,1)</f>
        <v>42624.208333333328</v>
      </c>
      <c r="P128" s="3" t="b">
        <v>0</v>
      </c>
      <c r="Q128" s="3" t="b">
        <v>1</v>
      </c>
      <c r="R128" s="3" t="s">
        <v>33</v>
      </c>
      <c r="S128" s="7" t="s">
        <v>18402</v>
      </c>
      <c r="T128" s="3" t="s">
        <v>18403</v>
      </c>
    </row>
    <row r="129" spans="1:20" s="3" customFormat="1" x14ac:dyDescent="0.3">
      <c r="A129" s="3">
        <v>127</v>
      </c>
      <c r="B129" s="3" t="s">
        <v>305</v>
      </c>
      <c r="C129" s="3" t="s">
        <v>306</v>
      </c>
      <c r="D129" s="3">
        <v>103200</v>
      </c>
      <c r="E129" s="3">
        <v>53067</v>
      </c>
      <c r="F129" s="14">
        <f>(E129/D129)*100</f>
        <v>51.42151162790698</v>
      </c>
      <c r="G129" s="3" t="s">
        <v>14</v>
      </c>
      <c r="H129" s="3">
        <v>672</v>
      </c>
      <c r="I129" s="5">
        <f t="shared" si="1"/>
        <v>78.96875</v>
      </c>
      <c r="J129" s="3" t="s">
        <v>15</v>
      </c>
      <c r="K129" s="3" t="s">
        <v>16</v>
      </c>
      <c r="L129" s="3">
        <v>1273640400</v>
      </c>
      <c r="M129" s="3">
        <v>1273899600</v>
      </c>
      <c r="N129" s="11">
        <f xml:space="preserve"> (((L129/60)/60)/24)+DATE(1970,1,1)</f>
        <v>40310.208333333336</v>
      </c>
      <c r="O129" s="10">
        <f xml:space="preserve"> (((M129/60)/60)/24)+DATE(1970,1,1)</f>
        <v>40313.208333333336</v>
      </c>
      <c r="P129" s="3" t="b">
        <v>0</v>
      </c>
      <c r="Q129" s="3" t="b">
        <v>0</v>
      </c>
      <c r="R129" s="3" t="s">
        <v>33</v>
      </c>
      <c r="S129" s="7" t="s">
        <v>18402</v>
      </c>
      <c r="T129" s="3" t="s">
        <v>18403</v>
      </c>
    </row>
    <row r="130" spans="1:20" s="3" customFormat="1" x14ac:dyDescent="0.3">
      <c r="A130" s="3">
        <v>128</v>
      </c>
      <c r="B130" s="3" t="s">
        <v>307</v>
      </c>
      <c r="C130" s="3" t="s">
        <v>308</v>
      </c>
      <c r="D130" s="3">
        <v>70600</v>
      </c>
      <c r="E130" s="3">
        <v>42596</v>
      </c>
      <c r="F130" s="14">
        <f>(E130/D130)*100</f>
        <v>60.334277620396605</v>
      </c>
      <c r="G130" s="3" t="s">
        <v>74</v>
      </c>
      <c r="H130" s="3">
        <v>532</v>
      </c>
      <c r="I130" s="5">
        <f t="shared" si="1"/>
        <v>80.067669172932327</v>
      </c>
      <c r="J130" s="3" t="s">
        <v>21</v>
      </c>
      <c r="K130" s="3" t="s">
        <v>22</v>
      </c>
      <c r="L130" s="3">
        <v>1282885200</v>
      </c>
      <c r="M130" s="3">
        <v>1284008400</v>
      </c>
      <c r="N130" s="11">
        <f xml:space="preserve"> (((L130/60)/60)/24)+DATE(1970,1,1)</f>
        <v>40417.208333333336</v>
      </c>
      <c r="O130" s="10">
        <f xml:space="preserve"> (((M130/60)/60)/24)+DATE(1970,1,1)</f>
        <v>40430.208333333336</v>
      </c>
      <c r="P130" s="3" t="b">
        <v>0</v>
      </c>
      <c r="Q130" s="3" t="b">
        <v>0</v>
      </c>
      <c r="R130" s="3" t="s">
        <v>23</v>
      </c>
      <c r="S130" s="7" t="s">
        <v>18398</v>
      </c>
      <c r="T130" s="3" t="s">
        <v>18399</v>
      </c>
    </row>
    <row r="131" spans="1:20" s="3" customFormat="1" x14ac:dyDescent="0.3">
      <c r="A131" s="3">
        <v>129</v>
      </c>
      <c r="B131" s="3" t="s">
        <v>309</v>
      </c>
      <c r="C131" s="3" t="s">
        <v>310</v>
      </c>
      <c r="D131" s="3">
        <v>148500</v>
      </c>
      <c r="E131" s="3">
        <v>4756</v>
      </c>
      <c r="F131" s="14">
        <f>(E131/D131)*100</f>
        <v>3.202693602693603</v>
      </c>
      <c r="G131" s="3" t="s">
        <v>74</v>
      </c>
      <c r="H131" s="3">
        <v>55</v>
      </c>
      <c r="I131" s="5">
        <f t="shared" ref="I131:I194" si="2">IFERROR(E131/H131,0)</f>
        <v>86.472727272727269</v>
      </c>
      <c r="J131" s="3" t="s">
        <v>26</v>
      </c>
      <c r="K131" s="3" t="s">
        <v>27</v>
      </c>
      <c r="L131" s="3">
        <v>1422943200</v>
      </c>
      <c r="M131" s="3">
        <v>1425103200</v>
      </c>
      <c r="N131" s="11">
        <f xml:space="preserve"> (((L131/60)/60)/24)+DATE(1970,1,1)</f>
        <v>42038.25</v>
      </c>
      <c r="O131" s="10">
        <f xml:space="preserve"> (((M131/60)/60)/24)+DATE(1970,1,1)</f>
        <v>42063.25</v>
      </c>
      <c r="P131" s="3" t="b">
        <v>0</v>
      </c>
      <c r="Q131" s="3" t="b">
        <v>0</v>
      </c>
      <c r="R131" s="3" t="s">
        <v>17</v>
      </c>
      <c r="S131" s="7" t="s">
        <v>18396</v>
      </c>
      <c r="T131" s="3" t="s">
        <v>18397</v>
      </c>
    </row>
    <row r="132" spans="1:20" s="3" customFormat="1" x14ac:dyDescent="0.3">
      <c r="A132" s="3">
        <v>130</v>
      </c>
      <c r="B132" s="3" t="s">
        <v>311</v>
      </c>
      <c r="C132" s="3" t="s">
        <v>312</v>
      </c>
      <c r="D132" s="3">
        <v>9600</v>
      </c>
      <c r="E132" s="3">
        <v>14925</v>
      </c>
      <c r="F132" s="14">
        <f>(E132/D132)*100</f>
        <v>155.46875</v>
      </c>
      <c r="G132" s="3" t="s">
        <v>20</v>
      </c>
      <c r="H132" s="3">
        <v>533</v>
      </c>
      <c r="I132" s="5">
        <f t="shared" si="2"/>
        <v>28.001876172607879</v>
      </c>
      <c r="J132" s="3" t="s">
        <v>36</v>
      </c>
      <c r="K132" s="3" t="s">
        <v>37</v>
      </c>
      <c r="L132" s="3">
        <v>1319605200</v>
      </c>
      <c r="M132" s="3">
        <v>1320991200</v>
      </c>
      <c r="N132" s="11">
        <f xml:space="preserve"> (((L132/60)/60)/24)+DATE(1970,1,1)</f>
        <v>40842.208333333336</v>
      </c>
      <c r="O132" s="10">
        <f xml:space="preserve"> (((M132/60)/60)/24)+DATE(1970,1,1)</f>
        <v>40858.25</v>
      </c>
      <c r="P132" s="3" t="b">
        <v>0</v>
      </c>
      <c r="Q132" s="3" t="b">
        <v>0</v>
      </c>
      <c r="R132" s="3" t="s">
        <v>53</v>
      </c>
      <c r="S132" s="7" t="s">
        <v>18404</v>
      </c>
      <c r="T132" s="3" t="s">
        <v>18407</v>
      </c>
    </row>
    <row r="133" spans="1:20" s="3" customFormat="1" x14ac:dyDescent="0.3">
      <c r="A133" s="3">
        <v>131</v>
      </c>
      <c r="B133" s="3" t="s">
        <v>313</v>
      </c>
      <c r="C133" s="3" t="s">
        <v>314</v>
      </c>
      <c r="D133" s="3">
        <v>164700</v>
      </c>
      <c r="E133" s="3">
        <v>166116</v>
      </c>
      <c r="F133" s="14">
        <f>(E133/D133)*100</f>
        <v>100.85974499089254</v>
      </c>
      <c r="G133" s="3" t="s">
        <v>20</v>
      </c>
      <c r="H133" s="3">
        <v>2443</v>
      </c>
      <c r="I133" s="5">
        <f t="shared" si="2"/>
        <v>67.996725337699544</v>
      </c>
      <c r="J133" s="3" t="s">
        <v>40</v>
      </c>
      <c r="K133" s="3" t="s">
        <v>41</v>
      </c>
      <c r="L133" s="3">
        <v>1385704800</v>
      </c>
      <c r="M133" s="3">
        <v>1386828000</v>
      </c>
      <c r="N133" s="11">
        <f xml:space="preserve"> (((L133/60)/60)/24)+DATE(1970,1,1)</f>
        <v>41607.25</v>
      </c>
      <c r="O133" s="10">
        <f xml:space="preserve"> (((M133/60)/60)/24)+DATE(1970,1,1)</f>
        <v>41620.25</v>
      </c>
      <c r="P133" s="3" t="b">
        <v>0</v>
      </c>
      <c r="Q133" s="3" t="b">
        <v>0</v>
      </c>
      <c r="R133" s="3" t="s">
        <v>28</v>
      </c>
      <c r="S133" s="7" t="s">
        <v>18400</v>
      </c>
      <c r="T133" s="3" t="s">
        <v>18401</v>
      </c>
    </row>
    <row r="134" spans="1:20" s="3" customFormat="1" x14ac:dyDescent="0.3">
      <c r="A134" s="3">
        <v>132</v>
      </c>
      <c r="B134" s="3" t="s">
        <v>315</v>
      </c>
      <c r="C134" s="3" t="s">
        <v>316</v>
      </c>
      <c r="D134" s="3">
        <v>3300</v>
      </c>
      <c r="E134" s="3">
        <v>3834</v>
      </c>
      <c r="F134" s="14">
        <f>(E134/D134)*100</f>
        <v>116.18181818181819</v>
      </c>
      <c r="G134" s="3" t="s">
        <v>20</v>
      </c>
      <c r="H134" s="3">
        <v>89</v>
      </c>
      <c r="I134" s="5">
        <f t="shared" si="2"/>
        <v>43.078651685393261</v>
      </c>
      <c r="J134" s="3" t="s">
        <v>21</v>
      </c>
      <c r="K134" s="3" t="s">
        <v>22</v>
      </c>
      <c r="L134" s="3">
        <v>1515736800</v>
      </c>
      <c r="M134" s="3">
        <v>1517119200</v>
      </c>
      <c r="N134" s="11">
        <f xml:space="preserve"> (((L134/60)/60)/24)+DATE(1970,1,1)</f>
        <v>43112.25</v>
      </c>
      <c r="O134" s="10">
        <f xml:space="preserve"> (((M134/60)/60)/24)+DATE(1970,1,1)</f>
        <v>43128.25</v>
      </c>
      <c r="P134" s="3" t="b">
        <v>0</v>
      </c>
      <c r="Q134" s="3" t="b">
        <v>1</v>
      </c>
      <c r="R134" s="3" t="s">
        <v>33</v>
      </c>
      <c r="S134" s="7" t="s">
        <v>18402</v>
      </c>
      <c r="T134" s="3" t="s">
        <v>18403</v>
      </c>
    </row>
    <row r="135" spans="1:20" s="3" customFormat="1" x14ac:dyDescent="0.3">
      <c r="A135" s="3">
        <v>133</v>
      </c>
      <c r="B135" s="3" t="s">
        <v>317</v>
      </c>
      <c r="C135" s="3" t="s">
        <v>318</v>
      </c>
      <c r="D135" s="3">
        <v>4500</v>
      </c>
      <c r="E135" s="3">
        <v>13985</v>
      </c>
      <c r="F135" s="14">
        <f>(E135/D135)*100</f>
        <v>310.77777777777777</v>
      </c>
      <c r="G135" s="3" t="s">
        <v>20</v>
      </c>
      <c r="H135" s="3">
        <v>159</v>
      </c>
      <c r="I135" s="5">
        <f t="shared" si="2"/>
        <v>87.95597484276729</v>
      </c>
      <c r="J135" s="3" t="s">
        <v>21</v>
      </c>
      <c r="K135" s="3" t="s">
        <v>22</v>
      </c>
      <c r="L135" s="3">
        <v>1313125200</v>
      </c>
      <c r="M135" s="3">
        <v>1315026000</v>
      </c>
      <c r="N135" s="11">
        <f xml:space="preserve"> (((L135/60)/60)/24)+DATE(1970,1,1)</f>
        <v>40767.208333333336</v>
      </c>
      <c r="O135" s="10">
        <f xml:space="preserve"> (((M135/60)/60)/24)+DATE(1970,1,1)</f>
        <v>40789.208333333336</v>
      </c>
      <c r="P135" s="3" t="b">
        <v>0</v>
      </c>
      <c r="Q135" s="3" t="b">
        <v>0</v>
      </c>
      <c r="R135" s="3" t="s">
        <v>319</v>
      </c>
      <c r="S135" s="7" t="s">
        <v>18398</v>
      </c>
      <c r="T135" s="3" t="s">
        <v>18425</v>
      </c>
    </row>
    <row r="136" spans="1:20" s="3" customFormat="1" x14ac:dyDescent="0.3">
      <c r="A136" s="3">
        <v>134</v>
      </c>
      <c r="B136" s="3" t="s">
        <v>320</v>
      </c>
      <c r="C136" s="3" t="s">
        <v>321</v>
      </c>
      <c r="D136" s="3">
        <v>99500</v>
      </c>
      <c r="E136" s="3">
        <v>89288</v>
      </c>
      <c r="F136" s="14">
        <f>(E136/D136)*100</f>
        <v>89.73668341708543</v>
      </c>
      <c r="G136" s="3" t="s">
        <v>14</v>
      </c>
      <c r="H136" s="3">
        <v>940</v>
      </c>
      <c r="I136" s="5">
        <f t="shared" si="2"/>
        <v>94.987234042553197</v>
      </c>
      <c r="J136" s="3" t="s">
        <v>98</v>
      </c>
      <c r="K136" s="3" t="s">
        <v>99</v>
      </c>
      <c r="L136" s="3">
        <v>1308459600</v>
      </c>
      <c r="M136" s="3">
        <v>1312693200</v>
      </c>
      <c r="N136" s="11">
        <f xml:space="preserve"> (((L136/60)/60)/24)+DATE(1970,1,1)</f>
        <v>40713.208333333336</v>
      </c>
      <c r="O136" s="10">
        <f xml:space="preserve"> (((M136/60)/60)/24)+DATE(1970,1,1)</f>
        <v>40762.208333333336</v>
      </c>
      <c r="P136" s="3" t="b">
        <v>0</v>
      </c>
      <c r="Q136" s="3" t="b">
        <v>1</v>
      </c>
      <c r="R136" s="3" t="s">
        <v>42</v>
      </c>
      <c r="S136" s="7" t="s">
        <v>18404</v>
      </c>
      <c r="T136" s="3" t="s">
        <v>18405</v>
      </c>
    </row>
    <row r="137" spans="1:20" s="3" customFormat="1" x14ac:dyDescent="0.3">
      <c r="A137" s="3">
        <v>135</v>
      </c>
      <c r="B137" s="3" t="s">
        <v>322</v>
      </c>
      <c r="C137" s="3" t="s">
        <v>323</v>
      </c>
      <c r="D137" s="3">
        <v>7700</v>
      </c>
      <c r="E137" s="3">
        <v>5488</v>
      </c>
      <c r="F137" s="14">
        <f>(E137/D137)*100</f>
        <v>71.27272727272728</v>
      </c>
      <c r="G137" s="3" t="s">
        <v>14</v>
      </c>
      <c r="H137" s="3">
        <v>117</v>
      </c>
      <c r="I137" s="5">
        <f t="shared" si="2"/>
        <v>46.905982905982903</v>
      </c>
      <c r="J137" s="3" t="s">
        <v>21</v>
      </c>
      <c r="K137" s="3" t="s">
        <v>22</v>
      </c>
      <c r="L137" s="3">
        <v>1362636000</v>
      </c>
      <c r="M137" s="3">
        <v>1363064400</v>
      </c>
      <c r="N137" s="11">
        <f xml:space="preserve"> (((L137/60)/60)/24)+DATE(1970,1,1)</f>
        <v>41340.25</v>
      </c>
      <c r="O137" s="10">
        <f xml:space="preserve"> (((M137/60)/60)/24)+DATE(1970,1,1)</f>
        <v>41345.208333333336</v>
      </c>
      <c r="P137" s="3" t="b">
        <v>0</v>
      </c>
      <c r="Q137" s="3" t="b">
        <v>1</v>
      </c>
      <c r="R137" s="3" t="s">
        <v>33</v>
      </c>
      <c r="S137" s="7" t="s">
        <v>18402</v>
      </c>
      <c r="T137" s="3" t="s">
        <v>18403</v>
      </c>
    </row>
    <row r="138" spans="1:20" s="3" customFormat="1" x14ac:dyDescent="0.3">
      <c r="A138" s="3">
        <v>136</v>
      </c>
      <c r="B138" s="3" t="s">
        <v>324</v>
      </c>
      <c r="C138" s="3" t="s">
        <v>325</v>
      </c>
      <c r="D138" s="3">
        <v>82800</v>
      </c>
      <c r="E138" s="3">
        <v>2721</v>
      </c>
      <c r="F138" s="14">
        <f>(E138/D138)*100</f>
        <v>3.2862318840579712</v>
      </c>
      <c r="G138" s="3" t="s">
        <v>74</v>
      </c>
      <c r="H138" s="3">
        <v>58</v>
      </c>
      <c r="I138" s="5">
        <f t="shared" si="2"/>
        <v>46.913793103448278</v>
      </c>
      <c r="J138" s="3" t="s">
        <v>21</v>
      </c>
      <c r="K138" s="3" t="s">
        <v>22</v>
      </c>
      <c r="L138" s="3">
        <v>1402117200</v>
      </c>
      <c r="M138" s="3">
        <v>1403154000</v>
      </c>
      <c r="N138" s="11">
        <f xml:space="preserve"> (((L138/60)/60)/24)+DATE(1970,1,1)</f>
        <v>41797.208333333336</v>
      </c>
      <c r="O138" s="10">
        <f xml:space="preserve"> (((M138/60)/60)/24)+DATE(1970,1,1)</f>
        <v>41809.208333333336</v>
      </c>
      <c r="P138" s="3" t="b">
        <v>0</v>
      </c>
      <c r="Q138" s="3" t="b">
        <v>1</v>
      </c>
      <c r="R138" s="3" t="s">
        <v>53</v>
      </c>
      <c r="S138" s="7" t="s">
        <v>18404</v>
      </c>
      <c r="T138" s="3" t="s">
        <v>18407</v>
      </c>
    </row>
    <row r="139" spans="1:20" s="3" customFormat="1" x14ac:dyDescent="0.3">
      <c r="A139" s="3">
        <v>137</v>
      </c>
      <c r="B139" s="3" t="s">
        <v>326</v>
      </c>
      <c r="C139" s="3" t="s">
        <v>327</v>
      </c>
      <c r="D139" s="3">
        <v>1800</v>
      </c>
      <c r="E139" s="3">
        <v>4712</v>
      </c>
      <c r="F139" s="14">
        <f>(E139/D139)*100</f>
        <v>261.77777777777777</v>
      </c>
      <c r="G139" s="3" t="s">
        <v>20</v>
      </c>
      <c r="H139" s="3">
        <v>50</v>
      </c>
      <c r="I139" s="5">
        <f t="shared" si="2"/>
        <v>94.24</v>
      </c>
      <c r="J139" s="3" t="s">
        <v>21</v>
      </c>
      <c r="K139" s="3" t="s">
        <v>22</v>
      </c>
      <c r="L139" s="3">
        <v>1286341200</v>
      </c>
      <c r="M139" s="3">
        <v>1286859600</v>
      </c>
      <c r="N139" s="11">
        <f xml:space="preserve"> (((L139/60)/60)/24)+DATE(1970,1,1)</f>
        <v>40457.208333333336</v>
      </c>
      <c r="O139" s="10">
        <f xml:space="preserve"> (((M139/60)/60)/24)+DATE(1970,1,1)</f>
        <v>40463.208333333336</v>
      </c>
      <c r="P139" s="3" t="b">
        <v>0</v>
      </c>
      <c r="Q139" s="3" t="b">
        <v>0</v>
      </c>
      <c r="R139" s="3" t="s">
        <v>68</v>
      </c>
      <c r="S139" s="7" t="s">
        <v>18410</v>
      </c>
      <c r="T139" s="3" t="s">
        <v>18411</v>
      </c>
    </row>
    <row r="140" spans="1:20" s="3" customFormat="1" x14ac:dyDescent="0.3">
      <c r="A140" s="3">
        <v>138</v>
      </c>
      <c r="B140" s="3" t="s">
        <v>328</v>
      </c>
      <c r="C140" s="3" t="s">
        <v>329</v>
      </c>
      <c r="D140" s="3">
        <v>9600</v>
      </c>
      <c r="E140" s="3">
        <v>9216</v>
      </c>
      <c r="F140" s="14">
        <f>(E140/D140)*100</f>
        <v>96</v>
      </c>
      <c r="G140" s="3" t="s">
        <v>14</v>
      </c>
      <c r="H140" s="3">
        <v>115</v>
      </c>
      <c r="I140" s="5">
        <f t="shared" si="2"/>
        <v>80.139130434782615</v>
      </c>
      <c r="J140" s="3" t="s">
        <v>21</v>
      </c>
      <c r="K140" s="3" t="s">
        <v>22</v>
      </c>
      <c r="L140" s="3">
        <v>1348808400</v>
      </c>
      <c r="M140" s="3">
        <v>1349326800</v>
      </c>
      <c r="N140" s="11">
        <f xml:space="preserve"> (((L140/60)/60)/24)+DATE(1970,1,1)</f>
        <v>41180.208333333336</v>
      </c>
      <c r="O140" s="10">
        <f xml:space="preserve"> (((M140/60)/60)/24)+DATE(1970,1,1)</f>
        <v>41186.208333333336</v>
      </c>
      <c r="P140" s="3" t="b">
        <v>0</v>
      </c>
      <c r="Q140" s="3" t="b">
        <v>0</v>
      </c>
      <c r="R140" s="3" t="s">
        <v>292</v>
      </c>
      <c r="S140" s="7" t="s">
        <v>18413</v>
      </c>
      <c r="T140" s="3" t="s">
        <v>18424</v>
      </c>
    </row>
    <row r="141" spans="1:20" s="3" customFormat="1" x14ac:dyDescent="0.3">
      <c r="A141" s="3">
        <v>139</v>
      </c>
      <c r="B141" s="3" t="s">
        <v>330</v>
      </c>
      <c r="C141" s="3" t="s">
        <v>331</v>
      </c>
      <c r="D141" s="3">
        <v>92100</v>
      </c>
      <c r="E141" s="3">
        <v>19246</v>
      </c>
      <c r="F141" s="14">
        <f>(E141/D141)*100</f>
        <v>20.896851248642779</v>
      </c>
      <c r="G141" s="3" t="s">
        <v>14</v>
      </c>
      <c r="H141" s="3">
        <v>326</v>
      </c>
      <c r="I141" s="5">
        <f t="shared" si="2"/>
        <v>59.036809815950917</v>
      </c>
      <c r="J141" s="3" t="s">
        <v>21</v>
      </c>
      <c r="K141" s="3" t="s">
        <v>22</v>
      </c>
      <c r="L141" s="3">
        <v>1429592400</v>
      </c>
      <c r="M141" s="3">
        <v>1430974800</v>
      </c>
      <c r="N141" s="11">
        <f xml:space="preserve"> (((L141/60)/60)/24)+DATE(1970,1,1)</f>
        <v>42115.208333333328</v>
      </c>
      <c r="O141" s="10">
        <f xml:space="preserve"> (((M141/60)/60)/24)+DATE(1970,1,1)</f>
        <v>42131.208333333328</v>
      </c>
      <c r="P141" s="3" t="b">
        <v>0</v>
      </c>
      <c r="Q141" s="3" t="b">
        <v>1</v>
      </c>
      <c r="R141" s="3" t="s">
        <v>65</v>
      </c>
      <c r="S141" s="7" t="s">
        <v>18400</v>
      </c>
      <c r="T141" s="3" t="s">
        <v>18409</v>
      </c>
    </row>
    <row r="142" spans="1:20" s="3" customFormat="1" x14ac:dyDescent="0.3">
      <c r="A142" s="3">
        <v>140</v>
      </c>
      <c r="B142" s="3" t="s">
        <v>332</v>
      </c>
      <c r="C142" s="3" t="s">
        <v>333</v>
      </c>
      <c r="D142" s="3">
        <v>5500</v>
      </c>
      <c r="E142" s="3">
        <v>12274</v>
      </c>
      <c r="F142" s="14">
        <f>(E142/D142)*100</f>
        <v>223.16363636363636</v>
      </c>
      <c r="G142" s="3" t="s">
        <v>20</v>
      </c>
      <c r="H142" s="3">
        <v>186</v>
      </c>
      <c r="I142" s="5">
        <f t="shared" si="2"/>
        <v>65.989247311827953</v>
      </c>
      <c r="J142" s="3" t="s">
        <v>21</v>
      </c>
      <c r="K142" s="3" t="s">
        <v>22</v>
      </c>
      <c r="L142" s="3">
        <v>1519538400</v>
      </c>
      <c r="M142" s="3">
        <v>1519970400</v>
      </c>
      <c r="N142" s="11">
        <f xml:space="preserve"> (((L142/60)/60)/24)+DATE(1970,1,1)</f>
        <v>43156.25</v>
      </c>
      <c r="O142" s="10">
        <f xml:space="preserve"> (((M142/60)/60)/24)+DATE(1970,1,1)</f>
        <v>43161.25</v>
      </c>
      <c r="P142" s="3" t="b">
        <v>0</v>
      </c>
      <c r="Q142" s="3" t="b">
        <v>0</v>
      </c>
      <c r="R142" s="3" t="s">
        <v>42</v>
      </c>
      <c r="S142" s="7" t="s">
        <v>18404</v>
      </c>
      <c r="T142" s="3" t="s">
        <v>18405</v>
      </c>
    </row>
    <row r="143" spans="1:20" s="3" customFormat="1" x14ac:dyDescent="0.3">
      <c r="A143" s="3">
        <v>141</v>
      </c>
      <c r="B143" s="3" t="s">
        <v>334</v>
      </c>
      <c r="C143" s="3" t="s">
        <v>335</v>
      </c>
      <c r="D143" s="3">
        <v>64300</v>
      </c>
      <c r="E143" s="3">
        <v>65323</v>
      </c>
      <c r="F143" s="14">
        <f>(E143/D143)*100</f>
        <v>101.59097978227061</v>
      </c>
      <c r="G143" s="3" t="s">
        <v>20</v>
      </c>
      <c r="H143" s="3">
        <v>1071</v>
      </c>
      <c r="I143" s="5">
        <f t="shared" si="2"/>
        <v>60.992530345471522</v>
      </c>
      <c r="J143" s="3" t="s">
        <v>21</v>
      </c>
      <c r="K143" s="3" t="s">
        <v>22</v>
      </c>
      <c r="L143" s="3">
        <v>1434085200</v>
      </c>
      <c r="M143" s="3">
        <v>1434603600</v>
      </c>
      <c r="N143" s="11">
        <f xml:space="preserve"> (((L143/60)/60)/24)+DATE(1970,1,1)</f>
        <v>42167.208333333328</v>
      </c>
      <c r="O143" s="10">
        <f xml:space="preserve"> (((M143/60)/60)/24)+DATE(1970,1,1)</f>
        <v>42173.208333333328</v>
      </c>
      <c r="P143" s="3" t="b">
        <v>0</v>
      </c>
      <c r="Q143" s="3" t="b">
        <v>0</v>
      </c>
      <c r="R143" s="3" t="s">
        <v>28</v>
      </c>
      <c r="S143" s="7" t="s">
        <v>18400</v>
      </c>
      <c r="T143" s="3" t="s">
        <v>18401</v>
      </c>
    </row>
    <row r="144" spans="1:20" s="3" customFormat="1" x14ac:dyDescent="0.3">
      <c r="A144" s="3">
        <v>142</v>
      </c>
      <c r="B144" s="3" t="s">
        <v>336</v>
      </c>
      <c r="C144" s="3" t="s">
        <v>337</v>
      </c>
      <c r="D144" s="3">
        <v>5000</v>
      </c>
      <c r="E144" s="3">
        <v>11502</v>
      </c>
      <c r="F144" s="14">
        <f>(E144/D144)*100</f>
        <v>230.03999999999996</v>
      </c>
      <c r="G144" s="3" t="s">
        <v>20</v>
      </c>
      <c r="H144" s="3">
        <v>117</v>
      </c>
      <c r="I144" s="5">
        <f t="shared" si="2"/>
        <v>98.307692307692307</v>
      </c>
      <c r="J144" s="3" t="s">
        <v>21</v>
      </c>
      <c r="K144" s="3" t="s">
        <v>22</v>
      </c>
      <c r="L144" s="3">
        <v>1333688400</v>
      </c>
      <c r="M144" s="3">
        <v>1337230800</v>
      </c>
      <c r="N144" s="11">
        <f xml:space="preserve"> (((L144/60)/60)/24)+DATE(1970,1,1)</f>
        <v>41005.208333333336</v>
      </c>
      <c r="O144" s="10">
        <f xml:space="preserve"> (((M144/60)/60)/24)+DATE(1970,1,1)</f>
        <v>41046.208333333336</v>
      </c>
      <c r="P144" s="3" t="b">
        <v>0</v>
      </c>
      <c r="Q144" s="3" t="b">
        <v>0</v>
      </c>
      <c r="R144" s="3" t="s">
        <v>28</v>
      </c>
      <c r="S144" s="7" t="s">
        <v>18400</v>
      </c>
      <c r="T144" s="3" t="s">
        <v>18401</v>
      </c>
    </row>
    <row r="145" spans="1:20" s="3" customFormat="1" x14ac:dyDescent="0.3">
      <c r="A145" s="3">
        <v>143</v>
      </c>
      <c r="B145" s="3" t="s">
        <v>338</v>
      </c>
      <c r="C145" s="3" t="s">
        <v>339</v>
      </c>
      <c r="D145" s="3">
        <v>5400</v>
      </c>
      <c r="E145" s="3">
        <v>7322</v>
      </c>
      <c r="F145" s="14">
        <f>(E145/D145)*100</f>
        <v>135.59259259259261</v>
      </c>
      <c r="G145" s="3" t="s">
        <v>20</v>
      </c>
      <c r="H145" s="3">
        <v>70</v>
      </c>
      <c r="I145" s="5">
        <f t="shared" si="2"/>
        <v>104.6</v>
      </c>
      <c r="J145" s="3" t="s">
        <v>21</v>
      </c>
      <c r="K145" s="3" t="s">
        <v>22</v>
      </c>
      <c r="L145" s="3">
        <v>1277701200</v>
      </c>
      <c r="M145" s="3">
        <v>1279429200</v>
      </c>
      <c r="N145" s="11">
        <f xml:space="preserve"> (((L145/60)/60)/24)+DATE(1970,1,1)</f>
        <v>40357.208333333336</v>
      </c>
      <c r="O145" s="10">
        <f xml:space="preserve"> (((M145/60)/60)/24)+DATE(1970,1,1)</f>
        <v>40377.208333333336</v>
      </c>
      <c r="P145" s="3" t="b">
        <v>0</v>
      </c>
      <c r="Q145" s="3" t="b">
        <v>0</v>
      </c>
      <c r="R145" s="3" t="s">
        <v>60</v>
      </c>
      <c r="S145" s="7" t="s">
        <v>18398</v>
      </c>
      <c r="T145" s="3" t="s">
        <v>18408</v>
      </c>
    </row>
    <row r="146" spans="1:20" s="3" customFormat="1" x14ac:dyDescent="0.3">
      <c r="A146" s="3">
        <v>144</v>
      </c>
      <c r="B146" s="3" t="s">
        <v>340</v>
      </c>
      <c r="C146" s="3" t="s">
        <v>341</v>
      </c>
      <c r="D146" s="3">
        <v>9000</v>
      </c>
      <c r="E146" s="3">
        <v>11619</v>
      </c>
      <c r="F146" s="14">
        <f>(E146/D146)*100</f>
        <v>129.1</v>
      </c>
      <c r="G146" s="3" t="s">
        <v>20</v>
      </c>
      <c r="H146" s="3">
        <v>135</v>
      </c>
      <c r="I146" s="5">
        <f t="shared" si="2"/>
        <v>86.066666666666663</v>
      </c>
      <c r="J146" s="3" t="s">
        <v>21</v>
      </c>
      <c r="K146" s="3" t="s">
        <v>22</v>
      </c>
      <c r="L146" s="3">
        <v>1560747600</v>
      </c>
      <c r="M146" s="3">
        <v>1561438800</v>
      </c>
      <c r="N146" s="11">
        <f xml:space="preserve"> (((L146/60)/60)/24)+DATE(1970,1,1)</f>
        <v>43633.208333333328</v>
      </c>
      <c r="O146" s="10">
        <f xml:space="preserve"> (((M146/60)/60)/24)+DATE(1970,1,1)</f>
        <v>43641.208333333328</v>
      </c>
      <c r="P146" s="3" t="b">
        <v>0</v>
      </c>
      <c r="Q146" s="3" t="b">
        <v>0</v>
      </c>
      <c r="R146" s="3" t="s">
        <v>33</v>
      </c>
      <c r="S146" s="7" t="s">
        <v>18402</v>
      </c>
      <c r="T146" s="3" t="s">
        <v>18403</v>
      </c>
    </row>
    <row r="147" spans="1:20" s="3" customFormat="1" x14ac:dyDescent="0.3">
      <c r="A147" s="3">
        <v>145</v>
      </c>
      <c r="B147" s="3" t="s">
        <v>342</v>
      </c>
      <c r="C147" s="3" t="s">
        <v>343</v>
      </c>
      <c r="D147" s="3">
        <v>25000</v>
      </c>
      <c r="E147" s="3">
        <v>59128</v>
      </c>
      <c r="F147" s="14">
        <f>(E147/D147)*100</f>
        <v>236.512</v>
      </c>
      <c r="G147" s="3" t="s">
        <v>20</v>
      </c>
      <c r="H147" s="3">
        <v>768</v>
      </c>
      <c r="I147" s="5">
        <f t="shared" si="2"/>
        <v>76.989583333333329</v>
      </c>
      <c r="J147" s="3" t="s">
        <v>98</v>
      </c>
      <c r="K147" s="3" t="s">
        <v>99</v>
      </c>
      <c r="L147" s="3">
        <v>1410066000</v>
      </c>
      <c r="M147" s="3">
        <v>1410498000</v>
      </c>
      <c r="N147" s="11">
        <f xml:space="preserve"> (((L147/60)/60)/24)+DATE(1970,1,1)</f>
        <v>41889.208333333336</v>
      </c>
      <c r="O147" s="10">
        <f xml:space="preserve"> (((M147/60)/60)/24)+DATE(1970,1,1)</f>
        <v>41894.208333333336</v>
      </c>
      <c r="P147" s="3" t="b">
        <v>0</v>
      </c>
      <c r="Q147" s="3" t="b">
        <v>0</v>
      </c>
      <c r="R147" s="3" t="s">
        <v>65</v>
      </c>
      <c r="S147" s="7" t="s">
        <v>18400</v>
      </c>
      <c r="T147" s="3" t="s">
        <v>18409</v>
      </c>
    </row>
    <row r="148" spans="1:20" s="3" customFormat="1" x14ac:dyDescent="0.3">
      <c r="A148" s="3">
        <v>146</v>
      </c>
      <c r="B148" s="3" t="s">
        <v>344</v>
      </c>
      <c r="C148" s="3" t="s">
        <v>345</v>
      </c>
      <c r="D148" s="3">
        <v>8800</v>
      </c>
      <c r="E148" s="3">
        <v>1518</v>
      </c>
      <c r="F148" s="14">
        <f>(E148/D148)*100</f>
        <v>17.25</v>
      </c>
      <c r="G148" s="3" t="s">
        <v>74</v>
      </c>
      <c r="H148" s="3">
        <v>51</v>
      </c>
      <c r="I148" s="5">
        <f t="shared" si="2"/>
        <v>29.764705882352942</v>
      </c>
      <c r="J148" s="3" t="s">
        <v>21</v>
      </c>
      <c r="K148" s="3" t="s">
        <v>22</v>
      </c>
      <c r="L148" s="3">
        <v>1320732000</v>
      </c>
      <c r="M148" s="3">
        <v>1322460000</v>
      </c>
      <c r="N148" s="11">
        <f xml:space="preserve"> (((L148/60)/60)/24)+DATE(1970,1,1)</f>
        <v>40855.25</v>
      </c>
      <c r="O148" s="10">
        <f xml:space="preserve"> (((M148/60)/60)/24)+DATE(1970,1,1)</f>
        <v>40875.25</v>
      </c>
      <c r="P148" s="3" t="b">
        <v>0</v>
      </c>
      <c r="Q148" s="3" t="b">
        <v>0</v>
      </c>
      <c r="R148" s="3" t="s">
        <v>33</v>
      </c>
      <c r="S148" s="7" t="s">
        <v>18402</v>
      </c>
      <c r="T148" s="3" t="s">
        <v>18403</v>
      </c>
    </row>
    <row r="149" spans="1:20" s="3" customFormat="1" x14ac:dyDescent="0.3">
      <c r="A149" s="3">
        <v>147</v>
      </c>
      <c r="B149" s="3" t="s">
        <v>346</v>
      </c>
      <c r="C149" s="3" t="s">
        <v>347</v>
      </c>
      <c r="D149" s="3">
        <v>8300</v>
      </c>
      <c r="E149" s="3">
        <v>9337</v>
      </c>
      <c r="F149" s="14">
        <f>(E149/D149)*100</f>
        <v>112.49397590361446</v>
      </c>
      <c r="G149" s="3" t="s">
        <v>20</v>
      </c>
      <c r="H149" s="3">
        <v>199</v>
      </c>
      <c r="I149" s="5">
        <f t="shared" si="2"/>
        <v>46.91959798994975</v>
      </c>
      <c r="J149" s="3" t="s">
        <v>21</v>
      </c>
      <c r="K149" s="3" t="s">
        <v>22</v>
      </c>
      <c r="L149" s="3">
        <v>1465794000</v>
      </c>
      <c r="M149" s="3">
        <v>1466312400</v>
      </c>
      <c r="N149" s="11">
        <f xml:space="preserve"> (((L149/60)/60)/24)+DATE(1970,1,1)</f>
        <v>42534.208333333328</v>
      </c>
      <c r="O149" s="10">
        <f xml:space="preserve"> (((M149/60)/60)/24)+DATE(1970,1,1)</f>
        <v>42540.208333333328</v>
      </c>
      <c r="P149" s="3" t="b">
        <v>0</v>
      </c>
      <c r="Q149" s="3" t="b">
        <v>1</v>
      </c>
      <c r="R149" s="3" t="s">
        <v>33</v>
      </c>
      <c r="S149" s="7" t="s">
        <v>18402</v>
      </c>
      <c r="T149" s="3" t="s">
        <v>18403</v>
      </c>
    </row>
    <row r="150" spans="1:20" s="3" customFormat="1" x14ac:dyDescent="0.3">
      <c r="A150" s="3">
        <v>148</v>
      </c>
      <c r="B150" s="3" t="s">
        <v>348</v>
      </c>
      <c r="C150" s="3" t="s">
        <v>349</v>
      </c>
      <c r="D150" s="3">
        <v>9300</v>
      </c>
      <c r="E150" s="3">
        <v>11255</v>
      </c>
      <c r="F150" s="14">
        <f>(E150/D150)*100</f>
        <v>121.02150537634408</v>
      </c>
      <c r="G150" s="3" t="s">
        <v>20</v>
      </c>
      <c r="H150" s="3">
        <v>107</v>
      </c>
      <c r="I150" s="5">
        <f t="shared" si="2"/>
        <v>105.18691588785046</v>
      </c>
      <c r="J150" s="3" t="s">
        <v>21</v>
      </c>
      <c r="K150" s="3" t="s">
        <v>22</v>
      </c>
      <c r="L150" s="3">
        <v>1500958800</v>
      </c>
      <c r="M150" s="3">
        <v>1501736400</v>
      </c>
      <c r="N150" s="11">
        <f xml:space="preserve"> (((L150/60)/60)/24)+DATE(1970,1,1)</f>
        <v>42941.208333333328</v>
      </c>
      <c r="O150" s="10">
        <f xml:space="preserve"> (((M150/60)/60)/24)+DATE(1970,1,1)</f>
        <v>42950.208333333328</v>
      </c>
      <c r="P150" s="3" t="b">
        <v>0</v>
      </c>
      <c r="Q150" s="3" t="b">
        <v>0</v>
      </c>
      <c r="R150" s="3" t="s">
        <v>65</v>
      </c>
      <c r="S150" s="7" t="s">
        <v>18400</v>
      </c>
      <c r="T150" s="3" t="s">
        <v>18409</v>
      </c>
    </row>
    <row r="151" spans="1:20" s="3" customFormat="1" x14ac:dyDescent="0.3">
      <c r="A151" s="3">
        <v>149</v>
      </c>
      <c r="B151" s="3" t="s">
        <v>350</v>
      </c>
      <c r="C151" s="3" t="s">
        <v>351</v>
      </c>
      <c r="D151" s="3">
        <v>6200</v>
      </c>
      <c r="E151" s="3">
        <v>13632</v>
      </c>
      <c r="F151" s="14">
        <f>(E151/D151)*100</f>
        <v>219.87096774193549</v>
      </c>
      <c r="G151" s="3" t="s">
        <v>20</v>
      </c>
      <c r="H151" s="3">
        <v>195</v>
      </c>
      <c r="I151" s="5">
        <f t="shared" si="2"/>
        <v>69.907692307692301</v>
      </c>
      <c r="J151" s="3" t="s">
        <v>21</v>
      </c>
      <c r="K151" s="3" t="s">
        <v>22</v>
      </c>
      <c r="L151" s="3">
        <v>1357020000</v>
      </c>
      <c r="M151" s="3">
        <v>1361512800</v>
      </c>
      <c r="N151" s="11">
        <f xml:space="preserve"> (((L151/60)/60)/24)+DATE(1970,1,1)</f>
        <v>41275.25</v>
      </c>
      <c r="O151" s="10">
        <f xml:space="preserve"> (((M151/60)/60)/24)+DATE(1970,1,1)</f>
        <v>41327.25</v>
      </c>
      <c r="P151" s="3" t="b">
        <v>0</v>
      </c>
      <c r="Q151" s="3" t="b">
        <v>0</v>
      </c>
      <c r="R151" s="3" t="s">
        <v>60</v>
      </c>
      <c r="S151" s="7" t="s">
        <v>18398</v>
      </c>
      <c r="T151" s="3" t="s">
        <v>18408</v>
      </c>
    </row>
    <row r="152" spans="1:20" s="3" customFormat="1" x14ac:dyDescent="0.3">
      <c r="A152" s="3">
        <v>150</v>
      </c>
      <c r="B152" s="3" t="s">
        <v>352</v>
      </c>
      <c r="C152" s="3" t="s">
        <v>353</v>
      </c>
      <c r="D152" s="3">
        <v>100</v>
      </c>
      <c r="E152" s="3">
        <v>1</v>
      </c>
      <c r="F152" s="14">
        <f>(E152/D152)*100</f>
        <v>1</v>
      </c>
      <c r="G152" s="3" t="s">
        <v>14</v>
      </c>
      <c r="H152" s="3">
        <v>1</v>
      </c>
      <c r="I152" s="5">
        <f t="shared" si="2"/>
        <v>1</v>
      </c>
      <c r="J152" s="3" t="s">
        <v>21</v>
      </c>
      <c r="K152" s="3" t="s">
        <v>22</v>
      </c>
      <c r="L152" s="3">
        <v>1544940000</v>
      </c>
      <c r="M152" s="3">
        <v>1545026400</v>
      </c>
      <c r="N152" s="11">
        <f xml:space="preserve"> (((L152/60)/60)/24)+DATE(1970,1,1)</f>
        <v>43450.25</v>
      </c>
      <c r="O152" s="10">
        <f xml:space="preserve"> (((M152/60)/60)/24)+DATE(1970,1,1)</f>
        <v>43451.25</v>
      </c>
      <c r="P152" s="3" t="b">
        <v>0</v>
      </c>
      <c r="Q152" s="3" t="b">
        <v>0</v>
      </c>
      <c r="R152" s="3" t="s">
        <v>23</v>
      </c>
      <c r="S152" s="7" t="s">
        <v>18398</v>
      </c>
      <c r="T152" s="3" t="s">
        <v>18399</v>
      </c>
    </row>
    <row r="153" spans="1:20" s="3" customFormat="1" x14ac:dyDescent="0.3">
      <c r="A153" s="3">
        <v>151</v>
      </c>
      <c r="B153" s="3" t="s">
        <v>354</v>
      </c>
      <c r="C153" s="3" t="s">
        <v>355</v>
      </c>
      <c r="D153" s="3">
        <v>137200</v>
      </c>
      <c r="E153" s="3">
        <v>88037</v>
      </c>
      <c r="F153" s="14">
        <f>(E153/D153)*100</f>
        <v>64.166909620991248</v>
      </c>
      <c r="G153" s="3" t="s">
        <v>14</v>
      </c>
      <c r="H153" s="3">
        <v>1467</v>
      </c>
      <c r="I153" s="5">
        <f t="shared" si="2"/>
        <v>60.011588275391958</v>
      </c>
      <c r="J153" s="3" t="s">
        <v>21</v>
      </c>
      <c r="K153" s="3" t="s">
        <v>22</v>
      </c>
      <c r="L153" s="3">
        <v>1402290000</v>
      </c>
      <c r="M153" s="3">
        <v>1406696400</v>
      </c>
      <c r="N153" s="11">
        <f xml:space="preserve"> (((L153/60)/60)/24)+DATE(1970,1,1)</f>
        <v>41799.208333333336</v>
      </c>
      <c r="O153" s="10">
        <f xml:space="preserve"> (((M153/60)/60)/24)+DATE(1970,1,1)</f>
        <v>41850.208333333336</v>
      </c>
      <c r="P153" s="3" t="b">
        <v>0</v>
      </c>
      <c r="Q153" s="3" t="b">
        <v>0</v>
      </c>
      <c r="R153" s="3" t="s">
        <v>50</v>
      </c>
      <c r="S153" s="7" t="s">
        <v>18398</v>
      </c>
      <c r="T153" s="3" t="s">
        <v>18406</v>
      </c>
    </row>
    <row r="154" spans="1:20" s="3" customFormat="1" x14ac:dyDescent="0.3">
      <c r="A154" s="3">
        <v>152</v>
      </c>
      <c r="B154" s="3" t="s">
        <v>356</v>
      </c>
      <c r="C154" s="3" t="s">
        <v>357</v>
      </c>
      <c r="D154" s="3">
        <v>41500</v>
      </c>
      <c r="E154" s="3">
        <v>175573</v>
      </c>
      <c r="F154" s="14">
        <f>(E154/D154)*100</f>
        <v>423.06746987951806</v>
      </c>
      <c r="G154" s="3" t="s">
        <v>20</v>
      </c>
      <c r="H154" s="3">
        <v>3376</v>
      </c>
      <c r="I154" s="5">
        <f t="shared" si="2"/>
        <v>52.006220379146917</v>
      </c>
      <c r="J154" s="3" t="s">
        <v>21</v>
      </c>
      <c r="K154" s="3" t="s">
        <v>22</v>
      </c>
      <c r="L154" s="3">
        <v>1487311200</v>
      </c>
      <c r="M154" s="3">
        <v>1487916000</v>
      </c>
      <c r="N154" s="11">
        <f xml:space="preserve"> (((L154/60)/60)/24)+DATE(1970,1,1)</f>
        <v>42783.25</v>
      </c>
      <c r="O154" s="10">
        <f xml:space="preserve"> (((M154/60)/60)/24)+DATE(1970,1,1)</f>
        <v>42790.25</v>
      </c>
      <c r="P154" s="3" t="b">
        <v>0</v>
      </c>
      <c r="Q154" s="3" t="b">
        <v>0</v>
      </c>
      <c r="R154" s="3" t="s">
        <v>60</v>
      </c>
      <c r="S154" s="7" t="s">
        <v>18398</v>
      </c>
      <c r="T154" s="3" t="s">
        <v>18408</v>
      </c>
    </row>
    <row r="155" spans="1:20" s="3" customFormat="1" x14ac:dyDescent="0.3">
      <c r="A155" s="3">
        <v>153</v>
      </c>
      <c r="B155" s="3" t="s">
        <v>358</v>
      </c>
      <c r="C155" s="3" t="s">
        <v>359</v>
      </c>
      <c r="D155" s="3">
        <v>189400</v>
      </c>
      <c r="E155" s="3">
        <v>176112</v>
      </c>
      <c r="F155" s="14">
        <f>(E155/D155)*100</f>
        <v>92.984160506863773</v>
      </c>
      <c r="G155" s="3" t="s">
        <v>14</v>
      </c>
      <c r="H155" s="3">
        <v>5681</v>
      </c>
      <c r="I155" s="5">
        <f t="shared" si="2"/>
        <v>31.000176025347649</v>
      </c>
      <c r="J155" s="3" t="s">
        <v>21</v>
      </c>
      <c r="K155" s="3" t="s">
        <v>22</v>
      </c>
      <c r="L155" s="3">
        <v>1350622800</v>
      </c>
      <c r="M155" s="3">
        <v>1351141200</v>
      </c>
      <c r="N155" s="11">
        <f xml:space="preserve"> (((L155/60)/60)/24)+DATE(1970,1,1)</f>
        <v>41201.208333333336</v>
      </c>
      <c r="O155" s="10">
        <f xml:space="preserve"> (((M155/60)/60)/24)+DATE(1970,1,1)</f>
        <v>41207.208333333336</v>
      </c>
      <c r="P155" s="3" t="b">
        <v>0</v>
      </c>
      <c r="Q155" s="3" t="b">
        <v>0</v>
      </c>
      <c r="R155" s="3" t="s">
        <v>33</v>
      </c>
      <c r="S155" s="7" t="s">
        <v>18402</v>
      </c>
      <c r="T155" s="3" t="s">
        <v>18403</v>
      </c>
    </row>
    <row r="156" spans="1:20" s="3" customFormat="1" x14ac:dyDescent="0.3">
      <c r="A156" s="3">
        <v>154</v>
      </c>
      <c r="B156" s="3" t="s">
        <v>360</v>
      </c>
      <c r="C156" s="3" t="s">
        <v>361</v>
      </c>
      <c r="D156" s="3">
        <v>171300</v>
      </c>
      <c r="E156" s="3">
        <v>100650</v>
      </c>
      <c r="F156" s="14">
        <f>(E156/D156)*100</f>
        <v>58.756567425569173</v>
      </c>
      <c r="G156" s="3" t="s">
        <v>14</v>
      </c>
      <c r="H156" s="3">
        <v>1059</v>
      </c>
      <c r="I156" s="5">
        <f t="shared" si="2"/>
        <v>95.042492917847028</v>
      </c>
      <c r="J156" s="3" t="s">
        <v>21</v>
      </c>
      <c r="K156" s="3" t="s">
        <v>22</v>
      </c>
      <c r="L156" s="3">
        <v>1463029200</v>
      </c>
      <c r="M156" s="3">
        <v>1465016400</v>
      </c>
      <c r="N156" s="11">
        <f xml:space="preserve"> (((L156/60)/60)/24)+DATE(1970,1,1)</f>
        <v>42502.208333333328</v>
      </c>
      <c r="O156" s="10">
        <f xml:space="preserve"> (((M156/60)/60)/24)+DATE(1970,1,1)</f>
        <v>42525.208333333328</v>
      </c>
      <c r="P156" s="3" t="b">
        <v>0</v>
      </c>
      <c r="Q156" s="3" t="b">
        <v>1</v>
      </c>
      <c r="R156" s="3" t="s">
        <v>60</v>
      </c>
      <c r="S156" s="7" t="s">
        <v>18398</v>
      </c>
      <c r="T156" s="3" t="s">
        <v>18408</v>
      </c>
    </row>
    <row r="157" spans="1:20" s="3" customFormat="1" x14ac:dyDescent="0.3">
      <c r="A157" s="3">
        <v>155</v>
      </c>
      <c r="B157" s="3" t="s">
        <v>362</v>
      </c>
      <c r="C157" s="3" t="s">
        <v>363</v>
      </c>
      <c r="D157" s="3">
        <v>139500</v>
      </c>
      <c r="E157" s="3">
        <v>90706</v>
      </c>
      <c r="F157" s="14">
        <f>(E157/D157)*100</f>
        <v>65.022222222222226</v>
      </c>
      <c r="G157" s="3" t="s">
        <v>14</v>
      </c>
      <c r="H157" s="3">
        <v>1194</v>
      </c>
      <c r="I157" s="5">
        <f t="shared" si="2"/>
        <v>75.968174204355108</v>
      </c>
      <c r="J157" s="3" t="s">
        <v>21</v>
      </c>
      <c r="K157" s="3" t="s">
        <v>22</v>
      </c>
      <c r="L157" s="3">
        <v>1269493200</v>
      </c>
      <c r="M157" s="3">
        <v>1270789200</v>
      </c>
      <c r="N157" s="11">
        <f xml:space="preserve"> (((L157/60)/60)/24)+DATE(1970,1,1)</f>
        <v>40262.208333333336</v>
      </c>
      <c r="O157" s="10">
        <f xml:space="preserve"> (((M157/60)/60)/24)+DATE(1970,1,1)</f>
        <v>40277.208333333336</v>
      </c>
      <c r="P157" s="3" t="b">
        <v>0</v>
      </c>
      <c r="Q157" s="3" t="b">
        <v>0</v>
      </c>
      <c r="R157" s="3" t="s">
        <v>33</v>
      </c>
      <c r="S157" s="7" t="s">
        <v>18402</v>
      </c>
      <c r="T157" s="3" t="s">
        <v>18403</v>
      </c>
    </row>
    <row r="158" spans="1:20" s="3" customFormat="1" x14ac:dyDescent="0.3">
      <c r="A158" s="3">
        <v>156</v>
      </c>
      <c r="B158" s="3" t="s">
        <v>364</v>
      </c>
      <c r="C158" s="3" t="s">
        <v>365</v>
      </c>
      <c r="D158" s="3">
        <v>36400</v>
      </c>
      <c r="E158" s="3">
        <v>26914</v>
      </c>
      <c r="F158" s="14">
        <f>(E158/D158)*100</f>
        <v>73.939560439560438</v>
      </c>
      <c r="G158" s="3" t="s">
        <v>74</v>
      </c>
      <c r="H158" s="3">
        <v>379</v>
      </c>
      <c r="I158" s="5">
        <f t="shared" si="2"/>
        <v>71.013192612137203</v>
      </c>
      <c r="J158" s="3" t="s">
        <v>26</v>
      </c>
      <c r="K158" s="3" t="s">
        <v>27</v>
      </c>
      <c r="L158" s="3">
        <v>1570251600</v>
      </c>
      <c r="M158" s="3">
        <v>1572325200</v>
      </c>
      <c r="N158" s="11">
        <f xml:space="preserve"> (((L158/60)/60)/24)+DATE(1970,1,1)</f>
        <v>43743.208333333328</v>
      </c>
      <c r="O158" s="10">
        <f xml:space="preserve"> (((M158/60)/60)/24)+DATE(1970,1,1)</f>
        <v>43767.208333333328</v>
      </c>
      <c r="P158" s="3" t="b">
        <v>0</v>
      </c>
      <c r="Q158" s="3" t="b">
        <v>0</v>
      </c>
      <c r="R158" s="3" t="s">
        <v>23</v>
      </c>
      <c r="S158" s="7" t="s">
        <v>18398</v>
      </c>
      <c r="T158" s="3" t="s">
        <v>18399</v>
      </c>
    </row>
    <row r="159" spans="1:20" s="3" customFormat="1" x14ac:dyDescent="0.3">
      <c r="A159" s="3">
        <v>157</v>
      </c>
      <c r="B159" s="3" t="s">
        <v>366</v>
      </c>
      <c r="C159" s="3" t="s">
        <v>367</v>
      </c>
      <c r="D159" s="3">
        <v>4200</v>
      </c>
      <c r="E159" s="3">
        <v>2212</v>
      </c>
      <c r="F159" s="14">
        <f>(E159/D159)*100</f>
        <v>52.666666666666664</v>
      </c>
      <c r="G159" s="3" t="s">
        <v>14</v>
      </c>
      <c r="H159" s="3">
        <v>30</v>
      </c>
      <c r="I159" s="5">
        <f t="shared" si="2"/>
        <v>73.733333333333334</v>
      </c>
      <c r="J159" s="3" t="s">
        <v>26</v>
      </c>
      <c r="K159" s="3" t="s">
        <v>27</v>
      </c>
      <c r="L159" s="3">
        <v>1388383200</v>
      </c>
      <c r="M159" s="3">
        <v>1389420000</v>
      </c>
      <c r="N159" s="11">
        <f xml:space="preserve"> (((L159/60)/60)/24)+DATE(1970,1,1)</f>
        <v>41638.25</v>
      </c>
      <c r="O159" s="10">
        <f xml:space="preserve"> (((M159/60)/60)/24)+DATE(1970,1,1)</f>
        <v>41650.25</v>
      </c>
      <c r="P159" s="3" t="b">
        <v>0</v>
      </c>
      <c r="Q159" s="3" t="b">
        <v>0</v>
      </c>
      <c r="R159" s="3" t="s">
        <v>122</v>
      </c>
      <c r="S159" s="7" t="s">
        <v>18417</v>
      </c>
      <c r="T159" s="3" t="s">
        <v>18418</v>
      </c>
    </row>
    <row r="160" spans="1:20" s="3" customFormat="1" x14ac:dyDescent="0.3">
      <c r="A160" s="3">
        <v>158</v>
      </c>
      <c r="B160" s="3" t="s">
        <v>368</v>
      </c>
      <c r="C160" s="3" t="s">
        <v>369</v>
      </c>
      <c r="D160" s="3">
        <v>2100</v>
      </c>
      <c r="E160" s="3">
        <v>4640</v>
      </c>
      <c r="F160" s="14">
        <f>(E160/D160)*100</f>
        <v>220.95238095238096</v>
      </c>
      <c r="G160" s="3" t="s">
        <v>20</v>
      </c>
      <c r="H160" s="3">
        <v>41</v>
      </c>
      <c r="I160" s="5">
        <f t="shared" si="2"/>
        <v>113.17073170731707</v>
      </c>
      <c r="J160" s="3" t="s">
        <v>21</v>
      </c>
      <c r="K160" s="3" t="s">
        <v>22</v>
      </c>
      <c r="L160" s="3">
        <v>1449554400</v>
      </c>
      <c r="M160" s="3">
        <v>1449640800</v>
      </c>
      <c r="N160" s="11">
        <f xml:space="preserve"> (((L160/60)/60)/24)+DATE(1970,1,1)</f>
        <v>42346.25</v>
      </c>
      <c r="O160" s="10">
        <f xml:space="preserve"> (((M160/60)/60)/24)+DATE(1970,1,1)</f>
        <v>42347.25</v>
      </c>
      <c r="P160" s="3" t="b">
        <v>0</v>
      </c>
      <c r="Q160" s="3" t="b">
        <v>0</v>
      </c>
      <c r="R160" s="3" t="s">
        <v>23</v>
      </c>
      <c r="S160" s="7" t="s">
        <v>18398</v>
      </c>
      <c r="T160" s="3" t="s">
        <v>18399</v>
      </c>
    </row>
    <row r="161" spans="1:20" s="3" customFormat="1" x14ac:dyDescent="0.3">
      <c r="A161" s="3">
        <v>159</v>
      </c>
      <c r="B161" s="3" t="s">
        <v>370</v>
      </c>
      <c r="C161" s="3" t="s">
        <v>371</v>
      </c>
      <c r="D161" s="3">
        <v>191200</v>
      </c>
      <c r="E161" s="3">
        <v>191222</v>
      </c>
      <c r="F161" s="14">
        <f>(E161/D161)*100</f>
        <v>100.01150627615063</v>
      </c>
      <c r="G161" s="3" t="s">
        <v>20</v>
      </c>
      <c r="H161" s="3">
        <v>1821</v>
      </c>
      <c r="I161" s="5">
        <f t="shared" si="2"/>
        <v>105.00933552992861</v>
      </c>
      <c r="J161" s="3" t="s">
        <v>21</v>
      </c>
      <c r="K161" s="3" t="s">
        <v>22</v>
      </c>
      <c r="L161" s="3">
        <v>1553662800</v>
      </c>
      <c r="M161" s="3">
        <v>1555218000</v>
      </c>
      <c r="N161" s="11">
        <f xml:space="preserve"> (((L161/60)/60)/24)+DATE(1970,1,1)</f>
        <v>43551.208333333328</v>
      </c>
      <c r="O161" s="10">
        <f xml:space="preserve"> (((M161/60)/60)/24)+DATE(1970,1,1)</f>
        <v>43569.208333333328</v>
      </c>
      <c r="P161" s="3" t="b">
        <v>0</v>
      </c>
      <c r="Q161" s="3" t="b">
        <v>1</v>
      </c>
      <c r="R161" s="3" t="s">
        <v>33</v>
      </c>
      <c r="S161" s="7" t="s">
        <v>18402</v>
      </c>
      <c r="T161" s="3" t="s">
        <v>18403</v>
      </c>
    </row>
    <row r="162" spans="1:20" s="3" customFormat="1" x14ac:dyDescent="0.3">
      <c r="A162" s="3">
        <v>160</v>
      </c>
      <c r="B162" s="3" t="s">
        <v>372</v>
      </c>
      <c r="C162" s="3" t="s">
        <v>373</v>
      </c>
      <c r="D162" s="3">
        <v>8000</v>
      </c>
      <c r="E162" s="3">
        <v>12985</v>
      </c>
      <c r="F162" s="14">
        <f>(E162/D162)*100</f>
        <v>162.3125</v>
      </c>
      <c r="G162" s="3" t="s">
        <v>20</v>
      </c>
      <c r="H162" s="3">
        <v>164</v>
      </c>
      <c r="I162" s="5">
        <f t="shared" si="2"/>
        <v>79.176829268292678</v>
      </c>
      <c r="J162" s="3" t="s">
        <v>21</v>
      </c>
      <c r="K162" s="3" t="s">
        <v>22</v>
      </c>
      <c r="L162" s="3">
        <v>1556341200</v>
      </c>
      <c r="M162" s="3">
        <v>1557723600</v>
      </c>
      <c r="N162" s="11">
        <f xml:space="preserve"> (((L162/60)/60)/24)+DATE(1970,1,1)</f>
        <v>43582.208333333328</v>
      </c>
      <c r="O162" s="10">
        <f xml:space="preserve"> (((M162/60)/60)/24)+DATE(1970,1,1)</f>
        <v>43598.208333333328</v>
      </c>
      <c r="P162" s="3" t="b">
        <v>0</v>
      </c>
      <c r="Q162" s="3" t="b">
        <v>0</v>
      </c>
      <c r="R162" s="3" t="s">
        <v>65</v>
      </c>
      <c r="S162" s="7" t="s">
        <v>18400</v>
      </c>
      <c r="T162" s="3" t="s">
        <v>18409</v>
      </c>
    </row>
    <row r="163" spans="1:20" s="3" customFormat="1" x14ac:dyDescent="0.3">
      <c r="A163" s="3">
        <v>161</v>
      </c>
      <c r="B163" s="3" t="s">
        <v>374</v>
      </c>
      <c r="C163" s="3" t="s">
        <v>375</v>
      </c>
      <c r="D163" s="3">
        <v>5500</v>
      </c>
      <c r="E163" s="3">
        <v>4300</v>
      </c>
      <c r="F163" s="14">
        <f>(E163/D163)*100</f>
        <v>78.181818181818187</v>
      </c>
      <c r="G163" s="3" t="s">
        <v>14</v>
      </c>
      <c r="H163" s="3">
        <v>75</v>
      </c>
      <c r="I163" s="5">
        <f t="shared" si="2"/>
        <v>57.333333333333336</v>
      </c>
      <c r="J163" s="3" t="s">
        <v>21</v>
      </c>
      <c r="K163" s="3" t="s">
        <v>22</v>
      </c>
      <c r="L163" s="3">
        <v>1442984400</v>
      </c>
      <c r="M163" s="3">
        <v>1443502800</v>
      </c>
      <c r="N163" s="11">
        <f xml:space="preserve"> (((L163/60)/60)/24)+DATE(1970,1,1)</f>
        <v>42270.208333333328</v>
      </c>
      <c r="O163" s="10">
        <f xml:space="preserve"> (((M163/60)/60)/24)+DATE(1970,1,1)</f>
        <v>42276.208333333328</v>
      </c>
      <c r="P163" s="3" t="b">
        <v>0</v>
      </c>
      <c r="Q163" s="3" t="b">
        <v>1</v>
      </c>
      <c r="R163" s="3" t="s">
        <v>28</v>
      </c>
      <c r="S163" s="7" t="s">
        <v>18400</v>
      </c>
      <c r="T163" s="3" t="s">
        <v>18401</v>
      </c>
    </row>
    <row r="164" spans="1:20" s="3" customFormat="1" x14ac:dyDescent="0.3">
      <c r="A164" s="3">
        <v>162</v>
      </c>
      <c r="B164" s="3" t="s">
        <v>376</v>
      </c>
      <c r="C164" s="3" t="s">
        <v>377</v>
      </c>
      <c r="D164" s="3">
        <v>6100</v>
      </c>
      <c r="E164" s="3">
        <v>9134</v>
      </c>
      <c r="F164" s="14">
        <f>(E164/D164)*100</f>
        <v>149.73770491803279</v>
      </c>
      <c r="G164" s="3" t="s">
        <v>20</v>
      </c>
      <c r="H164" s="3">
        <v>157</v>
      </c>
      <c r="I164" s="5">
        <f t="shared" si="2"/>
        <v>58.178343949044589</v>
      </c>
      <c r="J164" s="3" t="s">
        <v>98</v>
      </c>
      <c r="K164" s="3" t="s">
        <v>99</v>
      </c>
      <c r="L164" s="3">
        <v>1544248800</v>
      </c>
      <c r="M164" s="3">
        <v>1546840800</v>
      </c>
      <c r="N164" s="11">
        <f xml:space="preserve"> (((L164/60)/60)/24)+DATE(1970,1,1)</f>
        <v>43442.25</v>
      </c>
      <c r="O164" s="10">
        <f xml:space="preserve"> (((M164/60)/60)/24)+DATE(1970,1,1)</f>
        <v>43472.25</v>
      </c>
      <c r="P164" s="3" t="b">
        <v>0</v>
      </c>
      <c r="Q164" s="3" t="b">
        <v>0</v>
      </c>
      <c r="R164" s="3" t="s">
        <v>23</v>
      </c>
      <c r="S164" s="7" t="s">
        <v>18398</v>
      </c>
      <c r="T164" s="3" t="s">
        <v>18399</v>
      </c>
    </row>
    <row r="165" spans="1:20" s="3" customFormat="1" x14ac:dyDescent="0.3">
      <c r="A165" s="3">
        <v>163</v>
      </c>
      <c r="B165" s="3" t="s">
        <v>378</v>
      </c>
      <c r="C165" s="3" t="s">
        <v>379</v>
      </c>
      <c r="D165" s="3">
        <v>3500</v>
      </c>
      <c r="E165" s="3">
        <v>8864</v>
      </c>
      <c r="F165" s="14">
        <f>(E165/D165)*100</f>
        <v>253.25714285714284</v>
      </c>
      <c r="G165" s="3" t="s">
        <v>20</v>
      </c>
      <c r="H165" s="3">
        <v>246</v>
      </c>
      <c r="I165" s="5">
        <f t="shared" si="2"/>
        <v>36.032520325203251</v>
      </c>
      <c r="J165" s="3" t="s">
        <v>21</v>
      </c>
      <c r="K165" s="3" t="s">
        <v>22</v>
      </c>
      <c r="L165" s="3">
        <v>1508475600</v>
      </c>
      <c r="M165" s="3">
        <v>1512712800</v>
      </c>
      <c r="N165" s="11">
        <f xml:space="preserve"> (((L165/60)/60)/24)+DATE(1970,1,1)</f>
        <v>43028.208333333328</v>
      </c>
      <c r="O165" s="10">
        <f xml:space="preserve"> (((M165/60)/60)/24)+DATE(1970,1,1)</f>
        <v>43077.25</v>
      </c>
      <c r="P165" s="3" t="b">
        <v>0</v>
      </c>
      <c r="Q165" s="3" t="b">
        <v>1</v>
      </c>
      <c r="R165" s="3" t="s">
        <v>122</v>
      </c>
      <c r="S165" s="7" t="s">
        <v>18417</v>
      </c>
      <c r="T165" s="3" t="s">
        <v>18418</v>
      </c>
    </row>
    <row r="166" spans="1:20" s="3" customFormat="1" x14ac:dyDescent="0.3">
      <c r="A166" s="3">
        <v>164</v>
      </c>
      <c r="B166" s="3" t="s">
        <v>380</v>
      </c>
      <c r="C166" s="3" t="s">
        <v>381</v>
      </c>
      <c r="D166" s="3">
        <v>150500</v>
      </c>
      <c r="E166" s="3">
        <v>150755</v>
      </c>
      <c r="F166" s="14">
        <f>(E166/D166)*100</f>
        <v>100.16943521594683</v>
      </c>
      <c r="G166" s="3" t="s">
        <v>20</v>
      </c>
      <c r="H166" s="3">
        <v>1396</v>
      </c>
      <c r="I166" s="5">
        <f t="shared" si="2"/>
        <v>107.99068767908309</v>
      </c>
      <c r="J166" s="3" t="s">
        <v>21</v>
      </c>
      <c r="K166" s="3" t="s">
        <v>22</v>
      </c>
      <c r="L166" s="3">
        <v>1507438800</v>
      </c>
      <c r="M166" s="3">
        <v>1507525200</v>
      </c>
      <c r="N166" s="11">
        <f xml:space="preserve"> (((L166/60)/60)/24)+DATE(1970,1,1)</f>
        <v>43016.208333333328</v>
      </c>
      <c r="O166" s="10">
        <f xml:space="preserve"> (((M166/60)/60)/24)+DATE(1970,1,1)</f>
        <v>43017.208333333328</v>
      </c>
      <c r="P166" s="3" t="b">
        <v>0</v>
      </c>
      <c r="Q166" s="3" t="b">
        <v>0</v>
      </c>
      <c r="R166" s="3" t="s">
        <v>33</v>
      </c>
      <c r="S166" s="7" t="s">
        <v>18402</v>
      </c>
      <c r="T166" s="3" t="s">
        <v>18403</v>
      </c>
    </row>
    <row r="167" spans="1:20" s="3" customFormat="1" x14ac:dyDescent="0.3">
      <c r="A167" s="3">
        <v>165</v>
      </c>
      <c r="B167" s="3" t="s">
        <v>382</v>
      </c>
      <c r="C167" s="3" t="s">
        <v>383</v>
      </c>
      <c r="D167" s="3">
        <v>90400</v>
      </c>
      <c r="E167" s="3">
        <v>110279</v>
      </c>
      <c r="F167" s="14">
        <f>(E167/D167)*100</f>
        <v>121.99004424778761</v>
      </c>
      <c r="G167" s="3" t="s">
        <v>20</v>
      </c>
      <c r="H167" s="3">
        <v>2506</v>
      </c>
      <c r="I167" s="5">
        <f t="shared" si="2"/>
        <v>44.005985634477256</v>
      </c>
      <c r="J167" s="3" t="s">
        <v>21</v>
      </c>
      <c r="K167" s="3" t="s">
        <v>22</v>
      </c>
      <c r="L167" s="3">
        <v>1501563600</v>
      </c>
      <c r="M167" s="3">
        <v>1504328400</v>
      </c>
      <c r="N167" s="11">
        <f xml:space="preserve"> (((L167/60)/60)/24)+DATE(1970,1,1)</f>
        <v>42948.208333333328</v>
      </c>
      <c r="O167" s="10">
        <f xml:space="preserve"> (((M167/60)/60)/24)+DATE(1970,1,1)</f>
        <v>42980.208333333328</v>
      </c>
      <c r="P167" s="3" t="b">
        <v>0</v>
      </c>
      <c r="Q167" s="3" t="b">
        <v>0</v>
      </c>
      <c r="R167" s="3" t="s">
        <v>28</v>
      </c>
      <c r="S167" s="7" t="s">
        <v>18400</v>
      </c>
      <c r="T167" s="3" t="s">
        <v>18401</v>
      </c>
    </row>
    <row r="168" spans="1:20" s="3" customFormat="1" x14ac:dyDescent="0.3">
      <c r="A168" s="3">
        <v>166</v>
      </c>
      <c r="B168" s="3" t="s">
        <v>384</v>
      </c>
      <c r="C168" s="3" t="s">
        <v>385</v>
      </c>
      <c r="D168" s="3">
        <v>9800</v>
      </c>
      <c r="E168" s="3">
        <v>13439</v>
      </c>
      <c r="F168" s="14">
        <f>(E168/D168)*100</f>
        <v>137.13265306122449</v>
      </c>
      <c r="G168" s="3" t="s">
        <v>20</v>
      </c>
      <c r="H168" s="3">
        <v>244</v>
      </c>
      <c r="I168" s="5">
        <f t="shared" si="2"/>
        <v>55.077868852459019</v>
      </c>
      <c r="J168" s="3" t="s">
        <v>21</v>
      </c>
      <c r="K168" s="3" t="s">
        <v>22</v>
      </c>
      <c r="L168" s="3">
        <v>1292997600</v>
      </c>
      <c r="M168" s="3">
        <v>1293343200</v>
      </c>
      <c r="N168" s="11">
        <f xml:space="preserve"> (((L168/60)/60)/24)+DATE(1970,1,1)</f>
        <v>40534.25</v>
      </c>
      <c r="O168" s="10">
        <f xml:space="preserve"> (((M168/60)/60)/24)+DATE(1970,1,1)</f>
        <v>40538.25</v>
      </c>
      <c r="P168" s="3" t="b">
        <v>0</v>
      </c>
      <c r="Q168" s="3" t="b">
        <v>0</v>
      </c>
      <c r="R168" s="3" t="s">
        <v>122</v>
      </c>
      <c r="S168" s="7" t="s">
        <v>18417</v>
      </c>
      <c r="T168" s="3" t="s">
        <v>18418</v>
      </c>
    </row>
    <row r="169" spans="1:20" s="3" customFormat="1" x14ac:dyDescent="0.3">
      <c r="A169" s="3">
        <v>167</v>
      </c>
      <c r="B169" s="3" t="s">
        <v>386</v>
      </c>
      <c r="C169" s="3" t="s">
        <v>387</v>
      </c>
      <c r="D169" s="3">
        <v>2600</v>
      </c>
      <c r="E169" s="3">
        <v>10804</v>
      </c>
      <c r="F169" s="14">
        <f>(E169/D169)*100</f>
        <v>415.53846153846149</v>
      </c>
      <c r="G169" s="3" t="s">
        <v>20</v>
      </c>
      <c r="H169" s="3">
        <v>146</v>
      </c>
      <c r="I169" s="5">
        <f t="shared" si="2"/>
        <v>74</v>
      </c>
      <c r="J169" s="3" t="s">
        <v>26</v>
      </c>
      <c r="K169" s="3" t="s">
        <v>27</v>
      </c>
      <c r="L169" s="3">
        <v>1370840400</v>
      </c>
      <c r="M169" s="3">
        <v>1371704400</v>
      </c>
      <c r="N169" s="11">
        <f xml:space="preserve"> (((L169/60)/60)/24)+DATE(1970,1,1)</f>
        <v>41435.208333333336</v>
      </c>
      <c r="O169" s="10">
        <f xml:space="preserve"> (((M169/60)/60)/24)+DATE(1970,1,1)</f>
        <v>41445.208333333336</v>
      </c>
      <c r="P169" s="3" t="b">
        <v>0</v>
      </c>
      <c r="Q169" s="3" t="b">
        <v>0</v>
      </c>
      <c r="R169" s="3" t="s">
        <v>33</v>
      </c>
      <c r="S169" s="7" t="s">
        <v>18402</v>
      </c>
      <c r="T169" s="3" t="s">
        <v>18403</v>
      </c>
    </row>
    <row r="170" spans="1:20" s="3" customFormat="1" x14ac:dyDescent="0.3">
      <c r="A170" s="3">
        <v>168</v>
      </c>
      <c r="B170" s="3" t="s">
        <v>388</v>
      </c>
      <c r="C170" s="3" t="s">
        <v>389</v>
      </c>
      <c r="D170" s="3">
        <v>128100</v>
      </c>
      <c r="E170" s="3">
        <v>40107</v>
      </c>
      <c r="F170" s="14">
        <f>(E170/D170)*100</f>
        <v>31.30913348946136</v>
      </c>
      <c r="G170" s="3" t="s">
        <v>14</v>
      </c>
      <c r="H170" s="3">
        <v>955</v>
      </c>
      <c r="I170" s="5">
        <f t="shared" si="2"/>
        <v>41.996858638743454</v>
      </c>
      <c r="J170" s="3" t="s">
        <v>36</v>
      </c>
      <c r="K170" s="3" t="s">
        <v>37</v>
      </c>
      <c r="L170" s="3">
        <v>1550815200</v>
      </c>
      <c r="M170" s="3">
        <v>1552798800</v>
      </c>
      <c r="N170" s="11">
        <f xml:space="preserve"> (((L170/60)/60)/24)+DATE(1970,1,1)</f>
        <v>43518.25</v>
      </c>
      <c r="O170" s="10">
        <f xml:space="preserve"> (((M170/60)/60)/24)+DATE(1970,1,1)</f>
        <v>43541.208333333328</v>
      </c>
      <c r="P170" s="3" t="b">
        <v>0</v>
      </c>
      <c r="Q170" s="3" t="b">
        <v>1</v>
      </c>
      <c r="R170" s="3" t="s">
        <v>60</v>
      </c>
      <c r="S170" s="7" t="s">
        <v>18398</v>
      </c>
      <c r="T170" s="3" t="s">
        <v>18408</v>
      </c>
    </row>
    <row r="171" spans="1:20" s="3" customFormat="1" x14ac:dyDescent="0.3">
      <c r="A171" s="3">
        <v>169</v>
      </c>
      <c r="B171" s="3" t="s">
        <v>390</v>
      </c>
      <c r="C171" s="3" t="s">
        <v>391</v>
      </c>
      <c r="D171" s="3">
        <v>23300</v>
      </c>
      <c r="E171" s="3">
        <v>98811</v>
      </c>
      <c r="F171" s="14">
        <f>(E171/D171)*100</f>
        <v>424.08154506437768</v>
      </c>
      <c r="G171" s="3" t="s">
        <v>20</v>
      </c>
      <c r="H171" s="3">
        <v>1267</v>
      </c>
      <c r="I171" s="5">
        <f t="shared" si="2"/>
        <v>77.988161010260455</v>
      </c>
      <c r="J171" s="3" t="s">
        <v>21</v>
      </c>
      <c r="K171" s="3" t="s">
        <v>22</v>
      </c>
      <c r="L171" s="3">
        <v>1339909200</v>
      </c>
      <c r="M171" s="3">
        <v>1342328400</v>
      </c>
      <c r="N171" s="11">
        <f xml:space="preserve"> (((L171/60)/60)/24)+DATE(1970,1,1)</f>
        <v>41077.208333333336</v>
      </c>
      <c r="O171" s="10">
        <f xml:space="preserve"> (((M171/60)/60)/24)+DATE(1970,1,1)</f>
        <v>41105.208333333336</v>
      </c>
      <c r="P171" s="3" t="b">
        <v>0</v>
      </c>
      <c r="Q171" s="3" t="b">
        <v>1</v>
      </c>
      <c r="R171" s="3" t="s">
        <v>100</v>
      </c>
      <c r="S171" s="7" t="s">
        <v>18404</v>
      </c>
      <c r="T171" s="3" t="s">
        <v>18415</v>
      </c>
    </row>
    <row r="172" spans="1:20" s="3" customFormat="1" x14ac:dyDescent="0.3">
      <c r="A172" s="3">
        <v>170</v>
      </c>
      <c r="B172" s="3" t="s">
        <v>392</v>
      </c>
      <c r="C172" s="3" t="s">
        <v>393</v>
      </c>
      <c r="D172" s="3">
        <v>188100</v>
      </c>
      <c r="E172" s="3">
        <v>5528</v>
      </c>
      <c r="F172" s="14">
        <f>(E172/D172)*100</f>
        <v>2.93886230728336</v>
      </c>
      <c r="G172" s="3" t="s">
        <v>14</v>
      </c>
      <c r="H172" s="3">
        <v>67</v>
      </c>
      <c r="I172" s="5">
        <f t="shared" si="2"/>
        <v>82.507462686567166</v>
      </c>
      <c r="J172" s="3" t="s">
        <v>21</v>
      </c>
      <c r="K172" s="3" t="s">
        <v>22</v>
      </c>
      <c r="L172" s="3">
        <v>1501736400</v>
      </c>
      <c r="M172" s="3">
        <v>1502341200</v>
      </c>
      <c r="N172" s="11">
        <f xml:space="preserve"> (((L172/60)/60)/24)+DATE(1970,1,1)</f>
        <v>42950.208333333328</v>
      </c>
      <c r="O172" s="10">
        <f xml:space="preserve"> (((M172/60)/60)/24)+DATE(1970,1,1)</f>
        <v>42957.208333333328</v>
      </c>
      <c r="P172" s="3" t="b">
        <v>0</v>
      </c>
      <c r="Q172" s="3" t="b">
        <v>0</v>
      </c>
      <c r="R172" s="3" t="s">
        <v>60</v>
      </c>
      <c r="S172" s="7" t="s">
        <v>18398</v>
      </c>
      <c r="T172" s="3" t="s">
        <v>18408</v>
      </c>
    </row>
    <row r="173" spans="1:20" s="3" customFormat="1" x14ac:dyDescent="0.3">
      <c r="A173" s="3">
        <v>171</v>
      </c>
      <c r="B173" s="3" t="s">
        <v>394</v>
      </c>
      <c r="C173" s="3" t="s">
        <v>395</v>
      </c>
      <c r="D173" s="3">
        <v>4900</v>
      </c>
      <c r="E173" s="3">
        <v>521</v>
      </c>
      <c r="F173" s="14">
        <f>(E173/D173)*100</f>
        <v>10.63265306122449</v>
      </c>
      <c r="G173" s="3" t="s">
        <v>14</v>
      </c>
      <c r="H173" s="3">
        <v>5</v>
      </c>
      <c r="I173" s="5">
        <f t="shared" si="2"/>
        <v>104.2</v>
      </c>
      <c r="J173" s="3" t="s">
        <v>21</v>
      </c>
      <c r="K173" s="3" t="s">
        <v>22</v>
      </c>
      <c r="L173" s="3">
        <v>1395291600</v>
      </c>
      <c r="M173" s="3">
        <v>1397192400</v>
      </c>
      <c r="N173" s="11">
        <f xml:space="preserve"> (((L173/60)/60)/24)+DATE(1970,1,1)</f>
        <v>41718.208333333336</v>
      </c>
      <c r="O173" s="10">
        <f xml:space="preserve"> (((M173/60)/60)/24)+DATE(1970,1,1)</f>
        <v>41740.208333333336</v>
      </c>
      <c r="P173" s="3" t="b">
        <v>0</v>
      </c>
      <c r="Q173" s="3" t="b">
        <v>0</v>
      </c>
      <c r="R173" s="3" t="s">
        <v>206</v>
      </c>
      <c r="S173" s="7" t="s">
        <v>18410</v>
      </c>
      <c r="T173" s="3" t="s">
        <v>18422</v>
      </c>
    </row>
    <row r="174" spans="1:20" s="3" customFormat="1" x14ac:dyDescent="0.3">
      <c r="A174" s="3">
        <v>172</v>
      </c>
      <c r="B174" s="3" t="s">
        <v>396</v>
      </c>
      <c r="C174" s="3" t="s">
        <v>397</v>
      </c>
      <c r="D174" s="3">
        <v>800</v>
      </c>
      <c r="E174" s="3">
        <v>663</v>
      </c>
      <c r="F174" s="14">
        <f>(E174/D174)*100</f>
        <v>82.875</v>
      </c>
      <c r="G174" s="3" t="s">
        <v>14</v>
      </c>
      <c r="H174" s="3">
        <v>26</v>
      </c>
      <c r="I174" s="5">
        <f t="shared" si="2"/>
        <v>25.5</v>
      </c>
      <c r="J174" s="3" t="s">
        <v>21</v>
      </c>
      <c r="K174" s="3" t="s">
        <v>22</v>
      </c>
      <c r="L174" s="3">
        <v>1405746000</v>
      </c>
      <c r="M174" s="3">
        <v>1407042000</v>
      </c>
      <c r="N174" s="11">
        <f xml:space="preserve"> (((L174/60)/60)/24)+DATE(1970,1,1)</f>
        <v>41839.208333333336</v>
      </c>
      <c r="O174" s="10">
        <f xml:space="preserve"> (((M174/60)/60)/24)+DATE(1970,1,1)</f>
        <v>41854.208333333336</v>
      </c>
      <c r="P174" s="3" t="b">
        <v>0</v>
      </c>
      <c r="Q174" s="3" t="b">
        <v>1</v>
      </c>
      <c r="R174" s="3" t="s">
        <v>42</v>
      </c>
      <c r="S174" s="7" t="s">
        <v>18404</v>
      </c>
      <c r="T174" s="3" t="s">
        <v>18405</v>
      </c>
    </row>
    <row r="175" spans="1:20" s="3" customFormat="1" x14ac:dyDescent="0.3">
      <c r="A175" s="3">
        <v>173</v>
      </c>
      <c r="B175" s="3" t="s">
        <v>398</v>
      </c>
      <c r="C175" s="3" t="s">
        <v>399</v>
      </c>
      <c r="D175" s="3">
        <v>96700</v>
      </c>
      <c r="E175" s="3">
        <v>157635</v>
      </c>
      <c r="F175" s="14">
        <f>(E175/D175)*100</f>
        <v>163.01447776628748</v>
      </c>
      <c r="G175" s="3" t="s">
        <v>20</v>
      </c>
      <c r="H175" s="3">
        <v>1561</v>
      </c>
      <c r="I175" s="5">
        <f t="shared" si="2"/>
        <v>100.98334401024984</v>
      </c>
      <c r="J175" s="3" t="s">
        <v>21</v>
      </c>
      <c r="K175" s="3" t="s">
        <v>22</v>
      </c>
      <c r="L175" s="3">
        <v>1368853200</v>
      </c>
      <c r="M175" s="3">
        <v>1369371600</v>
      </c>
      <c r="N175" s="11">
        <f xml:space="preserve"> (((L175/60)/60)/24)+DATE(1970,1,1)</f>
        <v>41412.208333333336</v>
      </c>
      <c r="O175" s="10">
        <f xml:space="preserve"> (((M175/60)/60)/24)+DATE(1970,1,1)</f>
        <v>41418.208333333336</v>
      </c>
      <c r="P175" s="3" t="b">
        <v>0</v>
      </c>
      <c r="Q175" s="3" t="b">
        <v>0</v>
      </c>
      <c r="R175" s="3" t="s">
        <v>33</v>
      </c>
      <c r="S175" s="7" t="s">
        <v>18402</v>
      </c>
      <c r="T175" s="3" t="s">
        <v>18403</v>
      </c>
    </row>
    <row r="176" spans="1:20" s="3" customFormat="1" x14ac:dyDescent="0.3">
      <c r="A176" s="3">
        <v>174</v>
      </c>
      <c r="B176" s="3" t="s">
        <v>400</v>
      </c>
      <c r="C176" s="3" t="s">
        <v>401</v>
      </c>
      <c r="D176" s="3">
        <v>600</v>
      </c>
      <c r="E176" s="3">
        <v>5368</v>
      </c>
      <c r="F176" s="14">
        <f>(E176/D176)*100</f>
        <v>894.66666666666674</v>
      </c>
      <c r="G176" s="3" t="s">
        <v>20</v>
      </c>
      <c r="H176" s="3">
        <v>48</v>
      </c>
      <c r="I176" s="5">
        <f t="shared" si="2"/>
        <v>111.83333333333333</v>
      </c>
      <c r="J176" s="3" t="s">
        <v>21</v>
      </c>
      <c r="K176" s="3" t="s">
        <v>22</v>
      </c>
      <c r="L176" s="3">
        <v>1444021200</v>
      </c>
      <c r="M176" s="3">
        <v>1444107600</v>
      </c>
      <c r="N176" s="11">
        <f xml:space="preserve"> (((L176/60)/60)/24)+DATE(1970,1,1)</f>
        <v>42282.208333333328</v>
      </c>
      <c r="O176" s="10">
        <f xml:space="preserve"> (((M176/60)/60)/24)+DATE(1970,1,1)</f>
        <v>42283.208333333328</v>
      </c>
      <c r="P176" s="3" t="b">
        <v>0</v>
      </c>
      <c r="Q176" s="3" t="b">
        <v>1</v>
      </c>
      <c r="R176" s="3" t="s">
        <v>65</v>
      </c>
      <c r="S176" s="7" t="s">
        <v>18400</v>
      </c>
      <c r="T176" s="3" t="s">
        <v>18409</v>
      </c>
    </row>
    <row r="177" spans="1:20" s="3" customFormat="1" x14ac:dyDescent="0.3">
      <c r="A177" s="3">
        <v>175</v>
      </c>
      <c r="B177" s="3" t="s">
        <v>402</v>
      </c>
      <c r="C177" s="3" t="s">
        <v>403</v>
      </c>
      <c r="D177" s="3">
        <v>181200</v>
      </c>
      <c r="E177" s="3">
        <v>47459</v>
      </c>
      <c r="F177" s="14">
        <f>(E177/D177)*100</f>
        <v>26.191501103752756</v>
      </c>
      <c r="G177" s="3" t="s">
        <v>14</v>
      </c>
      <c r="H177" s="3">
        <v>1130</v>
      </c>
      <c r="I177" s="5">
        <f t="shared" si="2"/>
        <v>41.999115044247787</v>
      </c>
      <c r="J177" s="3" t="s">
        <v>21</v>
      </c>
      <c r="K177" s="3" t="s">
        <v>22</v>
      </c>
      <c r="L177" s="3">
        <v>1472619600</v>
      </c>
      <c r="M177" s="3">
        <v>1474261200</v>
      </c>
      <c r="N177" s="11">
        <f xml:space="preserve"> (((L177/60)/60)/24)+DATE(1970,1,1)</f>
        <v>42613.208333333328</v>
      </c>
      <c r="O177" s="10">
        <f xml:space="preserve"> (((M177/60)/60)/24)+DATE(1970,1,1)</f>
        <v>42632.208333333328</v>
      </c>
      <c r="P177" s="3" t="b">
        <v>0</v>
      </c>
      <c r="Q177" s="3" t="b">
        <v>0</v>
      </c>
      <c r="R177" s="3" t="s">
        <v>33</v>
      </c>
      <c r="S177" s="7" t="s">
        <v>18402</v>
      </c>
      <c r="T177" s="3" t="s">
        <v>18403</v>
      </c>
    </row>
    <row r="178" spans="1:20" s="3" customFormat="1" x14ac:dyDescent="0.3">
      <c r="A178" s="3">
        <v>176</v>
      </c>
      <c r="B178" s="3" t="s">
        <v>404</v>
      </c>
      <c r="C178" s="3" t="s">
        <v>405</v>
      </c>
      <c r="D178" s="3">
        <v>115000</v>
      </c>
      <c r="E178" s="3">
        <v>86060</v>
      </c>
      <c r="F178" s="14">
        <f>(E178/D178)*100</f>
        <v>74.834782608695647</v>
      </c>
      <c r="G178" s="3" t="s">
        <v>14</v>
      </c>
      <c r="H178" s="3">
        <v>782</v>
      </c>
      <c r="I178" s="5">
        <f t="shared" si="2"/>
        <v>110.05115089514067</v>
      </c>
      <c r="J178" s="3" t="s">
        <v>21</v>
      </c>
      <c r="K178" s="3" t="s">
        <v>22</v>
      </c>
      <c r="L178" s="3">
        <v>1472878800</v>
      </c>
      <c r="M178" s="3">
        <v>1473656400</v>
      </c>
      <c r="N178" s="11">
        <f xml:space="preserve"> (((L178/60)/60)/24)+DATE(1970,1,1)</f>
        <v>42616.208333333328</v>
      </c>
      <c r="O178" s="10">
        <f xml:space="preserve"> (((M178/60)/60)/24)+DATE(1970,1,1)</f>
        <v>42625.208333333328</v>
      </c>
      <c r="P178" s="3" t="b">
        <v>0</v>
      </c>
      <c r="Q178" s="3" t="b">
        <v>0</v>
      </c>
      <c r="R178" s="3" t="s">
        <v>33</v>
      </c>
      <c r="S178" s="7" t="s">
        <v>18402</v>
      </c>
      <c r="T178" s="3" t="s">
        <v>18403</v>
      </c>
    </row>
    <row r="179" spans="1:20" s="3" customFormat="1" x14ac:dyDescent="0.3">
      <c r="A179" s="3">
        <v>177</v>
      </c>
      <c r="B179" s="3" t="s">
        <v>406</v>
      </c>
      <c r="C179" s="3" t="s">
        <v>407</v>
      </c>
      <c r="D179" s="3">
        <v>38800</v>
      </c>
      <c r="E179" s="3">
        <v>161593</v>
      </c>
      <c r="F179" s="14">
        <f>(E179/D179)*100</f>
        <v>416.47680412371136</v>
      </c>
      <c r="G179" s="3" t="s">
        <v>20</v>
      </c>
      <c r="H179" s="3">
        <v>2739</v>
      </c>
      <c r="I179" s="5">
        <f t="shared" si="2"/>
        <v>58.997079225994888</v>
      </c>
      <c r="J179" s="3" t="s">
        <v>21</v>
      </c>
      <c r="K179" s="3" t="s">
        <v>22</v>
      </c>
      <c r="L179" s="3">
        <v>1289800800</v>
      </c>
      <c r="M179" s="3">
        <v>1291960800</v>
      </c>
      <c r="N179" s="11">
        <f xml:space="preserve"> (((L179/60)/60)/24)+DATE(1970,1,1)</f>
        <v>40497.25</v>
      </c>
      <c r="O179" s="10">
        <f xml:space="preserve"> (((M179/60)/60)/24)+DATE(1970,1,1)</f>
        <v>40522.25</v>
      </c>
      <c r="P179" s="3" t="b">
        <v>0</v>
      </c>
      <c r="Q179" s="3" t="b">
        <v>0</v>
      </c>
      <c r="R179" s="3" t="s">
        <v>33</v>
      </c>
      <c r="S179" s="7" t="s">
        <v>18402</v>
      </c>
      <c r="T179" s="3" t="s">
        <v>18403</v>
      </c>
    </row>
    <row r="180" spans="1:20" s="3" customFormat="1" x14ac:dyDescent="0.3">
      <c r="A180" s="3">
        <v>178</v>
      </c>
      <c r="B180" s="3" t="s">
        <v>408</v>
      </c>
      <c r="C180" s="3" t="s">
        <v>409</v>
      </c>
      <c r="D180" s="3">
        <v>7200</v>
      </c>
      <c r="E180" s="3">
        <v>6927</v>
      </c>
      <c r="F180" s="14">
        <f>(E180/D180)*100</f>
        <v>96.208333333333329</v>
      </c>
      <c r="G180" s="3" t="s">
        <v>14</v>
      </c>
      <c r="H180" s="3">
        <v>210</v>
      </c>
      <c r="I180" s="5">
        <f t="shared" si="2"/>
        <v>32.985714285714288</v>
      </c>
      <c r="J180" s="3" t="s">
        <v>21</v>
      </c>
      <c r="K180" s="3" t="s">
        <v>22</v>
      </c>
      <c r="L180" s="3">
        <v>1505970000</v>
      </c>
      <c r="M180" s="3">
        <v>1506747600</v>
      </c>
      <c r="N180" s="11">
        <f xml:space="preserve"> (((L180/60)/60)/24)+DATE(1970,1,1)</f>
        <v>42999.208333333328</v>
      </c>
      <c r="O180" s="10">
        <f xml:space="preserve"> (((M180/60)/60)/24)+DATE(1970,1,1)</f>
        <v>43008.208333333328</v>
      </c>
      <c r="P180" s="3" t="b">
        <v>0</v>
      </c>
      <c r="Q180" s="3" t="b">
        <v>0</v>
      </c>
      <c r="R180" s="3" t="s">
        <v>17</v>
      </c>
      <c r="S180" s="7" t="s">
        <v>18396</v>
      </c>
      <c r="T180" s="3" t="s">
        <v>18397</v>
      </c>
    </row>
    <row r="181" spans="1:20" s="3" customFormat="1" x14ac:dyDescent="0.3">
      <c r="A181" s="3">
        <v>179</v>
      </c>
      <c r="B181" s="3" t="s">
        <v>410</v>
      </c>
      <c r="C181" s="3" t="s">
        <v>411</v>
      </c>
      <c r="D181" s="3">
        <v>44500</v>
      </c>
      <c r="E181" s="3">
        <v>159185</v>
      </c>
      <c r="F181" s="14">
        <f>(E181/D181)*100</f>
        <v>357.71910112359546</v>
      </c>
      <c r="G181" s="3" t="s">
        <v>20</v>
      </c>
      <c r="H181" s="3">
        <v>3537</v>
      </c>
      <c r="I181" s="5">
        <f t="shared" si="2"/>
        <v>45.005654509471306</v>
      </c>
      <c r="J181" s="3" t="s">
        <v>15</v>
      </c>
      <c r="K181" s="3" t="s">
        <v>16</v>
      </c>
      <c r="L181" s="3">
        <v>1363496400</v>
      </c>
      <c r="M181" s="3">
        <v>1363582800</v>
      </c>
      <c r="N181" s="11">
        <f xml:space="preserve"> (((L181/60)/60)/24)+DATE(1970,1,1)</f>
        <v>41350.208333333336</v>
      </c>
      <c r="O181" s="10">
        <f xml:space="preserve"> (((M181/60)/60)/24)+DATE(1970,1,1)</f>
        <v>41351.208333333336</v>
      </c>
      <c r="P181" s="3" t="b">
        <v>0</v>
      </c>
      <c r="Q181" s="3" t="b">
        <v>1</v>
      </c>
      <c r="R181" s="3" t="s">
        <v>33</v>
      </c>
      <c r="S181" s="7" t="s">
        <v>18402</v>
      </c>
      <c r="T181" s="3" t="s">
        <v>18403</v>
      </c>
    </row>
    <row r="182" spans="1:20" s="3" customFormat="1" x14ac:dyDescent="0.3">
      <c r="A182" s="3">
        <v>180</v>
      </c>
      <c r="B182" s="3" t="s">
        <v>412</v>
      </c>
      <c r="C182" s="3" t="s">
        <v>413</v>
      </c>
      <c r="D182" s="3">
        <v>56000</v>
      </c>
      <c r="E182" s="3">
        <v>172736</v>
      </c>
      <c r="F182" s="14">
        <f>(E182/D182)*100</f>
        <v>308.45714285714286</v>
      </c>
      <c r="G182" s="3" t="s">
        <v>20</v>
      </c>
      <c r="H182" s="3">
        <v>2107</v>
      </c>
      <c r="I182" s="5">
        <f t="shared" si="2"/>
        <v>81.98196487897485</v>
      </c>
      <c r="J182" s="3" t="s">
        <v>26</v>
      </c>
      <c r="K182" s="3" t="s">
        <v>27</v>
      </c>
      <c r="L182" s="3">
        <v>1269234000</v>
      </c>
      <c r="M182" s="3">
        <v>1269666000</v>
      </c>
      <c r="N182" s="11">
        <f xml:space="preserve"> (((L182/60)/60)/24)+DATE(1970,1,1)</f>
        <v>40259.208333333336</v>
      </c>
      <c r="O182" s="10">
        <f xml:space="preserve"> (((M182/60)/60)/24)+DATE(1970,1,1)</f>
        <v>40264.208333333336</v>
      </c>
      <c r="P182" s="3" t="b">
        <v>0</v>
      </c>
      <c r="Q182" s="3" t="b">
        <v>0</v>
      </c>
      <c r="R182" s="3" t="s">
        <v>65</v>
      </c>
      <c r="S182" s="7" t="s">
        <v>18400</v>
      </c>
      <c r="T182" s="3" t="s">
        <v>18409</v>
      </c>
    </row>
    <row r="183" spans="1:20" s="3" customFormat="1" x14ac:dyDescent="0.3">
      <c r="A183" s="3">
        <v>181</v>
      </c>
      <c r="B183" s="3" t="s">
        <v>414</v>
      </c>
      <c r="C183" s="3" t="s">
        <v>415</v>
      </c>
      <c r="D183" s="3">
        <v>8600</v>
      </c>
      <c r="E183" s="3">
        <v>5315</v>
      </c>
      <c r="F183" s="14">
        <f>(E183/D183)*100</f>
        <v>61.802325581395344</v>
      </c>
      <c r="G183" s="3" t="s">
        <v>14</v>
      </c>
      <c r="H183" s="3">
        <v>136</v>
      </c>
      <c r="I183" s="5">
        <f t="shared" si="2"/>
        <v>39.080882352941174</v>
      </c>
      <c r="J183" s="3" t="s">
        <v>21</v>
      </c>
      <c r="K183" s="3" t="s">
        <v>22</v>
      </c>
      <c r="L183" s="3">
        <v>1507093200</v>
      </c>
      <c r="M183" s="3">
        <v>1508648400</v>
      </c>
      <c r="N183" s="11">
        <f xml:space="preserve"> (((L183/60)/60)/24)+DATE(1970,1,1)</f>
        <v>43012.208333333328</v>
      </c>
      <c r="O183" s="10">
        <f xml:space="preserve"> (((M183/60)/60)/24)+DATE(1970,1,1)</f>
        <v>43030.208333333328</v>
      </c>
      <c r="P183" s="3" t="b">
        <v>0</v>
      </c>
      <c r="Q183" s="3" t="b">
        <v>0</v>
      </c>
      <c r="R183" s="3" t="s">
        <v>28</v>
      </c>
      <c r="S183" s="7" t="s">
        <v>18400</v>
      </c>
      <c r="T183" s="3" t="s">
        <v>18401</v>
      </c>
    </row>
    <row r="184" spans="1:20" s="3" customFormat="1" x14ac:dyDescent="0.3">
      <c r="A184" s="3">
        <v>182</v>
      </c>
      <c r="B184" s="3" t="s">
        <v>416</v>
      </c>
      <c r="C184" s="3" t="s">
        <v>417</v>
      </c>
      <c r="D184" s="3">
        <v>27100</v>
      </c>
      <c r="E184" s="3">
        <v>195750</v>
      </c>
      <c r="F184" s="14">
        <f>(E184/D184)*100</f>
        <v>722.32472324723244</v>
      </c>
      <c r="G184" s="3" t="s">
        <v>20</v>
      </c>
      <c r="H184" s="3">
        <v>3318</v>
      </c>
      <c r="I184" s="5">
        <f t="shared" si="2"/>
        <v>58.996383363471971</v>
      </c>
      <c r="J184" s="3" t="s">
        <v>36</v>
      </c>
      <c r="K184" s="3" t="s">
        <v>37</v>
      </c>
      <c r="L184" s="3">
        <v>1560574800</v>
      </c>
      <c r="M184" s="3">
        <v>1561957200</v>
      </c>
      <c r="N184" s="11">
        <f xml:space="preserve"> (((L184/60)/60)/24)+DATE(1970,1,1)</f>
        <v>43631.208333333328</v>
      </c>
      <c r="O184" s="10">
        <f xml:space="preserve"> (((M184/60)/60)/24)+DATE(1970,1,1)</f>
        <v>43647.208333333328</v>
      </c>
      <c r="P184" s="3" t="b">
        <v>0</v>
      </c>
      <c r="Q184" s="3" t="b">
        <v>0</v>
      </c>
      <c r="R184" s="3" t="s">
        <v>33</v>
      </c>
      <c r="S184" s="7" t="s">
        <v>18402</v>
      </c>
      <c r="T184" s="3" t="s">
        <v>18403</v>
      </c>
    </row>
    <row r="185" spans="1:20" s="3" customFormat="1" x14ac:dyDescent="0.3">
      <c r="A185" s="3">
        <v>183</v>
      </c>
      <c r="B185" s="3" t="s">
        <v>418</v>
      </c>
      <c r="C185" s="3" t="s">
        <v>419</v>
      </c>
      <c r="D185" s="3">
        <v>5100</v>
      </c>
      <c r="E185" s="3">
        <v>3525</v>
      </c>
      <c r="F185" s="14">
        <f>(E185/D185)*100</f>
        <v>69.117647058823522</v>
      </c>
      <c r="G185" s="3" t="s">
        <v>14</v>
      </c>
      <c r="H185" s="3">
        <v>86</v>
      </c>
      <c r="I185" s="5">
        <f t="shared" si="2"/>
        <v>40.988372093023258</v>
      </c>
      <c r="J185" s="3" t="s">
        <v>15</v>
      </c>
      <c r="K185" s="3" t="s">
        <v>16</v>
      </c>
      <c r="L185" s="3">
        <v>1284008400</v>
      </c>
      <c r="M185" s="3">
        <v>1285131600</v>
      </c>
      <c r="N185" s="11">
        <f xml:space="preserve"> (((L185/60)/60)/24)+DATE(1970,1,1)</f>
        <v>40430.208333333336</v>
      </c>
      <c r="O185" s="10">
        <f xml:space="preserve"> (((M185/60)/60)/24)+DATE(1970,1,1)</f>
        <v>40443.208333333336</v>
      </c>
      <c r="P185" s="3" t="b">
        <v>0</v>
      </c>
      <c r="Q185" s="3" t="b">
        <v>0</v>
      </c>
      <c r="R185" s="3" t="s">
        <v>23</v>
      </c>
      <c r="S185" s="7" t="s">
        <v>18398</v>
      </c>
      <c r="T185" s="3" t="s">
        <v>18399</v>
      </c>
    </row>
    <row r="186" spans="1:20" s="3" customFormat="1" x14ac:dyDescent="0.3">
      <c r="A186" s="3">
        <v>184</v>
      </c>
      <c r="B186" s="3" t="s">
        <v>420</v>
      </c>
      <c r="C186" s="3" t="s">
        <v>421</v>
      </c>
      <c r="D186" s="3">
        <v>3600</v>
      </c>
      <c r="E186" s="3">
        <v>10550</v>
      </c>
      <c r="F186" s="14">
        <f>(E186/D186)*100</f>
        <v>293.05555555555554</v>
      </c>
      <c r="G186" s="3" t="s">
        <v>20</v>
      </c>
      <c r="H186" s="3">
        <v>340</v>
      </c>
      <c r="I186" s="5">
        <f t="shared" si="2"/>
        <v>31.029411764705884</v>
      </c>
      <c r="J186" s="3" t="s">
        <v>21</v>
      </c>
      <c r="K186" s="3" t="s">
        <v>22</v>
      </c>
      <c r="L186" s="3">
        <v>1556859600</v>
      </c>
      <c r="M186" s="3">
        <v>1556946000</v>
      </c>
      <c r="N186" s="11">
        <f xml:space="preserve"> (((L186/60)/60)/24)+DATE(1970,1,1)</f>
        <v>43588.208333333328</v>
      </c>
      <c r="O186" s="10">
        <f xml:space="preserve"> (((M186/60)/60)/24)+DATE(1970,1,1)</f>
        <v>43589.208333333328</v>
      </c>
      <c r="P186" s="3" t="b">
        <v>0</v>
      </c>
      <c r="Q186" s="3" t="b">
        <v>0</v>
      </c>
      <c r="R186" s="3" t="s">
        <v>33</v>
      </c>
      <c r="S186" s="7" t="s">
        <v>18402</v>
      </c>
      <c r="T186" s="3" t="s">
        <v>18403</v>
      </c>
    </row>
    <row r="187" spans="1:20" s="3" customFormat="1" x14ac:dyDescent="0.3">
      <c r="A187" s="3">
        <v>185</v>
      </c>
      <c r="B187" s="3" t="s">
        <v>422</v>
      </c>
      <c r="C187" s="3" t="s">
        <v>423</v>
      </c>
      <c r="D187" s="3">
        <v>1000</v>
      </c>
      <c r="E187" s="3">
        <v>718</v>
      </c>
      <c r="F187" s="14">
        <f>(E187/D187)*100</f>
        <v>71.8</v>
      </c>
      <c r="G187" s="3" t="s">
        <v>14</v>
      </c>
      <c r="H187" s="3">
        <v>19</v>
      </c>
      <c r="I187" s="5">
        <f t="shared" si="2"/>
        <v>37.789473684210527</v>
      </c>
      <c r="J187" s="3" t="s">
        <v>21</v>
      </c>
      <c r="K187" s="3" t="s">
        <v>22</v>
      </c>
      <c r="L187" s="3">
        <v>1526187600</v>
      </c>
      <c r="M187" s="3">
        <v>1527138000</v>
      </c>
      <c r="N187" s="11">
        <f xml:space="preserve"> (((L187/60)/60)/24)+DATE(1970,1,1)</f>
        <v>43233.208333333328</v>
      </c>
      <c r="O187" s="10">
        <f xml:space="preserve"> (((M187/60)/60)/24)+DATE(1970,1,1)</f>
        <v>43244.208333333328</v>
      </c>
      <c r="P187" s="3" t="b">
        <v>0</v>
      </c>
      <c r="Q187" s="3" t="b">
        <v>0</v>
      </c>
      <c r="R187" s="3" t="s">
        <v>269</v>
      </c>
      <c r="S187" s="7" t="s">
        <v>18404</v>
      </c>
      <c r="T187" s="3" t="s">
        <v>18423</v>
      </c>
    </row>
    <row r="188" spans="1:20" s="3" customFormat="1" x14ac:dyDescent="0.3">
      <c r="A188" s="3">
        <v>186</v>
      </c>
      <c r="B188" s="3" t="s">
        <v>424</v>
      </c>
      <c r="C188" s="3" t="s">
        <v>425</v>
      </c>
      <c r="D188" s="3">
        <v>88800</v>
      </c>
      <c r="E188" s="3">
        <v>28358</v>
      </c>
      <c r="F188" s="14">
        <f>(E188/D188)*100</f>
        <v>31.934684684684683</v>
      </c>
      <c r="G188" s="3" t="s">
        <v>14</v>
      </c>
      <c r="H188" s="3">
        <v>886</v>
      </c>
      <c r="I188" s="5">
        <f t="shared" si="2"/>
        <v>32.006772009029348</v>
      </c>
      <c r="J188" s="3" t="s">
        <v>21</v>
      </c>
      <c r="K188" s="3" t="s">
        <v>22</v>
      </c>
      <c r="L188" s="3">
        <v>1400821200</v>
      </c>
      <c r="M188" s="3">
        <v>1402117200</v>
      </c>
      <c r="N188" s="11">
        <f xml:space="preserve"> (((L188/60)/60)/24)+DATE(1970,1,1)</f>
        <v>41782.208333333336</v>
      </c>
      <c r="O188" s="10">
        <f xml:space="preserve"> (((M188/60)/60)/24)+DATE(1970,1,1)</f>
        <v>41797.208333333336</v>
      </c>
      <c r="P188" s="3" t="b">
        <v>0</v>
      </c>
      <c r="Q188" s="3" t="b">
        <v>0</v>
      </c>
      <c r="R188" s="3" t="s">
        <v>33</v>
      </c>
      <c r="S188" s="7" t="s">
        <v>18402</v>
      </c>
      <c r="T188" s="3" t="s">
        <v>18403</v>
      </c>
    </row>
    <row r="189" spans="1:20" s="3" customFormat="1" x14ac:dyDescent="0.3">
      <c r="A189" s="3">
        <v>187</v>
      </c>
      <c r="B189" s="3" t="s">
        <v>426</v>
      </c>
      <c r="C189" s="3" t="s">
        <v>427</v>
      </c>
      <c r="D189" s="3">
        <v>60200</v>
      </c>
      <c r="E189" s="3">
        <v>138384</v>
      </c>
      <c r="F189" s="14">
        <f>(E189/D189)*100</f>
        <v>229.87375415282392</v>
      </c>
      <c r="G189" s="3" t="s">
        <v>20</v>
      </c>
      <c r="H189" s="3">
        <v>1442</v>
      </c>
      <c r="I189" s="5">
        <f t="shared" si="2"/>
        <v>95.966712898751737</v>
      </c>
      <c r="J189" s="3" t="s">
        <v>15</v>
      </c>
      <c r="K189" s="3" t="s">
        <v>16</v>
      </c>
      <c r="L189" s="3">
        <v>1361599200</v>
      </c>
      <c r="M189" s="3">
        <v>1364014800</v>
      </c>
      <c r="N189" s="11">
        <f xml:space="preserve"> (((L189/60)/60)/24)+DATE(1970,1,1)</f>
        <v>41328.25</v>
      </c>
      <c r="O189" s="10">
        <f xml:space="preserve"> (((M189/60)/60)/24)+DATE(1970,1,1)</f>
        <v>41356.208333333336</v>
      </c>
      <c r="P189" s="3" t="b">
        <v>0</v>
      </c>
      <c r="Q189" s="3" t="b">
        <v>1</v>
      </c>
      <c r="R189" s="3" t="s">
        <v>100</v>
      </c>
      <c r="S189" s="7" t="s">
        <v>18404</v>
      </c>
      <c r="T189" s="3" t="s">
        <v>18415</v>
      </c>
    </row>
    <row r="190" spans="1:20" s="3" customFormat="1" x14ac:dyDescent="0.3">
      <c r="A190" s="3">
        <v>188</v>
      </c>
      <c r="B190" s="3" t="s">
        <v>428</v>
      </c>
      <c r="C190" s="3" t="s">
        <v>429</v>
      </c>
      <c r="D190" s="3">
        <v>8200</v>
      </c>
      <c r="E190" s="3">
        <v>2625</v>
      </c>
      <c r="F190" s="14">
        <f>(E190/D190)*100</f>
        <v>32.012195121951223</v>
      </c>
      <c r="G190" s="3" t="s">
        <v>14</v>
      </c>
      <c r="H190" s="3">
        <v>35</v>
      </c>
      <c r="I190" s="5">
        <f t="shared" si="2"/>
        <v>75</v>
      </c>
      <c r="J190" s="3" t="s">
        <v>107</v>
      </c>
      <c r="K190" s="3" t="s">
        <v>108</v>
      </c>
      <c r="L190" s="3">
        <v>1417500000</v>
      </c>
      <c r="M190" s="3">
        <v>1417586400</v>
      </c>
      <c r="N190" s="11">
        <f xml:space="preserve"> (((L190/60)/60)/24)+DATE(1970,1,1)</f>
        <v>41975.25</v>
      </c>
      <c r="O190" s="10">
        <f xml:space="preserve"> (((M190/60)/60)/24)+DATE(1970,1,1)</f>
        <v>41976.25</v>
      </c>
      <c r="P190" s="3" t="b">
        <v>0</v>
      </c>
      <c r="Q190" s="3" t="b">
        <v>0</v>
      </c>
      <c r="R190" s="3" t="s">
        <v>33</v>
      </c>
      <c r="S190" s="7" t="s">
        <v>18402</v>
      </c>
      <c r="T190" s="3" t="s">
        <v>18403</v>
      </c>
    </row>
    <row r="191" spans="1:20" s="3" customFormat="1" x14ac:dyDescent="0.3">
      <c r="A191" s="3">
        <v>189</v>
      </c>
      <c r="B191" s="3" t="s">
        <v>430</v>
      </c>
      <c r="C191" s="3" t="s">
        <v>431</v>
      </c>
      <c r="D191" s="3">
        <v>191300</v>
      </c>
      <c r="E191" s="3">
        <v>45004</v>
      </c>
      <c r="F191" s="14">
        <f>(E191/D191)*100</f>
        <v>23.525352848928385</v>
      </c>
      <c r="G191" s="3" t="s">
        <v>74</v>
      </c>
      <c r="H191" s="3">
        <v>441</v>
      </c>
      <c r="I191" s="5">
        <f t="shared" si="2"/>
        <v>102.0498866213152</v>
      </c>
      <c r="J191" s="3" t="s">
        <v>21</v>
      </c>
      <c r="K191" s="3" t="s">
        <v>22</v>
      </c>
      <c r="L191" s="3">
        <v>1457071200</v>
      </c>
      <c r="M191" s="3">
        <v>1457071200</v>
      </c>
      <c r="N191" s="11">
        <f xml:space="preserve"> (((L191/60)/60)/24)+DATE(1970,1,1)</f>
        <v>42433.25</v>
      </c>
      <c r="O191" s="10">
        <f xml:space="preserve"> (((M191/60)/60)/24)+DATE(1970,1,1)</f>
        <v>42433.25</v>
      </c>
      <c r="P191" s="3" t="b">
        <v>0</v>
      </c>
      <c r="Q191" s="3" t="b">
        <v>0</v>
      </c>
      <c r="R191" s="3" t="s">
        <v>33</v>
      </c>
      <c r="S191" s="7" t="s">
        <v>18402</v>
      </c>
      <c r="T191" s="3" t="s">
        <v>18403</v>
      </c>
    </row>
    <row r="192" spans="1:20" s="3" customFormat="1" x14ac:dyDescent="0.3">
      <c r="A192" s="3">
        <v>190</v>
      </c>
      <c r="B192" s="3" t="s">
        <v>432</v>
      </c>
      <c r="C192" s="3" t="s">
        <v>433</v>
      </c>
      <c r="D192" s="3">
        <v>3700</v>
      </c>
      <c r="E192" s="3">
        <v>2538</v>
      </c>
      <c r="F192" s="14">
        <f>(E192/D192)*100</f>
        <v>68.594594594594597</v>
      </c>
      <c r="G192" s="3" t="s">
        <v>14</v>
      </c>
      <c r="H192" s="3">
        <v>24</v>
      </c>
      <c r="I192" s="5">
        <f t="shared" si="2"/>
        <v>105.75</v>
      </c>
      <c r="J192" s="3" t="s">
        <v>21</v>
      </c>
      <c r="K192" s="3" t="s">
        <v>22</v>
      </c>
      <c r="L192" s="3">
        <v>1370322000</v>
      </c>
      <c r="M192" s="3">
        <v>1370408400</v>
      </c>
      <c r="N192" s="11">
        <f xml:space="preserve"> (((L192/60)/60)/24)+DATE(1970,1,1)</f>
        <v>41429.208333333336</v>
      </c>
      <c r="O192" s="10">
        <f xml:space="preserve"> (((M192/60)/60)/24)+DATE(1970,1,1)</f>
        <v>41430.208333333336</v>
      </c>
      <c r="P192" s="3" t="b">
        <v>0</v>
      </c>
      <c r="Q192" s="3" t="b">
        <v>1</v>
      </c>
      <c r="R192" s="3" t="s">
        <v>33</v>
      </c>
      <c r="S192" s="7" t="s">
        <v>18402</v>
      </c>
      <c r="T192" s="3" t="s">
        <v>18403</v>
      </c>
    </row>
    <row r="193" spans="1:20" s="3" customFormat="1" x14ac:dyDescent="0.3">
      <c r="A193" s="3">
        <v>191</v>
      </c>
      <c r="B193" s="3" t="s">
        <v>434</v>
      </c>
      <c r="C193" s="3" t="s">
        <v>435</v>
      </c>
      <c r="D193" s="3">
        <v>8400</v>
      </c>
      <c r="E193" s="3">
        <v>3188</v>
      </c>
      <c r="F193" s="14">
        <f>(E193/D193)*100</f>
        <v>37.952380952380956</v>
      </c>
      <c r="G193" s="3" t="s">
        <v>14</v>
      </c>
      <c r="H193" s="3">
        <v>86</v>
      </c>
      <c r="I193" s="5">
        <f t="shared" si="2"/>
        <v>37.069767441860463</v>
      </c>
      <c r="J193" s="3" t="s">
        <v>107</v>
      </c>
      <c r="K193" s="3" t="s">
        <v>108</v>
      </c>
      <c r="L193" s="3">
        <v>1552366800</v>
      </c>
      <c r="M193" s="3">
        <v>1552626000</v>
      </c>
      <c r="N193" s="11">
        <f xml:space="preserve"> (((L193/60)/60)/24)+DATE(1970,1,1)</f>
        <v>43536.208333333328</v>
      </c>
      <c r="O193" s="10">
        <f xml:space="preserve"> (((M193/60)/60)/24)+DATE(1970,1,1)</f>
        <v>43539.208333333328</v>
      </c>
      <c r="P193" s="3" t="b">
        <v>0</v>
      </c>
      <c r="Q193" s="3" t="b">
        <v>0</v>
      </c>
      <c r="R193" s="3" t="s">
        <v>33</v>
      </c>
      <c r="S193" s="7" t="s">
        <v>18402</v>
      </c>
      <c r="T193" s="3" t="s">
        <v>18403</v>
      </c>
    </row>
    <row r="194" spans="1:20" s="3" customFormat="1" x14ac:dyDescent="0.3">
      <c r="A194" s="3">
        <v>192</v>
      </c>
      <c r="B194" s="3" t="s">
        <v>436</v>
      </c>
      <c r="C194" s="3" t="s">
        <v>437</v>
      </c>
      <c r="D194" s="3">
        <v>42600</v>
      </c>
      <c r="E194" s="3">
        <v>8517</v>
      </c>
      <c r="F194" s="14">
        <f>(E194/D194)*100</f>
        <v>19.992957746478872</v>
      </c>
      <c r="G194" s="3" t="s">
        <v>14</v>
      </c>
      <c r="H194" s="3">
        <v>243</v>
      </c>
      <c r="I194" s="5">
        <f t="shared" si="2"/>
        <v>35.049382716049379</v>
      </c>
      <c r="J194" s="3" t="s">
        <v>21</v>
      </c>
      <c r="K194" s="3" t="s">
        <v>22</v>
      </c>
      <c r="L194" s="3">
        <v>1403845200</v>
      </c>
      <c r="M194" s="3">
        <v>1404190800</v>
      </c>
      <c r="N194" s="11">
        <f xml:space="preserve"> (((L194/60)/60)/24)+DATE(1970,1,1)</f>
        <v>41817.208333333336</v>
      </c>
      <c r="O194" s="10">
        <f xml:space="preserve"> (((M194/60)/60)/24)+DATE(1970,1,1)</f>
        <v>41821.208333333336</v>
      </c>
      <c r="P194" s="3" t="b">
        <v>0</v>
      </c>
      <c r="Q194" s="3" t="b">
        <v>0</v>
      </c>
      <c r="R194" s="3" t="s">
        <v>23</v>
      </c>
      <c r="S194" s="7" t="s">
        <v>18398</v>
      </c>
      <c r="T194" s="3" t="s">
        <v>18399</v>
      </c>
    </row>
    <row r="195" spans="1:20" s="3" customFormat="1" x14ac:dyDescent="0.3">
      <c r="A195" s="3">
        <v>193</v>
      </c>
      <c r="B195" s="3" t="s">
        <v>438</v>
      </c>
      <c r="C195" s="3" t="s">
        <v>439</v>
      </c>
      <c r="D195" s="3">
        <v>6600</v>
      </c>
      <c r="E195" s="3">
        <v>3012</v>
      </c>
      <c r="F195" s="14">
        <f>(E195/D195)*100</f>
        <v>45.636363636363633</v>
      </c>
      <c r="G195" s="3" t="s">
        <v>14</v>
      </c>
      <c r="H195" s="3">
        <v>65</v>
      </c>
      <c r="I195" s="5">
        <f t="shared" ref="I195:I258" si="3">IFERROR(E195/H195,0)</f>
        <v>46.338461538461537</v>
      </c>
      <c r="J195" s="3" t="s">
        <v>21</v>
      </c>
      <c r="K195" s="3" t="s">
        <v>22</v>
      </c>
      <c r="L195" s="3">
        <v>1523163600</v>
      </c>
      <c r="M195" s="3">
        <v>1523509200</v>
      </c>
      <c r="N195" s="11">
        <f xml:space="preserve"> (((L195/60)/60)/24)+DATE(1970,1,1)</f>
        <v>43198.208333333328</v>
      </c>
      <c r="O195" s="10">
        <f xml:space="preserve"> (((M195/60)/60)/24)+DATE(1970,1,1)</f>
        <v>43202.208333333328</v>
      </c>
      <c r="P195" s="3" t="b">
        <v>1</v>
      </c>
      <c r="Q195" s="3" t="b">
        <v>0</v>
      </c>
      <c r="R195" s="3" t="s">
        <v>60</v>
      </c>
      <c r="S195" s="7" t="s">
        <v>18398</v>
      </c>
      <c r="T195" s="3" t="s">
        <v>18408</v>
      </c>
    </row>
    <row r="196" spans="1:20" s="3" customFormat="1" x14ac:dyDescent="0.3">
      <c r="A196" s="3">
        <v>194</v>
      </c>
      <c r="B196" s="3" t="s">
        <v>440</v>
      </c>
      <c r="C196" s="3" t="s">
        <v>441</v>
      </c>
      <c r="D196" s="3">
        <v>7100</v>
      </c>
      <c r="E196" s="3">
        <v>8716</v>
      </c>
      <c r="F196" s="14">
        <f>(E196/D196)*100</f>
        <v>122.7605633802817</v>
      </c>
      <c r="G196" s="3" t="s">
        <v>20</v>
      </c>
      <c r="H196" s="3">
        <v>126</v>
      </c>
      <c r="I196" s="5">
        <f t="shared" si="3"/>
        <v>69.174603174603178</v>
      </c>
      <c r="J196" s="3" t="s">
        <v>21</v>
      </c>
      <c r="K196" s="3" t="s">
        <v>22</v>
      </c>
      <c r="L196" s="3">
        <v>1442206800</v>
      </c>
      <c r="M196" s="3">
        <v>1443589200</v>
      </c>
      <c r="N196" s="11">
        <f xml:space="preserve"> (((L196/60)/60)/24)+DATE(1970,1,1)</f>
        <v>42261.208333333328</v>
      </c>
      <c r="O196" s="10">
        <f xml:space="preserve"> (((M196/60)/60)/24)+DATE(1970,1,1)</f>
        <v>42277.208333333328</v>
      </c>
      <c r="P196" s="3" t="b">
        <v>0</v>
      </c>
      <c r="Q196" s="3" t="b">
        <v>0</v>
      </c>
      <c r="R196" s="3" t="s">
        <v>148</v>
      </c>
      <c r="S196" s="7" t="s">
        <v>18398</v>
      </c>
      <c r="T196" s="3" t="s">
        <v>18420</v>
      </c>
    </row>
    <row r="197" spans="1:20" s="3" customFormat="1" x14ac:dyDescent="0.3">
      <c r="A197" s="3">
        <v>195</v>
      </c>
      <c r="B197" s="3" t="s">
        <v>442</v>
      </c>
      <c r="C197" s="3" t="s">
        <v>443</v>
      </c>
      <c r="D197" s="3">
        <v>15800</v>
      </c>
      <c r="E197" s="3">
        <v>57157</v>
      </c>
      <c r="F197" s="14">
        <f>(E197/D197)*100</f>
        <v>361.75316455696202</v>
      </c>
      <c r="G197" s="3" t="s">
        <v>20</v>
      </c>
      <c r="H197" s="3">
        <v>524</v>
      </c>
      <c r="I197" s="5">
        <f t="shared" si="3"/>
        <v>109.07824427480917</v>
      </c>
      <c r="J197" s="3" t="s">
        <v>21</v>
      </c>
      <c r="K197" s="3" t="s">
        <v>22</v>
      </c>
      <c r="L197" s="3">
        <v>1532840400</v>
      </c>
      <c r="M197" s="3">
        <v>1533445200</v>
      </c>
      <c r="N197" s="11">
        <f xml:space="preserve"> (((L197/60)/60)/24)+DATE(1970,1,1)</f>
        <v>43310.208333333328</v>
      </c>
      <c r="O197" s="10">
        <f xml:space="preserve"> (((M197/60)/60)/24)+DATE(1970,1,1)</f>
        <v>43317.208333333328</v>
      </c>
      <c r="P197" s="3" t="b">
        <v>0</v>
      </c>
      <c r="Q197" s="3" t="b">
        <v>0</v>
      </c>
      <c r="R197" s="3" t="s">
        <v>50</v>
      </c>
      <c r="S197" s="7" t="s">
        <v>18398</v>
      </c>
      <c r="T197" s="3" t="s">
        <v>18406</v>
      </c>
    </row>
    <row r="198" spans="1:20" s="3" customFormat="1" x14ac:dyDescent="0.3">
      <c r="A198" s="3">
        <v>196</v>
      </c>
      <c r="B198" s="3" t="s">
        <v>444</v>
      </c>
      <c r="C198" s="3" t="s">
        <v>445</v>
      </c>
      <c r="D198" s="3">
        <v>8200</v>
      </c>
      <c r="E198" s="3">
        <v>5178</v>
      </c>
      <c r="F198" s="14">
        <f>(E198/D198)*100</f>
        <v>63.146341463414636</v>
      </c>
      <c r="G198" s="3" t="s">
        <v>14</v>
      </c>
      <c r="H198" s="3">
        <v>100</v>
      </c>
      <c r="I198" s="5">
        <f t="shared" si="3"/>
        <v>51.78</v>
      </c>
      <c r="J198" s="3" t="s">
        <v>36</v>
      </c>
      <c r="K198" s="3" t="s">
        <v>37</v>
      </c>
      <c r="L198" s="3">
        <v>1472878800</v>
      </c>
      <c r="M198" s="3">
        <v>1474520400</v>
      </c>
      <c r="N198" s="11">
        <f xml:space="preserve"> (((L198/60)/60)/24)+DATE(1970,1,1)</f>
        <v>42616.208333333328</v>
      </c>
      <c r="O198" s="10">
        <f xml:space="preserve"> (((M198/60)/60)/24)+DATE(1970,1,1)</f>
        <v>42635.208333333328</v>
      </c>
      <c r="P198" s="3" t="b">
        <v>0</v>
      </c>
      <c r="Q198" s="3" t="b">
        <v>0</v>
      </c>
      <c r="R198" s="3" t="s">
        <v>65</v>
      </c>
      <c r="S198" s="7" t="s">
        <v>18400</v>
      </c>
      <c r="T198" s="3" t="s">
        <v>18409</v>
      </c>
    </row>
    <row r="199" spans="1:20" s="3" customFormat="1" x14ac:dyDescent="0.3">
      <c r="A199" s="3">
        <v>197</v>
      </c>
      <c r="B199" s="3" t="s">
        <v>446</v>
      </c>
      <c r="C199" s="3" t="s">
        <v>447</v>
      </c>
      <c r="D199" s="3">
        <v>54700</v>
      </c>
      <c r="E199" s="3">
        <v>163118</v>
      </c>
      <c r="F199" s="14">
        <f>(E199/D199)*100</f>
        <v>298.20475319926874</v>
      </c>
      <c r="G199" s="3" t="s">
        <v>20</v>
      </c>
      <c r="H199" s="3">
        <v>1989</v>
      </c>
      <c r="I199" s="5">
        <f t="shared" si="3"/>
        <v>82.010055304172951</v>
      </c>
      <c r="J199" s="3" t="s">
        <v>21</v>
      </c>
      <c r="K199" s="3" t="s">
        <v>22</v>
      </c>
      <c r="L199" s="3">
        <v>1498194000</v>
      </c>
      <c r="M199" s="3">
        <v>1499403600</v>
      </c>
      <c r="N199" s="11">
        <f xml:space="preserve"> (((L199/60)/60)/24)+DATE(1970,1,1)</f>
        <v>42909.208333333328</v>
      </c>
      <c r="O199" s="10">
        <f xml:space="preserve"> (((M199/60)/60)/24)+DATE(1970,1,1)</f>
        <v>42923.208333333328</v>
      </c>
      <c r="P199" s="3" t="b">
        <v>0</v>
      </c>
      <c r="Q199" s="3" t="b">
        <v>0</v>
      </c>
      <c r="R199" s="3" t="s">
        <v>53</v>
      </c>
      <c r="S199" s="7" t="s">
        <v>18404</v>
      </c>
      <c r="T199" s="3" t="s">
        <v>18407</v>
      </c>
    </row>
    <row r="200" spans="1:20" s="3" customFormat="1" x14ac:dyDescent="0.3">
      <c r="A200" s="3">
        <v>198</v>
      </c>
      <c r="B200" s="3" t="s">
        <v>448</v>
      </c>
      <c r="C200" s="3" t="s">
        <v>449</v>
      </c>
      <c r="D200" s="3">
        <v>63200</v>
      </c>
      <c r="E200" s="3">
        <v>6041</v>
      </c>
      <c r="F200" s="14">
        <f>(E200/D200)*100</f>
        <v>9.5585443037974684</v>
      </c>
      <c r="G200" s="3" t="s">
        <v>14</v>
      </c>
      <c r="H200" s="3">
        <v>168</v>
      </c>
      <c r="I200" s="5">
        <f t="shared" si="3"/>
        <v>35.958333333333336</v>
      </c>
      <c r="J200" s="3" t="s">
        <v>21</v>
      </c>
      <c r="K200" s="3" t="s">
        <v>22</v>
      </c>
      <c r="L200" s="3">
        <v>1281070800</v>
      </c>
      <c r="M200" s="3">
        <v>1283576400</v>
      </c>
      <c r="N200" s="11">
        <f xml:space="preserve"> (((L200/60)/60)/24)+DATE(1970,1,1)</f>
        <v>40396.208333333336</v>
      </c>
      <c r="O200" s="10">
        <f xml:space="preserve"> (((M200/60)/60)/24)+DATE(1970,1,1)</f>
        <v>40425.208333333336</v>
      </c>
      <c r="P200" s="3" t="b">
        <v>0</v>
      </c>
      <c r="Q200" s="3" t="b">
        <v>0</v>
      </c>
      <c r="R200" s="3" t="s">
        <v>50</v>
      </c>
      <c r="S200" s="7" t="s">
        <v>18398</v>
      </c>
      <c r="T200" s="3" t="s">
        <v>18406</v>
      </c>
    </row>
    <row r="201" spans="1:20" s="3" customFormat="1" x14ac:dyDescent="0.3">
      <c r="A201" s="3">
        <v>199</v>
      </c>
      <c r="B201" s="3" t="s">
        <v>450</v>
      </c>
      <c r="C201" s="3" t="s">
        <v>451</v>
      </c>
      <c r="D201" s="3">
        <v>1800</v>
      </c>
      <c r="E201" s="3">
        <v>968</v>
      </c>
      <c r="F201" s="14">
        <f>(E201/D201)*100</f>
        <v>53.777777777777779</v>
      </c>
      <c r="G201" s="3" t="s">
        <v>14</v>
      </c>
      <c r="H201" s="3">
        <v>13</v>
      </c>
      <c r="I201" s="5">
        <f t="shared" si="3"/>
        <v>74.461538461538467</v>
      </c>
      <c r="J201" s="3" t="s">
        <v>21</v>
      </c>
      <c r="K201" s="3" t="s">
        <v>22</v>
      </c>
      <c r="L201" s="3">
        <v>1436245200</v>
      </c>
      <c r="M201" s="3">
        <v>1436590800</v>
      </c>
      <c r="N201" s="11">
        <f xml:space="preserve"> (((L201/60)/60)/24)+DATE(1970,1,1)</f>
        <v>42192.208333333328</v>
      </c>
      <c r="O201" s="10">
        <f xml:space="preserve"> (((M201/60)/60)/24)+DATE(1970,1,1)</f>
        <v>42196.208333333328</v>
      </c>
      <c r="P201" s="3" t="b">
        <v>0</v>
      </c>
      <c r="Q201" s="3" t="b">
        <v>0</v>
      </c>
      <c r="R201" s="3" t="s">
        <v>23</v>
      </c>
      <c r="S201" s="7" t="s">
        <v>18398</v>
      </c>
      <c r="T201" s="3" t="s">
        <v>18399</v>
      </c>
    </row>
    <row r="202" spans="1:20" s="3" customFormat="1" x14ac:dyDescent="0.3">
      <c r="A202" s="3">
        <v>200</v>
      </c>
      <c r="B202" s="3" t="s">
        <v>452</v>
      </c>
      <c r="C202" s="3" t="s">
        <v>453</v>
      </c>
      <c r="D202" s="3">
        <v>100</v>
      </c>
      <c r="E202" s="3">
        <v>2</v>
      </c>
      <c r="F202" s="14">
        <f>(E202/D202)*100</f>
        <v>2</v>
      </c>
      <c r="G202" s="3" t="s">
        <v>14</v>
      </c>
      <c r="H202" s="3">
        <v>1</v>
      </c>
      <c r="I202" s="5">
        <f t="shared" si="3"/>
        <v>2</v>
      </c>
      <c r="J202" s="3" t="s">
        <v>15</v>
      </c>
      <c r="K202" s="3" t="s">
        <v>16</v>
      </c>
      <c r="L202" s="3">
        <v>1269493200</v>
      </c>
      <c r="M202" s="3">
        <v>1270443600</v>
      </c>
      <c r="N202" s="11">
        <f xml:space="preserve"> (((L202/60)/60)/24)+DATE(1970,1,1)</f>
        <v>40262.208333333336</v>
      </c>
      <c r="O202" s="10">
        <f xml:space="preserve"> (((M202/60)/60)/24)+DATE(1970,1,1)</f>
        <v>40273.208333333336</v>
      </c>
      <c r="P202" s="3" t="b">
        <v>0</v>
      </c>
      <c r="Q202" s="3" t="b">
        <v>0</v>
      </c>
      <c r="R202" s="3" t="s">
        <v>33</v>
      </c>
      <c r="S202" s="7" t="s">
        <v>18402</v>
      </c>
      <c r="T202" s="3" t="s">
        <v>18403</v>
      </c>
    </row>
    <row r="203" spans="1:20" s="3" customFormat="1" x14ac:dyDescent="0.3">
      <c r="A203" s="3">
        <v>201</v>
      </c>
      <c r="B203" s="3" t="s">
        <v>454</v>
      </c>
      <c r="C203" s="3" t="s">
        <v>455</v>
      </c>
      <c r="D203" s="3">
        <v>2100</v>
      </c>
      <c r="E203" s="3">
        <v>14305</v>
      </c>
      <c r="F203" s="14">
        <f>(E203/D203)*100</f>
        <v>681.19047619047615</v>
      </c>
      <c r="G203" s="3" t="s">
        <v>20</v>
      </c>
      <c r="H203" s="3">
        <v>157</v>
      </c>
      <c r="I203" s="5">
        <f t="shared" si="3"/>
        <v>91.114649681528661</v>
      </c>
      <c r="J203" s="3" t="s">
        <v>21</v>
      </c>
      <c r="K203" s="3" t="s">
        <v>22</v>
      </c>
      <c r="L203" s="3">
        <v>1406264400</v>
      </c>
      <c r="M203" s="3">
        <v>1407819600</v>
      </c>
      <c r="N203" s="11">
        <f xml:space="preserve"> (((L203/60)/60)/24)+DATE(1970,1,1)</f>
        <v>41845.208333333336</v>
      </c>
      <c r="O203" s="10">
        <f xml:space="preserve"> (((M203/60)/60)/24)+DATE(1970,1,1)</f>
        <v>41863.208333333336</v>
      </c>
      <c r="P203" s="3" t="b">
        <v>0</v>
      </c>
      <c r="Q203" s="3" t="b">
        <v>0</v>
      </c>
      <c r="R203" s="3" t="s">
        <v>28</v>
      </c>
      <c r="S203" s="7" t="s">
        <v>18400</v>
      </c>
      <c r="T203" s="3" t="s">
        <v>18401</v>
      </c>
    </row>
    <row r="204" spans="1:20" s="3" customFormat="1" x14ac:dyDescent="0.3">
      <c r="A204" s="3">
        <v>202</v>
      </c>
      <c r="B204" s="3" t="s">
        <v>456</v>
      </c>
      <c r="C204" s="3" t="s">
        <v>457</v>
      </c>
      <c r="D204" s="3">
        <v>8300</v>
      </c>
      <c r="E204" s="3">
        <v>6543</v>
      </c>
      <c r="F204" s="14">
        <f>(E204/D204)*100</f>
        <v>78.831325301204828</v>
      </c>
      <c r="G204" s="3" t="s">
        <v>74</v>
      </c>
      <c r="H204" s="3">
        <v>82</v>
      </c>
      <c r="I204" s="5">
        <f t="shared" si="3"/>
        <v>79.792682926829272</v>
      </c>
      <c r="J204" s="3" t="s">
        <v>21</v>
      </c>
      <c r="K204" s="3" t="s">
        <v>22</v>
      </c>
      <c r="L204" s="3">
        <v>1317531600</v>
      </c>
      <c r="M204" s="3">
        <v>1317877200</v>
      </c>
      <c r="N204" s="11">
        <f xml:space="preserve"> (((L204/60)/60)/24)+DATE(1970,1,1)</f>
        <v>40818.208333333336</v>
      </c>
      <c r="O204" s="10">
        <f xml:space="preserve"> (((M204/60)/60)/24)+DATE(1970,1,1)</f>
        <v>40822.208333333336</v>
      </c>
      <c r="P204" s="3" t="b">
        <v>0</v>
      </c>
      <c r="Q204" s="3" t="b">
        <v>0</v>
      </c>
      <c r="R204" s="3" t="s">
        <v>17</v>
      </c>
      <c r="S204" s="7" t="s">
        <v>18396</v>
      </c>
      <c r="T204" s="3" t="s">
        <v>18397</v>
      </c>
    </row>
    <row r="205" spans="1:20" s="3" customFormat="1" x14ac:dyDescent="0.3">
      <c r="A205" s="3">
        <v>203</v>
      </c>
      <c r="B205" s="3" t="s">
        <v>458</v>
      </c>
      <c r="C205" s="3" t="s">
        <v>459</v>
      </c>
      <c r="D205" s="3">
        <v>143900</v>
      </c>
      <c r="E205" s="3">
        <v>193413</v>
      </c>
      <c r="F205" s="14">
        <f>(E205/D205)*100</f>
        <v>134.40792216817235</v>
      </c>
      <c r="G205" s="3" t="s">
        <v>20</v>
      </c>
      <c r="H205" s="3">
        <v>4498</v>
      </c>
      <c r="I205" s="5">
        <f t="shared" si="3"/>
        <v>42.999777678968428</v>
      </c>
      <c r="J205" s="3" t="s">
        <v>26</v>
      </c>
      <c r="K205" s="3" t="s">
        <v>27</v>
      </c>
      <c r="L205" s="3">
        <v>1484632800</v>
      </c>
      <c r="M205" s="3">
        <v>1484805600</v>
      </c>
      <c r="N205" s="11">
        <f xml:space="preserve"> (((L205/60)/60)/24)+DATE(1970,1,1)</f>
        <v>42752.25</v>
      </c>
      <c r="O205" s="10">
        <f xml:space="preserve"> (((M205/60)/60)/24)+DATE(1970,1,1)</f>
        <v>42754.25</v>
      </c>
      <c r="P205" s="3" t="b">
        <v>0</v>
      </c>
      <c r="Q205" s="3" t="b">
        <v>0</v>
      </c>
      <c r="R205" s="3" t="s">
        <v>33</v>
      </c>
      <c r="S205" s="7" t="s">
        <v>18402</v>
      </c>
      <c r="T205" s="3" t="s">
        <v>18403</v>
      </c>
    </row>
    <row r="206" spans="1:20" s="3" customFormat="1" x14ac:dyDescent="0.3">
      <c r="A206" s="3">
        <v>204</v>
      </c>
      <c r="B206" s="3" t="s">
        <v>460</v>
      </c>
      <c r="C206" s="3" t="s">
        <v>461</v>
      </c>
      <c r="D206" s="3">
        <v>75000</v>
      </c>
      <c r="E206" s="3">
        <v>2529</v>
      </c>
      <c r="F206" s="14">
        <f>(E206/D206)*100</f>
        <v>3.3719999999999999</v>
      </c>
      <c r="G206" s="3" t="s">
        <v>14</v>
      </c>
      <c r="H206" s="3">
        <v>40</v>
      </c>
      <c r="I206" s="5">
        <f t="shared" si="3"/>
        <v>63.225000000000001</v>
      </c>
      <c r="J206" s="3" t="s">
        <v>21</v>
      </c>
      <c r="K206" s="3" t="s">
        <v>22</v>
      </c>
      <c r="L206" s="3">
        <v>1301806800</v>
      </c>
      <c r="M206" s="3">
        <v>1302670800</v>
      </c>
      <c r="N206" s="11">
        <f xml:space="preserve"> (((L206/60)/60)/24)+DATE(1970,1,1)</f>
        <v>40636.208333333336</v>
      </c>
      <c r="O206" s="10">
        <f xml:space="preserve"> (((M206/60)/60)/24)+DATE(1970,1,1)</f>
        <v>40646.208333333336</v>
      </c>
      <c r="P206" s="3" t="b">
        <v>0</v>
      </c>
      <c r="Q206" s="3" t="b">
        <v>0</v>
      </c>
      <c r="R206" s="3" t="s">
        <v>159</v>
      </c>
      <c r="S206" s="7" t="s">
        <v>18398</v>
      </c>
      <c r="T206" s="3" t="s">
        <v>18421</v>
      </c>
    </row>
    <row r="207" spans="1:20" s="3" customFormat="1" x14ac:dyDescent="0.3">
      <c r="A207" s="3">
        <v>205</v>
      </c>
      <c r="B207" s="3" t="s">
        <v>462</v>
      </c>
      <c r="C207" s="3" t="s">
        <v>463</v>
      </c>
      <c r="D207" s="3">
        <v>1300</v>
      </c>
      <c r="E207" s="3">
        <v>5614</v>
      </c>
      <c r="F207" s="14">
        <f>(E207/D207)*100</f>
        <v>431.84615384615387</v>
      </c>
      <c r="G207" s="3" t="s">
        <v>20</v>
      </c>
      <c r="H207" s="3">
        <v>80</v>
      </c>
      <c r="I207" s="5">
        <f t="shared" si="3"/>
        <v>70.174999999999997</v>
      </c>
      <c r="J207" s="3" t="s">
        <v>21</v>
      </c>
      <c r="K207" s="3" t="s">
        <v>22</v>
      </c>
      <c r="L207" s="3">
        <v>1539752400</v>
      </c>
      <c r="M207" s="3">
        <v>1540789200</v>
      </c>
      <c r="N207" s="11">
        <f xml:space="preserve"> (((L207/60)/60)/24)+DATE(1970,1,1)</f>
        <v>43390.208333333328</v>
      </c>
      <c r="O207" s="10">
        <f xml:space="preserve"> (((M207/60)/60)/24)+DATE(1970,1,1)</f>
        <v>43402.208333333328</v>
      </c>
      <c r="P207" s="3" t="b">
        <v>1</v>
      </c>
      <c r="Q207" s="3" t="b">
        <v>0</v>
      </c>
      <c r="R207" s="3" t="s">
        <v>33</v>
      </c>
      <c r="S207" s="7" t="s">
        <v>18402</v>
      </c>
      <c r="T207" s="3" t="s">
        <v>18403</v>
      </c>
    </row>
    <row r="208" spans="1:20" s="3" customFormat="1" x14ac:dyDescent="0.3">
      <c r="A208" s="3">
        <v>206</v>
      </c>
      <c r="B208" s="3" t="s">
        <v>464</v>
      </c>
      <c r="C208" s="3" t="s">
        <v>465</v>
      </c>
      <c r="D208" s="3">
        <v>9000</v>
      </c>
      <c r="E208" s="3">
        <v>3496</v>
      </c>
      <c r="F208" s="14">
        <f>(E208/D208)*100</f>
        <v>38.844444444444441</v>
      </c>
      <c r="G208" s="3" t="s">
        <v>74</v>
      </c>
      <c r="H208" s="3">
        <v>57</v>
      </c>
      <c r="I208" s="5">
        <f t="shared" si="3"/>
        <v>61.333333333333336</v>
      </c>
      <c r="J208" s="3" t="s">
        <v>21</v>
      </c>
      <c r="K208" s="3" t="s">
        <v>22</v>
      </c>
      <c r="L208" s="3">
        <v>1267250400</v>
      </c>
      <c r="M208" s="3">
        <v>1268028000</v>
      </c>
      <c r="N208" s="11">
        <f xml:space="preserve"> (((L208/60)/60)/24)+DATE(1970,1,1)</f>
        <v>40236.25</v>
      </c>
      <c r="O208" s="10">
        <f xml:space="preserve"> (((M208/60)/60)/24)+DATE(1970,1,1)</f>
        <v>40245.25</v>
      </c>
      <c r="P208" s="3" t="b">
        <v>0</v>
      </c>
      <c r="Q208" s="3" t="b">
        <v>0</v>
      </c>
      <c r="R208" s="3" t="s">
        <v>119</v>
      </c>
      <c r="S208" s="7" t="s">
        <v>18410</v>
      </c>
      <c r="T208" s="3" t="s">
        <v>18416</v>
      </c>
    </row>
    <row r="209" spans="1:20" s="3" customFormat="1" x14ac:dyDescent="0.3">
      <c r="A209" s="3">
        <v>207</v>
      </c>
      <c r="B209" s="3" t="s">
        <v>466</v>
      </c>
      <c r="C209" s="3" t="s">
        <v>467</v>
      </c>
      <c r="D209" s="3">
        <v>1000</v>
      </c>
      <c r="E209" s="3">
        <v>4257</v>
      </c>
      <c r="F209" s="14">
        <f>(E209/D209)*100</f>
        <v>425.7</v>
      </c>
      <c r="G209" s="3" t="s">
        <v>20</v>
      </c>
      <c r="H209" s="3">
        <v>43</v>
      </c>
      <c r="I209" s="5">
        <f t="shared" si="3"/>
        <v>99</v>
      </c>
      <c r="J209" s="3" t="s">
        <v>21</v>
      </c>
      <c r="K209" s="3" t="s">
        <v>22</v>
      </c>
      <c r="L209" s="3">
        <v>1535432400</v>
      </c>
      <c r="M209" s="3">
        <v>1537160400</v>
      </c>
      <c r="N209" s="11">
        <f xml:space="preserve"> (((L209/60)/60)/24)+DATE(1970,1,1)</f>
        <v>43340.208333333328</v>
      </c>
      <c r="O209" s="10">
        <f xml:space="preserve"> (((M209/60)/60)/24)+DATE(1970,1,1)</f>
        <v>43360.208333333328</v>
      </c>
      <c r="P209" s="3" t="b">
        <v>0</v>
      </c>
      <c r="Q209" s="3" t="b">
        <v>1</v>
      </c>
      <c r="R209" s="3" t="s">
        <v>23</v>
      </c>
      <c r="S209" s="7" t="s">
        <v>18398</v>
      </c>
      <c r="T209" s="3" t="s">
        <v>18399</v>
      </c>
    </row>
    <row r="210" spans="1:20" s="3" customFormat="1" x14ac:dyDescent="0.3">
      <c r="A210" s="3">
        <v>208</v>
      </c>
      <c r="B210" s="3" t="s">
        <v>468</v>
      </c>
      <c r="C210" s="3" t="s">
        <v>469</v>
      </c>
      <c r="D210" s="3">
        <v>196900</v>
      </c>
      <c r="E210" s="3">
        <v>199110</v>
      </c>
      <c r="F210" s="14">
        <f>(E210/D210)*100</f>
        <v>101.12239715591672</v>
      </c>
      <c r="G210" s="3" t="s">
        <v>20</v>
      </c>
      <c r="H210" s="3">
        <v>2053</v>
      </c>
      <c r="I210" s="5">
        <f t="shared" si="3"/>
        <v>96.984900146127615</v>
      </c>
      <c r="J210" s="3" t="s">
        <v>21</v>
      </c>
      <c r="K210" s="3" t="s">
        <v>22</v>
      </c>
      <c r="L210" s="3">
        <v>1510207200</v>
      </c>
      <c r="M210" s="3">
        <v>1512280800</v>
      </c>
      <c r="N210" s="11">
        <f xml:space="preserve"> (((L210/60)/60)/24)+DATE(1970,1,1)</f>
        <v>43048.25</v>
      </c>
      <c r="O210" s="10">
        <f xml:space="preserve"> (((M210/60)/60)/24)+DATE(1970,1,1)</f>
        <v>43072.25</v>
      </c>
      <c r="P210" s="3" t="b">
        <v>0</v>
      </c>
      <c r="Q210" s="3" t="b">
        <v>0</v>
      </c>
      <c r="R210" s="3" t="s">
        <v>42</v>
      </c>
      <c r="S210" s="7" t="s">
        <v>18404</v>
      </c>
      <c r="T210" s="3" t="s">
        <v>18405</v>
      </c>
    </row>
    <row r="211" spans="1:20" s="3" customFormat="1" x14ac:dyDescent="0.3">
      <c r="A211" s="3">
        <v>209</v>
      </c>
      <c r="B211" s="3" t="s">
        <v>470</v>
      </c>
      <c r="C211" s="3" t="s">
        <v>471</v>
      </c>
      <c r="D211" s="3">
        <v>194500</v>
      </c>
      <c r="E211" s="3">
        <v>41212</v>
      </c>
      <c r="F211" s="14">
        <f>(E211/D211)*100</f>
        <v>21.188688946015425</v>
      </c>
      <c r="G211" s="3" t="s">
        <v>47</v>
      </c>
      <c r="H211" s="3">
        <v>808</v>
      </c>
      <c r="I211" s="5">
        <f t="shared" si="3"/>
        <v>51.004950495049506</v>
      </c>
      <c r="J211" s="3" t="s">
        <v>26</v>
      </c>
      <c r="K211" s="3" t="s">
        <v>27</v>
      </c>
      <c r="L211" s="3">
        <v>1462510800</v>
      </c>
      <c r="M211" s="3">
        <v>1463115600</v>
      </c>
      <c r="N211" s="11">
        <f xml:space="preserve"> (((L211/60)/60)/24)+DATE(1970,1,1)</f>
        <v>42496.208333333328</v>
      </c>
      <c r="O211" s="10">
        <f xml:space="preserve"> (((M211/60)/60)/24)+DATE(1970,1,1)</f>
        <v>42503.208333333328</v>
      </c>
      <c r="P211" s="3" t="b">
        <v>0</v>
      </c>
      <c r="Q211" s="3" t="b">
        <v>0</v>
      </c>
      <c r="R211" s="3" t="s">
        <v>42</v>
      </c>
      <c r="S211" s="7" t="s">
        <v>18404</v>
      </c>
      <c r="T211" s="3" t="s">
        <v>18405</v>
      </c>
    </row>
    <row r="212" spans="1:20" s="3" customFormat="1" x14ac:dyDescent="0.3">
      <c r="A212" s="3">
        <v>210</v>
      </c>
      <c r="B212" s="3" t="s">
        <v>472</v>
      </c>
      <c r="C212" s="3" t="s">
        <v>473</v>
      </c>
      <c r="D212" s="3">
        <v>9400</v>
      </c>
      <c r="E212" s="3">
        <v>6338</v>
      </c>
      <c r="F212" s="14">
        <f>(E212/D212)*100</f>
        <v>67.425531914893625</v>
      </c>
      <c r="G212" s="3" t="s">
        <v>14</v>
      </c>
      <c r="H212" s="3">
        <v>226</v>
      </c>
      <c r="I212" s="5">
        <f t="shared" si="3"/>
        <v>28.044247787610619</v>
      </c>
      <c r="J212" s="3" t="s">
        <v>36</v>
      </c>
      <c r="K212" s="3" t="s">
        <v>37</v>
      </c>
      <c r="L212" s="3">
        <v>1488520800</v>
      </c>
      <c r="M212" s="3">
        <v>1490850000</v>
      </c>
      <c r="N212" s="11">
        <f xml:space="preserve"> (((L212/60)/60)/24)+DATE(1970,1,1)</f>
        <v>42797.25</v>
      </c>
      <c r="O212" s="10">
        <f xml:space="preserve"> (((M212/60)/60)/24)+DATE(1970,1,1)</f>
        <v>42824.208333333328</v>
      </c>
      <c r="P212" s="3" t="b">
        <v>0</v>
      </c>
      <c r="Q212" s="3" t="b">
        <v>0</v>
      </c>
      <c r="R212" s="3" t="s">
        <v>474</v>
      </c>
      <c r="S212" s="7" t="s">
        <v>18404</v>
      </c>
      <c r="T212" s="3" t="s">
        <v>18426</v>
      </c>
    </row>
    <row r="213" spans="1:20" s="3" customFormat="1" x14ac:dyDescent="0.3">
      <c r="A213" s="3">
        <v>211</v>
      </c>
      <c r="B213" s="3" t="s">
        <v>475</v>
      </c>
      <c r="C213" s="3" t="s">
        <v>476</v>
      </c>
      <c r="D213" s="3">
        <v>104400</v>
      </c>
      <c r="E213" s="3">
        <v>99100</v>
      </c>
      <c r="F213" s="14">
        <f>(E213/D213)*100</f>
        <v>94.923371647509583</v>
      </c>
      <c r="G213" s="3" t="s">
        <v>14</v>
      </c>
      <c r="H213" s="3">
        <v>1625</v>
      </c>
      <c r="I213" s="5">
        <f t="shared" si="3"/>
        <v>60.984615384615381</v>
      </c>
      <c r="J213" s="3" t="s">
        <v>21</v>
      </c>
      <c r="K213" s="3" t="s">
        <v>22</v>
      </c>
      <c r="L213" s="3">
        <v>1377579600</v>
      </c>
      <c r="M213" s="3">
        <v>1379653200</v>
      </c>
      <c r="N213" s="11">
        <f xml:space="preserve"> (((L213/60)/60)/24)+DATE(1970,1,1)</f>
        <v>41513.208333333336</v>
      </c>
      <c r="O213" s="10">
        <f xml:space="preserve"> (((M213/60)/60)/24)+DATE(1970,1,1)</f>
        <v>41537.208333333336</v>
      </c>
      <c r="P213" s="3" t="b">
        <v>0</v>
      </c>
      <c r="Q213" s="3" t="b">
        <v>0</v>
      </c>
      <c r="R213" s="3" t="s">
        <v>33</v>
      </c>
      <c r="S213" s="7" t="s">
        <v>18402</v>
      </c>
      <c r="T213" s="3" t="s">
        <v>18403</v>
      </c>
    </row>
    <row r="214" spans="1:20" s="3" customFormat="1" x14ac:dyDescent="0.3">
      <c r="A214" s="3">
        <v>212</v>
      </c>
      <c r="B214" s="3" t="s">
        <v>477</v>
      </c>
      <c r="C214" s="3" t="s">
        <v>478</v>
      </c>
      <c r="D214" s="3">
        <v>8100</v>
      </c>
      <c r="E214" s="3">
        <v>12300</v>
      </c>
      <c r="F214" s="14">
        <f>(E214/D214)*100</f>
        <v>151.85185185185185</v>
      </c>
      <c r="G214" s="3" t="s">
        <v>20</v>
      </c>
      <c r="H214" s="3">
        <v>168</v>
      </c>
      <c r="I214" s="5">
        <f t="shared" si="3"/>
        <v>73.214285714285708</v>
      </c>
      <c r="J214" s="3" t="s">
        <v>21</v>
      </c>
      <c r="K214" s="3" t="s">
        <v>22</v>
      </c>
      <c r="L214" s="3">
        <v>1576389600</v>
      </c>
      <c r="M214" s="3">
        <v>1580364000</v>
      </c>
      <c r="N214" s="11">
        <f xml:space="preserve"> (((L214/60)/60)/24)+DATE(1970,1,1)</f>
        <v>43814.25</v>
      </c>
      <c r="O214" s="10">
        <f xml:space="preserve"> (((M214/60)/60)/24)+DATE(1970,1,1)</f>
        <v>43860.25</v>
      </c>
      <c r="P214" s="3" t="b">
        <v>0</v>
      </c>
      <c r="Q214" s="3" t="b">
        <v>0</v>
      </c>
      <c r="R214" s="3" t="s">
        <v>33</v>
      </c>
      <c r="S214" s="7" t="s">
        <v>18402</v>
      </c>
      <c r="T214" s="3" t="s">
        <v>18403</v>
      </c>
    </row>
    <row r="215" spans="1:20" s="3" customFormat="1" x14ac:dyDescent="0.3">
      <c r="A215" s="3">
        <v>213</v>
      </c>
      <c r="B215" s="3" t="s">
        <v>479</v>
      </c>
      <c r="C215" s="3" t="s">
        <v>480</v>
      </c>
      <c r="D215" s="3">
        <v>87900</v>
      </c>
      <c r="E215" s="3">
        <v>171549</v>
      </c>
      <c r="F215" s="14">
        <f>(E215/D215)*100</f>
        <v>195.16382252559728</v>
      </c>
      <c r="G215" s="3" t="s">
        <v>20</v>
      </c>
      <c r="H215" s="3">
        <v>4289</v>
      </c>
      <c r="I215" s="5">
        <f t="shared" si="3"/>
        <v>39.997435299603637</v>
      </c>
      <c r="J215" s="3" t="s">
        <v>21</v>
      </c>
      <c r="K215" s="3" t="s">
        <v>22</v>
      </c>
      <c r="L215" s="3">
        <v>1289019600</v>
      </c>
      <c r="M215" s="3">
        <v>1289714400</v>
      </c>
      <c r="N215" s="11">
        <f xml:space="preserve"> (((L215/60)/60)/24)+DATE(1970,1,1)</f>
        <v>40488.208333333336</v>
      </c>
      <c r="O215" s="10">
        <f xml:space="preserve"> (((M215/60)/60)/24)+DATE(1970,1,1)</f>
        <v>40496.25</v>
      </c>
      <c r="P215" s="3" t="b">
        <v>0</v>
      </c>
      <c r="Q215" s="3" t="b">
        <v>1</v>
      </c>
      <c r="R215" s="3" t="s">
        <v>60</v>
      </c>
      <c r="S215" s="7" t="s">
        <v>18398</v>
      </c>
      <c r="T215" s="3" t="s">
        <v>18408</v>
      </c>
    </row>
    <row r="216" spans="1:20" s="3" customFormat="1" x14ac:dyDescent="0.3">
      <c r="A216" s="3">
        <v>214</v>
      </c>
      <c r="B216" s="3" t="s">
        <v>481</v>
      </c>
      <c r="C216" s="3" t="s">
        <v>482</v>
      </c>
      <c r="D216" s="3">
        <v>1400</v>
      </c>
      <c r="E216" s="3">
        <v>14324</v>
      </c>
      <c r="F216" s="14">
        <f>(E216/D216)*100</f>
        <v>1023.1428571428571</v>
      </c>
      <c r="G216" s="3" t="s">
        <v>20</v>
      </c>
      <c r="H216" s="3">
        <v>165</v>
      </c>
      <c r="I216" s="5">
        <f t="shared" si="3"/>
        <v>86.812121212121212</v>
      </c>
      <c r="J216" s="3" t="s">
        <v>21</v>
      </c>
      <c r="K216" s="3" t="s">
        <v>22</v>
      </c>
      <c r="L216" s="3">
        <v>1282194000</v>
      </c>
      <c r="M216" s="3">
        <v>1282712400</v>
      </c>
      <c r="N216" s="11">
        <f xml:space="preserve"> (((L216/60)/60)/24)+DATE(1970,1,1)</f>
        <v>40409.208333333336</v>
      </c>
      <c r="O216" s="10">
        <f xml:space="preserve"> (((M216/60)/60)/24)+DATE(1970,1,1)</f>
        <v>40415.208333333336</v>
      </c>
      <c r="P216" s="3" t="b">
        <v>0</v>
      </c>
      <c r="Q216" s="3" t="b">
        <v>0</v>
      </c>
      <c r="R216" s="3" t="s">
        <v>23</v>
      </c>
      <c r="S216" s="7" t="s">
        <v>18398</v>
      </c>
      <c r="T216" s="3" t="s">
        <v>18399</v>
      </c>
    </row>
    <row r="217" spans="1:20" s="3" customFormat="1" x14ac:dyDescent="0.3">
      <c r="A217" s="3">
        <v>215</v>
      </c>
      <c r="B217" s="3" t="s">
        <v>483</v>
      </c>
      <c r="C217" s="3" t="s">
        <v>484</v>
      </c>
      <c r="D217" s="3">
        <v>156800</v>
      </c>
      <c r="E217" s="3">
        <v>6024</v>
      </c>
      <c r="F217" s="14">
        <f>(E217/D217)*100</f>
        <v>3.841836734693878</v>
      </c>
      <c r="G217" s="3" t="s">
        <v>14</v>
      </c>
      <c r="H217" s="3">
        <v>143</v>
      </c>
      <c r="I217" s="5">
        <f t="shared" si="3"/>
        <v>42.125874125874127</v>
      </c>
      <c r="J217" s="3" t="s">
        <v>21</v>
      </c>
      <c r="K217" s="3" t="s">
        <v>22</v>
      </c>
      <c r="L217" s="3">
        <v>1550037600</v>
      </c>
      <c r="M217" s="3">
        <v>1550210400</v>
      </c>
      <c r="N217" s="11">
        <f xml:space="preserve"> (((L217/60)/60)/24)+DATE(1970,1,1)</f>
        <v>43509.25</v>
      </c>
      <c r="O217" s="10">
        <f xml:space="preserve"> (((M217/60)/60)/24)+DATE(1970,1,1)</f>
        <v>43511.25</v>
      </c>
      <c r="P217" s="3" t="b">
        <v>0</v>
      </c>
      <c r="Q217" s="3" t="b">
        <v>0</v>
      </c>
      <c r="R217" s="3" t="s">
        <v>33</v>
      </c>
      <c r="S217" s="7" t="s">
        <v>18402</v>
      </c>
      <c r="T217" s="3" t="s">
        <v>18403</v>
      </c>
    </row>
    <row r="218" spans="1:20" s="3" customFormat="1" x14ac:dyDescent="0.3">
      <c r="A218" s="3">
        <v>216</v>
      </c>
      <c r="B218" s="3" t="s">
        <v>485</v>
      </c>
      <c r="C218" s="3" t="s">
        <v>486</v>
      </c>
      <c r="D218" s="3">
        <v>121700</v>
      </c>
      <c r="E218" s="3">
        <v>188721</v>
      </c>
      <c r="F218" s="14">
        <f>(E218/D218)*100</f>
        <v>155.07066557107643</v>
      </c>
      <c r="G218" s="3" t="s">
        <v>20</v>
      </c>
      <c r="H218" s="3">
        <v>1815</v>
      </c>
      <c r="I218" s="5">
        <f t="shared" si="3"/>
        <v>103.97851239669421</v>
      </c>
      <c r="J218" s="3" t="s">
        <v>21</v>
      </c>
      <c r="K218" s="3" t="s">
        <v>22</v>
      </c>
      <c r="L218" s="3">
        <v>1321941600</v>
      </c>
      <c r="M218" s="3">
        <v>1322114400</v>
      </c>
      <c r="N218" s="11">
        <f xml:space="preserve"> (((L218/60)/60)/24)+DATE(1970,1,1)</f>
        <v>40869.25</v>
      </c>
      <c r="O218" s="10">
        <f xml:space="preserve"> (((M218/60)/60)/24)+DATE(1970,1,1)</f>
        <v>40871.25</v>
      </c>
      <c r="P218" s="3" t="b">
        <v>0</v>
      </c>
      <c r="Q218" s="3" t="b">
        <v>0</v>
      </c>
      <c r="R218" s="3" t="s">
        <v>33</v>
      </c>
      <c r="S218" s="7" t="s">
        <v>18402</v>
      </c>
      <c r="T218" s="3" t="s">
        <v>18403</v>
      </c>
    </row>
    <row r="219" spans="1:20" s="3" customFormat="1" x14ac:dyDescent="0.3">
      <c r="A219" s="3">
        <v>217</v>
      </c>
      <c r="B219" s="3" t="s">
        <v>487</v>
      </c>
      <c r="C219" s="3" t="s">
        <v>488</v>
      </c>
      <c r="D219" s="3">
        <v>129400</v>
      </c>
      <c r="E219" s="3">
        <v>57911</v>
      </c>
      <c r="F219" s="14">
        <f>(E219/D219)*100</f>
        <v>44.753477588871718</v>
      </c>
      <c r="G219" s="3" t="s">
        <v>14</v>
      </c>
      <c r="H219" s="3">
        <v>934</v>
      </c>
      <c r="I219" s="5">
        <f t="shared" si="3"/>
        <v>62.003211991434689</v>
      </c>
      <c r="J219" s="3" t="s">
        <v>21</v>
      </c>
      <c r="K219" s="3" t="s">
        <v>22</v>
      </c>
      <c r="L219" s="3">
        <v>1556427600</v>
      </c>
      <c r="M219" s="3">
        <v>1557205200</v>
      </c>
      <c r="N219" s="11">
        <f xml:space="preserve"> (((L219/60)/60)/24)+DATE(1970,1,1)</f>
        <v>43583.208333333328</v>
      </c>
      <c r="O219" s="10">
        <f xml:space="preserve"> (((M219/60)/60)/24)+DATE(1970,1,1)</f>
        <v>43592.208333333328</v>
      </c>
      <c r="P219" s="3" t="b">
        <v>0</v>
      </c>
      <c r="Q219" s="3" t="b">
        <v>0</v>
      </c>
      <c r="R219" s="3" t="s">
        <v>474</v>
      </c>
      <c r="S219" s="7" t="s">
        <v>18404</v>
      </c>
      <c r="T219" s="3" t="s">
        <v>18426</v>
      </c>
    </row>
    <row r="220" spans="1:20" s="3" customFormat="1" x14ac:dyDescent="0.3">
      <c r="A220" s="3">
        <v>218</v>
      </c>
      <c r="B220" s="3" t="s">
        <v>489</v>
      </c>
      <c r="C220" s="3" t="s">
        <v>490</v>
      </c>
      <c r="D220" s="3">
        <v>5700</v>
      </c>
      <c r="E220" s="3">
        <v>12309</v>
      </c>
      <c r="F220" s="14">
        <f>(E220/D220)*100</f>
        <v>215.94736842105263</v>
      </c>
      <c r="G220" s="3" t="s">
        <v>20</v>
      </c>
      <c r="H220" s="3">
        <v>397</v>
      </c>
      <c r="I220" s="5">
        <f t="shared" si="3"/>
        <v>31.005037783375315</v>
      </c>
      <c r="J220" s="3" t="s">
        <v>40</v>
      </c>
      <c r="K220" s="3" t="s">
        <v>41</v>
      </c>
      <c r="L220" s="3">
        <v>1320991200</v>
      </c>
      <c r="M220" s="3">
        <v>1323928800</v>
      </c>
      <c r="N220" s="11">
        <f xml:space="preserve"> (((L220/60)/60)/24)+DATE(1970,1,1)</f>
        <v>40858.25</v>
      </c>
      <c r="O220" s="10">
        <f xml:space="preserve"> (((M220/60)/60)/24)+DATE(1970,1,1)</f>
        <v>40892.25</v>
      </c>
      <c r="P220" s="3" t="b">
        <v>0</v>
      </c>
      <c r="Q220" s="3" t="b">
        <v>1</v>
      </c>
      <c r="R220" s="3" t="s">
        <v>100</v>
      </c>
      <c r="S220" s="7" t="s">
        <v>18404</v>
      </c>
      <c r="T220" s="3" t="s">
        <v>18415</v>
      </c>
    </row>
    <row r="221" spans="1:20" s="3" customFormat="1" x14ac:dyDescent="0.3">
      <c r="A221" s="3">
        <v>219</v>
      </c>
      <c r="B221" s="3" t="s">
        <v>491</v>
      </c>
      <c r="C221" s="3" t="s">
        <v>492</v>
      </c>
      <c r="D221" s="3">
        <v>41700</v>
      </c>
      <c r="E221" s="3">
        <v>138497</v>
      </c>
      <c r="F221" s="14">
        <f>(E221/D221)*100</f>
        <v>332.12709832134288</v>
      </c>
      <c r="G221" s="3" t="s">
        <v>20</v>
      </c>
      <c r="H221" s="3">
        <v>1539</v>
      </c>
      <c r="I221" s="5">
        <f t="shared" si="3"/>
        <v>89.991552956465242</v>
      </c>
      <c r="J221" s="3" t="s">
        <v>21</v>
      </c>
      <c r="K221" s="3" t="s">
        <v>22</v>
      </c>
      <c r="L221" s="3">
        <v>1345093200</v>
      </c>
      <c r="M221" s="3">
        <v>1346130000</v>
      </c>
      <c r="N221" s="11">
        <f xml:space="preserve"> (((L221/60)/60)/24)+DATE(1970,1,1)</f>
        <v>41137.208333333336</v>
      </c>
      <c r="O221" s="10">
        <f xml:space="preserve"> (((M221/60)/60)/24)+DATE(1970,1,1)</f>
        <v>41149.208333333336</v>
      </c>
      <c r="P221" s="3" t="b">
        <v>0</v>
      </c>
      <c r="Q221" s="3" t="b">
        <v>0</v>
      </c>
      <c r="R221" s="3" t="s">
        <v>71</v>
      </c>
      <c r="S221" s="7" t="s">
        <v>18404</v>
      </c>
      <c r="T221" s="3" t="s">
        <v>18412</v>
      </c>
    </row>
    <row r="222" spans="1:20" s="3" customFormat="1" x14ac:dyDescent="0.3">
      <c r="A222" s="3">
        <v>220</v>
      </c>
      <c r="B222" s="3" t="s">
        <v>493</v>
      </c>
      <c r="C222" s="3" t="s">
        <v>494</v>
      </c>
      <c r="D222" s="3">
        <v>7900</v>
      </c>
      <c r="E222" s="3">
        <v>667</v>
      </c>
      <c r="F222" s="14">
        <f>(E222/D222)*100</f>
        <v>8.4430379746835449</v>
      </c>
      <c r="G222" s="3" t="s">
        <v>14</v>
      </c>
      <c r="H222" s="3">
        <v>17</v>
      </c>
      <c r="I222" s="5">
        <f t="shared" si="3"/>
        <v>39.235294117647058</v>
      </c>
      <c r="J222" s="3" t="s">
        <v>21</v>
      </c>
      <c r="K222" s="3" t="s">
        <v>22</v>
      </c>
      <c r="L222" s="3">
        <v>1309496400</v>
      </c>
      <c r="M222" s="3">
        <v>1311051600</v>
      </c>
      <c r="N222" s="11">
        <f xml:space="preserve"> (((L222/60)/60)/24)+DATE(1970,1,1)</f>
        <v>40725.208333333336</v>
      </c>
      <c r="O222" s="10">
        <f xml:space="preserve"> (((M222/60)/60)/24)+DATE(1970,1,1)</f>
        <v>40743.208333333336</v>
      </c>
      <c r="P222" s="3" t="b">
        <v>1</v>
      </c>
      <c r="Q222" s="3" t="b">
        <v>0</v>
      </c>
      <c r="R222" s="3" t="s">
        <v>33</v>
      </c>
      <c r="S222" s="7" t="s">
        <v>18402</v>
      </c>
      <c r="T222" s="3" t="s">
        <v>18403</v>
      </c>
    </row>
    <row r="223" spans="1:20" s="3" customFormat="1" x14ac:dyDescent="0.3">
      <c r="A223" s="3">
        <v>221</v>
      </c>
      <c r="B223" s="3" t="s">
        <v>495</v>
      </c>
      <c r="C223" s="3" t="s">
        <v>496</v>
      </c>
      <c r="D223" s="3">
        <v>121500</v>
      </c>
      <c r="E223" s="3">
        <v>119830</v>
      </c>
      <c r="F223" s="14">
        <f>(E223/D223)*100</f>
        <v>98.625514403292186</v>
      </c>
      <c r="G223" s="3" t="s">
        <v>14</v>
      </c>
      <c r="H223" s="3">
        <v>2179</v>
      </c>
      <c r="I223" s="5">
        <f t="shared" si="3"/>
        <v>54.993116108306566</v>
      </c>
      <c r="J223" s="3" t="s">
        <v>21</v>
      </c>
      <c r="K223" s="3" t="s">
        <v>22</v>
      </c>
      <c r="L223" s="3">
        <v>1340254800</v>
      </c>
      <c r="M223" s="3">
        <v>1340427600</v>
      </c>
      <c r="N223" s="11">
        <f xml:space="preserve"> (((L223/60)/60)/24)+DATE(1970,1,1)</f>
        <v>41081.208333333336</v>
      </c>
      <c r="O223" s="10">
        <f xml:space="preserve"> (((M223/60)/60)/24)+DATE(1970,1,1)</f>
        <v>41083.208333333336</v>
      </c>
      <c r="P223" s="3" t="b">
        <v>1</v>
      </c>
      <c r="Q223" s="3" t="b">
        <v>0</v>
      </c>
      <c r="R223" s="3" t="s">
        <v>17</v>
      </c>
      <c r="S223" s="7" t="s">
        <v>18396</v>
      </c>
      <c r="T223" s="3" t="s">
        <v>18397</v>
      </c>
    </row>
    <row r="224" spans="1:20" s="3" customFormat="1" x14ac:dyDescent="0.3">
      <c r="A224" s="3">
        <v>222</v>
      </c>
      <c r="B224" s="3" t="s">
        <v>497</v>
      </c>
      <c r="C224" s="3" t="s">
        <v>498</v>
      </c>
      <c r="D224" s="3">
        <v>4800</v>
      </c>
      <c r="E224" s="3">
        <v>6623</v>
      </c>
      <c r="F224" s="14">
        <f>(E224/D224)*100</f>
        <v>137.97916666666669</v>
      </c>
      <c r="G224" s="3" t="s">
        <v>20</v>
      </c>
      <c r="H224" s="3">
        <v>138</v>
      </c>
      <c r="I224" s="5">
        <f t="shared" si="3"/>
        <v>47.992753623188406</v>
      </c>
      <c r="J224" s="3" t="s">
        <v>21</v>
      </c>
      <c r="K224" s="3" t="s">
        <v>22</v>
      </c>
      <c r="L224" s="3">
        <v>1412226000</v>
      </c>
      <c r="M224" s="3">
        <v>1412312400</v>
      </c>
      <c r="N224" s="11">
        <f xml:space="preserve"> (((L224/60)/60)/24)+DATE(1970,1,1)</f>
        <v>41914.208333333336</v>
      </c>
      <c r="O224" s="10">
        <f xml:space="preserve"> (((M224/60)/60)/24)+DATE(1970,1,1)</f>
        <v>41915.208333333336</v>
      </c>
      <c r="P224" s="3" t="b">
        <v>0</v>
      </c>
      <c r="Q224" s="3" t="b">
        <v>0</v>
      </c>
      <c r="R224" s="3" t="s">
        <v>122</v>
      </c>
      <c r="S224" s="7" t="s">
        <v>18417</v>
      </c>
      <c r="T224" s="3" t="s">
        <v>18418</v>
      </c>
    </row>
    <row r="225" spans="1:20" s="3" customFormat="1" x14ac:dyDescent="0.3">
      <c r="A225" s="3">
        <v>223</v>
      </c>
      <c r="B225" s="3" t="s">
        <v>499</v>
      </c>
      <c r="C225" s="3" t="s">
        <v>500</v>
      </c>
      <c r="D225" s="3">
        <v>87300</v>
      </c>
      <c r="E225" s="3">
        <v>81897</v>
      </c>
      <c r="F225" s="14">
        <f>(E225/D225)*100</f>
        <v>93.81099656357388</v>
      </c>
      <c r="G225" s="3" t="s">
        <v>14</v>
      </c>
      <c r="H225" s="3">
        <v>931</v>
      </c>
      <c r="I225" s="5">
        <f t="shared" si="3"/>
        <v>87.966702470461868</v>
      </c>
      <c r="J225" s="3" t="s">
        <v>21</v>
      </c>
      <c r="K225" s="3" t="s">
        <v>22</v>
      </c>
      <c r="L225" s="3">
        <v>1458104400</v>
      </c>
      <c r="M225" s="3">
        <v>1459314000</v>
      </c>
      <c r="N225" s="11">
        <f xml:space="preserve"> (((L225/60)/60)/24)+DATE(1970,1,1)</f>
        <v>42445.208333333328</v>
      </c>
      <c r="O225" s="10">
        <f xml:space="preserve"> (((M225/60)/60)/24)+DATE(1970,1,1)</f>
        <v>42459.208333333328</v>
      </c>
      <c r="P225" s="3" t="b">
        <v>0</v>
      </c>
      <c r="Q225" s="3" t="b">
        <v>0</v>
      </c>
      <c r="R225" s="3" t="s">
        <v>33</v>
      </c>
      <c r="S225" s="7" t="s">
        <v>18402</v>
      </c>
      <c r="T225" s="3" t="s">
        <v>18403</v>
      </c>
    </row>
    <row r="226" spans="1:20" s="3" customFormat="1" x14ac:dyDescent="0.3">
      <c r="A226" s="3">
        <v>224</v>
      </c>
      <c r="B226" s="3" t="s">
        <v>501</v>
      </c>
      <c r="C226" s="3" t="s">
        <v>502</v>
      </c>
      <c r="D226" s="3">
        <v>46300</v>
      </c>
      <c r="E226" s="3">
        <v>186885</v>
      </c>
      <c r="F226" s="14">
        <f>(E226/D226)*100</f>
        <v>403.63930885529157</v>
      </c>
      <c r="G226" s="3" t="s">
        <v>20</v>
      </c>
      <c r="H226" s="3">
        <v>3594</v>
      </c>
      <c r="I226" s="5">
        <f t="shared" si="3"/>
        <v>51.999165275459099</v>
      </c>
      <c r="J226" s="3" t="s">
        <v>21</v>
      </c>
      <c r="K226" s="3" t="s">
        <v>22</v>
      </c>
      <c r="L226" s="3">
        <v>1411534800</v>
      </c>
      <c r="M226" s="3">
        <v>1415426400</v>
      </c>
      <c r="N226" s="11">
        <f xml:space="preserve"> (((L226/60)/60)/24)+DATE(1970,1,1)</f>
        <v>41906.208333333336</v>
      </c>
      <c r="O226" s="10">
        <f xml:space="preserve"> (((M226/60)/60)/24)+DATE(1970,1,1)</f>
        <v>41951.25</v>
      </c>
      <c r="P226" s="3" t="b">
        <v>0</v>
      </c>
      <c r="Q226" s="3" t="b">
        <v>0</v>
      </c>
      <c r="R226" s="3" t="s">
        <v>474</v>
      </c>
      <c r="S226" s="7" t="s">
        <v>18404</v>
      </c>
      <c r="T226" s="3" t="s">
        <v>18426</v>
      </c>
    </row>
    <row r="227" spans="1:20" s="3" customFormat="1" x14ac:dyDescent="0.3">
      <c r="A227" s="3">
        <v>225</v>
      </c>
      <c r="B227" s="3" t="s">
        <v>503</v>
      </c>
      <c r="C227" s="3" t="s">
        <v>504</v>
      </c>
      <c r="D227" s="3">
        <v>67800</v>
      </c>
      <c r="E227" s="3">
        <v>176398</v>
      </c>
      <c r="F227" s="14">
        <f>(E227/D227)*100</f>
        <v>260.1740412979351</v>
      </c>
      <c r="G227" s="3" t="s">
        <v>20</v>
      </c>
      <c r="H227" s="3">
        <v>5880</v>
      </c>
      <c r="I227" s="5">
        <f t="shared" si="3"/>
        <v>29.999659863945578</v>
      </c>
      <c r="J227" s="3" t="s">
        <v>21</v>
      </c>
      <c r="K227" s="3" t="s">
        <v>22</v>
      </c>
      <c r="L227" s="3">
        <v>1399093200</v>
      </c>
      <c r="M227" s="3">
        <v>1399093200</v>
      </c>
      <c r="N227" s="11">
        <f xml:space="preserve"> (((L227/60)/60)/24)+DATE(1970,1,1)</f>
        <v>41762.208333333336</v>
      </c>
      <c r="O227" s="10">
        <f xml:space="preserve"> (((M227/60)/60)/24)+DATE(1970,1,1)</f>
        <v>41762.208333333336</v>
      </c>
      <c r="P227" s="3" t="b">
        <v>1</v>
      </c>
      <c r="Q227" s="3" t="b">
        <v>0</v>
      </c>
      <c r="R227" s="3" t="s">
        <v>23</v>
      </c>
      <c r="S227" s="7" t="s">
        <v>18398</v>
      </c>
      <c r="T227" s="3" t="s">
        <v>18399</v>
      </c>
    </row>
    <row r="228" spans="1:20" s="3" customFormat="1" x14ac:dyDescent="0.3">
      <c r="A228" s="3">
        <v>226</v>
      </c>
      <c r="B228" s="3" t="s">
        <v>253</v>
      </c>
      <c r="C228" s="3" t="s">
        <v>505</v>
      </c>
      <c r="D228" s="3">
        <v>3000</v>
      </c>
      <c r="E228" s="3">
        <v>10999</v>
      </c>
      <c r="F228" s="14">
        <f>(E228/D228)*100</f>
        <v>366.63333333333333</v>
      </c>
      <c r="G228" s="3" t="s">
        <v>20</v>
      </c>
      <c r="H228" s="3">
        <v>112</v>
      </c>
      <c r="I228" s="5">
        <f t="shared" si="3"/>
        <v>98.205357142857139</v>
      </c>
      <c r="J228" s="3" t="s">
        <v>21</v>
      </c>
      <c r="K228" s="3" t="s">
        <v>22</v>
      </c>
      <c r="L228" s="3">
        <v>1270702800</v>
      </c>
      <c r="M228" s="3">
        <v>1273899600</v>
      </c>
      <c r="N228" s="11">
        <f xml:space="preserve"> (((L228/60)/60)/24)+DATE(1970,1,1)</f>
        <v>40276.208333333336</v>
      </c>
      <c r="O228" s="10">
        <f xml:space="preserve"> (((M228/60)/60)/24)+DATE(1970,1,1)</f>
        <v>40313.208333333336</v>
      </c>
      <c r="P228" s="3" t="b">
        <v>0</v>
      </c>
      <c r="Q228" s="3" t="b">
        <v>0</v>
      </c>
      <c r="R228" s="3" t="s">
        <v>122</v>
      </c>
      <c r="S228" s="7" t="s">
        <v>18417</v>
      </c>
      <c r="T228" s="3" t="s">
        <v>18418</v>
      </c>
    </row>
    <row r="229" spans="1:20" s="3" customFormat="1" x14ac:dyDescent="0.3">
      <c r="A229" s="3">
        <v>227</v>
      </c>
      <c r="B229" s="3" t="s">
        <v>506</v>
      </c>
      <c r="C229" s="3" t="s">
        <v>507</v>
      </c>
      <c r="D229" s="3">
        <v>60900</v>
      </c>
      <c r="E229" s="3">
        <v>102751</v>
      </c>
      <c r="F229" s="14">
        <f>(E229/D229)*100</f>
        <v>168.72085385878489</v>
      </c>
      <c r="G229" s="3" t="s">
        <v>20</v>
      </c>
      <c r="H229" s="3">
        <v>943</v>
      </c>
      <c r="I229" s="5">
        <f t="shared" si="3"/>
        <v>108.96182396606575</v>
      </c>
      <c r="J229" s="3" t="s">
        <v>21</v>
      </c>
      <c r="K229" s="3" t="s">
        <v>22</v>
      </c>
      <c r="L229" s="3">
        <v>1431666000</v>
      </c>
      <c r="M229" s="3">
        <v>1432184400</v>
      </c>
      <c r="N229" s="11">
        <f xml:space="preserve"> (((L229/60)/60)/24)+DATE(1970,1,1)</f>
        <v>42139.208333333328</v>
      </c>
      <c r="O229" s="10">
        <f xml:space="preserve"> (((M229/60)/60)/24)+DATE(1970,1,1)</f>
        <v>42145.208333333328</v>
      </c>
      <c r="P229" s="3" t="b">
        <v>0</v>
      </c>
      <c r="Q229" s="3" t="b">
        <v>0</v>
      </c>
      <c r="R229" s="3" t="s">
        <v>292</v>
      </c>
      <c r="S229" s="7" t="s">
        <v>18413</v>
      </c>
      <c r="T229" s="3" t="s">
        <v>18424</v>
      </c>
    </row>
    <row r="230" spans="1:20" s="3" customFormat="1" x14ac:dyDescent="0.3">
      <c r="A230" s="3">
        <v>228</v>
      </c>
      <c r="B230" s="3" t="s">
        <v>508</v>
      </c>
      <c r="C230" s="3" t="s">
        <v>509</v>
      </c>
      <c r="D230" s="3">
        <v>137900</v>
      </c>
      <c r="E230" s="3">
        <v>165352</v>
      </c>
      <c r="F230" s="14">
        <f>(E230/D230)*100</f>
        <v>119.90717911530093</v>
      </c>
      <c r="G230" s="3" t="s">
        <v>20</v>
      </c>
      <c r="H230" s="3">
        <v>2468</v>
      </c>
      <c r="I230" s="5">
        <f t="shared" si="3"/>
        <v>66.998379254457049</v>
      </c>
      <c r="J230" s="3" t="s">
        <v>21</v>
      </c>
      <c r="K230" s="3" t="s">
        <v>22</v>
      </c>
      <c r="L230" s="3">
        <v>1472619600</v>
      </c>
      <c r="M230" s="3">
        <v>1474779600</v>
      </c>
      <c r="N230" s="11">
        <f xml:space="preserve"> (((L230/60)/60)/24)+DATE(1970,1,1)</f>
        <v>42613.208333333328</v>
      </c>
      <c r="O230" s="10">
        <f xml:space="preserve"> (((M230/60)/60)/24)+DATE(1970,1,1)</f>
        <v>42638.208333333328</v>
      </c>
      <c r="P230" s="3" t="b">
        <v>0</v>
      </c>
      <c r="Q230" s="3" t="b">
        <v>0</v>
      </c>
      <c r="R230" s="3" t="s">
        <v>71</v>
      </c>
      <c r="S230" s="7" t="s">
        <v>18404</v>
      </c>
      <c r="T230" s="3" t="s">
        <v>18412</v>
      </c>
    </row>
    <row r="231" spans="1:20" s="3" customFormat="1" x14ac:dyDescent="0.3">
      <c r="A231" s="3">
        <v>229</v>
      </c>
      <c r="B231" s="3" t="s">
        <v>510</v>
      </c>
      <c r="C231" s="3" t="s">
        <v>511</v>
      </c>
      <c r="D231" s="3">
        <v>85600</v>
      </c>
      <c r="E231" s="3">
        <v>165798</v>
      </c>
      <c r="F231" s="14">
        <f>(E231/D231)*100</f>
        <v>193.68925233644859</v>
      </c>
      <c r="G231" s="3" t="s">
        <v>20</v>
      </c>
      <c r="H231" s="3">
        <v>2551</v>
      </c>
      <c r="I231" s="5">
        <f t="shared" si="3"/>
        <v>64.99333594668758</v>
      </c>
      <c r="J231" s="3" t="s">
        <v>21</v>
      </c>
      <c r="K231" s="3" t="s">
        <v>22</v>
      </c>
      <c r="L231" s="3">
        <v>1496293200</v>
      </c>
      <c r="M231" s="3">
        <v>1500440400</v>
      </c>
      <c r="N231" s="11">
        <f xml:space="preserve"> (((L231/60)/60)/24)+DATE(1970,1,1)</f>
        <v>42887.208333333328</v>
      </c>
      <c r="O231" s="10">
        <f xml:space="preserve"> (((M231/60)/60)/24)+DATE(1970,1,1)</f>
        <v>42935.208333333328</v>
      </c>
      <c r="P231" s="3" t="b">
        <v>0</v>
      </c>
      <c r="Q231" s="3" t="b">
        <v>1</v>
      </c>
      <c r="R231" s="3" t="s">
        <v>292</v>
      </c>
      <c r="S231" s="7" t="s">
        <v>18413</v>
      </c>
      <c r="T231" s="3" t="s">
        <v>18424</v>
      </c>
    </row>
    <row r="232" spans="1:20" s="3" customFormat="1" x14ac:dyDescent="0.3">
      <c r="A232" s="3">
        <v>230</v>
      </c>
      <c r="B232" s="3" t="s">
        <v>512</v>
      </c>
      <c r="C232" s="3" t="s">
        <v>513</v>
      </c>
      <c r="D232" s="3">
        <v>2400</v>
      </c>
      <c r="E232" s="3">
        <v>10084</v>
      </c>
      <c r="F232" s="14">
        <f>(E232/D232)*100</f>
        <v>420.16666666666669</v>
      </c>
      <c r="G232" s="3" t="s">
        <v>20</v>
      </c>
      <c r="H232" s="3">
        <v>101</v>
      </c>
      <c r="I232" s="5">
        <f t="shared" si="3"/>
        <v>99.841584158415841</v>
      </c>
      <c r="J232" s="3" t="s">
        <v>21</v>
      </c>
      <c r="K232" s="3" t="s">
        <v>22</v>
      </c>
      <c r="L232" s="3">
        <v>1575612000</v>
      </c>
      <c r="M232" s="3">
        <v>1575612000</v>
      </c>
      <c r="N232" s="11">
        <f xml:space="preserve"> (((L232/60)/60)/24)+DATE(1970,1,1)</f>
        <v>43805.25</v>
      </c>
      <c r="O232" s="10">
        <f xml:space="preserve"> (((M232/60)/60)/24)+DATE(1970,1,1)</f>
        <v>43805.25</v>
      </c>
      <c r="P232" s="3" t="b">
        <v>0</v>
      </c>
      <c r="Q232" s="3" t="b">
        <v>0</v>
      </c>
      <c r="R232" s="3" t="s">
        <v>89</v>
      </c>
      <c r="S232" s="7" t="s">
        <v>18413</v>
      </c>
      <c r="T232" s="3" t="s">
        <v>18414</v>
      </c>
    </row>
    <row r="233" spans="1:20" s="3" customFormat="1" x14ac:dyDescent="0.3">
      <c r="A233" s="3">
        <v>231</v>
      </c>
      <c r="B233" s="3" t="s">
        <v>514</v>
      </c>
      <c r="C233" s="3" t="s">
        <v>515</v>
      </c>
      <c r="D233" s="3">
        <v>7200</v>
      </c>
      <c r="E233" s="3">
        <v>5523</v>
      </c>
      <c r="F233" s="14">
        <f>(E233/D233)*100</f>
        <v>76.708333333333329</v>
      </c>
      <c r="G233" s="3" t="s">
        <v>74</v>
      </c>
      <c r="H233" s="3">
        <v>67</v>
      </c>
      <c r="I233" s="5">
        <f t="shared" si="3"/>
        <v>82.432835820895519</v>
      </c>
      <c r="J233" s="3" t="s">
        <v>21</v>
      </c>
      <c r="K233" s="3" t="s">
        <v>22</v>
      </c>
      <c r="L233" s="3">
        <v>1369112400</v>
      </c>
      <c r="M233" s="3">
        <v>1374123600</v>
      </c>
      <c r="N233" s="11">
        <f xml:space="preserve"> (((L233/60)/60)/24)+DATE(1970,1,1)</f>
        <v>41415.208333333336</v>
      </c>
      <c r="O233" s="10">
        <f xml:space="preserve"> (((M233/60)/60)/24)+DATE(1970,1,1)</f>
        <v>41473.208333333336</v>
      </c>
      <c r="P233" s="3" t="b">
        <v>0</v>
      </c>
      <c r="Q233" s="3" t="b">
        <v>0</v>
      </c>
      <c r="R233" s="3" t="s">
        <v>33</v>
      </c>
      <c r="S233" s="7" t="s">
        <v>18402</v>
      </c>
      <c r="T233" s="3" t="s">
        <v>18403</v>
      </c>
    </row>
    <row r="234" spans="1:20" s="3" customFormat="1" x14ac:dyDescent="0.3">
      <c r="A234" s="3">
        <v>232</v>
      </c>
      <c r="B234" s="3" t="s">
        <v>516</v>
      </c>
      <c r="C234" s="3" t="s">
        <v>517</v>
      </c>
      <c r="D234" s="3">
        <v>3400</v>
      </c>
      <c r="E234" s="3">
        <v>5823</v>
      </c>
      <c r="F234" s="14">
        <f>(E234/D234)*100</f>
        <v>171.26470588235293</v>
      </c>
      <c r="G234" s="3" t="s">
        <v>20</v>
      </c>
      <c r="H234" s="3">
        <v>92</v>
      </c>
      <c r="I234" s="5">
        <f t="shared" si="3"/>
        <v>63.293478260869563</v>
      </c>
      <c r="J234" s="3" t="s">
        <v>21</v>
      </c>
      <c r="K234" s="3" t="s">
        <v>22</v>
      </c>
      <c r="L234" s="3">
        <v>1469422800</v>
      </c>
      <c r="M234" s="3">
        <v>1469509200</v>
      </c>
      <c r="N234" s="11">
        <f xml:space="preserve"> (((L234/60)/60)/24)+DATE(1970,1,1)</f>
        <v>42576.208333333328</v>
      </c>
      <c r="O234" s="10">
        <f xml:space="preserve"> (((M234/60)/60)/24)+DATE(1970,1,1)</f>
        <v>42577.208333333328</v>
      </c>
      <c r="P234" s="3" t="b">
        <v>0</v>
      </c>
      <c r="Q234" s="3" t="b">
        <v>0</v>
      </c>
      <c r="R234" s="3" t="s">
        <v>33</v>
      </c>
      <c r="S234" s="7" t="s">
        <v>18402</v>
      </c>
      <c r="T234" s="3" t="s">
        <v>18403</v>
      </c>
    </row>
    <row r="235" spans="1:20" s="3" customFormat="1" x14ac:dyDescent="0.3">
      <c r="A235" s="3">
        <v>233</v>
      </c>
      <c r="B235" s="3" t="s">
        <v>518</v>
      </c>
      <c r="C235" s="3" t="s">
        <v>519</v>
      </c>
      <c r="D235" s="3">
        <v>3800</v>
      </c>
      <c r="E235" s="3">
        <v>6000</v>
      </c>
      <c r="F235" s="14">
        <f>(E235/D235)*100</f>
        <v>157.89473684210526</v>
      </c>
      <c r="G235" s="3" t="s">
        <v>20</v>
      </c>
      <c r="H235" s="3">
        <v>62</v>
      </c>
      <c r="I235" s="5">
        <f t="shared" si="3"/>
        <v>96.774193548387103</v>
      </c>
      <c r="J235" s="3" t="s">
        <v>21</v>
      </c>
      <c r="K235" s="3" t="s">
        <v>22</v>
      </c>
      <c r="L235" s="3">
        <v>1307854800</v>
      </c>
      <c r="M235" s="3">
        <v>1309237200</v>
      </c>
      <c r="N235" s="11">
        <f xml:space="preserve"> (((L235/60)/60)/24)+DATE(1970,1,1)</f>
        <v>40706.208333333336</v>
      </c>
      <c r="O235" s="10">
        <f xml:space="preserve"> (((M235/60)/60)/24)+DATE(1970,1,1)</f>
        <v>40722.208333333336</v>
      </c>
      <c r="P235" s="3" t="b">
        <v>0</v>
      </c>
      <c r="Q235" s="3" t="b">
        <v>0</v>
      </c>
      <c r="R235" s="3" t="s">
        <v>71</v>
      </c>
      <c r="S235" s="7" t="s">
        <v>18404</v>
      </c>
      <c r="T235" s="3" t="s">
        <v>18412</v>
      </c>
    </row>
    <row r="236" spans="1:20" s="3" customFormat="1" x14ac:dyDescent="0.3">
      <c r="A236" s="3">
        <v>234</v>
      </c>
      <c r="B236" s="3" t="s">
        <v>520</v>
      </c>
      <c r="C236" s="3" t="s">
        <v>521</v>
      </c>
      <c r="D236" s="3">
        <v>7500</v>
      </c>
      <c r="E236" s="3">
        <v>8181</v>
      </c>
      <c r="F236" s="14">
        <f>(E236/D236)*100</f>
        <v>109.08</v>
      </c>
      <c r="G236" s="3" t="s">
        <v>20</v>
      </c>
      <c r="H236" s="3">
        <v>149</v>
      </c>
      <c r="I236" s="5">
        <f t="shared" si="3"/>
        <v>54.906040268456373</v>
      </c>
      <c r="J236" s="3" t="s">
        <v>107</v>
      </c>
      <c r="K236" s="3" t="s">
        <v>108</v>
      </c>
      <c r="L236" s="3">
        <v>1503378000</v>
      </c>
      <c r="M236" s="3">
        <v>1503982800</v>
      </c>
      <c r="N236" s="11">
        <f xml:space="preserve"> (((L236/60)/60)/24)+DATE(1970,1,1)</f>
        <v>42969.208333333328</v>
      </c>
      <c r="O236" s="10">
        <f xml:space="preserve"> (((M236/60)/60)/24)+DATE(1970,1,1)</f>
        <v>42976.208333333328</v>
      </c>
      <c r="P236" s="3" t="b">
        <v>0</v>
      </c>
      <c r="Q236" s="3" t="b">
        <v>1</v>
      </c>
      <c r="R236" s="3" t="s">
        <v>89</v>
      </c>
      <c r="S236" s="7" t="s">
        <v>18413</v>
      </c>
      <c r="T236" s="3" t="s">
        <v>18414</v>
      </c>
    </row>
    <row r="237" spans="1:20" s="3" customFormat="1" x14ac:dyDescent="0.3">
      <c r="A237" s="3">
        <v>235</v>
      </c>
      <c r="B237" s="3" t="s">
        <v>522</v>
      </c>
      <c r="C237" s="3" t="s">
        <v>523</v>
      </c>
      <c r="D237" s="3">
        <v>8600</v>
      </c>
      <c r="E237" s="3">
        <v>3589</v>
      </c>
      <c r="F237" s="14">
        <f>(E237/D237)*100</f>
        <v>41.732558139534881</v>
      </c>
      <c r="G237" s="3" t="s">
        <v>14</v>
      </c>
      <c r="H237" s="3">
        <v>92</v>
      </c>
      <c r="I237" s="5">
        <f t="shared" si="3"/>
        <v>39.010869565217391</v>
      </c>
      <c r="J237" s="3" t="s">
        <v>21</v>
      </c>
      <c r="K237" s="3" t="s">
        <v>22</v>
      </c>
      <c r="L237" s="3">
        <v>1486965600</v>
      </c>
      <c r="M237" s="3">
        <v>1487397600</v>
      </c>
      <c r="N237" s="11">
        <f xml:space="preserve"> (((L237/60)/60)/24)+DATE(1970,1,1)</f>
        <v>42779.25</v>
      </c>
      <c r="O237" s="10">
        <f xml:space="preserve"> (((M237/60)/60)/24)+DATE(1970,1,1)</f>
        <v>42784.25</v>
      </c>
      <c r="P237" s="3" t="b">
        <v>0</v>
      </c>
      <c r="Q237" s="3" t="b">
        <v>0</v>
      </c>
      <c r="R237" s="3" t="s">
        <v>71</v>
      </c>
      <c r="S237" s="7" t="s">
        <v>18404</v>
      </c>
      <c r="T237" s="3" t="s">
        <v>18412</v>
      </c>
    </row>
    <row r="238" spans="1:20" s="3" customFormat="1" x14ac:dyDescent="0.3">
      <c r="A238" s="3">
        <v>236</v>
      </c>
      <c r="B238" s="3" t="s">
        <v>524</v>
      </c>
      <c r="C238" s="3" t="s">
        <v>525</v>
      </c>
      <c r="D238" s="3">
        <v>39500</v>
      </c>
      <c r="E238" s="3">
        <v>4323</v>
      </c>
      <c r="F238" s="14">
        <f>(E238/D238)*100</f>
        <v>10.944303797468354</v>
      </c>
      <c r="G238" s="3" t="s">
        <v>14</v>
      </c>
      <c r="H238" s="3">
        <v>57</v>
      </c>
      <c r="I238" s="5">
        <f t="shared" si="3"/>
        <v>75.84210526315789</v>
      </c>
      <c r="J238" s="3" t="s">
        <v>26</v>
      </c>
      <c r="K238" s="3" t="s">
        <v>27</v>
      </c>
      <c r="L238" s="3">
        <v>1561438800</v>
      </c>
      <c r="M238" s="3">
        <v>1562043600</v>
      </c>
      <c r="N238" s="11">
        <f xml:space="preserve"> (((L238/60)/60)/24)+DATE(1970,1,1)</f>
        <v>43641.208333333328</v>
      </c>
      <c r="O238" s="10">
        <f xml:space="preserve"> (((M238/60)/60)/24)+DATE(1970,1,1)</f>
        <v>43648.208333333328</v>
      </c>
      <c r="P238" s="3" t="b">
        <v>0</v>
      </c>
      <c r="Q238" s="3" t="b">
        <v>1</v>
      </c>
      <c r="R238" s="3" t="s">
        <v>23</v>
      </c>
      <c r="S238" s="7" t="s">
        <v>18398</v>
      </c>
      <c r="T238" s="3" t="s">
        <v>18399</v>
      </c>
    </row>
    <row r="239" spans="1:20" s="3" customFormat="1" x14ac:dyDescent="0.3">
      <c r="A239" s="3">
        <v>237</v>
      </c>
      <c r="B239" s="3" t="s">
        <v>526</v>
      </c>
      <c r="C239" s="3" t="s">
        <v>527</v>
      </c>
      <c r="D239" s="3">
        <v>9300</v>
      </c>
      <c r="E239" s="3">
        <v>14822</v>
      </c>
      <c r="F239" s="14">
        <f>(E239/D239)*100</f>
        <v>159.3763440860215</v>
      </c>
      <c r="G239" s="3" t="s">
        <v>20</v>
      </c>
      <c r="H239" s="3">
        <v>329</v>
      </c>
      <c r="I239" s="5">
        <f t="shared" si="3"/>
        <v>45.051671732522799</v>
      </c>
      <c r="J239" s="3" t="s">
        <v>21</v>
      </c>
      <c r="K239" s="3" t="s">
        <v>22</v>
      </c>
      <c r="L239" s="3">
        <v>1398402000</v>
      </c>
      <c r="M239" s="3">
        <v>1398574800</v>
      </c>
      <c r="N239" s="11">
        <f xml:space="preserve"> (((L239/60)/60)/24)+DATE(1970,1,1)</f>
        <v>41754.208333333336</v>
      </c>
      <c r="O239" s="10">
        <f xml:space="preserve"> (((M239/60)/60)/24)+DATE(1970,1,1)</f>
        <v>41756.208333333336</v>
      </c>
      <c r="P239" s="3" t="b">
        <v>0</v>
      </c>
      <c r="Q239" s="3" t="b">
        <v>0</v>
      </c>
      <c r="R239" s="3" t="s">
        <v>71</v>
      </c>
      <c r="S239" s="7" t="s">
        <v>18404</v>
      </c>
      <c r="T239" s="3" t="s">
        <v>18412</v>
      </c>
    </row>
    <row r="240" spans="1:20" s="3" customFormat="1" x14ac:dyDescent="0.3">
      <c r="A240" s="3">
        <v>238</v>
      </c>
      <c r="B240" s="3" t="s">
        <v>528</v>
      </c>
      <c r="C240" s="3" t="s">
        <v>529</v>
      </c>
      <c r="D240" s="3">
        <v>2400</v>
      </c>
      <c r="E240" s="3">
        <v>10138</v>
      </c>
      <c r="F240" s="14">
        <f>(E240/D240)*100</f>
        <v>422.41666666666669</v>
      </c>
      <c r="G240" s="3" t="s">
        <v>20</v>
      </c>
      <c r="H240" s="3">
        <v>97</v>
      </c>
      <c r="I240" s="5">
        <f t="shared" si="3"/>
        <v>104.51546391752578</v>
      </c>
      <c r="J240" s="3" t="s">
        <v>36</v>
      </c>
      <c r="K240" s="3" t="s">
        <v>37</v>
      </c>
      <c r="L240" s="3">
        <v>1513231200</v>
      </c>
      <c r="M240" s="3">
        <v>1515391200</v>
      </c>
      <c r="N240" s="11">
        <f xml:space="preserve"> (((L240/60)/60)/24)+DATE(1970,1,1)</f>
        <v>43083.25</v>
      </c>
      <c r="O240" s="10">
        <f xml:space="preserve"> (((M240/60)/60)/24)+DATE(1970,1,1)</f>
        <v>43108.25</v>
      </c>
      <c r="P240" s="3" t="b">
        <v>0</v>
      </c>
      <c r="Q240" s="3" t="b">
        <v>1</v>
      </c>
      <c r="R240" s="3" t="s">
        <v>33</v>
      </c>
      <c r="S240" s="7" t="s">
        <v>18402</v>
      </c>
      <c r="T240" s="3" t="s">
        <v>18403</v>
      </c>
    </row>
    <row r="241" spans="1:20" s="3" customFormat="1" x14ac:dyDescent="0.3">
      <c r="A241" s="3">
        <v>239</v>
      </c>
      <c r="B241" s="3" t="s">
        <v>530</v>
      </c>
      <c r="C241" s="3" t="s">
        <v>531</v>
      </c>
      <c r="D241" s="3">
        <v>3200</v>
      </c>
      <c r="E241" s="3">
        <v>3127</v>
      </c>
      <c r="F241" s="14">
        <f>(E241/D241)*100</f>
        <v>97.71875</v>
      </c>
      <c r="G241" s="3" t="s">
        <v>14</v>
      </c>
      <c r="H241" s="3">
        <v>41</v>
      </c>
      <c r="I241" s="5">
        <f t="shared" si="3"/>
        <v>76.268292682926827</v>
      </c>
      <c r="J241" s="3" t="s">
        <v>21</v>
      </c>
      <c r="K241" s="3" t="s">
        <v>22</v>
      </c>
      <c r="L241" s="3">
        <v>1440824400</v>
      </c>
      <c r="M241" s="3">
        <v>1441170000</v>
      </c>
      <c r="N241" s="11">
        <f xml:space="preserve"> (((L241/60)/60)/24)+DATE(1970,1,1)</f>
        <v>42245.208333333328</v>
      </c>
      <c r="O241" s="10">
        <f xml:space="preserve"> (((M241/60)/60)/24)+DATE(1970,1,1)</f>
        <v>42249.208333333328</v>
      </c>
      <c r="P241" s="3" t="b">
        <v>0</v>
      </c>
      <c r="Q241" s="3" t="b">
        <v>0</v>
      </c>
      <c r="R241" s="3" t="s">
        <v>65</v>
      </c>
      <c r="S241" s="7" t="s">
        <v>18400</v>
      </c>
      <c r="T241" s="3" t="s">
        <v>18409</v>
      </c>
    </row>
    <row r="242" spans="1:20" s="3" customFormat="1" x14ac:dyDescent="0.3">
      <c r="A242" s="3">
        <v>240</v>
      </c>
      <c r="B242" s="3" t="s">
        <v>532</v>
      </c>
      <c r="C242" s="3" t="s">
        <v>533</v>
      </c>
      <c r="D242" s="3">
        <v>29400</v>
      </c>
      <c r="E242" s="3">
        <v>123124</v>
      </c>
      <c r="F242" s="14">
        <f>(E242/D242)*100</f>
        <v>418.78911564625849</v>
      </c>
      <c r="G242" s="3" t="s">
        <v>20</v>
      </c>
      <c r="H242" s="3">
        <v>1784</v>
      </c>
      <c r="I242" s="5">
        <f t="shared" si="3"/>
        <v>69.015695067264573</v>
      </c>
      <c r="J242" s="3" t="s">
        <v>21</v>
      </c>
      <c r="K242" s="3" t="s">
        <v>22</v>
      </c>
      <c r="L242" s="3">
        <v>1281070800</v>
      </c>
      <c r="M242" s="3">
        <v>1281157200</v>
      </c>
      <c r="N242" s="11">
        <f xml:space="preserve"> (((L242/60)/60)/24)+DATE(1970,1,1)</f>
        <v>40396.208333333336</v>
      </c>
      <c r="O242" s="10">
        <f xml:space="preserve"> (((M242/60)/60)/24)+DATE(1970,1,1)</f>
        <v>40397.208333333336</v>
      </c>
      <c r="P242" s="3" t="b">
        <v>0</v>
      </c>
      <c r="Q242" s="3" t="b">
        <v>0</v>
      </c>
      <c r="R242" s="3" t="s">
        <v>33</v>
      </c>
      <c r="S242" s="7" t="s">
        <v>18402</v>
      </c>
      <c r="T242" s="3" t="s">
        <v>18403</v>
      </c>
    </row>
    <row r="243" spans="1:20" s="3" customFormat="1" x14ac:dyDescent="0.3">
      <c r="A243" s="3">
        <v>241</v>
      </c>
      <c r="B243" s="3" t="s">
        <v>534</v>
      </c>
      <c r="C243" s="3" t="s">
        <v>535</v>
      </c>
      <c r="D243" s="3">
        <v>168500</v>
      </c>
      <c r="E243" s="3">
        <v>171729</v>
      </c>
      <c r="F243" s="14">
        <f>(E243/D243)*100</f>
        <v>101.91632047477745</v>
      </c>
      <c r="G243" s="3" t="s">
        <v>20</v>
      </c>
      <c r="H243" s="3">
        <v>1684</v>
      </c>
      <c r="I243" s="5">
        <f t="shared" si="3"/>
        <v>101.97684085510689</v>
      </c>
      <c r="J243" s="3" t="s">
        <v>26</v>
      </c>
      <c r="K243" s="3" t="s">
        <v>27</v>
      </c>
      <c r="L243" s="3">
        <v>1397365200</v>
      </c>
      <c r="M243" s="3">
        <v>1398229200</v>
      </c>
      <c r="N243" s="11">
        <f xml:space="preserve"> (((L243/60)/60)/24)+DATE(1970,1,1)</f>
        <v>41742.208333333336</v>
      </c>
      <c r="O243" s="10">
        <f xml:space="preserve"> (((M243/60)/60)/24)+DATE(1970,1,1)</f>
        <v>41752.208333333336</v>
      </c>
      <c r="P243" s="3" t="b">
        <v>0</v>
      </c>
      <c r="Q243" s="3" t="b">
        <v>1</v>
      </c>
      <c r="R243" s="3" t="s">
        <v>68</v>
      </c>
      <c r="S243" s="7" t="s">
        <v>18410</v>
      </c>
      <c r="T243" s="3" t="s">
        <v>18411</v>
      </c>
    </row>
    <row r="244" spans="1:20" s="3" customFormat="1" x14ac:dyDescent="0.3">
      <c r="A244" s="3">
        <v>242</v>
      </c>
      <c r="B244" s="3" t="s">
        <v>536</v>
      </c>
      <c r="C244" s="3" t="s">
        <v>537</v>
      </c>
      <c r="D244" s="3">
        <v>8400</v>
      </c>
      <c r="E244" s="3">
        <v>10729</v>
      </c>
      <c r="F244" s="14">
        <f>(E244/D244)*100</f>
        <v>127.72619047619047</v>
      </c>
      <c r="G244" s="3" t="s">
        <v>20</v>
      </c>
      <c r="H244" s="3">
        <v>250</v>
      </c>
      <c r="I244" s="5">
        <f t="shared" si="3"/>
        <v>42.915999999999997</v>
      </c>
      <c r="J244" s="3" t="s">
        <v>21</v>
      </c>
      <c r="K244" s="3" t="s">
        <v>22</v>
      </c>
      <c r="L244" s="3">
        <v>1494392400</v>
      </c>
      <c r="M244" s="3">
        <v>1495256400</v>
      </c>
      <c r="N244" s="11">
        <f xml:space="preserve"> (((L244/60)/60)/24)+DATE(1970,1,1)</f>
        <v>42865.208333333328</v>
      </c>
      <c r="O244" s="10">
        <f xml:space="preserve"> (((M244/60)/60)/24)+DATE(1970,1,1)</f>
        <v>42875.208333333328</v>
      </c>
      <c r="P244" s="3" t="b">
        <v>0</v>
      </c>
      <c r="Q244" s="3" t="b">
        <v>1</v>
      </c>
      <c r="R244" s="3" t="s">
        <v>23</v>
      </c>
      <c r="S244" s="7" t="s">
        <v>18398</v>
      </c>
      <c r="T244" s="3" t="s">
        <v>18399</v>
      </c>
    </row>
    <row r="245" spans="1:20" s="3" customFormat="1" x14ac:dyDescent="0.3">
      <c r="A245" s="3">
        <v>243</v>
      </c>
      <c r="B245" s="3" t="s">
        <v>538</v>
      </c>
      <c r="C245" s="3" t="s">
        <v>539</v>
      </c>
      <c r="D245" s="3">
        <v>2300</v>
      </c>
      <c r="E245" s="3">
        <v>10240</v>
      </c>
      <c r="F245" s="14">
        <f>(E245/D245)*100</f>
        <v>445.21739130434781</v>
      </c>
      <c r="G245" s="3" t="s">
        <v>20</v>
      </c>
      <c r="H245" s="3">
        <v>238</v>
      </c>
      <c r="I245" s="5">
        <f t="shared" si="3"/>
        <v>43.025210084033617</v>
      </c>
      <c r="J245" s="3" t="s">
        <v>21</v>
      </c>
      <c r="K245" s="3" t="s">
        <v>22</v>
      </c>
      <c r="L245" s="3">
        <v>1520143200</v>
      </c>
      <c r="M245" s="3">
        <v>1520402400</v>
      </c>
      <c r="N245" s="11">
        <f xml:space="preserve"> (((L245/60)/60)/24)+DATE(1970,1,1)</f>
        <v>43163.25</v>
      </c>
      <c r="O245" s="10">
        <f xml:space="preserve"> (((M245/60)/60)/24)+DATE(1970,1,1)</f>
        <v>43166.25</v>
      </c>
      <c r="P245" s="3" t="b">
        <v>0</v>
      </c>
      <c r="Q245" s="3" t="b">
        <v>0</v>
      </c>
      <c r="R245" s="3" t="s">
        <v>33</v>
      </c>
      <c r="S245" s="7" t="s">
        <v>18402</v>
      </c>
      <c r="T245" s="3" t="s">
        <v>18403</v>
      </c>
    </row>
    <row r="246" spans="1:20" s="3" customFormat="1" x14ac:dyDescent="0.3">
      <c r="A246" s="3">
        <v>244</v>
      </c>
      <c r="B246" s="3" t="s">
        <v>540</v>
      </c>
      <c r="C246" s="3" t="s">
        <v>541</v>
      </c>
      <c r="D246" s="3">
        <v>700</v>
      </c>
      <c r="E246" s="3">
        <v>3988</v>
      </c>
      <c r="F246" s="14">
        <f>(E246/D246)*100</f>
        <v>569.71428571428578</v>
      </c>
      <c r="G246" s="3" t="s">
        <v>20</v>
      </c>
      <c r="H246" s="3">
        <v>53</v>
      </c>
      <c r="I246" s="5">
        <f t="shared" si="3"/>
        <v>75.245283018867923</v>
      </c>
      <c r="J246" s="3" t="s">
        <v>21</v>
      </c>
      <c r="K246" s="3" t="s">
        <v>22</v>
      </c>
      <c r="L246" s="3">
        <v>1405314000</v>
      </c>
      <c r="M246" s="3">
        <v>1409806800</v>
      </c>
      <c r="N246" s="11">
        <f xml:space="preserve"> (((L246/60)/60)/24)+DATE(1970,1,1)</f>
        <v>41834.208333333336</v>
      </c>
      <c r="O246" s="10">
        <f xml:space="preserve"> (((M246/60)/60)/24)+DATE(1970,1,1)</f>
        <v>41886.208333333336</v>
      </c>
      <c r="P246" s="3" t="b">
        <v>0</v>
      </c>
      <c r="Q246" s="3" t="b">
        <v>0</v>
      </c>
      <c r="R246" s="3" t="s">
        <v>33</v>
      </c>
      <c r="S246" s="7" t="s">
        <v>18402</v>
      </c>
      <c r="T246" s="3" t="s">
        <v>18403</v>
      </c>
    </row>
    <row r="247" spans="1:20" s="3" customFormat="1" x14ac:dyDescent="0.3">
      <c r="A247" s="3">
        <v>245</v>
      </c>
      <c r="B247" s="3" t="s">
        <v>542</v>
      </c>
      <c r="C247" s="3" t="s">
        <v>543</v>
      </c>
      <c r="D247" s="3">
        <v>2900</v>
      </c>
      <c r="E247" s="3">
        <v>14771</v>
      </c>
      <c r="F247" s="14">
        <f>(E247/D247)*100</f>
        <v>509.34482758620686</v>
      </c>
      <c r="G247" s="3" t="s">
        <v>20</v>
      </c>
      <c r="H247" s="3">
        <v>214</v>
      </c>
      <c r="I247" s="5">
        <f t="shared" si="3"/>
        <v>69.023364485981304</v>
      </c>
      <c r="J247" s="3" t="s">
        <v>21</v>
      </c>
      <c r="K247" s="3" t="s">
        <v>22</v>
      </c>
      <c r="L247" s="3">
        <v>1396846800</v>
      </c>
      <c r="M247" s="3">
        <v>1396933200</v>
      </c>
      <c r="N247" s="11">
        <f xml:space="preserve"> (((L247/60)/60)/24)+DATE(1970,1,1)</f>
        <v>41736.208333333336</v>
      </c>
      <c r="O247" s="10">
        <f xml:space="preserve"> (((M247/60)/60)/24)+DATE(1970,1,1)</f>
        <v>41737.208333333336</v>
      </c>
      <c r="P247" s="3" t="b">
        <v>0</v>
      </c>
      <c r="Q247" s="3" t="b">
        <v>0</v>
      </c>
      <c r="R247" s="3" t="s">
        <v>33</v>
      </c>
      <c r="S247" s="7" t="s">
        <v>18402</v>
      </c>
      <c r="T247" s="3" t="s">
        <v>18403</v>
      </c>
    </row>
    <row r="248" spans="1:20" s="3" customFormat="1" x14ac:dyDescent="0.3">
      <c r="A248" s="3">
        <v>246</v>
      </c>
      <c r="B248" s="3" t="s">
        <v>544</v>
      </c>
      <c r="C248" s="3" t="s">
        <v>545</v>
      </c>
      <c r="D248" s="3">
        <v>4500</v>
      </c>
      <c r="E248" s="3">
        <v>14649</v>
      </c>
      <c r="F248" s="14">
        <f>(E248/D248)*100</f>
        <v>325.5333333333333</v>
      </c>
      <c r="G248" s="3" t="s">
        <v>20</v>
      </c>
      <c r="H248" s="3">
        <v>222</v>
      </c>
      <c r="I248" s="5">
        <f t="shared" si="3"/>
        <v>65.986486486486484</v>
      </c>
      <c r="J248" s="3" t="s">
        <v>21</v>
      </c>
      <c r="K248" s="3" t="s">
        <v>22</v>
      </c>
      <c r="L248" s="3">
        <v>1375678800</v>
      </c>
      <c r="M248" s="3">
        <v>1376024400</v>
      </c>
      <c r="N248" s="11">
        <f xml:space="preserve"> (((L248/60)/60)/24)+DATE(1970,1,1)</f>
        <v>41491.208333333336</v>
      </c>
      <c r="O248" s="10">
        <f xml:space="preserve"> (((M248/60)/60)/24)+DATE(1970,1,1)</f>
        <v>41495.208333333336</v>
      </c>
      <c r="P248" s="3" t="b">
        <v>0</v>
      </c>
      <c r="Q248" s="3" t="b">
        <v>0</v>
      </c>
      <c r="R248" s="3" t="s">
        <v>28</v>
      </c>
      <c r="S248" s="7" t="s">
        <v>18400</v>
      </c>
      <c r="T248" s="3" t="s">
        <v>18401</v>
      </c>
    </row>
    <row r="249" spans="1:20" s="3" customFormat="1" x14ac:dyDescent="0.3">
      <c r="A249" s="3">
        <v>247</v>
      </c>
      <c r="B249" s="3" t="s">
        <v>546</v>
      </c>
      <c r="C249" s="3" t="s">
        <v>547</v>
      </c>
      <c r="D249" s="3">
        <v>19800</v>
      </c>
      <c r="E249" s="3">
        <v>184658</v>
      </c>
      <c r="F249" s="14">
        <f>(E249/D249)*100</f>
        <v>932.61616161616166</v>
      </c>
      <c r="G249" s="3" t="s">
        <v>20</v>
      </c>
      <c r="H249" s="3">
        <v>1884</v>
      </c>
      <c r="I249" s="5">
        <f t="shared" si="3"/>
        <v>98.013800424628457</v>
      </c>
      <c r="J249" s="3" t="s">
        <v>21</v>
      </c>
      <c r="K249" s="3" t="s">
        <v>22</v>
      </c>
      <c r="L249" s="3">
        <v>1482386400</v>
      </c>
      <c r="M249" s="3">
        <v>1483682400</v>
      </c>
      <c r="N249" s="11">
        <f xml:space="preserve"> (((L249/60)/60)/24)+DATE(1970,1,1)</f>
        <v>42726.25</v>
      </c>
      <c r="O249" s="10">
        <f xml:space="preserve"> (((M249/60)/60)/24)+DATE(1970,1,1)</f>
        <v>42741.25</v>
      </c>
      <c r="P249" s="3" t="b">
        <v>0</v>
      </c>
      <c r="Q249" s="3" t="b">
        <v>1</v>
      </c>
      <c r="R249" s="3" t="s">
        <v>119</v>
      </c>
      <c r="S249" s="7" t="s">
        <v>18410</v>
      </c>
      <c r="T249" s="3" t="s">
        <v>18416</v>
      </c>
    </row>
    <row r="250" spans="1:20" s="3" customFormat="1" x14ac:dyDescent="0.3">
      <c r="A250" s="3">
        <v>248</v>
      </c>
      <c r="B250" s="3" t="s">
        <v>548</v>
      </c>
      <c r="C250" s="3" t="s">
        <v>549</v>
      </c>
      <c r="D250" s="3">
        <v>6200</v>
      </c>
      <c r="E250" s="3">
        <v>13103</v>
      </c>
      <c r="F250" s="14">
        <f>(E250/D250)*100</f>
        <v>211.33870967741933</v>
      </c>
      <c r="G250" s="3" t="s">
        <v>20</v>
      </c>
      <c r="H250" s="3">
        <v>218</v>
      </c>
      <c r="I250" s="5">
        <f t="shared" si="3"/>
        <v>60.105504587155963</v>
      </c>
      <c r="J250" s="3" t="s">
        <v>26</v>
      </c>
      <c r="K250" s="3" t="s">
        <v>27</v>
      </c>
      <c r="L250" s="3">
        <v>1420005600</v>
      </c>
      <c r="M250" s="3">
        <v>1420437600</v>
      </c>
      <c r="N250" s="11">
        <f xml:space="preserve"> (((L250/60)/60)/24)+DATE(1970,1,1)</f>
        <v>42004.25</v>
      </c>
      <c r="O250" s="10">
        <f xml:space="preserve"> (((M250/60)/60)/24)+DATE(1970,1,1)</f>
        <v>42009.25</v>
      </c>
      <c r="P250" s="3" t="b">
        <v>0</v>
      </c>
      <c r="Q250" s="3" t="b">
        <v>0</v>
      </c>
      <c r="R250" s="3" t="s">
        <v>292</v>
      </c>
      <c r="S250" s="7" t="s">
        <v>18413</v>
      </c>
      <c r="T250" s="3" t="s">
        <v>18424</v>
      </c>
    </row>
    <row r="251" spans="1:20" s="3" customFormat="1" x14ac:dyDescent="0.3">
      <c r="A251" s="3">
        <v>249</v>
      </c>
      <c r="B251" s="3" t="s">
        <v>550</v>
      </c>
      <c r="C251" s="3" t="s">
        <v>551</v>
      </c>
      <c r="D251" s="3">
        <v>61500</v>
      </c>
      <c r="E251" s="3">
        <v>168095</v>
      </c>
      <c r="F251" s="14">
        <f>(E251/D251)*100</f>
        <v>273.32520325203251</v>
      </c>
      <c r="G251" s="3" t="s">
        <v>20</v>
      </c>
      <c r="H251" s="3">
        <v>6465</v>
      </c>
      <c r="I251" s="5">
        <f t="shared" si="3"/>
        <v>26.000773395204948</v>
      </c>
      <c r="J251" s="3" t="s">
        <v>21</v>
      </c>
      <c r="K251" s="3" t="s">
        <v>22</v>
      </c>
      <c r="L251" s="3">
        <v>1420178400</v>
      </c>
      <c r="M251" s="3">
        <v>1420783200</v>
      </c>
      <c r="N251" s="11">
        <f xml:space="preserve"> (((L251/60)/60)/24)+DATE(1970,1,1)</f>
        <v>42006.25</v>
      </c>
      <c r="O251" s="10">
        <f xml:space="preserve"> (((M251/60)/60)/24)+DATE(1970,1,1)</f>
        <v>42013.25</v>
      </c>
      <c r="P251" s="3" t="b">
        <v>0</v>
      </c>
      <c r="Q251" s="3" t="b">
        <v>0</v>
      </c>
      <c r="R251" s="3" t="s">
        <v>206</v>
      </c>
      <c r="S251" s="7" t="s">
        <v>18410</v>
      </c>
      <c r="T251" s="3" t="s">
        <v>18422</v>
      </c>
    </row>
    <row r="252" spans="1:20" s="3" customFormat="1" x14ac:dyDescent="0.3">
      <c r="A252" s="3">
        <v>250</v>
      </c>
      <c r="B252" s="3" t="s">
        <v>552</v>
      </c>
      <c r="C252" s="3" t="s">
        <v>553</v>
      </c>
      <c r="D252" s="3">
        <v>100</v>
      </c>
      <c r="E252" s="3">
        <v>3</v>
      </c>
      <c r="F252" s="14">
        <f>(E252/D252)*100</f>
        <v>3</v>
      </c>
      <c r="G252" s="3" t="s">
        <v>14</v>
      </c>
      <c r="H252" s="3">
        <v>1</v>
      </c>
      <c r="I252" s="5">
        <f t="shared" si="3"/>
        <v>3</v>
      </c>
      <c r="J252" s="3" t="s">
        <v>21</v>
      </c>
      <c r="K252" s="3" t="s">
        <v>22</v>
      </c>
      <c r="L252" s="3">
        <v>1264399200</v>
      </c>
      <c r="M252" s="3">
        <v>1267423200</v>
      </c>
      <c r="N252" s="11">
        <f xml:space="preserve"> (((L252/60)/60)/24)+DATE(1970,1,1)</f>
        <v>40203.25</v>
      </c>
      <c r="O252" s="10">
        <f xml:space="preserve"> (((M252/60)/60)/24)+DATE(1970,1,1)</f>
        <v>40238.25</v>
      </c>
      <c r="P252" s="3" t="b">
        <v>0</v>
      </c>
      <c r="Q252" s="3" t="b">
        <v>0</v>
      </c>
      <c r="R252" s="3" t="s">
        <v>23</v>
      </c>
      <c r="S252" s="7" t="s">
        <v>18398</v>
      </c>
      <c r="T252" s="3" t="s">
        <v>18399</v>
      </c>
    </row>
    <row r="253" spans="1:20" s="3" customFormat="1" x14ac:dyDescent="0.3">
      <c r="A253" s="3">
        <v>251</v>
      </c>
      <c r="B253" s="3" t="s">
        <v>554</v>
      </c>
      <c r="C253" s="3" t="s">
        <v>555</v>
      </c>
      <c r="D253" s="3">
        <v>7100</v>
      </c>
      <c r="E253" s="3">
        <v>3840</v>
      </c>
      <c r="F253" s="14">
        <f>(E253/D253)*100</f>
        <v>54.084507042253513</v>
      </c>
      <c r="G253" s="3" t="s">
        <v>14</v>
      </c>
      <c r="H253" s="3">
        <v>101</v>
      </c>
      <c r="I253" s="5">
        <f t="shared" si="3"/>
        <v>38.019801980198018</v>
      </c>
      <c r="J253" s="3" t="s">
        <v>21</v>
      </c>
      <c r="K253" s="3" t="s">
        <v>22</v>
      </c>
      <c r="L253" s="3">
        <v>1355032800</v>
      </c>
      <c r="M253" s="3">
        <v>1355205600</v>
      </c>
      <c r="N253" s="11">
        <f xml:space="preserve"> (((L253/60)/60)/24)+DATE(1970,1,1)</f>
        <v>41252.25</v>
      </c>
      <c r="O253" s="10">
        <f xml:space="preserve"> (((M253/60)/60)/24)+DATE(1970,1,1)</f>
        <v>41254.25</v>
      </c>
      <c r="P253" s="3" t="b">
        <v>0</v>
      </c>
      <c r="Q253" s="3" t="b">
        <v>0</v>
      </c>
      <c r="R253" s="3" t="s">
        <v>33</v>
      </c>
      <c r="S253" s="7" t="s">
        <v>18402</v>
      </c>
      <c r="T253" s="3" t="s">
        <v>18403</v>
      </c>
    </row>
    <row r="254" spans="1:20" s="3" customFormat="1" x14ac:dyDescent="0.3">
      <c r="A254" s="3">
        <v>252</v>
      </c>
      <c r="B254" s="3" t="s">
        <v>556</v>
      </c>
      <c r="C254" s="3" t="s">
        <v>557</v>
      </c>
      <c r="D254" s="3">
        <v>1000</v>
      </c>
      <c r="E254" s="3">
        <v>6263</v>
      </c>
      <c r="F254" s="14">
        <f>(E254/D254)*100</f>
        <v>626.29999999999995</v>
      </c>
      <c r="G254" s="3" t="s">
        <v>20</v>
      </c>
      <c r="H254" s="3">
        <v>59</v>
      </c>
      <c r="I254" s="5">
        <f t="shared" si="3"/>
        <v>106.15254237288136</v>
      </c>
      <c r="J254" s="3" t="s">
        <v>21</v>
      </c>
      <c r="K254" s="3" t="s">
        <v>22</v>
      </c>
      <c r="L254" s="3">
        <v>1382677200</v>
      </c>
      <c r="M254" s="3">
        <v>1383109200</v>
      </c>
      <c r="N254" s="11">
        <f xml:space="preserve"> (((L254/60)/60)/24)+DATE(1970,1,1)</f>
        <v>41572.208333333336</v>
      </c>
      <c r="O254" s="10">
        <f xml:space="preserve"> (((M254/60)/60)/24)+DATE(1970,1,1)</f>
        <v>41577.208333333336</v>
      </c>
      <c r="P254" s="3" t="b">
        <v>0</v>
      </c>
      <c r="Q254" s="3" t="b">
        <v>0</v>
      </c>
      <c r="R254" s="3" t="s">
        <v>33</v>
      </c>
      <c r="S254" s="7" t="s">
        <v>18402</v>
      </c>
      <c r="T254" s="3" t="s">
        <v>18403</v>
      </c>
    </row>
    <row r="255" spans="1:20" s="3" customFormat="1" x14ac:dyDescent="0.3">
      <c r="A255" s="3">
        <v>253</v>
      </c>
      <c r="B255" s="3" t="s">
        <v>558</v>
      </c>
      <c r="C255" s="3" t="s">
        <v>559</v>
      </c>
      <c r="D255" s="3">
        <v>121500</v>
      </c>
      <c r="E255" s="3">
        <v>108161</v>
      </c>
      <c r="F255" s="14">
        <f>(E255/D255)*100</f>
        <v>89.021399176954731</v>
      </c>
      <c r="G255" s="3" t="s">
        <v>14</v>
      </c>
      <c r="H255" s="3">
        <v>1335</v>
      </c>
      <c r="I255" s="5">
        <f t="shared" si="3"/>
        <v>81.019475655430711</v>
      </c>
      <c r="J255" s="3" t="s">
        <v>15</v>
      </c>
      <c r="K255" s="3" t="s">
        <v>16</v>
      </c>
      <c r="L255" s="3">
        <v>1302238800</v>
      </c>
      <c r="M255" s="3">
        <v>1303275600</v>
      </c>
      <c r="N255" s="11">
        <f xml:space="preserve"> (((L255/60)/60)/24)+DATE(1970,1,1)</f>
        <v>40641.208333333336</v>
      </c>
      <c r="O255" s="10">
        <f xml:space="preserve"> (((M255/60)/60)/24)+DATE(1970,1,1)</f>
        <v>40653.208333333336</v>
      </c>
      <c r="P255" s="3" t="b">
        <v>0</v>
      </c>
      <c r="Q255" s="3" t="b">
        <v>0</v>
      </c>
      <c r="R255" s="3" t="s">
        <v>53</v>
      </c>
      <c r="S255" s="7" t="s">
        <v>18404</v>
      </c>
      <c r="T255" s="3" t="s">
        <v>18407</v>
      </c>
    </row>
    <row r="256" spans="1:20" s="3" customFormat="1" x14ac:dyDescent="0.3">
      <c r="A256" s="3">
        <v>254</v>
      </c>
      <c r="B256" s="3" t="s">
        <v>560</v>
      </c>
      <c r="C256" s="3" t="s">
        <v>561</v>
      </c>
      <c r="D256" s="3">
        <v>4600</v>
      </c>
      <c r="E256" s="3">
        <v>8505</v>
      </c>
      <c r="F256" s="14">
        <f>(E256/D256)*100</f>
        <v>184.89130434782609</v>
      </c>
      <c r="G256" s="3" t="s">
        <v>20</v>
      </c>
      <c r="H256" s="3">
        <v>88</v>
      </c>
      <c r="I256" s="5">
        <f t="shared" si="3"/>
        <v>96.647727272727266</v>
      </c>
      <c r="J256" s="3" t="s">
        <v>21</v>
      </c>
      <c r="K256" s="3" t="s">
        <v>22</v>
      </c>
      <c r="L256" s="3">
        <v>1487656800</v>
      </c>
      <c r="M256" s="3">
        <v>1487829600</v>
      </c>
      <c r="N256" s="11">
        <f xml:space="preserve"> (((L256/60)/60)/24)+DATE(1970,1,1)</f>
        <v>42787.25</v>
      </c>
      <c r="O256" s="10">
        <f xml:space="preserve"> (((M256/60)/60)/24)+DATE(1970,1,1)</f>
        <v>42789.25</v>
      </c>
      <c r="P256" s="3" t="b">
        <v>0</v>
      </c>
      <c r="Q256" s="3" t="b">
        <v>0</v>
      </c>
      <c r="R256" s="3" t="s">
        <v>68</v>
      </c>
      <c r="S256" s="7" t="s">
        <v>18410</v>
      </c>
      <c r="T256" s="3" t="s">
        <v>18411</v>
      </c>
    </row>
    <row r="257" spans="1:20" s="3" customFormat="1" x14ac:dyDescent="0.3">
      <c r="A257" s="3">
        <v>255</v>
      </c>
      <c r="B257" s="3" t="s">
        <v>562</v>
      </c>
      <c r="C257" s="3" t="s">
        <v>563</v>
      </c>
      <c r="D257" s="3">
        <v>80500</v>
      </c>
      <c r="E257" s="3">
        <v>96735</v>
      </c>
      <c r="F257" s="14">
        <f>(E257/D257)*100</f>
        <v>120.16770186335404</v>
      </c>
      <c r="G257" s="3" t="s">
        <v>20</v>
      </c>
      <c r="H257" s="3">
        <v>1697</v>
      </c>
      <c r="I257" s="5">
        <f t="shared" si="3"/>
        <v>57.003535651149086</v>
      </c>
      <c r="J257" s="3" t="s">
        <v>21</v>
      </c>
      <c r="K257" s="3" t="s">
        <v>22</v>
      </c>
      <c r="L257" s="3">
        <v>1297836000</v>
      </c>
      <c r="M257" s="3">
        <v>1298268000</v>
      </c>
      <c r="N257" s="11">
        <f xml:space="preserve"> (((L257/60)/60)/24)+DATE(1970,1,1)</f>
        <v>40590.25</v>
      </c>
      <c r="O257" s="10">
        <f xml:space="preserve"> (((M257/60)/60)/24)+DATE(1970,1,1)</f>
        <v>40595.25</v>
      </c>
      <c r="P257" s="3" t="b">
        <v>0</v>
      </c>
      <c r="Q257" s="3" t="b">
        <v>1</v>
      </c>
      <c r="R257" s="3" t="s">
        <v>23</v>
      </c>
      <c r="S257" s="7" t="s">
        <v>18398</v>
      </c>
      <c r="T257" s="3" t="s">
        <v>18399</v>
      </c>
    </row>
    <row r="258" spans="1:20" s="3" customFormat="1" x14ac:dyDescent="0.3">
      <c r="A258" s="3">
        <v>256</v>
      </c>
      <c r="B258" s="3" t="s">
        <v>564</v>
      </c>
      <c r="C258" s="3" t="s">
        <v>565</v>
      </c>
      <c r="D258" s="3">
        <v>4100</v>
      </c>
      <c r="E258" s="3">
        <v>959</v>
      </c>
      <c r="F258" s="14">
        <f>(E258/D258)*100</f>
        <v>23.390243902439025</v>
      </c>
      <c r="G258" s="3" t="s">
        <v>14</v>
      </c>
      <c r="H258" s="3">
        <v>15</v>
      </c>
      <c r="I258" s="5">
        <f t="shared" si="3"/>
        <v>63.93333333333333</v>
      </c>
      <c r="J258" s="3" t="s">
        <v>40</v>
      </c>
      <c r="K258" s="3" t="s">
        <v>41</v>
      </c>
      <c r="L258" s="3">
        <v>1453615200</v>
      </c>
      <c r="M258" s="3">
        <v>1456812000</v>
      </c>
      <c r="N258" s="11">
        <f xml:space="preserve"> (((L258/60)/60)/24)+DATE(1970,1,1)</f>
        <v>42393.25</v>
      </c>
      <c r="O258" s="10">
        <f xml:space="preserve"> (((M258/60)/60)/24)+DATE(1970,1,1)</f>
        <v>42430.25</v>
      </c>
      <c r="P258" s="3" t="b">
        <v>0</v>
      </c>
      <c r="Q258" s="3" t="b">
        <v>0</v>
      </c>
      <c r="R258" s="3" t="s">
        <v>23</v>
      </c>
      <c r="S258" s="7" t="s">
        <v>18398</v>
      </c>
      <c r="T258" s="3" t="s">
        <v>18399</v>
      </c>
    </row>
    <row r="259" spans="1:20" s="3" customFormat="1" x14ac:dyDescent="0.3">
      <c r="A259" s="3">
        <v>257</v>
      </c>
      <c r="B259" s="3" t="s">
        <v>566</v>
      </c>
      <c r="C259" s="3" t="s">
        <v>567</v>
      </c>
      <c r="D259" s="3">
        <v>5700</v>
      </c>
      <c r="E259" s="3">
        <v>8322</v>
      </c>
      <c r="F259" s="14">
        <f>(E259/D259)*100</f>
        <v>146</v>
      </c>
      <c r="G259" s="3" t="s">
        <v>20</v>
      </c>
      <c r="H259" s="3">
        <v>92</v>
      </c>
      <c r="I259" s="5">
        <f t="shared" ref="I259:I322" si="4">IFERROR(E259/H259,0)</f>
        <v>90.456521739130437</v>
      </c>
      <c r="J259" s="3" t="s">
        <v>21</v>
      </c>
      <c r="K259" s="3" t="s">
        <v>22</v>
      </c>
      <c r="L259" s="3">
        <v>1362463200</v>
      </c>
      <c r="M259" s="3">
        <v>1363669200</v>
      </c>
      <c r="N259" s="11">
        <f xml:space="preserve"> (((L259/60)/60)/24)+DATE(1970,1,1)</f>
        <v>41338.25</v>
      </c>
      <c r="O259" s="10">
        <f xml:space="preserve"> (((M259/60)/60)/24)+DATE(1970,1,1)</f>
        <v>41352.208333333336</v>
      </c>
      <c r="P259" s="3" t="b">
        <v>0</v>
      </c>
      <c r="Q259" s="3" t="b">
        <v>0</v>
      </c>
      <c r="R259" s="3" t="s">
        <v>33</v>
      </c>
      <c r="S259" s="7" t="s">
        <v>18402</v>
      </c>
      <c r="T259" s="3" t="s">
        <v>18403</v>
      </c>
    </row>
    <row r="260" spans="1:20" s="3" customFormat="1" x14ac:dyDescent="0.3">
      <c r="A260" s="3">
        <v>258</v>
      </c>
      <c r="B260" s="3" t="s">
        <v>568</v>
      </c>
      <c r="C260" s="3" t="s">
        <v>569</v>
      </c>
      <c r="D260" s="3">
        <v>5000</v>
      </c>
      <c r="E260" s="3">
        <v>13424</v>
      </c>
      <c r="F260" s="14">
        <f>(E260/D260)*100</f>
        <v>268.48</v>
      </c>
      <c r="G260" s="3" t="s">
        <v>20</v>
      </c>
      <c r="H260" s="3">
        <v>186</v>
      </c>
      <c r="I260" s="5">
        <f t="shared" si="4"/>
        <v>72.172043010752688</v>
      </c>
      <c r="J260" s="3" t="s">
        <v>21</v>
      </c>
      <c r="K260" s="3" t="s">
        <v>22</v>
      </c>
      <c r="L260" s="3">
        <v>1481176800</v>
      </c>
      <c r="M260" s="3">
        <v>1482904800</v>
      </c>
      <c r="N260" s="11">
        <f xml:space="preserve"> (((L260/60)/60)/24)+DATE(1970,1,1)</f>
        <v>42712.25</v>
      </c>
      <c r="O260" s="10">
        <f xml:space="preserve"> (((M260/60)/60)/24)+DATE(1970,1,1)</f>
        <v>42732.25</v>
      </c>
      <c r="P260" s="3" t="b">
        <v>0</v>
      </c>
      <c r="Q260" s="3" t="b">
        <v>1</v>
      </c>
      <c r="R260" s="3" t="s">
        <v>33</v>
      </c>
      <c r="S260" s="7" t="s">
        <v>18402</v>
      </c>
      <c r="T260" s="3" t="s">
        <v>18403</v>
      </c>
    </row>
    <row r="261" spans="1:20" s="3" customFormat="1" x14ac:dyDescent="0.3">
      <c r="A261" s="3">
        <v>259</v>
      </c>
      <c r="B261" s="3" t="s">
        <v>570</v>
      </c>
      <c r="C261" s="3" t="s">
        <v>571</v>
      </c>
      <c r="D261" s="3">
        <v>1800</v>
      </c>
      <c r="E261" s="3">
        <v>10755</v>
      </c>
      <c r="F261" s="14">
        <f>(E261/D261)*100</f>
        <v>597.5</v>
      </c>
      <c r="G261" s="3" t="s">
        <v>20</v>
      </c>
      <c r="H261" s="3">
        <v>138</v>
      </c>
      <c r="I261" s="5">
        <f t="shared" si="4"/>
        <v>77.934782608695656</v>
      </c>
      <c r="J261" s="3" t="s">
        <v>21</v>
      </c>
      <c r="K261" s="3" t="s">
        <v>22</v>
      </c>
      <c r="L261" s="3">
        <v>1354946400</v>
      </c>
      <c r="M261" s="3">
        <v>1356588000</v>
      </c>
      <c r="N261" s="11">
        <f xml:space="preserve"> (((L261/60)/60)/24)+DATE(1970,1,1)</f>
        <v>41251.25</v>
      </c>
      <c r="O261" s="10">
        <f xml:space="preserve"> (((M261/60)/60)/24)+DATE(1970,1,1)</f>
        <v>41270.25</v>
      </c>
      <c r="P261" s="3" t="b">
        <v>1</v>
      </c>
      <c r="Q261" s="3" t="b">
        <v>0</v>
      </c>
      <c r="R261" s="3" t="s">
        <v>122</v>
      </c>
      <c r="S261" s="7" t="s">
        <v>18417</v>
      </c>
      <c r="T261" s="3" t="s">
        <v>18418</v>
      </c>
    </row>
    <row r="262" spans="1:20" s="3" customFormat="1" x14ac:dyDescent="0.3">
      <c r="A262" s="3">
        <v>260</v>
      </c>
      <c r="B262" s="3" t="s">
        <v>572</v>
      </c>
      <c r="C262" s="3" t="s">
        <v>573</v>
      </c>
      <c r="D262" s="3">
        <v>6300</v>
      </c>
      <c r="E262" s="3">
        <v>9935</v>
      </c>
      <c r="F262" s="14">
        <f>(E262/D262)*100</f>
        <v>157.69841269841268</v>
      </c>
      <c r="G262" s="3" t="s">
        <v>20</v>
      </c>
      <c r="H262" s="3">
        <v>261</v>
      </c>
      <c r="I262" s="5">
        <f t="shared" si="4"/>
        <v>38.065134099616856</v>
      </c>
      <c r="J262" s="3" t="s">
        <v>21</v>
      </c>
      <c r="K262" s="3" t="s">
        <v>22</v>
      </c>
      <c r="L262" s="3">
        <v>1348808400</v>
      </c>
      <c r="M262" s="3">
        <v>1349845200</v>
      </c>
      <c r="N262" s="11">
        <f xml:space="preserve"> (((L262/60)/60)/24)+DATE(1970,1,1)</f>
        <v>41180.208333333336</v>
      </c>
      <c r="O262" s="10">
        <f xml:space="preserve"> (((M262/60)/60)/24)+DATE(1970,1,1)</f>
        <v>41192.208333333336</v>
      </c>
      <c r="P262" s="3" t="b">
        <v>0</v>
      </c>
      <c r="Q262" s="3" t="b">
        <v>0</v>
      </c>
      <c r="R262" s="3" t="s">
        <v>23</v>
      </c>
      <c r="S262" s="7" t="s">
        <v>18398</v>
      </c>
      <c r="T262" s="3" t="s">
        <v>18399</v>
      </c>
    </row>
    <row r="263" spans="1:20" s="3" customFormat="1" x14ac:dyDescent="0.3">
      <c r="A263" s="3">
        <v>261</v>
      </c>
      <c r="B263" s="3" t="s">
        <v>574</v>
      </c>
      <c r="C263" s="3" t="s">
        <v>575</v>
      </c>
      <c r="D263" s="3">
        <v>84300</v>
      </c>
      <c r="E263" s="3">
        <v>26303</v>
      </c>
      <c r="F263" s="14">
        <f>(E263/D263)*100</f>
        <v>31.201660735468568</v>
      </c>
      <c r="G263" s="3" t="s">
        <v>14</v>
      </c>
      <c r="H263" s="3">
        <v>454</v>
      </c>
      <c r="I263" s="5">
        <f t="shared" si="4"/>
        <v>57.936123348017624</v>
      </c>
      <c r="J263" s="3" t="s">
        <v>21</v>
      </c>
      <c r="K263" s="3" t="s">
        <v>22</v>
      </c>
      <c r="L263" s="3">
        <v>1282712400</v>
      </c>
      <c r="M263" s="3">
        <v>1283058000</v>
      </c>
      <c r="N263" s="11">
        <f xml:space="preserve"> (((L263/60)/60)/24)+DATE(1970,1,1)</f>
        <v>40415.208333333336</v>
      </c>
      <c r="O263" s="10">
        <f xml:space="preserve"> (((M263/60)/60)/24)+DATE(1970,1,1)</f>
        <v>40419.208333333336</v>
      </c>
      <c r="P263" s="3" t="b">
        <v>0</v>
      </c>
      <c r="Q263" s="3" t="b">
        <v>1</v>
      </c>
      <c r="R263" s="3" t="s">
        <v>23</v>
      </c>
      <c r="S263" s="7" t="s">
        <v>18398</v>
      </c>
      <c r="T263" s="3" t="s">
        <v>18399</v>
      </c>
    </row>
    <row r="264" spans="1:20" s="3" customFormat="1" x14ac:dyDescent="0.3">
      <c r="A264" s="3">
        <v>262</v>
      </c>
      <c r="B264" s="3" t="s">
        <v>576</v>
      </c>
      <c r="C264" s="3" t="s">
        <v>577</v>
      </c>
      <c r="D264" s="3">
        <v>1700</v>
      </c>
      <c r="E264" s="3">
        <v>5328</v>
      </c>
      <c r="F264" s="14">
        <f>(E264/D264)*100</f>
        <v>313.41176470588238</v>
      </c>
      <c r="G264" s="3" t="s">
        <v>20</v>
      </c>
      <c r="H264" s="3">
        <v>107</v>
      </c>
      <c r="I264" s="5">
        <f t="shared" si="4"/>
        <v>49.794392523364486</v>
      </c>
      <c r="J264" s="3" t="s">
        <v>21</v>
      </c>
      <c r="K264" s="3" t="s">
        <v>22</v>
      </c>
      <c r="L264" s="3">
        <v>1301979600</v>
      </c>
      <c r="M264" s="3">
        <v>1304226000</v>
      </c>
      <c r="N264" s="11">
        <f xml:space="preserve"> (((L264/60)/60)/24)+DATE(1970,1,1)</f>
        <v>40638.208333333336</v>
      </c>
      <c r="O264" s="10">
        <f xml:space="preserve"> (((M264/60)/60)/24)+DATE(1970,1,1)</f>
        <v>40664.208333333336</v>
      </c>
      <c r="P264" s="3" t="b">
        <v>0</v>
      </c>
      <c r="Q264" s="3" t="b">
        <v>1</v>
      </c>
      <c r="R264" s="3" t="s">
        <v>60</v>
      </c>
      <c r="S264" s="7" t="s">
        <v>18398</v>
      </c>
      <c r="T264" s="3" t="s">
        <v>18408</v>
      </c>
    </row>
    <row r="265" spans="1:20" s="3" customFormat="1" x14ac:dyDescent="0.3">
      <c r="A265" s="3">
        <v>263</v>
      </c>
      <c r="B265" s="3" t="s">
        <v>578</v>
      </c>
      <c r="C265" s="3" t="s">
        <v>579</v>
      </c>
      <c r="D265" s="3">
        <v>2900</v>
      </c>
      <c r="E265" s="3">
        <v>10756</v>
      </c>
      <c r="F265" s="14">
        <f>(E265/D265)*100</f>
        <v>370.89655172413791</v>
      </c>
      <c r="G265" s="3" t="s">
        <v>20</v>
      </c>
      <c r="H265" s="3">
        <v>199</v>
      </c>
      <c r="I265" s="5">
        <f t="shared" si="4"/>
        <v>54.050251256281406</v>
      </c>
      <c r="J265" s="3" t="s">
        <v>21</v>
      </c>
      <c r="K265" s="3" t="s">
        <v>22</v>
      </c>
      <c r="L265" s="3">
        <v>1263016800</v>
      </c>
      <c r="M265" s="3">
        <v>1263016800</v>
      </c>
      <c r="N265" s="11">
        <f xml:space="preserve"> (((L265/60)/60)/24)+DATE(1970,1,1)</f>
        <v>40187.25</v>
      </c>
      <c r="O265" s="10">
        <f xml:space="preserve"> (((M265/60)/60)/24)+DATE(1970,1,1)</f>
        <v>40187.25</v>
      </c>
      <c r="P265" s="3" t="b">
        <v>0</v>
      </c>
      <c r="Q265" s="3" t="b">
        <v>0</v>
      </c>
      <c r="R265" s="3" t="s">
        <v>122</v>
      </c>
      <c r="S265" s="7" t="s">
        <v>18417</v>
      </c>
      <c r="T265" s="3" t="s">
        <v>18418</v>
      </c>
    </row>
    <row r="266" spans="1:20" s="3" customFormat="1" x14ac:dyDescent="0.3">
      <c r="A266" s="3">
        <v>264</v>
      </c>
      <c r="B266" s="3" t="s">
        <v>580</v>
      </c>
      <c r="C266" s="3" t="s">
        <v>581</v>
      </c>
      <c r="D266" s="3">
        <v>45600</v>
      </c>
      <c r="E266" s="3">
        <v>165375</v>
      </c>
      <c r="F266" s="14">
        <f>(E266/D266)*100</f>
        <v>362.66447368421052</v>
      </c>
      <c r="G266" s="3" t="s">
        <v>20</v>
      </c>
      <c r="H266" s="3">
        <v>5512</v>
      </c>
      <c r="I266" s="5">
        <f t="shared" si="4"/>
        <v>30.002721335268504</v>
      </c>
      <c r="J266" s="3" t="s">
        <v>21</v>
      </c>
      <c r="K266" s="3" t="s">
        <v>22</v>
      </c>
      <c r="L266" s="3">
        <v>1360648800</v>
      </c>
      <c r="M266" s="3">
        <v>1362031200</v>
      </c>
      <c r="N266" s="11">
        <f xml:space="preserve"> (((L266/60)/60)/24)+DATE(1970,1,1)</f>
        <v>41317.25</v>
      </c>
      <c r="O266" s="10">
        <f xml:space="preserve"> (((M266/60)/60)/24)+DATE(1970,1,1)</f>
        <v>41333.25</v>
      </c>
      <c r="P266" s="3" t="b">
        <v>0</v>
      </c>
      <c r="Q266" s="3" t="b">
        <v>0</v>
      </c>
      <c r="R266" s="3" t="s">
        <v>33</v>
      </c>
      <c r="S266" s="7" t="s">
        <v>18402</v>
      </c>
      <c r="T266" s="3" t="s">
        <v>18403</v>
      </c>
    </row>
    <row r="267" spans="1:20" s="3" customFormat="1" x14ac:dyDescent="0.3">
      <c r="A267" s="3">
        <v>265</v>
      </c>
      <c r="B267" s="3" t="s">
        <v>582</v>
      </c>
      <c r="C267" s="3" t="s">
        <v>583</v>
      </c>
      <c r="D267" s="3">
        <v>4900</v>
      </c>
      <c r="E267" s="3">
        <v>6031</v>
      </c>
      <c r="F267" s="14">
        <f>(E267/D267)*100</f>
        <v>123.08163265306122</v>
      </c>
      <c r="G267" s="3" t="s">
        <v>20</v>
      </c>
      <c r="H267" s="3">
        <v>86</v>
      </c>
      <c r="I267" s="5">
        <f t="shared" si="4"/>
        <v>70.127906976744185</v>
      </c>
      <c r="J267" s="3" t="s">
        <v>21</v>
      </c>
      <c r="K267" s="3" t="s">
        <v>22</v>
      </c>
      <c r="L267" s="3">
        <v>1451800800</v>
      </c>
      <c r="M267" s="3">
        <v>1455602400</v>
      </c>
      <c r="N267" s="11">
        <f xml:space="preserve"> (((L267/60)/60)/24)+DATE(1970,1,1)</f>
        <v>42372.25</v>
      </c>
      <c r="O267" s="10">
        <f xml:space="preserve"> (((M267/60)/60)/24)+DATE(1970,1,1)</f>
        <v>42416.25</v>
      </c>
      <c r="P267" s="3" t="b">
        <v>0</v>
      </c>
      <c r="Q267" s="3" t="b">
        <v>0</v>
      </c>
      <c r="R267" s="3" t="s">
        <v>33</v>
      </c>
      <c r="S267" s="7" t="s">
        <v>18402</v>
      </c>
      <c r="T267" s="3" t="s">
        <v>18403</v>
      </c>
    </row>
    <row r="268" spans="1:20" s="3" customFormat="1" x14ac:dyDescent="0.3">
      <c r="A268" s="3">
        <v>266</v>
      </c>
      <c r="B268" s="3" t="s">
        <v>584</v>
      </c>
      <c r="C268" s="3" t="s">
        <v>585</v>
      </c>
      <c r="D268" s="3">
        <v>111900</v>
      </c>
      <c r="E268" s="3">
        <v>85902</v>
      </c>
      <c r="F268" s="14">
        <f>(E268/D268)*100</f>
        <v>76.766756032171585</v>
      </c>
      <c r="G268" s="3" t="s">
        <v>14</v>
      </c>
      <c r="H268" s="3">
        <v>3182</v>
      </c>
      <c r="I268" s="5">
        <f t="shared" si="4"/>
        <v>26.996228786926462</v>
      </c>
      <c r="J268" s="3" t="s">
        <v>107</v>
      </c>
      <c r="K268" s="3" t="s">
        <v>108</v>
      </c>
      <c r="L268" s="3">
        <v>1415340000</v>
      </c>
      <c r="M268" s="3">
        <v>1418191200</v>
      </c>
      <c r="N268" s="11">
        <f xml:space="preserve"> (((L268/60)/60)/24)+DATE(1970,1,1)</f>
        <v>41950.25</v>
      </c>
      <c r="O268" s="10">
        <f xml:space="preserve"> (((M268/60)/60)/24)+DATE(1970,1,1)</f>
        <v>41983.25</v>
      </c>
      <c r="P268" s="3" t="b">
        <v>0</v>
      </c>
      <c r="Q268" s="3" t="b">
        <v>1</v>
      </c>
      <c r="R268" s="3" t="s">
        <v>159</v>
      </c>
      <c r="S268" s="7" t="s">
        <v>18398</v>
      </c>
      <c r="T268" s="3" t="s">
        <v>18421</v>
      </c>
    </row>
    <row r="269" spans="1:20" s="3" customFormat="1" x14ac:dyDescent="0.3">
      <c r="A269" s="3">
        <v>267</v>
      </c>
      <c r="B269" s="3" t="s">
        <v>586</v>
      </c>
      <c r="C269" s="3" t="s">
        <v>587</v>
      </c>
      <c r="D269" s="3">
        <v>61600</v>
      </c>
      <c r="E269" s="3">
        <v>143910</v>
      </c>
      <c r="F269" s="14">
        <f>(E269/D269)*100</f>
        <v>233.62012987012989</v>
      </c>
      <c r="G269" s="3" t="s">
        <v>20</v>
      </c>
      <c r="H269" s="3">
        <v>2768</v>
      </c>
      <c r="I269" s="5">
        <f t="shared" si="4"/>
        <v>51.990606936416185</v>
      </c>
      <c r="J269" s="3" t="s">
        <v>26</v>
      </c>
      <c r="K269" s="3" t="s">
        <v>27</v>
      </c>
      <c r="L269" s="3">
        <v>1351054800</v>
      </c>
      <c r="M269" s="3">
        <v>1352440800</v>
      </c>
      <c r="N269" s="11">
        <f xml:space="preserve"> (((L269/60)/60)/24)+DATE(1970,1,1)</f>
        <v>41206.208333333336</v>
      </c>
      <c r="O269" s="10">
        <f xml:space="preserve"> (((M269/60)/60)/24)+DATE(1970,1,1)</f>
        <v>41222.25</v>
      </c>
      <c r="P269" s="3" t="b">
        <v>0</v>
      </c>
      <c r="Q269" s="3" t="b">
        <v>0</v>
      </c>
      <c r="R269" s="3" t="s">
        <v>33</v>
      </c>
      <c r="S269" s="7" t="s">
        <v>18402</v>
      </c>
      <c r="T269" s="3" t="s">
        <v>18403</v>
      </c>
    </row>
    <row r="270" spans="1:20" s="3" customFormat="1" x14ac:dyDescent="0.3">
      <c r="A270" s="3">
        <v>268</v>
      </c>
      <c r="B270" s="3" t="s">
        <v>588</v>
      </c>
      <c r="C270" s="3" t="s">
        <v>589</v>
      </c>
      <c r="D270" s="3">
        <v>1500</v>
      </c>
      <c r="E270" s="3">
        <v>2708</v>
      </c>
      <c r="F270" s="14">
        <f>(E270/D270)*100</f>
        <v>180.53333333333333</v>
      </c>
      <c r="G270" s="3" t="s">
        <v>20</v>
      </c>
      <c r="H270" s="3">
        <v>48</v>
      </c>
      <c r="I270" s="5">
        <f t="shared" si="4"/>
        <v>56.416666666666664</v>
      </c>
      <c r="J270" s="3" t="s">
        <v>21</v>
      </c>
      <c r="K270" s="3" t="s">
        <v>22</v>
      </c>
      <c r="L270" s="3">
        <v>1349326800</v>
      </c>
      <c r="M270" s="3">
        <v>1353304800</v>
      </c>
      <c r="N270" s="11">
        <f xml:space="preserve"> (((L270/60)/60)/24)+DATE(1970,1,1)</f>
        <v>41186.208333333336</v>
      </c>
      <c r="O270" s="10">
        <f xml:space="preserve"> (((M270/60)/60)/24)+DATE(1970,1,1)</f>
        <v>41232.25</v>
      </c>
      <c r="P270" s="3" t="b">
        <v>0</v>
      </c>
      <c r="Q270" s="3" t="b">
        <v>0</v>
      </c>
      <c r="R270" s="3" t="s">
        <v>42</v>
      </c>
      <c r="S270" s="7" t="s">
        <v>18404</v>
      </c>
      <c r="T270" s="3" t="s">
        <v>18405</v>
      </c>
    </row>
    <row r="271" spans="1:20" s="3" customFormat="1" x14ac:dyDescent="0.3">
      <c r="A271" s="3">
        <v>269</v>
      </c>
      <c r="B271" s="3" t="s">
        <v>590</v>
      </c>
      <c r="C271" s="3" t="s">
        <v>591</v>
      </c>
      <c r="D271" s="3">
        <v>3500</v>
      </c>
      <c r="E271" s="3">
        <v>8842</v>
      </c>
      <c r="F271" s="14">
        <f>(E271/D271)*100</f>
        <v>252.62857142857143</v>
      </c>
      <c r="G271" s="3" t="s">
        <v>20</v>
      </c>
      <c r="H271" s="3">
        <v>87</v>
      </c>
      <c r="I271" s="5">
        <f t="shared" si="4"/>
        <v>101.63218390804597</v>
      </c>
      <c r="J271" s="3" t="s">
        <v>21</v>
      </c>
      <c r="K271" s="3" t="s">
        <v>22</v>
      </c>
      <c r="L271" s="3">
        <v>1548914400</v>
      </c>
      <c r="M271" s="3">
        <v>1550728800</v>
      </c>
      <c r="N271" s="11">
        <f xml:space="preserve"> (((L271/60)/60)/24)+DATE(1970,1,1)</f>
        <v>43496.25</v>
      </c>
      <c r="O271" s="10">
        <f xml:space="preserve"> (((M271/60)/60)/24)+DATE(1970,1,1)</f>
        <v>43517.25</v>
      </c>
      <c r="P271" s="3" t="b">
        <v>0</v>
      </c>
      <c r="Q271" s="3" t="b">
        <v>0</v>
      </c>
      <c r="R271" s="3" t="s">
        <v>269</v>
      </c>
      <c r="S271" s="7" t="s">
        <v>18404</v>
      </c>
      <c r="T271" s="3" t="s">
        <v>18423</v>
      </c>
    </row>
    <row r="272" spans="1:20" s="3" customFormat="1" x14ac:dyDescent="0.3">
      <c r="A272" s="3">
        <v>270</v>
      </c>
      <c r="B272" s="3" t="s">
        <v>592</v>
      </c>
      <c r="C272" s="3" t="s">
        <v>593</v>
      </c>
      <c r="D272" s="3">
        <v>173900</v>
      </c>
      <c r="E272" s="3">
        <v>47260</v>
      </c>
      <c r="F272" s="14">
        <f>(E272/D272)*100</f>
        <v>27.176538240368025</v>
      </c>
      <c r="G272" s="3" t="s">
        <v>74</v>
      </c>
      <c r="H272" s="3">
        <v>1890</v>
      </c>
      <c r="I272" s="5">
        <f t="shared" si="4"/>
        <v>25.005291005291006</v>
      </c>
      <c r="J272" s="3" t="s">
        <v>21</v>
      </c>
      <c r="K272" s="3" t="s">
        <v>22</v>
      </c>
      <c r="L272" s="3">
        <v>1291269600</v>
      </c>
      <c r="M272" s="3">
        <v>1291442400</v>
      </c>
      <c r="N272" s="11">
        <f xml:space="preserve"> (((L272/60)/60)/24)+DATE(1970,1,1)</f>
        <v>40514.25</v>
      </c>
      <c r="O272" s="10">
        <f xml:space="preserve"> (((M272/60)/60)/24)+DATE(1970,1,1)</f>
        <v>40516.25</v>
      </c>
      <c r="P272" s="3" t="b">
        <v>0</v>
      </c>
      <c r="Q272" s="3" t="b">
        <v>0</v>
      </c>
      <c r="R272" s="3" t="s">
        <v>89</v>
      </c>
      <c r="S272" s="7" t="s">
        <v>18413</v>
      </c>
      <c r="T272" s="3" t="s">
        <v>18414</v>
      </c>
    </row>
    <row r="273" spans="1:20" s="3" customFormat="1" x14ac:dyDescent="0.3">
      <c r="A273" s="3">
        <v>271</v>
      </c>
      <c r="B273" s="3" t="s">
        <v>594</v>
      </c>
      <c r="C273" s="3" t="s">
        <v>595</v>
      </c>
      <c r="D273" s="3">
        <v>153700</v>
      </c>
      <c r="E273" s="3">
        <v>1953</v>
      </c>
      <c r="F273" s="14">
        <f>(E273/D273)*100</f>
        <v>1.2706571242680547</v>
      </c>
      <c r="G273" s="3" t="s">
        <v>47</v>
      </c>
      <c r="H273" s="3">
        <v>61</v>
      </c>
      <c r="I273" s="5">
        <f t="shared" si="4"/>
        <v>32.016393442622949</v>
      </c>
      <c r="J273" s="3" t="s">
        <v>21</v>
      </c>
      <c r="K273" s="3" t="s">
        <v>22</v>
      </c>
      <c r="L273" s="3">
        <v>1449468000</v>
      </c>
      <c r="M273" s="3">
        <v>1452146400</v>
      </c>
      <c r="N273" s="11">
        <f xml:space="preserve"> (((L273/60)/60)/24)+DATE(1970,1,1)</f>
        <v>42345.25</v>
      </c>
      <c r="O273" s="10">
        <f xml:space="preserve"> (((M273/60)/60)/24)+DATE(1970,1,1)</f>
        <v>42376.25</v>
      </c>
      <c r="P273" s="3" t="b">
        <v>0</v>
      </c>
      <c r="Q273" s="3" t="b">
        <v>0</v>
      </c>
      <c r="R273" s="3" t="s">
        <v>122</v>
      </c>
      <c r="S273" s="7" t="s">
        <v>18417</v>
      </c>
      <c r="T273" s="3" t="s">
        <v>18418</v>
      </c>
    </row>
    <row r="274" spans="1:20" s="3" customFormat="1" x14ac:dyDescent="0.3">
      <c r="A274" s="3">
        <v>272</v>
      </c>
      <c r="B274" s="3" t="s">
        <v>596</v>
      </c>
      <c r="C274" s="3" t="s">
        <v>597</v>
      </c>
      <c r="D274" s="3">
        <v>51100</v>
      </c>
      <c r="E274" s="3">
        <v>155349</v>
      </c>
      <c r="F274" s="14">
        <f>(E274/D274)*100</f>
        <v>304.0097847358121</v>
      </c>
      <c r="G274" s="3" t="s">
        <v>20</v>
      </c>
      <c r="H274" s="3">
        <v>1894</v>
      </c>
      <c r="I274" s="5">
        <f t="shared" si="4"/>
        <v>82.021647307286173</v>
      </c>
      <c r="J274" s="3" t="s">
        <v>21</v>
      </c>
      <c r="K274" s="3" t="s">
        <v>22</v>
      </c>
      <c r="L274" s="3">
        <v>1562734800</v>
      </c>
      <c r="M274" s="3">
        <v>1564894800</v>
      </c>
      <c r="N274" s="11">
        <f xml:space="preserve"> (((L274/60)/60)/24)+DATE(1970,1,1)</f>
        <v>43656.208333333328</v>
      </c>
      <c r="O274" s="10">
        <f xml:space="preserve"> (((M274/60)/60)/24)+DATE(1970,1,1)</f>
        <v>43681.208333333328</v>
      </c>
      <c r="P274" s="3" t="b">
        <v>0</v>
      </c>
      <c r="Q274" s="3" t="b">
        <v>1</v>
      </c>
      <c r="R274" s="3" t="s">
        <v>33</v>
      </c>
      <c r="S274" s="7" t="s">
        <v>18402</v>
      </c>
      <c r="T274" s="3" t="s">
        <v>18403</v>
      </c>
    </row>
    <row r="275" spans="1:20" s="3" customFormat="1" x14ac:dyDescent="0.3">
      <c r="A275" s="3">
        <v>273</v>
      </c>
      <c r="B275" s="3" t="s">
        <v>598</v>
      </c>
      <c r="C275" s="3" t="s">
        <v>599</v>
      </c>
      <c r="D275" s="3">
        <v>7800</v>
      </c>
      <c r="E275" s="3">
        <v>10704</v>
      </c>
      <c r="F275" s="14">
        <f>(E275/D275)*100</f>
        <v>137.23076923076923</v>
      </c>
      <c r="G275" s="3" t="s">
        <v>20</v>
      </c>
      <c r="H275" s="3">
        <v>282</v>
      </c>
      <c r="I275" s="5">
        <f t="shared" si="4"/>
        <v>37.957446808510639</v>
      </c>
      <c r="J275" s="3" t="s">
        <v>15</v>
      </c>
      <c r="K275" s="3" t="s">
        <v>16</v>
      </c>
      <c r="L275" s="3">
        <v>1505624400</v>
      </c>
      <c r="M275" s="3">
        <v>1505883600</v>
      </c>
      <c r="N275" s="11">
        <f xml:space="preserve"> (((L275/60)/60)/24)+DATE(1970,1,1)</f>
        <v>42995.208333333328</v>
      </c>
      <c r="O275" s="10">
        <f xml:space="preserve"> (((M275/60)/60)/24)+DATE(1970,1,1)</f>
        <v>42998.208333333328</v>
      </c>
      <c r="P275" s="3" t="b">
        <v>0</v>
      </c>
      <c r="Q275" s="3" t="b">
        <v>0</v>
      </c>
      <c r="R275" s="3" t="s">
        <v>33</v>
      </c>
      <c r="S275" s="7" t="s">
        <v>18402</v>
      </c>
      <c r="T275" s="3" t="s">
        <v>18403</v>
      </c>
    </row>
    <row r="276" spans="1:20" s="3" customFormat="1" x14ac:dyDescent="0.3">
      <c r="A276" s="3">
        <v>274</v>
      </c>
      <c r="B276" s="3" t="s">
        <v>600</v>
      </c>
      <c r="C276" s="3" t="s">
        <v>601</v>
      </c>
      <c r="D276" s="3">
        <v>2400</v>
      </c>
      <c r="E276" s="3">
        <v>773</v>
      </c>
      <c r="F276" s="14">
        <f>(E276/D276)*100</f>
        <v>32.208333333333336</v>
      </c>
      <c r="G276" s="3" t="s">
        <v>14</v>
      </c>
      <c r="H276" s="3">
        <v>15</v>
      </c>
      <c r="I276" s="5">
        <f t="shared" si="4"/>
        <v>51.533333333333331</v>
      </c>
      <c r="J276" s="3" t="s">
        <v>21</v>
      </c>
      <c r="K276" s="3" t="s">
        <v>22</v>
      </c>
      <c r="L276" s="3">
        <v>1509948000</v>
      </c>
      <c r="M276" s="3">
        <v>1510380000</v>
      </c>
      <c r="N276" s="11">
        <f xml:space="preserve"> (((L276/60)/60)/24)+DATE(1970,1,1)</f>
        <v>43045.25</v>
      </c>
      <c r="O276" s="10">
        <f xml:space="preserve"> (((M276/60)/60)/24)+DATE(1970,1,1)</f>
        <v>43050.25</v>
      </c>
      <c r="P276" s="3" t="b">
        <v>0</v>
      </c>
      <c r="Q276" s="3" t="b">
        <v>0</v>
      </c>
      <c r="R276" s="3" t="s">
        <v>33</v>
      </c>
      <c r="S276" s="7" t="s">
        <v>18402</v>
      </c>
      <c r="T276" s="3" t="s">
        <v>18403</v>
      </c>
    </row>
    <row r="277" spans="1:20" s="3" customFormat="1" x14ac:dyDescent="0.3">
      <c r="A277" s="3">
        <v>275</v>
      </c>
      <c r="B277" s="3" t="s">
        <v>602</v>
      </c>
      <c r="C277" s="3" t="s">
        <v>603</v>
      </c>
      <c r="D277" s="3">
        <v>3900</v>
      </c>
      <c r="E277" s="3">
        <v>9419</v>
      </c>
      <c r="F277" s="14">
        <f>(E277/D277)*100</f>
        <v>241.51282051282053</v>
      </c>
      <c r="G277" s="3" t="s">
        <v>20</v>
      </c>
      <c r="H277" s="3">
        <v>116</v>
      </c>
      <c r="I277" s="5">
        <f t="shared" si="4"/>
        <v>81.198275862068968</v>
      </c>
      <c r="J277" s="3" t="s">
        <v>21</v>
      </c>
      <c r="K277" s="3" t="s">
        <v>22</v>
      </c>
      <c r="L277" s="3">
        <v>1554526800</v>
      </c>
      <c r="M277" s="3">
        <v>1555218000</v>
      </c>
      <c r="N277" s="11">
        <f xml:space="preserve"> (((L277/60)/60)/24)+DATE(1970,1,1)</f>
        <v>43561.208333333328</v>
      </c>
      <c r="O277" s="10">
        <f xml:space="preserve"> (((M277/60)/60)/24)+DATE(1970,1,1)</f>
        <v>43569.208333333328</v>
      </c>
      <c r="P277" s="3" t="b">
        <v>0</v>
      </c>
      <c r="Q277" s="3" t="b">
        <v>0</v>
      </c>
      <c r="R277" s="3" t="s">
        <v>206</v>
      </c>
      <c r="S277" s="7" t="s">
        <v>18410</v>
      </c>
      <c r="T277" s="3" t="s">
        <v>18422</v>
      </c>
    </row>
    <row r="278" spans="1:20" s="3" customFormat="1" x14ac:dyDescent="0.3">
      <c r="A278" s="3">
        <v>276</v>
      </c>
      <c r="B278" s="3" t="s">
        <v>604</v>
      </c>
      <c r="C278" s="3" t="s">
        <v>605</v>
      </c>
      <c r="D278" s="3">
        <v>5500</v>
      </c>
      <c r="E278" s="3">
        <v>5324</v>
      </c>
      <c r="F278" s="14">
        <f>(E278/D278)*100</f>
        <v>96.8</v>
      </c>
      <c r="G278" s="3" t="s">
        <v>14</v>
      </c>
      <c r="H278" s="3">
        <v>133</v>
      </c>
      <c r="I278" s="5">
        <f t="shared" si="4"/>
        <v>40.030075187969928</v>
      </c>
      <c r="J278" s="3" t="s">
        <v>21</v>
      </c>
      <c r="K278" s="3" t="s">
        <v>22</v>
      </c>
      <c r="L278" s="3">
        <v>1334811600</v>
      </c>
      <c r="M278" s="3">
        <v>1335243600</v>
      </c>
      <c r="N278" s="11">
        <f xml:space="preserve"> (((L278/60)/60)/24)+DATE(1970,1,1)</f>
        <v>41018.208333333336</v>
      </c>
      <c r="O278" s="10">
        <f xml:space="preserve"> (((M278/60)/60)/24)+DATE(1970,1,1)</f>
        <v>41023.208333333336</v>
      </c>
      <c r="P278" s="3" t="b">
        <v>0</v>
      </c>
      <c r="Q278" s="3" t="b">
        <v>1</v>
      </c>
      <c r="R278" s="3" t="s">
        <v>89</v>
      </c>
      <c r="S278" s="7" t="s">
        <v>18413</v>
      </c>
      <c r="T278" s="3" t="s">
        <v>18414</v>
      </c>
    </row>
    <row r="279" spans="1:20" s="3" customFormat="1" x14ac:dyDescent="0.3">
      <c r="A279" s="3">
        <v>277</v>
      </c>
      <c r="B279" s="3" t="s">
        <v>606</v>
      </c>
      <c r="C279" s="3" t="s">
        <v>607</v>
      </c>
      <c r="D279" s="3">
        <v>700</v>
      </c>
      <c r="E279" s="3">
        <v>7465</v>
      </c>
      <c r="F279" s="14">
        <f>(E279/D279)*100</f>
        <v>1066.4285714285716</v>
      </c>
      <c r="G279" s="3" t="s">
        <v>20</v>
      </c>
      <c r="H279" s="3">
        <v>83</v>
      </c>
      <c r="I279" s="5">
        <f t="shared" si="4"/>
        <v>89.939759036144579</v>
      </c>
      <c r="J279" s="3" t="s">
        <v>21</v>
      </c>
      <c r="K279" s="3" t="s">
        <v>22</v>
      </c>
      <c r="L279" s="3">
        <v>1279515600</v>
      </c>
      <c r="M279" s="3">
        <v>1279688400</v>
      </c>
      <c r="N279" s="11">
        <f xml:space="preserve"> (((L279/60)/60)/24)+DATE(1970,1,1)</f>
        <v>40378.208333333336</v>
      </c>
      <c r="O279" s="10">
        <f xml:space="preserve"> (((M279/60)/60)/24)+DATE(1970,1,1)</f>
        <v>40380.208333333336</v>
      </c>
      <c r="P279" s="3" t="b">
        <v>0</v>
      </c>
      <c r="Q279" s="3" t="b">
        <v>0</v>
      </c>
      <c r="R279" s="3" t="s">
        <v>33</v>
      </c>
      <c r="S279" s="7" t="s">
        <v>18402</v>
      </c>
      <c r="T279" s="3" t="s">
        <v>18403</v>
      </c>
    </row>
    <row r="280" spans="1:20" s="3" customFormat="1" x14ac:dyDescent="0.3">
      <c r="A280" s="3">
        <v>278</v>
      </c>
      <c r="B280" s="3" t="s">
        <v>608</v>
      </c>
      <c r="C280" s="3" t="s">
        <v>609</v>
      </c>
      <c r="D280" s="3">
        <v>2700</v>
      </c>
      <c r="E280" s="3">
        <v>8799</v>
      </c>
      <c r="F280" s="14">
        <f>(E280/D280)*100</f>
        <v>325.88888888888891</v>
      </c>
      <c r="G280" s="3" t="s">
        <v>20</v>
      </c>
      <c r="H280" s="3">
        <v>91</v>
      </c>
      <c r="I280" s="5">
        <f t="shared" si="4"/>
        <v>96.692307692307693</v>
      </c>
      <c r="J280" s="3" t="s">
        <v>21</v>
      </c>
      <c r="K280" s="3" t="s">
        <v>22</v>
      </c>
      <c r="L280" s="3">
        <v>1353909600</v>
      </c>
      <c r="M280" s="3">
        <v>1356069600</v>
      </c>
      <c r="N280" s="11">
        <f xml:space="preserve"> (((L280/60)/60)/24)+DATE(1970,1,1)</f>
        <v>41239.25</v>
      </c>
      <c r="O280" s="10">
        <f xml:space="preserve"> (((M280/60)/60)/24)+DATE(1970,1,1)</f>
        <v>41264.25</v>
      </c>
      <c r="P280" s="3" t="b">
        <v>0</v>
      </c>
      <c r="Q280" s="3" t="b">
        <v>0</v>
      </c>
      <c r="R280" s="3" t="s">
        <v>28</v>
      </c>
      <c r="S280" s="7" t="s">
        <v>18400</v>
      </c>
      <c r="T280" s="3" t="s">
        <v>18401</v>
      </c>
    </row>
    <row r="281" spans="1:20" s="3" customFormat="1" x14ac:dyDescent="0.3">
      <c r="A281" s="3">
        <v>279</v>
      </c>
      <c r="B281" s="3" t="s">
        <v>610</v>
      </c>
      <c r="C281" s="3" t="s">
        <v>611</v>
      </c>
      <c r="D281" s="3">
        <v>8000</v>
      </c>
      <c r="E281" s="3">
        <v>13656</v>
      </c>
      <c r="F281" s="14">
        <f>(E281/D281)*100</f>
        <v>170.70000000000002</v>
      </c>
      <c r="G281" s="3" t="s">
        <v>20</v>
      </c>
      <c r="H281" s="3">
        <v>546</v>
      </c>
      <c r="I281" s="5">
        <f t="shared" si="4"/>
        <v>25.010989010989011</v>
      </c>
      <c r="J281" s="3" t="s">
        <v>21</v>
      </c>
      <c r="K281" s="3" t="s">
        <v>22</v>
      </c>
      <c r="L281" s="3">
        <v>1535950800</v>
      </c>
      <c r="M281" s="3">
        <v>1536210000</v>
      </c>
      <c r="N281" s="11">
        <f xml:space="preserve"> (((L281/60)/60)/24)+DATE(1970,1,1)</f>
        <v>43346.208333333328</v>
      </c>
      <c r="O281" s="10">
        <f xml:space="preserve"> (((M281/60)/60)/24)+DATE(1970,1,1)</f>
        <v>43349.208333333328</v>
      </c>
      <c r="P281" s="3" t="b">
        <v>0</v>
      </c>
      <c r="Q281" s="3" t="b">
        <v>0</v>
      </c>
      <c r="R281" s="3" t="s">
        <v>33</v>
      </c>
      <c r="S281" s="7" t="s">
        <v>18402</v>
      </c>
      <c r="T281" s="3" t="s">
        <v>18403</v>
      </c>
    </row>
    <row r="282" spans="1:20" s="3" customFormat="1" x14ac:dyDescent="0.3">
      <c r="A282" s="3">
        <v>280</v>
      </c>
      <c r="B282" s="3" t="s">
        <v>612</v>
      </c>
      <c r="C282" s="3" t="s">
        <v>613</v>
      </c>
      <c r="D282" s="3">
        <v>2500</v>
      </c>
      <c r="E282" s="3">
        <v>14536</v>
      </c>
      <c r="F282" s="14">
        <f>(E282/D282)*100</f>
        <v>581.44000000000005</v>
      </c>
      <c r="G282" s="3" t="s">
        <v>20</v>
      </c>
      <c r="H282" s="3">
        <v>393</v>
      </c>
      <c r="I282" s="5">
        <f t="shared" si="4"/>
        <v>36.987277353689571</v>
      </c>
      <c r="J282" s="3" t="s">
        <v>21</v>
      </c>
      <c r="K282" s="3" t="s">
        <v>22</v>
      </c>
      <c r="L282" s="3">
        <v>1511244000</v>
      </c>
      <c r="M282" s="3">
        <v>1511762400</v>
      </c>
      <c r="N282" s="11">
        <f xml:space="preserve"> (((L282/60)/60)/24)+DATE(1970,1,1)</f>
        <v>43060.25</v>
      </c>
      <c r="O282" s="10">
        <f xml:space="preserve"> (((M282/60)/60)/24)+DATE(1970,1,1)</f>
        <v>43066.25</v>
      </c>
      <c r="P282" s="3" t="b">
        <v>0</v>
      </c>
      <c r="Q282" s="3" t="b">
        <v>0</v>
      </c>
      <c r="R282" s="3" t="s">
        <v>71</v>
      </c>
      <c r="S282" s="7" t="s">
        <v>18404</v>
      </c>
      <c r="T282" s="3" t="s">
        <v>18412</v>
      </c>
    </row>
    <row r="283" spans="1:20" s="3" customFormat="1" x14ac:dyDescent="0.3">
      <c r="A283" s="3">
        <v>281</v>
      </c>
      <c r="B283" s="3" t="s">
        <v>614</v>
      </c>
      <c r="C283" s="3" t="s">
        <v>615</v>
      </c>
      <c r="D283" s="3">
        <v>164500</v>
      </c>
      <c r="E283" s="3">
        <v>150552</v>
      </c>
      <c r="F283" s="14">
        <f>(E283/D283)*100</f>
        <v>91.520972644376897</v>
      </c>
      <c r="G283" s="3" t="s">
        <v>14</v>
      </c>
      <c r="H283" s="3">
        <v>2062</v>
      </c>
      <c r="I283" s="5">
        <f t="shared" si="4"/>
        <v>73.012609117361791</v>
      </c>
      <c r="J283" s="3" t="s">
        <v>21</v>
      </c>
      <c r="K283" s="3" t="s">
        <v>22</v>
      </c>
      <c r="L283" s="3">
        <v>1331445600</v>
      </c>
      <c r="M283" s="3">
        <v>1333256400</v>
      </c>
      <c r="N283" s="11">
        <f xml:space="preserve"> (((L283/60)/60)/24)+DATE(1970,1,1)</f>
        <v>40979.25</v>
      </c>
      <c r="O283" s="10">
        <f xml:space="preserve"> (((M283/60)/60)/24)+DATE(1970,1,1)</f>
        <v>41000.208333333336</v>
      </c>
      <c r="P283" s="3" t="b">
        <v>0</v>
      </c>
      <c r="Q283" s="3" t="b">
        <v>1</v>
      </c>
      <c r="R283" s="3" t="s">
        <v>33</v>
      </c>
      <c r="S283" s="7" t="s">
        <v>18402</v>
      </c>
      <c r="T283" s="3" t="s">
        <v>18403</v>
      </c>
    </row>
    <row r="284" spans="1:20" s="3" customFormat="1" x14ac:dyDescent="0.3">
      <c r="A284" s="3">
        <v>282</v>
      </c>
      <c r="B284" s="3" t="s">
        <v>616</v>
      </c>
      <c r="C284" s="3" t="s">
        <v>617</v>
      </c>
      <c r="D284" s="3">
        <v>8400</v>
      </c>
      <c r="E284" s="3">
        <v>9076</v>
      </c>
      <c r="F284" s="14">
        <f>(E284/D284)*100</f>
        <v>108.04761904761904</v>
      </c>
      <c r="G284" s="3" t="s">
        <v>20</v>
      </c>
      <c r="H284" s="3">
        <v>133</v>
      </c>
      <c r="I284" s="5">
        <f t="shared" si="4"/>
        <v>68.240601503759393</v>
      </c>
      <c r="J284" s="3" t="s">
        <v>21</v>
      </c>
      <c r="K284" s="3" t="s">
        <v>22</v>
      </c>
      <c r="L284" s="3">
        <v>1480226400</v>
      </c>
      <c r="M284" s="3">
        <v>1480744800</v>
      </c>
      <c r="N284" s="11">
        <f xml:space="preserve"> (((L284/60)/60)/24)+DATE(1970,1,1)</f>
        <v>42701.25</v>
      </c>
      <c r="O284" s="10">
        <f xml:space="preserve"> (((M284/60)/60)/24)+DATE(1970,1,1)</f>
        <v>42707.25</v>
      </c>
      <c r="P284" s="3" t="b">
        <v>0</v>
      </c>
      <c r="Q284" s="3" t="b">
        <v>1</v>
      </c>
      <c r="R284" s="3" t="s">
        <v>269</v>
      </c>
      <c r="S284" s="7" t="s">
        <v>18404</v>
      </c>
      <c r="T284" s="3" t="s">
        <v>18423</v>
      </c>
    </row>
    <row r="285" spans="1:20" s="3" customFormat="1" x14ac:dyDescent="0.3">
      <c r="A285" s="3">
        <v>283</v>
      </c>
      <c r="B285" s="3" t="s">
        <v>618</v>
      </c>
      <c r="C285" s="3" t="s">
        <v>619</v>
      </c>
      <c r="D285" s="3">
        <v>8100</v>
      </c>
      <c r="E285" s="3">
        <v>1517</v>
      </c>
      <c r="F285" s="14">
        <f>(E285/D285)*100</f>
        <v>18.728395061728396</v>
      </c>
      <c r="G285" s="3" t="s">
        <v>14</v>
      </c>
      <c r="H285" s="3">
        <v>29</v>
      </c>
      <c r="I285" s="5">
        <f t="shared" si="4"/>
        <v>52.310344827586206</v>
      </c>
      <c r="J285" s="3" t="s">
        <v>36</v>
      </c>
      <c r="K285" s="3" t="s">
        <v>37</v>
      </c>
      <c r="L285" s="3">
        <v>1464584400</v>
      </c>
      <c r="M285" s="3">
        <v>1465016400</v>
      </c>
      <c r="N285" s="11">
        <f xml:space="preserve"> (((L285/60)/60)/24)+DATE(1970,1,1)</f>
        <v>42520.208333333328</v>
      </c>
      <c r="O285" s="10">
        <f xml:space="preserve"> (((M285/60)/60)/24)+DATE(1970,1,1)</f>
        <v>42525.208333333328</v>
      </c>
      <c r="P285" s="3" t="b">
        <v>0</v>
      </c>
      <c r="Q285" s="3" t="b">
        <v>0</v>
      </c>
      <c r="R285" s="3" t="s">
        <v>23</v>
      </c>
      <c r="S285" s="7" t="s">
        <v>18398</v>
      </c>
      <c r="T285" s="3" t="s">
        <v>18399</v>
      </c>
    </row>
    <row r="286" spans="1:20" s="3" customFormat="1" x14ac:dyDescent="0.3">
      <c r="A286" s="3">
        <v>284</v>
      </c>
      <c r="B286" s="3" t="s">
        <v>620</v>
      </c>
      <c r="C286" s="3" t="s">
        <v>621</v>
      </c>
      <c r="D286" s="3">
        <v>9800</v>
      </c>
      <c r="E286" s="3">
        <v>8153</v>
      </c>
      <c r="F286" s="14">
        <f>(E286/D286)*100</f>
        <v>83.193877551020407</v>
      </c>
      <c r="G286" s="3" t="s">
        <v>14</v>
      </c>
      <c r="H286" s="3">
        <v>132</v>
      </c>
      <c r="I286" s="5">
        <f t="shared" si="4"/>
        <v>61.765151515151516</v>
      </c>
      <c r="J286" s="3" t="s">
        <v>21</v>
      </c>
      <c r="K286" s="3" t="s">
        <v>22</v>
      </c>
      <c r="L286" s="3">
        <v>1335848400</v>
      </c>
      <c r="M286" s="3">
        <v>1336280400</v>
      </c>
      <c r="N286" s="11">
        <f xml:space="preserve"> (((L286/60)/60)/24)+DATE(1970,1,1)</f>
        <v>41030.208333333336</v>
      </c>
      <c r="O286" s="10">
        <f xml:space="preserve"> (((M286/60)/60)/24)+DATE(1970,1,1)</f>
        <v>41035.208333333336</v>
      </c>
      <c r="P286" s="3" t="b">
        <v>0</v>
      </c>
      <c r="Q286" s="3" t="b">
        <v>0</v>
      </c>
      <c r="R286" s="3" t="s">
        <v>28</v>
      </c>
      <c r="S286" s="7" t="s">
        <v>18400</v>
      </c>
      <c r="T286" s="3" t="s">
        <v>18401</v>
      </c>
    </row>
    <row r="287" spans="1:20" s="3" customFormat="1" x14ac:dyDescent="0.3">
      <c r="A287" s="3">
        <v>285</v>
      </c>
      <c r="B287" s="3" t="s">
        <v>622</v>
      </c>
      <c r="C287" s="3" t="s">
        <v>623</v>
      </c>
      <c r="D287" s="3">
        <v>900</v>
      </c>
      <c r="E287" s="3">
        <v>6357</v>
      </c>
      <c r="F287" s="14">
        <f>(E287/D287)*100</f>
        <v>706.33333333333337</v>
      </c>
      <c r="G287" s="3" t="s">
        <v>20</v>
      </c>
      <c r="H287" s="3">
        <v>254</v>
      </c>
      <c r="I287" s="5">
        <f t="shared" si="4"/>
        <v>25.027559055118111</v>
      </c>
      <c r="J287" s="3" t="s">
        <v>21</v>
      </c>
      <c r="K287" s="3" t="s">
        <v>22</v>
      </c>
      <c r="L287" s="3">
        <v>1473483600</v>
      </c>
      <c r="M287" s="3">
        <v>1476766800</v>
      </c>
      <c r="N287" s="11">
        <f xml:space="preserve"> (((L287/60)/60)/24)+DATE(1970,1,1)</f>
        <v>42623.208333333328</v>
      </c>
      <c r="O287" s="10">
        <f xml:space="preserve"> (((M287/60)/60)/24)+DATE(1970,1,1)</f>
        <v>42661.208333333328</v>
      </c>
      <c r="P287" s="3" t="b">
        <v>0</v>
      </c>
      <c r="Q287" s="3" t="b">
        <v>0</v>
      </c>
      <c r="R287" s="3" t="s">
        <v>33</v>
      </c>
      <c r="S287" s="7" t="s">
        <v>18402</v>
      </c>
      <c r="T287" s="3" t="s">
        <v>18403</v>
      </c>
    </row>
    <row r="288" spans="1:20" s="3" customFormat="1" x14ac:dyDescent="0.3">
      <c r="A288" s="3">
        <v>286</v>
      </c>
      <c r="B288" s="3" t="s">
        <v>624</v>
      </c>
      <c r="C288" s="3" t="s">
        <v>625</v>
      </c>
      <c r="D288" s="3">
        <v>112100</v>
      </c>
      <c r="E288" s="3">
        <v>19557</v>
      </c>
      <c r="F288" s="14">
        <f>(E288/D288)*100</f>
        <v>17.446030330062445</v>
      </c>
      <c r="G288" s="3" t="s">
        <v>74</v>
      </c>
      <c r="H288" s="3">
        <v>184</v>
      </c>
      <c r="I288" s="5">
        <f t="shared" si="4"/>
        <v>106.28804347826087</v>
      </c>
      <c r="J288" s="3" t="s">
        <v>21</v>
      </c>
      <c r="K288" s="3" t="s">
        <v>22</v>
      </c>
      <c r="L288" s="3">
        <v>1479880800</v>
      </c>
      <c r="M288" s="3">
        <v>1480485600</v>
      </c>
      <c r="N288" s="11">
        <f xml:space="preserve"> (((L288/60)/60)/24)+DATE(1970,1,1)</f>
        <v>42697.25</v>
      </c>
      <c r="O288" s="10">
        <f xml:space="preserve"> (((M288/60)/60)/24)+DATE(1970,1,1)</f>
        <v>42704.25</v>
      </c>
      <c r="P288" s="3" t="b">
        <v>0</v>
      </c>
      <c r="Q288" s="3" t="b">
        <v>0</v>
      </c>
      <c r="R288" s="3" t="s">
        <v>33</v>
      </c>
      <c r="S288" s="7" t="s">
        <v>18402</v>
      </c>
      <c r="T288" s="3" t="s">
        <v>18403</v>
      </c>
    </row>
    <row r="289" spans="1:20" s="3" customFormat="1" x14ac:dyDescent="0.3">
      <c r="A289" s="3">
        <v>287</v>
      </c>
      <c r="B289" s="3" t="s">
        <v>626</v>
      </c>
      <c r="C289" s="3" t="s">
        <v>627</v>
      </c>
      <c r="D289" s="3">
        <v>6300</v>
      </c>
      <c r="E289" s="3">
        <v>13213</v>
      </c>
      <c r="F289" s="14">
        <f>(E289/D289)*100</f>
        <v>209.73015873015873</v>
      </c>
      <c r="G289" s="3" t="s">
        <v>20</v>
      </c>
      <c r="H289" s="3">
        <v>176</v>
      </c>
      <c r="I289" s="5">
        <f t="shared" si="4"/>
        <v>75.07386363636364</v>
      </c>
      <c r="J289" s="3" t="s">
        <v>21</v>
      </c>
      <c r="K289" s="3" t="s">
        <v>22</v>
      </c>
      <c r="L289" s="3">
        <v>1430197200</v>
      </c>
      <c r="M289" s="3">
        <v>1430197200</v>
      </c>
      <c r="N289" s="11">
        <f xml:space="preserve"> (((L289/60)/60)/24)+DATE(1970,1,1)</f>
        <v>42122.208333333328</v>
      </c>
      <c r="O289" s="10">
        <f xml:space="preserve"> (((M289/60)/60)/24)+DATE(1970,1,1)</f>
        <v>42122.208333333328</v>
      </c>
      <c r="P289" s="3" t="b">
        <v>0</v>
      </c>
      <c r="Q289" s="3" t="b">
        <v>0</v>
      </c>
      <c r="R289" s="3" t="s">
        <v>50</v>
      </c>
      <c r="S289" s="7" t="s">
        <v>18398</v>
      </c>
      <c r="T289" s="3" t="s">
        <v>18406</v>
      </c>
    </row>
    <row r="290" spans="1:20" s="3" customFormat="1" x14ac:dyDescent="0.3">
      <c r="A290" s="3">
        <v>288</v>
      </c>
      <c r="B290" s="3" t="s">
        <v>628</v>
      </c>
      <c r="C290" s="3" t="s">
        <v>629</v>
      </c>
      <c r="D290" s="3">
        <v>5600</v>
      </c>
      <c r="E290" s="3">
        <v>5476</v>
      </c>
      <c r="F290" s="14">
        <f>(E290/D290)*100</f>
        <v>97.785714285714292</v>
      </c>
      <c r="G290" s="3" t="s">
        <v>14</v>
      </c>
      <c r="H290" s="3">
        <v>137</v>
      </c>
      <c r="I290" s="5">
        <f t="shared" si="4"/>
        <v>39.970802919708028</v>
      </c>
      <c r="J290" s="3" t="s">
        <v>36</v>
      </c>
      <c r="K290" s="3" t="s">
        <v>37</v>
      </c>
      <c r="L290" s="3">
        <v>1331701200</v>
      </c>
      <c r="M290" s="3">
        <v>1331787600</v>
      </c>
      <c r="N290" s="11">
        <f xml:space="preserve"> (((L290/60)/60)/24)+DATE(1970,1,1)</f>
        <v>40982.208333333336</v>
      </c>
      <c r="O290" s="10">
        <f xml:space="preserve"> (((M290/60)/60)/24)+DATE(1970,1,1)</f>
        <v>40983.208333333336</v>
      </c>
      <c r="P290" s="3" t="b">
        <v>0</v>
      </c>
      <c r="Q290" s="3" t="b">
        <v>1</v>
      </c>
      <c r="R290" s="3" t="s">
        <v>148</v>
      </c>
      <c r="S290" s="7" t="s">
        <v>18398</v>
      </c>
      <c r="T290" s="3" t="s">
        <v>18420</v>
      </c>
    </row>
    <row r="291" spans="1:20" s="3" customFormat="1" x14ac:dyDescent="0.3">
      <c r="A291" s="3">
        <v>289</v>
      </c>
      <c r="B291" s="3" t="s">
        <v>630</v>
      </c>
      <c r="C291" s="3" t="s">
        <v>631</v>
      </c>
      <c r="D291" s="3">
        <v>800</v>
      </c>
      <c r="E291" s="3">
        <v>13474</v>
      </c>
      <c r="F291" s="14">
        <f>(E291/D291)*100</f>
        <v>1684.25</v>
      </c>
      <c r="G291" s="3" t="s">
        <v>20</v>
      </c>
      <c r="H291" s="3">
        <v>337</v>
      </c>
      <c r="I291" s="5">
        <f t="shared" si="4"/>
        <v>39.982195845697326</v>
      </c>
      <c r="J291" s="3" t="s">
        <v>15</v>
      </c>
      <c r="K291" s="3" t="s">
        <v>16</v>
      </c>
      <c r="L291" s="3">
        <v>1438578000</v>
      </c>
      <c r="M291" s="3">
        <v>1438837200</v>
      </c>
      <c r="N291" s="11">
        <f xml:space="preserve"> (((L291/60)/60)/24)+DATE(1970,1,1)</f>
        <v>42219.208333333328</v>
      </c>
      <c r="O291" s="10">
        <f xml:space="preserve"> (((M291/60)/60)/24)+DATE(1970,1,1)</f>
        <v>42222.208333333328</v>
      </c>
      <c r="P291" s="3" t="b">
        <v>0</v>
      </c>
      <c r="Q291" s="3" t="b">
        <v>0</v>
      </c>
      <c r="R291" s="3" t="s">
        <v>33</v>
      </c>
      <c r="S291" s="7" t="s">
        <v>18402</v>
      </c>
      <c r="T291" s="3" t="s">
        <v>18403</v>
      </c>
    </row>
    <row r="292" spans="1:20" s="3" customFormat="1" x14ac:dyDescent="0.3">
      <c r="A292" s="3">
        <v>290</v>
      </c>
      <c r="B292" s="3" t="s">
        <v>632</v>
      </c>
      <c r="C292" s="3" t="s">
        <v>633</v>
      </c>
      <c r="D292" s="3">
        <v>168600</v>
      </c>
      <c r="E292" s="3">
        <v>91722</v>
      </c>
      <c r="F292" s="14">
        <f>(E292/D292)*100</f>
        <v>54.402135231316727</v>
      </c>
      <c r="G292" s="3" t="s">
        <v>14</v>
      </c>
      <c r="H292" s="3">
        <v>908</v>
      </c>
      <c r="I292" s="5">
        <f t="shared" si="4"/>
        <v>101.01541850220265</v>
      </c>
      <c r="J292" s="3" t="s">
        <v>21</v>
      </c>
      <c r="K292" s="3" t="s">
        <v>22</v>
      </c>
      <c r="L292" s="3">
        <v>1368162000</v>
      </c>
      <c r="M292" s="3">
        <v>1370926800</v>
      </c>
      <c r="N292" s="11">
        <f xml:space="preserve"> (((L292/60)/60)/24)+DATE(1970,1,1)</f>
        <v>41404.208333333336</v>
      </c>
      <c r="O292" s="10">
        <f xml:space="preserve"> (((M292/60)/60)/24)+DATE(1970,1,1)</f>
        <v>41436.208333333336</v>
      </c>
      <c r="P292" s="3" t="b">
        <v>0</v>
      </c>
      <c r="Q292" s="3" t="b">
        <v>1</v>
      </c>
      <c r="R292" s="3" t="s">
        <v>42</v>
      </c>
      <c r="S292" s="7" t="s">
        <v>18404</v>
      </c>
      <c r="T292" s="3" t="s">
        <v>18405</v>
      </c>
    </row>
    <row r="293" spans="1:20" s="3" customFormat="1" x14ac:dyDescent="0.3">
      <c r="A293" s="3">
        <v>291</v>
      </c>
      <c r="B293" s="3" t="s">
        <v>634</v>
      </c>
      <c r="C293" s="3" t="s">
        <v>635</v>
      </c>
      <c r="D293" s="3">
        <v>1800</v>
      </c>
      <c r="E293" s="3">
        <v>8219</v>
      </c>
      <c r="F293" s="14">
        <f>(E293/D293)*100</f>
        <v>456.61111111111109</v>
      </c>
      <c r="G293" s="3" t="s">
        <v>20</v>
      </c>
      <c r="H293" s="3">
        <v>107</v>
      </c>
      <c r="I293" s="5">
        <f t="shared" si="4"/>
        <v>76.813084112149539</v>
      </c>
      <c r="J293" s="3" t="s">
        <v>21</v>
      </c>
      <c r="K293" s="3" t="s">
        <v>22</v>
      </c>
      <c r="L293" s="3">
        <v>1318654800</v>
      </c>
      <c r="M293" s="3">
        <v>1319000400</v>
      </c>
      <c r="N293" s="11">
        <f xml:space="preserve"> (((L293/60)/60)/24)+DATE(1970,1,1)</f>
        <v>40831.208333333336</v>
      </c>
      <c r="O293" s="10">
        <f xml:space="preserve"> (((M293/60)/60)/24)+DATE(1970,1,1)</f>
        <v>40835.208333333336</v>
      </c>
      <c r="P293" s="3" t="b">
        <v>1</v>
      </c>
      <c r="Q293" s="3" t="b">
        <v>0</v>
      </c>
      <c r="R293" s="3" t="s">
        <v>28</v>
      </c>
      <c r="S293" s="7" t="s">
        <v>18400</v>
      </c>
      <c r="T293" s="3" t="s">
        <v>18401</v>
      </c>
    </row>
    <row r="294" spans="1:20" s="3" customFormat="1" x14ac:dyDescent="0.3">
      <c r="A294" s="3">
        <v>292</v>
      </c>
      <c r="B294" s="3" t="s">
        <v>636</v>
      </c>
      <c r="C294" s="3" t="s">
        <v>637</v>
      </c>
      <c r="D294" s="3">
        <v>7300</v>
      </c>
      <c r="E294" s="3">
        <v>717</v>
      </c>
      <c r="F294" s="14">
        <f>(E294/D294)*100</f>
        <v>9.8219178082191778</v>
      </c>
      <c r="G294" s="3" t="s">
        <v>14</v>
      </c>
      <c r="H294" s="3">
        <v>10</v>
      </c>
      <c r="I294" s="5">
        <f t="shared" si="4"/>
        <v>71.7</v>
      </c>
      <c r="J294" s="3" t="s">
        <v>21</v>
      </c>
      <c r="K294" s="3" t="s">
        <v>22</v>
      </c>
      <c r="L294" s="3">
        <v>1331874000</v>
      </c>
      <c r="M294" s="3">
        <v>1333429200</v>
      </c>
      <c r="N294" s="11">
        <f xml:space="preserve"> (((L294/60)/60)/24)+DATE(1970,1,1)</f>
        <v>40984.208333333336</v>
      </c>
      <c r="O294" s="10">
        <f xml:space="preserve"> (((M294/60)/60)/24)+DATE(1970,1,1)</f>
        <v>41002.208333333336</v>
      </c>
      <c r="P294" s="3" t="b">
        <v>0</v>
      </c>
      <c r="Q294" s="3" t="b">
        <v>0</v>
      </c>
      <c r="R294" s="3" t="s">
        <v>17</v>
      </c>
      <c r="S294" s="7" t="s">
        <v>18396</v>
      </c>
      <c r="T294" s="3" t="s">
        <v>18397</v>
      </c>
    </row>
    <row r="295" spans="1:20" s="3" customFormat="1" x14ac:dyDescent="0.3">
      <c r="A295" s="3">
        <v>293</v>
      </c>
      <c r="B295" s="3" t="s">
        <v>638</v>
      </c>
      <c r="C295" s="3" t="s">
        <v>639</v>
      </c>
      <c r="D295" s="3">
        <v>6500</v>
      </c>
      <c r="E295" s="3">
        <v>1065</v>
      </c>
      <c r="F295" s="14">
        <f>(E295/D295)*100</f>
        <v>16.384615384615383</v>
      </c>
      <c r="G295" s="3" t="s">
        <v>74</v>
      </c>
      <c r="H295" s="3">
        <v>32</v>
      </c>
      <c r="I295" s="5">
        <f t="shared" si="4"/>
        <v>33.28125</v>
      </c>
      <c r="J295" s="3" t="s">
        <v>107</v>
      </c>
      <c r="K295" s="3" t="s">
        <v>108</v>
      </c>
      <c r="L295" s="3">
        <v>1286254800</v>
      </c>
      <c r="M295" s="3">
        <v>1287032400</v>
      </c>
      <c r="N295" s="11">
        <f xml:space="preserve"> (((L295/60)/60)/24)+DATE(1970,1,1)</f>
        <v>40456.208333333336</v>
      </c>
      <c r="O295" s="10">
        <f xml:space="preserve"> (((M295/60)/60)/24)+DATE(1970,1,1)</f>
        <v>40465.208333333336</v>
      </c>
      <c r="P295" s="3" t="b">
        <v>0</v>
      </c>
      <c r="Q295" s="3" t="b">
        <v>0</v>
      </c>
      <c r="R295" s="3" t="s">
        <v>33</v>
      </c>
      <c r="S295" s="7" t="s">
        <v>18402</v>
      </c>
      <c r="T295" s="3" t="s">
        <v>18403</v>
      </c>
    </row>
    <row r="296" spans="1:20" s="3" customFormat="1" x14ac:dyDescent="0.3">
      <c r="A296" s="3">
        <v>294</v>
      </c>
      <c r="B296" s="3" t="s">
        <v>640</v>
      </c>
      <c r="C296" s="3" t="s">
        <v>641</v>
      </c>
      <c r="D296" s="3">
        <v>600</v>
      </c>
      <c r="E296" s="3">
        <v>8038</v>
      </c>
      <c r="F296" s="14">
        <f>(E296/D296)*100</f>
        <v>1339.6666666666667</v>
      </c>
      <c r="G296" s="3" t="s">
        <v>20</v>
      </c>
      <c r="H296" s="3">
        <v>183</v>
      </c>
      <c r="I296" s="5">
        <f t="shared" si="4"/>
        <v>43.923497267759565</v>
      </c>
      <c r="J296" s="3" t="s">
        <v>21</v>
      </c>
      <c r="K296" s="3" t="s">
        <v>22</v>
      </c>
      <c r="L296" s="3">
        <v>1540530000</v>
      </c>
      <c r="M296" s="3">
        <v>1541570400</v>
      </c>
      <c r="N296" s="11">
        <f xml:space="preserve"> (((L296/60)/60)/24)+DATE(1970,1,1)</f>
        <v>43399.208333333328</v>
      </c>
      <c r="O296" s="10">
        <f xml:space="preserve"> (((M296/60)/60)/24)+DATE(1970,1,1)</f>
        <v>43411.25</v>
      </c>
      <c r="P296" s="3" t="b">
        <v>0</v>
      </c>
      <c r="Q296" s="3" t="b">
        <v>0</v>
      </c>
      <c r="R296" s="3" t="s">
        <v>33</v>
      </c>
      <c r="S296" s="7" t="s">
        <v>18402</v>
      </c>
      <c r="T296" s="3" t="s">
        <v>18403</v>
      </c>
    </row>
    <row r="297" spans="1:20" s="3" customFormat="1" x14ac:dyDescent="0.3">
      <c r="A297" s="3">
        <v>295</v>
      </c>
      <c r="B297" s="3" t="s">
        <v>642</v>
      </c>
      <c r="C297" s="3" t="s">
        <v>643</v>
      </c>
      <c r="D297" s="3">
        <v>192900</v>
      </c>
      <c r="E297" s="3">
        <v>68769</v>
      </c>
      <c r="F297" s="14">
        <f>(E297/D297)*100</f>
        <v>35.650077760497666</v>
      </c>
      <c r="G297" s="3" t="s">
        <v>14</v>
      </c>
      <c r="H297" s="3">
        <v>1910</v>
      </c>
      <c r="I297" s="5">
        <f t="shared" si="4"/>
        <v>36.004712041884815</v>
      </c>
      <c r="J297" s="3" t="s">
        <v>98</v>
      </c>
      <c r="K297" s="3" t="s">
        <v>99</v>
      </c>
      <c r="L297" s="3">
        <v>1381813200</v>
      </c>
      <c r="M297" s="3">
        <v>1383976800</v>
      </c>
      <c r="N297" s="11">
        <f xml:space="preserve"> (((L297/60)/60)/24)+DATE(1970,1,1)</f>
        <v>41562.208333333336</v>
      </c>
      <c r="O297" s="10">
        <f xml:space="preserve"> (((M297/60)/60)/24)+DATE(1970,1,1)</f>
        <v>41587.25</v>
      </c>
      <c r="P297" s="3" t="b">
        <v>0</v>
      </c>
      <c r="Q297" s="3" t="b">
        <v>0</v>
      </c>
      <c r="R297" s="3" t="s">
        <v>33</v>
      </c>
      <c r="S297" s="7" t="s">
        <v>18402</v>
      </c>
      <c r="T297" s="3" t="s">
        <v>18403</v>
      </c>
    </row>
    <row r="298" spans="1:20" s="3" customFormat="1" x14ac:dyDescent="0.3">
      <c r="A298" s="3">
        <v>296</v>
      </c>
      <c r="B298" s="3" t="s">
        <v>644</v>
      </c>
      <c r="C298" s="3" t="s">
        <v>645</v>
      </c>
      <c r="D298" s="3">
        <v>6100</v>
      </c>
      <c r="E298" s="3">
        <v>3352</v>
      </c>
      <c r="F298" s="14">
        <f>(E298/D298)*100</f>
        <v>54.950819672131146</v>
      </c>
      <c r="G298" s="3" t="s">
        <v>14</v>
      </c>
      <c r="H298" s="3">
        <v>38</v>
      </c>
      <c r="I298" s="5">
        <f t="shared" si="4"/>
        <v>88.21052631578948</v>
      </c>
      <c r="J298" s="3" t="s">
        <v>26</v>
      </c>
      <c r="K298" s="3" t="s">
        <v>27</v>
      </c>
      <c r="L298" s="3">
        <v>1548655200</v>
      </c>
      <c r="M298" s="3">
        <v>1550556000</v>
      </c>
      <c r="N298" s="11">
        <f xml:space="preserve"> (((L298/60)/60)/24)+DATE(1970,1,1)</f>
        <v>43493.25</v>
      </c>
      <c r="O298" s="10">
        <f xml:space="preserve"> (((M298/60)/60)/24)+DATE(1970,1,1)</f>
        <v>43515.25</v>
      </c>
      <c r="P298" s="3" t="b">
        <v>0</v>
      </c>
      <c r="Q298" s="3" t="b">
        <v>0</v>
      </c>
      <c r="R298" s="3" t="s">
        <v>33</v>
      </c>
      <c r="S298" s="7" t="s">
        <v>18402</v>
      </c>
      <c r="T298" s="3" t="s">
        <v>18403</v>
      </c>
    </row>
    <row r="299" spans="1:20" s="3" customFormat="1" x14ac:dyDescent="0.3">
      <c r="A299" s="3">
        <v>297</v>
      </c>
      <c r="B299" s="3" t="s">
        <v>646</v>
      </c>
      <c r="C299" s="3" t="s">
        <v>647</v>
      </c>
      <c r="D299" s="3">
        <v>7200</v>
      </c>
      <c r="E299" s="3">
        <v>6785</v>
      </c>
      <c r="F299" s="14">
        <f>(E299/D299)*100</f>
        <v>94.236111111111114</v>
      </c>
      <c r="G299" s="3" t="s">
        <v>14</v>
      </c>
      <c r="H299" s="3">
        <v>104</v>
      </c>
      <c r="I299" s="5">
        <f t="shared" si="4"/>
        <v>65.240384615384613</v>
      </c>
      <c r="J299" s="3" t="s">
        <v>26</v>
      </c>
      <c r="K299" s="3" t="s">
        <v>27</v>
      </c>
      <c r="L299" s="3">
        <v>1389679200</v>
      </c>
      <c r="M299" s="3">
        <v>1390456800</v>
      </c>
      <c r="N299" s="11">
        <f xml:space="preserve"> (((L299/60)/60)/24)+DATE(1970,1,1)</f>
        <v>41653.25</v>
      </c>
      <c r="O299" s="10">
        <f xml:space="preserve"> (((M299/60)/60)/24)+DATE(1970,1,1)</f>
        <v>41662.25</v>
      </c>
      <c r="P299" s="3" t="b">
        <v>0</v>
      </c>
      <c r="Q299" s="3" t="b">
        <v>1</v>
      </c>
      <c r="R299" s="3" t="s">
        <v>33</v>
      </c>
      <c r="S299" s="7" t="s">
        <v>18402</v>
      </c>
      <c r="T299" s="3" t="s">
        <v>18403</v>
      </c>
    </row>
    <row r="300" spans="1:20" s="3" customFormat="1" x14ac:dyDescent="0.3">
      <c r="A300" s="3">
        <v>298</v>
      </c>
      <c r="B300" s="3" t="s">
        <v>648</v>
      </c>
      <c r="C300" s="3" t="s">
        <v>649</v>
      </c>
      <c r="D300" s="3">
        <v>3500</v>
      </c>
      <c r="E300" s="3">
        <v>5037</v>
      </c>
      <c r="F300" s="14">
        <f>(E300/D300)*100</f>
        <v>143.91428571428571</v>
      </c>
      <c r="G300" s="3" t="s">
        <v>20</v>
      </c>
      <c r="H300" s="3">
        <v>72</v>
      </c>
      <c r="I300" s="5">
        <f t="shared" si="4"/>
        <v>69.958333333333329</v>
      </c>
      <c r="J300" s="3" t="s">
        <v>21</v>
      </c>
      <c r="K300" s="3" t="s">
        <v>22</v>
      </c>
      <c r="L300" s="3">
        <v>1456466400</v>
      </c>
      <c r="M300" s="3">
        <v>1458018000</v>
      </c>
      <c r="N300" s="11">
        <f xml:space="preserve"> (((L300/60)/60)/24)+DATE(1970,1,1)</f>
        <v>42426.25</v>
      </c>
      <c r="O300" s="10">
        <f xml:space="preserve"> (((M300/60)/60)/24)+DATE(1970,1,1)</f>
        <v>42444.208333333328</v>
      </c>
      <c r="P300" s="3" t="b">
        <v>0</v>
      </c>
      <c r="Q300" s="3" t="b">
        <v>1</v>
      </c>
      <c r="R300" s="3" t="s">
        <v>23</v>
      </c>
      <c r="S300" s="7" t="s">
        <v>18398</v>
      </c>
      <c r="T300" s="3" t="s">
        <v>18399</v>
      </c>
    </row>
    <row r="301" spans="1:20" s="3" customFormat="1" x14ac:dyDescent="0.3">
      <c r="A301" s="3">
        <v>299</v>
      </c>
      <c r="B301" s="3" t="s">
        <v>650</v>
      </c>
      <c r="C301" s="3" t="s">
        <v>651</v>
      </c>
      <c r="D301" s="3">
        <v>3800</v>
      </c>
      <c r="E301" s="3">
        <v>1954</v>
      </c>
      <c r="F301" s="14">
        <f>(E301/D301)*100</f>
        <v>51.421052631578945</v>
      </c>
      <c r="G301" s="3" t="s">
        <v>14</v>
      </c>
      <c r="H301" s="3">
        <v>49</v>
      </c>
      <c r="I301" s="5">
        <f t="shared" si="4"/>
        <v>39.877551020408163</v>
      </c>
      <c r="J301" s="3" t="s">
        <v>21</v>
      </c>
      <c r="K301" s="3" t="s">
        <v>22</v>
      </c>
      <c r="L301" s="3">
        <v>1456984800</v>
      </c>
      <c r="M301" s="3">
        <v>1461819600</v>
      </c>
      <c r="N301" s="11">
        <f xml:space="preserve"> (((L301/60)/60)/24)+DATE(1970,1,1)</f>
        <v>42432.25</v>
      </c>
      <c r="O301" s="10">
        <f xml:space="preserve"> (((M301/60)/60)/24)+DATE(1970,1,1)</f>
        <v>42488.208333333328</v>
      </c>
      <c r="P301" s="3" t="b">
        <v>0</v>
      </c>
      <c r="Q301" s="3" t="b">
        <v>0</v>
      </c>
      <c r="R301" s="3" t="s">
        <v>17</v>
      </c>
      <c r="S301" s="7" t="s">
        <v>18396</v>
      </c>
      <c r="T301" s="3" t="s">
        <v>18397</v>
      </c>
    </row>
    <row r="302" spans="1:20" s="3" customFormat="1" x14ac:dyDescent="0.3">
      <c r="A302" s="3">
        <v>300</v>
      </c>
      <c r="B302" s="3" t="s">
        <v>652</v>
      </c>
      <c r="C302" s="3" t="s">
        <v>653</v>
      </c>
      <c r="D302" s="3">
        <v>100</v>
      </c>
      <c r="E302" s="3">
        <v>5</v>
      </c>
      <c r="F302" s="14">
        <f>(E302/D302)*100</f>
        <v>5</v>
      </c>
      <c r="G302" s="3" t="s">
        <v>14</v>
      </c>
      <c r="H302" s="3">
        <v>1</v>
      </c>
      <c r="I302" s="5">
        <f t="shared" si="4"/>
        <v>5</v>
      </c>
      <c r="J302" s="3" t="s">
        <v>36</v>
      </c>
      <c r="K302" s="3" t="s">
        <v>37</v>
      </c>
      <c r="L302" s="3">
        <v>1504069200</v>
      </c>
      <c r="M302" s="3">
        <v>1504155600</v>
      </c>
      <c r="N302" s="11">
        <f xml:space="preserve"> (((L302/60)/60)/24)+DATE(1970,1,1)</f>
        <v>42977.208333333328</v>
      </c>
      <c r="O302" s="10">
        <f xml:space="preserve"> (((M302/60)/60)/24)+DATE(1970,1,1)</f>
        <v>42978.208333333328</v>
      </c>
      <c r="P302" s="3" t="b">
        <v>0</v>
      </c>
      <c r="Q302" s="3" t="b">
        <v>1</v>
      </c>
      <c r="R302" s="3" t="s">
        <v>68</v>
      </c>
      <c r="S302" s="7" t="s">
        <v>18410</v>
      </c>
      <c r="T302" s="3" t="s">
        <v>18411</v>
      </c>
    </row>
    <row r="303" spans="1:20" s="3" customFormat="1" x14ac:dyDescent="0.3">
      <c r="A303" s="3">
        <v>301</v>
      </c>
      <c r="B303" s="3" t="s">
        <v>654</v>
      </c>
      <c r="C303" s="3" t="s">
        <v>655</v>
      </c>
      <c r="D303" s="3">
        <v>900</v>
      </c>
      <c r="E303" s="3">
        <v>12102</v>
      </c>
      <c r="F303" s="14">
        <f>(E303/D303)*100</f>
        <v>1344.6666666666667</v>
      </c>
      <c r="G303" s="3" t="s">
        <v>20</v>
      </c>
      <c r="H303" s="3">
        <v>295</v>
      </c>
      <c r="I303" s="5">
        <f t="shared" si="4"/>
        <v>41.023728813559323</v>
      </c>
      <c r="J303" s="3" t="s">
        <v>21</v>
      </c>
      <c r="K303" s="3" t="s">
        <v>22</v>
      </c>
      <c r="L303" s="3">
        <v>1424930400</v>
      </c>
      <c r="M303" s="3">
        <v>1426395600</v>
      </c>
      <c r="N303" s="11">
        <f xml:space="preserve"> (((L303/60)/60)/24)+DATE(1970,1,1)</f>
        <v>42061.25</v>
      </c>
      <c r="O303" s="10">
        <f xml:space="preserve"> (((M303/60)/60)/24)+DATE(1970,1,1)</f>
        <v>42078.208333333328</v>
      </c>
      <c r="P303" s="3" t="b">
        <v>0</v>
      </c>
      <c r="Q303" s="3" t="b">
        <v>0</v>
      </c>
      <c r="R303" s="3" t="s">
        <v>42</v>
      </c>
      <c r="S303" s="7" t="s">
        <v>18404</v>
      </c>
      <c r="T303" s="3" t="s">
        <v>18405</v>
      </c>
    </row>
    <row r="304" spans="1:20" s="3" customFormat="1" x14ac:dyDescent="0.3">
      <c r="A304" s="3">
        <v>302</v>
      </c>
      <c r="B304" s="3" t="s">
        <v>656</v>
      </c>
      <c r="C304" s="3" t="s">
        <v>657</v>
      </c>
      <c r="D304" s="3">
        <v>76100</v>
      </c>
      <c r="E304" s="3">
        <v>24234</v>
      </c>
      <c r="F304" s="14">
        <f>(E304/D304)*100</f>
        <v>31.844940867279899</v>
      </c>
      <c r="G304" s="3" t="s">
        <v>14</v>
      </c>
      <c r="H304" s="3">
        <v>245</v>
      </c>
      <c r="I304" s="5">
        <f t="shared" si="4"/>
        <v>98.914285714285711</v>
      </c>
      <c r="J304" s="3" t="s">
        <v>21</v>
      </c>
      <c r="K304" s="3" t="s">
        <v>22</v>
      </c>
      <c r="L304" s="3">
        <v>1535864400</v>
      </c>
      <c r="M304" s="3">
        <v>1537074000</v>
      </c>
      <c r="N304" s="11">
        <f xml:space="preserve"> (((L304/60)/60)/24)+DATE(1970,1,1)</f>
        <v>43345.208333333328</v>
      </c>
      <c r="O304" s="10">
        <f xml:space="preserve"> (((M304/60)/60)/24)+DATE(1970,1,1)</f>
        <v>43359.208333333328</v>
      </c>
      <c r="P304" s="3" t="b">
        <v>0</v>
      </c>
      <c r="Q304" s="3" t="b">
        <v>0</v>
      </c>
      <c r="R304" s="3" t="s">
        <v>33</v>
      </c>
      <c r="S304" s="7" t="s">
        <v>18402</v>
      </c>
      <c r="T304" s="3" t="s">
        <v>18403</v>
      </c>
    </row>
    <row r="305" spans="1:20" s="3" customFormat="1" x14ac:dyDescent="0.3">
      <c r="A305" s="3">
        <v>303</v>
      </c>
      <c r="B305" s="3" t="s">
        <v>658</v>
      </c>
      <c r="C305" s="3" t="s">
        <v>659</v>
      </c>
      <c r="D305" s="3">
        <v>3400</v>
      </c>
      <c r="E305" s="3">
        <v>2809</v>
      </c>
      <c r="F305" s="14">
        <f>(E305/D305)*100</f>
        <v>82.617647058823536</v>
      </c>
      <c r="G305" s="3" t="s">
        <v>14</v>
      </c>
      <c r="H305" s="3">
        <v>32</v>
      </c>
      <c r="I305" s="5">
        <f t="shared" si="4"/>
        <v>87.78125</v>
      </c>
      <c r="J305" s="3" t="s">
        <v>21</v>
      </c>
      <c r="K305" s="3" t="s">
        <v>22</v>
      </c>
      <c r="L305" s="3">
        <v>1452146400</v>
      </c>
      <c r="M305" s="3">
        <v>1452578400</v>
      </c>
      <c r="N305" s="11">
        <f xml:space="preserve"> (((L305/60)/60)/24)+DATE(1970,1,1)</f>
        <v>42376.25</v>
      </c>
      <c r="O305" s="10">
        <f xml:space="preserve"> (((M305/60)/60)/24)+DATE(1970,1,1)</f>
        <v>42381.25</v>
      </c>
      <c r="P305" s="3" t="b">
        <v>0</v>
      </c>
      <c r="Q305" s="3" t="b">
        <v>0</v>
      </c>
      <c r="R305" s="3" t="s">
        <v>60</v>
      </c>
      <c r="S305" s="7" t="s">
        <v>18398</v>
      </c>
      <c r="T305" s="3" t="s">
        <v>18408</v>
      </c>
    </row>
    <row r="306" spans="1:20" s="3" customFormat="1" x14ac:dyDescent="0.3">
      <c r="A306" s="3">
        <v>304</v>
      </c>
      <c r="B306" s="3" t="s">
        <v>660</v>
      </c>
      <c r="C306" s="3" t="s">
        <v>661</v>
      </c>
      <c r="D306" s="3">
        <v>2100</v>
      </c>
      <c r="E306" s="3">
        <v>11469</v>
      </c>
      <c r="F306" s="14">
        <f>(E306/D306)*100</f>
        <v>546.14285714285722</v>
      </c>
      <c r="G306" s="3" t="s">
        <v>20</v>
      </c>
      <c r="H306" s="3">
        <v>142</v>
      </c>
      <c r="I306" s="5">
        <f t="shared" si="4"/>
        <v>80.767605633802816</v>
      </c>
      <c r="J306" s="3" t="s">
        <v>21</v>
      </c>
      <c r="K306" s="3" t="s">
        <v>22</v>
      </c>
      <c r="L306" s="3">
        <v>1470546000</v>
      </c>
      <c r="M306" s="3">
        <v>1474088400</v>
      </c>
      <c r="N306" s="11">
        <f xml:space="preserve"> (((L306/60)/60)/24)+DATE(1970,1,1)</f>
        <v>42589.208333333328</v>
      </c>
      <c r="O306" s="10">
        <f xml:space="preserve"> (((M306/60)/60)/24)+DATE(1970,1,1)</f>
        <v>42630.208333333328</v>
      </c>
      <c r="P306" s="3" t="b">
        <v>0</v>
      </c>
      <c r="Q306" s="3" t="b">
        <v>0</v>
      </c>
      <c r="R306" s="3" t="s">
        <v>42</v>
      </c>
      <c r="S306" s="7" t="s">
        <v>18404</v>
      </c>
      <c r="T306" s="3" t="s">
        <v>18405</v>
      </c>
    </row>
    <row r="307" spans="1:20" s="3" customFormat="1" x14ac:dyDescent="0.3">
      <c r="A307" s="3">
        <v>305</v>
      </c>
      <c r="B307" s="3" t="s">
        <v>662</v>
      </c>
      <c r="C307" s="3" t="s">
        <v>663</v>
      </c>
      <c r="D307" s="3">
        <v>2800</v>
      </c>
      <c r="E307" s="3">
        <v>8014</v>
      </c>
      <c r="F307" s="14">
        <f>(E307/D307)*100</f>
        <v>286.21428571428572</v>
      </c>
      <c r="G307" s="3" t="s">
        <v>20</v>
      </c>
      <c r="H307" s="3">
        <v>85</v>
      </c>
      <c r="I307" s="5">
        <f t="shared" si="4"/>
        <v>94.28235294117647</v>
      </c>
      <c r="J307" s="3" t="s">
        <v>21</v>
      </c>
      <c r="K307" s="3" t="s">
        <v>22</v>
      </c>
      <c r="L307" s="3">
        <v>1458363600</v>
      </c>
      <c r="M307" s="3">
        <v>1461906000</v>
      </c>
      <c r="N307" s="11">
        <f xml:space="preserve"> (((L307/60)/60)/24)+DATE(1970,1,1)</f>
        <v>42448.208333333328</v>
      </c>
      <c r="O307" s="10">
        <f xml:space="preserve"> (((M307/60)/60)/24)+DATE(1970,1,1)</f>
        <v>42489.208333333328</v>
      </c>
      <c r="P307" s="3" t="b">
        <v>0</v>
      </c>
      <c r="Q307" s="3" t="b">
        <v>0</v>
      </c>
      <c r="R307" s="3" t="s">
        <v>33</v>
      </c>
      <c r="S307" s="7" t="s">
        <v>18402</v>
      </c>
      <c r="T307" s="3" t="s">
        <v>18403</v>
      </c>
    </row>
    <row r="308" spans="1:20" s="3" customFormat="1" x14ac:dyDescent="0.3">
      <c r="A308" s="3">
        <v>306</v>
      </c>
      <c r="B308" s="3" t="s">
        <v>664</v>
      </c>
      <c r="C308" s="3" t="s">
        <v>665</v>
      </c>
      <c r="D308" s="3">
        <v>6500</v>
      </c>
      <c r="E308" s="3">
        <v>514</v>
      </c>
      <c r="F308" s="14">
        <f>(E308/D308)*100</f>
        <v>7.9076923076923071</v>
      </c>
      <c r="G308" s="3" t="s">
        <v>14</v>
      </c>
      <c r="H308" s="3">
        <v>7</v>
      </c>
      <c r="I308" s="5">
        <f t="shared" si="4"/>
        <v>73.428571428571431</v>
      </c>
      <c r="J308" s="3" t="s">
        <v>21</v>
      </c>
      <c r="K308" s="3" t="s">
        <v>22</v>
      </c>
      <c r="L308" s="3">
        <v>1500008400</v>
      </c>
      <c r="M308" s="3">
        <v>1500267600</v>
      </c>
      <c r="N308" s="11">
        <f xml:space="preserve"> (((L308/60)/60)/24)+DATE(1970,1,1)</f>
        <v>42930.208333333328</v>
      </c>
      <c r="O308" s="10">
        <f xml:space="preserve"> (((M308/60)/60)/24)+DATE(1970,1,1)</f>
        <v>42933.208333333328</v>
      </c>
      <c r="P308" s="3" t="b">
        <v>0</v>
      </c>
      <c r="Q308" s="3" t="b">
        <v>1</v>
      </c>
      <c r="R308" s="3" t="s">
        <v>33</v>
      </c>
      <c r="S308" s="7" t="s">
        <v>18402</v>
      </c>
      <c r="T308" s="3" t="s">
        <v>18403</v>
      </c>
    </row>
    <row r="309" spans="1:20" s="3" customFormat="1" x14ac:dyDescent="0.3">
      <c r="A309" s="3">
        <v>307</v>
      </c>
      <c r="B309" s="3" t="s">
        <v>666</v>
      </c>
      <c r="C309" s="3" t="s">
        <v>667</v>
      </c>
      <c r="D309" s="3">
        <v>32900</v>
      </c>
      <c r="E309" s="3">
        <v>43473</v>
      </c>
      <c r="F309" s="14">
        <f>(E309/D309)*100</f>
        <v>132.13677811550153</v>
      </c>
      <c r="G309" s="3" t="s">
        <v>20</v>
      </c>
      <c r="H309" s="3">
        <v>659</v>
      </c>
      <c r="I309" s="5">
        <f t="shared" si="4"/>
        <v>65.968133535660087</v>
      </c>
      <c r="J309" s="3" t="s">
        <v>36</v>
      </c>
      <c r="K309" s="3" t="s">
        <v>37</v>
      </c>
      <c r="L309" s="3">
        <v>1338958800</v>
      </c>
      <c r="M309" s="3">
        <v>1340686800</v>
      </c>
      <c r="N309" s="11">
        <f xml:space="preserve"> (((L309/60)/60)/24)+DATE(1970,1,1)</f>
        <v>41066.208333333336</v>
      </c>
      <c r="O309" s="10">
        <f xml:space="preserve"> (((M309/60)/60)/24)+DATE(1970,1,1)</f>
        <v>41086.208333333336</v>
      </c>
      <c r="P309" s="3" t="b">
        <v>0</v>
      </c>
      <c r="Q309" s="3" t="b">
        <v>1</v>
      </c>
      <c r="R309" s="3" t="s">
        <v>119</v>
      </c>
      <c r="S309" s="7" t="s">
        <v>18410</v>
      </c>
      <c r="T309" s="3" t="s">
        <v>18416</v>
      </c>
    </row>
    <row r="310" spans="1:20" s="3" customFormat="1" x14ac:dyDescent="0.3">
      <c r="A310" s="3">
        <v>308</v>
      </c>
      <c r="B310" s="3" t="s">
        <v>668</v>
      </c>
      <c r="C310" s="3" t="s">
        <v>669</v>
      </c>
      <c r="D310" s="3">
        <v>118200</v>
      </c>
      <c r="E310" s="3">
        <v>87560</v>
      </c>
      <c r="F310" s="14">
        <f>(E310/D310)*100</f>
        <v>74.077834179357026</v>
      </c>
      <c r="G310" s="3" t="s">
        <v>14</v>
      </c>
      <c r="H310" s="3">
        <v>803</v>
      </c>
      <c r="I310" s="5">
        <f t="shared" si="4"/>
        <v>109.04109589041096</v>
      </c>
      <c r="J310" s="3" t="s">
        <v>21</v>
      </c>
      <c r="K310" s="3" t="s">
        <v>22</v>
      </c>
      <c r="L310" s="3">
        <v>1303102800</v>
      </c>
      <c r="M310" s="3">
        <v>1303189200</v>
      </c>
      <c r="N310" s="11">
        <f xml:space="preserve"> (((L310/60)/60)/24)+DATE(1970,1,1)</f>
        <v>40651.208333333336</v>
      </c>
      <c r="O310" s="10">
        <f xml:space="preserve"> (((M310/60)/60)/24)+DATE(1970,1,1)</f>
        <v>40652.208333333336</v>
      </c>
      <c r="P310" s="3" t="b">
        <v>0</v>
      </c>
      <c r="Q310" s="3" t="b">
        <v>0</v>
      </c>
      <c r="R310" s="3" t="s">
        <v>33</v>
      </c>
      <c r="S310" s="7" t="s">
        <v>18402</v>
      </c>
      <c r="T310" s="3" t="s">
        <v>18403</v>
      </c>
    </row>
    <row r="311" spans="1:20" s="3" customFormat="1" x14ac:dyDescent="0.3">
      <c r="A311" s="3">
        <v>309</v>
      </c>
      <c r="B311" s="3" t="s">
        <v>670</v>
      </c>
      <c r="C311" s="3" t="s">
        <v>671</v>
      </c>
      <c r="D311" s="3">
        <v>4100</v>
      </c>
      <c r="E311" s="3">
        <v>3087</v>
      </c>
      <c r="F311" s="14">
        <f>(E311/D311)*100</f>
        <v>75.292682926829272</v>
      </c>
      <c r="G311" s="3" t="s">
        <v>74</v>
      </c>
      <c r="H311" s="3">
        <v>75</v>
      </c>
      <c r="I311" s="5">
        <f t="shared" si="4"/>
        <v>41.16</v>
      </c>
      <c r="J311" s="3" t="s">
        <v>21</v>
      </c>
      <c r="K311" s="3" t="s">
        <v>22</v>
      </c>
      <c r="L311" s="3">
        <v>1316581200</v>
      </c>
      <c r="M311" s="3">
        <v>1318309200</v>
      </c>
      <c r="N311" s="11">
        <f xml:space="preserve"> (((L311/60)/60)/24)+DATE(1970,1,1)</f>
        <v>40807.208333333336</v>
      </c>
      <c r="O311" s="10">
        <f xml:space="preserve"> (((M311/60)/60)/24)+DATE(1970,1,1)</f>
        <v>40827.208333333336</v>
      </c>
      <c r="P311" s="3" t="b">
        <v>0</v>
      </c>
      <c r="Q311" s="3" t="b">
        <v>1</v>
      </c>
      <c r="R311" s="3" t="s">
        <v>60</v>
      </c>
      <c r="S311" s="7" t="s">
        <v>18398</v>
      </c>
      <c r="T311" s="3" t="s">
        <v>18408</v>
      </c>
    </row>
    <row r="312" spans="1:20" s="3" customFormat="1" x14ac:dyDescent="0.3">
      <c r="A312" s="3">
        <v>310</v>
      </c>
      <c r="B312" s="3" t="s">
        <v>672</v>
      </c>
      <c r="C312" s="3" t="s">
        <v>673</v>
      </c>
      <c r="D312" s="3">
        <v>7800</v>
      </c>
      <c r="E312" s="3">
        <v>1586</v>
      </c>
      <c r="F312" s="14">
        <f>(E312/D312)*100</f>
        <v>20.333333333333332</v>
      </c>
      <c r="G312" s="3" t="s">
        <v>14</v>
      </c>
      <c r="H312" s="3">
        <v>16</v>
      </c>
      <c r="I312" s="5">
        <f t="shared" si="4"/>
        <v>99.125</v>
      </c>
      <c r="J312" s="3" t="s">
        <v>21</v>
      </c>
      <c r="K312" s="3" t="s">
        <v>22</v>
      </c>
      <c r="L312" s="3">
        <v>1270789200</v>
      </c>
      <c r="M312" s="3">
        <v>1272171600</v>
      </c>
      <c r="N312" s="11">
        <f xml:space="preserve"> (((L312/60)/60)/24)+DATE(1970,1,1)</f>
        <v>40277.208333333336</v>
      </c>
      <c r="O312" s="10">
        <f xml:space="preserve"> (((M312/60)/60)/24)+DATE(1970,1,1)</f>
        <v>40293.208333333336</v>
      </c>
      <c r="P312" s="3" t="b">
        <v>0</v>
      </c>
      <c r="Q312" s="3" t="b">
        <v>0</v>
      </c>
      <c r="R312" s="3" t="s">
        <v>89</v>
      </c>
      <c r="S312" s="7" t="s">
        <v>18413</v>
      </c>
      <c r="T312" s="3" t="s">
        <v>18414</v>
      </c>
    </row>
    <row r="313" spans="1:20" s="3" customFormat="1" x14ac:dyDescent="0.3">
      <c r="A313" s="3">
        <v>311</v>
      </c>
      <c r="B313" s="3" t="s">
        <v>674</v>
      </c>
      <c r="C313" s="3" t="s">
        <v>675</v>
      </c>
      <c r="D313" s="3">
        <v>6300</v>
      </c>
      <c r="E313" s="3">
        <v>12812</v>
      </c>
      <c r="F313" s="14">
        <f>(E313/D313)*100</f>
        <v>203.36507936507937</v>
      </c>
      <c r="G313" s="3" t="s">
        <v>20</v>
      </c>
      <c r="H313" s="3">
        <v>121</v>
      </c>
      <c r="I313" s="5">
        <f t="shared" si="4"/>
        <v>105.88429752066116</v>
      </c>
      <c r="J313" s="3" t="s">
        <v>21</v>
      </c>
      <c r="K313" s="3" t="s">
        <v>22</v>
      </c>
      <c r="L313" s="3">
        <v>1297836000</v>
      </c>
      <c r="M313" s="3">
        <v>1298872800</v>
      </c>
      <c r="N313" s="11">
        <f xml:space="preserve"> (((L313/60)/60)/24)+DATE(1970,1,1)</f>
        <v>40590.25</v>
      </c>
      <c r="O313" s="10">
        <f xml:space="preserve"> (((M313/60)/60)/24)+DATE(1970,1,1)</f>
        <v>40602.25</v>
      </c>
      <c r="P313" s="3" t="b">
        <v>0</v>
      </c>
      <c r="Q313" s="3" t="b">
        <v>0</v>
      </c>
      <c r="R313" s="3" t="s">
        <v>33</v>
      </c>
      <c r="S313" s="7" t="s">
        <v>18402</v>
      </c>
      <c r="T313" s="3" t="s">
        <v>18403</v>
      </c>
    </row>
    <row r="314" spans="1:20" s="3" customFormat="1" x14ac:dyDescent="0.3">
      <c r="A314" s="3">
        <v>312</v>
      </c>
      <c r="B314" s="3" t="s">
        <v>676</v>
      </c>
      <c r="C314" s="3" t="s">
        <v>677</v>
      </c>
      <c r="D314" s="3">
        <v>59100</v>
      </c>
      <c r="E314" s="3">
        <v>183345</v>
      </c>
      <c r="F314" s="14">
        <f>(E314/D314)*100</f>
        <v>310.2284263959391</v>
      </c>
      <c r="G314" s="3" t="s">
        <v>20</v>
      </c>
      <c r="H314" s="3">
        <v>3742</v>
      </c>
      <c r="I314" s="5">
        <f t="shared" si="4"/>
        <v>48.996525921966864</v>
      </c>
      <c r="J314" s="3" t="s">
        <v>21</v>
      </c>
      <c r="K314" s="3" t="s">
        <v>22</v>
      </c>
      <c r="L314" s="3">
        <v>1382677200</v>
      </c>
      <c r="M314" s="3">
        <v>1383282000</v>
      </c>
      <c r="N314" s="11">
        <f xml:space="preserve"> (((L314/60)/60)/24)+DATE(1970,1,1)</f>
        <v>41572.208333333336</v>
      </c>
      <c r="O314" s="10">
        <f xml:space="preserve"> (((M314/60)/60)/24)+DATE(1970,1,1)</f>
        <v>41579.208333333336</v>
      </c>
      <c r="P314" s="3" t="b">
        <v>0</v>
      </c>
      <c r="Q314" s="3" t="b">
        <v>0</v>
      </c>
      <c r="R314" s="3" t="s">
        <v>33</v>
      </c>
      <c r="S314" s="7" t="s">
        <v>18402</v>
      </c>
      <c r="T314" s="3" t="s">
        <v>18403</v>
      </c>
    </row>
    <row r="315" spans="1:20" s="3" customFormat="1" x14ac:dyDescent="0.3">
      <c r="A315" s="3">
        <v>313</v>
      </c>
      <c r="B315" s="3" t="s">
        <v>678</v>
      </c>
      <c r="C315" s="3" t="s">
        <v>679</v>
      </c>
      <c r="D315" s="3">
        <v>2200</v>
      </c>
      <c r="E315" s="3">
        <v>8697</v>
      </c>
      <c r="F315" s="14">
        <f>(E315/D315)*100</f>
        <v>395.31818181818181</v>
      </c>
      <c r="G315" s="3" t="s">
        <v>20</v>
      </c>
      <c r="H315" s="3">
        <v>223</v>
      </c>
      <c r="I315" s="5">
        <f t="shared" si="4"/>
        <v>39</v>
      </c>
      <c r="J315" s="3" t="s">
        <v>21</v>
      </c>
      <c r="K315" s="3" t="s">
        <v>22</v>
      </c>
      <c r="L315" s="3">
        <v>1330322400</v>
      </c>
      <c r="M315" s="3">
        <v>1330495200</v>
      </c>
      <c r="N315" s="11">
        <f xml:space="preserve"> (((L315/60)/60)/24)+DATE(1970,1,1)</f>
        <v>40966.25</v>
      </c>
      <c r="O315" s="10">
        <f xml:space="preserve"> (((M315/60)/60)/24)+DATE(1970,1,1)</f>
        <v>40968.25</v>
      </c>
      <c r="P315" s="3" t="b">
        <v>0</v>
      </c>
      <c r="Q315" s="3" t="b">
        <v>0</v>
      </c>
      <c r="R315" s="3" t="s">
        <v>23</v>
      </c>
      <c r="S315" s="7" t="s">
        <v>18398</v>
      </c>
      <c r="T315" s="3" t="s">
        <v>18399</v>
      </c>
    </row>
    <row r="316" spans="1:20" s="3" customFormat="1" x14ac:dyDescent="0.3">
      <c r="A316" s="3">
        <v>314</v>
      </c>
      <c r="B316" s="3" t="s">
        <v>680</v>
      </c>
      <c r="C316" s="3" t="s">
        <v>681</v>
      </c>
      <c r="D316" s="3">
        <v>1400</v>
      </c>
      <c r="E316" s="3">
        <v>4126</v>
      </c>
      <c r="F316" s="14">
        <f>(E316/D316)*100</f>
        <v>294.71428571428572</v>
      </c>
      <c r="G316" s="3" t="s">
        <v>20</v>
      </c>
      <c r="H316" s="3">
        <v>133</v>
      </c>
      <c r="I316" s="5">
        <f t="shared" si="4"/>
        <v>31.022556390977442</v>
      </c>
      <c r="J316" s="3" t="s">
        <v>21</v>
      </c>
      <c r="K316" s="3" t="s">
        <v>22</v>
      </c>
      <c r="L316" s="3">
        <v>1552366800</v>
      </c>
      <c r="M316" s="3">
        <v>1552798800</v>
      </c>
      <c r="N316" s="11">
        <f xml:space="preserve"> (((L316/60)/60)/24)+DATE(1970,1,1)</f>
        <v>43536.208333333328</v>
      </c>
      <c r="O316" s="10">
        <f xml:space="preserve"> (((M316/60)/60)/24)+DATE(1970,1,1)</f>
        <v>43541.208333333328</v>
      </c>
      <c r="P316" s="3" t="b">
        <v>0</v>
      </c>
      <c r="Q316" s="3" t="b">
        <v>1</v>
      </c>
      <c r="R316" s="3" t="s">
        <v>42</v>
      </c>
      <c r="S316" s="7" t="s">
        <v>18404</v>
      </c>
      <c r="T316" s="3" t="s">
        <v>18405</v>
      </c>
    </row>
    <row r="317" spans="1:20" s="3" customFormat="1" x14ac:dyDescent="0.3">
      <c r="A317" s="3">
        <v>315</v>
      </c>
      <c r="B317" s="3" t="s">
        <v>682</v>
      </c>
      <c r="C317" s="3" t="s">
        <v>683</v>
      </c>
      <c r="D317" s="3">
        <v>9500</v>
      </c>
      <c r="E317" s="3">
        <v>3220</v>
      </c>
      <c r="F317" s="14">
        <f>(E317/D317)*100</f>
        <v>33.89473684210526</v>
      </c>
      <c r="G317" s="3" t="s">
        <v>14</v>
      </c>
      <c r="H317" s="3">
        <v>31</v>
      </c>
      <c r="I317" s="5">
        <f t="shared" si="4"/>
        <v>103.87096774193549</v>
      </c>
      <c r="J317" s="3" t="s">
        <v>21</v>
      </c>
      <c r="K317" s="3" t="s">
        <v>22</v>
      </c>
      <c r="L317" s="3">
        <v>1400907600</v>
      </c>
      <c r="M317" s="3">
        <v>1403413200</v>
      </c>
      <c r="N317" s="11">
        <f xml:space="preserve"> (((L317/60)/60)/24)+DATE(1970,1,1)</f>
        <v>41783.208333333336</v>
      </c>
      <c r="O317" s="10">
        <f xml:space="preserve"> (((M317/60)/60)/24)+DATE(1970,1,1)</f>
        <v>41812.208333333336</v>
      </c>
      <c r="P317" s="3" t="b">
        <v>0</v>
      </c>
      <c r="Q317" s="3" t="b">
        <v>0</v>
      </c>
      <c r="R317" s="3" t="s">
        <v>33</v>
      </c>
      <c r="S317" s="7" t="s">
        <v>18402</v>
      </c>
      <c r="T317" s="3" t="s">
        <v>18403</v>
      </c>
    </row>
    <row r="318" spans="1:20" s="3" customFormat="1" x14ac:dyDescent="0.3">
      <c r="A318" s="3">
        <v>316</v>
      </c>
      <c r="B318" s="3" t="s">
        <v>684</v>
      </c>
      <c r="C318" s="3" t="s">
        <v>685</v>
      </c>
      <c r="D318" s="3">
        <v>9600</v>
      </c>
      <c r="E318" s="3">
        <v>6401</v>
      </c>
      <c r="F318" s="14">
        <f>(E318/D318)*100</f>
        <v>66.677083333333329</v>
      </c>
      <c r="G318" s="3" t="s">
        <v>14</v>
      </c>
      <c r="H318" s="3">
        <v>108</v>
      </c>
      <c r="I318" s="5">
        <f t="shared" si="4"/>
        <v>59.268518518518519</v>
      </c>
      <c r="J318" s="3" t="s">
        <v>107</v>
      </c>
      <c r="K318" s="3" t="s">
        <v>108</v>
      </c>
      <c r="L318" s="3">
        <v>1574143200</v>
      </c>
      <c r="M318" s="3">
        <v>1574229600</v>
      </c>
      <c r="N318" s="11">
        <f xml:space="preserve"> (((L318/60)/60)/24)+DATE(1970,1,1)</f>
        <v>43788.25</v>
      </c>
      <c r="O318" s="10">
        <f xml:space="preserve"> (((M318/60)/60)/24)+DATE(1970,1,1)</f>
        <v>43789.25</v>
      </c>
      <c r="P318" s="3" t="b">
        <v>0</v>
      </c>
      <c r="Q318" s="3" t="b">
        <v>1</v>
      </c>
      <c r="R318" s="3" t="s">
        <v>17</v>
      </c>
      <c r="S318" s="7" t="s">
        <v>18396</v>
      </c>
      <c r="T318" s="3" t="s">
        <v>18397</v>
      </c>
    </row>
    <row r="319" spans="1:20" s="3" customFormat="1" x14ac:dyDescent="0.3">
      <c r="A319" s="3">
        <v>317</v>
      </c>
      <c r="B319" s="3" t="s">
        <v>686</v>
      </c>
      <c r="C319" s="3" t="s">
        <v>687</v>
      </c>
      <c r="D319" s="3">
        <v>6600</v>
      </c>
      <c r="E319" s="3">
        <v>1269</v>
      </c>
      <c r="F319" s="14">
        <f>(E319/D319)*100</f>
        <v>19.227272727272727</v>
      </c>
      <c r="G319" s="3" t="s">
        <v>14</v>
      </c>
      <c r="H319" s="3">
        <v>30</v>
      </c>
      <c r="I319" s="5">
        <f t="shared" si="4"/>
        <v>42.3</v>
      </c>
      <c r="J319" s="3" t="s">
        <v>21</v>
      </c>
      <c r="K319" s="3" t="s">
        <v>22</v>
      </c>
      <c r="L319" s="3">
        <v>1494738000</v>
      </c>
      <c r="M319" s="3">
        <v>1495861200</v>
      </c>
      <c r="N319" s="11">
        <f xml:space="preserve"> (((L319/60)/60)/24)+DATE(1970,1,1)</f>
        <v>42869.208333333328</v>
      </c>
      <c r="O319" s="10">
        <f xml:space="preserve"> (((M319/60)/60)/24)+DATE(1970,1,1)</f>
        <v>42882.208333333328</v>
      </c>
      <c r="P319" s="3" t="b">
        <v>0</v>
      </c>
      <c r="Q319" s="3" t="b">
        <v>0</v>
      </c>
      <c r="R319" s="3" t="s">
        <v>33</v>
      </c>
      <c r="S319" s="7" t="s">
        <v>18402</v>
      </c>
      <c r="T319" s="3" t="s">
        <v>18403</v>
      </c>
    </row>
    <row r="320" spans="1:20" s="3" customFormat="1" x14ac:dyDescent="0.3">
      <c r="A320" s="3">
        <v>318</v>
      </c>
      <c r="B320" s="3" t="s">
        <v>688</v>
      </c>
      <c r="C320" s="3" t="s">
        <v>689</v>
      </c>
      <c r="D320" s="3">
        <v>5700</v>
      </c>
      <c r="E320" s="3">
        <v>903</v>
      </c>
      <c r="F320" s="14">
        <f>(E320/D320)*100</f>
        <v>15.842105263157894</v>
      </c>
      <c r="G320" s="3" t="s">
        <v>14</v>
      </c>
      <c r="H320" s="3">
        <v>17</v>
      </c>
      <c r="I320" s="5">
        <f t="shared" si="4"/>
        <v>53.117647058823529</v>
      </c>
      <c r="J320" s="3" t="s">
        <v>21</v>
      </c>
      <c r="K320" s="3" t="s">
        <v>22</v>
      </c>
      <c r="L320" s="3">
        <v>1392357600</v>
      </c>
      <c r="M320" s="3">
        <v>1392530400</v>
      </c>
      <c r="N320" s="11">
        <f xml:space="preserve"> (((L320/60)/60)/24)+DATE(1970,1,1)</f>
        <v>41684.25</v>
      </c>
      <c r="O320" s="10">
        <f xml:space="preserve"> (((M320/60)/60)/24)+DATE(1970,1,1)</f>
        <v>41686.25</v>
      </c>
      <c r="P320" s="3" t="b">
        <v>0</v>
      </c>
      <c r="Q320" s="3" t="b">
        <v>0</v>
      </c>
      <c r="R320" s="3" t="s">
        <v>23</v>
      </c>
      <c r="S320" s="7" t="s">
        <v>18398</v>
      </c>
      <c r="T320" s="3" t="s">
        <v>18399</v>
      </c>
    </row>
    <row r="321" spans="1:20" s="3" customFormat="1" x14ac:dyDescent="0.3">
      <c r="A321" s="3">
        <v>319</v>
      </c>
      <c r="B321" s="3" t="s">
        <v>690</v>
      </c>
      <c r="C321" s="3" t="s">
        <v>691</v>
      </c>
      <c r="D321" s="3">
        <v>8400</v>
      </c>
      <c r="E321" s="3">
        <v>3251</v>
      </c>
      <c r="F321" s="14">
        <f>(E321/D321)*100</f>
        <v>38.702380952380956</v>
      </c>
      <c r="G321" s="3" t="s">
        <v>74</v>
      </c>
      <c r="H321" s="3">
        <v>64</v>
      </c>
      <c r="I321" s="5">
        <f t="shared" si="4"/>
        <v>50.796875</v>
      </c>
      <c r="J321" s="3" t="s">
        <v>21</v>
      </c>
      <c r="K321" s="3" t="s">
        <v>22</v>
      </c>
      <c r="L321" s="3">
        <v>1281589200</v>
      </c>
      <c r="M321" s="3">
        <v>1283662800</v>
      </c>
      <c r="N321" s="11">
        <f xml:space="preserve"> (((L321/60)/60)/24)+DATE(1970,1,1)</f>
        <v>40402.208333333336</v>
      </c>
      <c r="O321" s="10">
        <f xml:space="preserve"> (((M321/60)/60)/24)+DATE(1970,1,1)</f>
        <v>40426.208333333336</v>
      </c>
      <c r="P321" s="3" t="b">
        <v>0</v>
      </c>
      <c r="Q321" s="3" t="b">
        <v>0</v>
      </c>
      <c r="R321" s="3" t="s">
        <v>28</v>
      </c>
      <c r="S321" s="7" t="s">
        <v>18400</v>
      </c>
      <c r="T321" s="3" t="s">
        <v>18401</v>
      </c>
    </row>
    <row r="322" spans="1:20" s="3" customFormat="1" x14ac:dyDescent="0.3">
      <c r="A322" s="3">
        <v>320</v>
      </c>
      <c r="B322" s="3" t="s">
        <v>692</v>
      </c>
      <c r="C322" s="3" t="s">
        <v>693</v>
      </c>
      <c r="D322" s="3">
        <v>84400</v>
      </c>
      <c r="E322" s="3">
        <v>8092</v>
      </c>
      <c r="F322" s="14">
        <f>(E322/D322)*100</f>
        <v>9.5876777251184837</v>
      </c>
      <c r="G322" s="3" t="s">
        <v>14</v>
      </c>
      <c r="H322" s="3">
        <v>80</v>
      </c>
      <c r="I322" s="5">
        <f t="shared" si="4"/>
        <v>101.15</v>
      </c>
      <c r="J322" s="3" t="s">
        <v>21</v>
      </c>
      <c r="K322" s="3" t="s">
        <v>22</v>
      </c>
      <c r="L322" s="3">
        <v>1305003600</v>
      </c>
      <c r="M322" s="3">
        <v>1305781200</v>
      </c>
      <c r="N322" s="11">
        <f xml:space="preserve"> (((L322/60)/60)/24)+DATE(1970,1,1)</f>
        <v>40673.208333333336</v>
      </c>
      <c r="O322" s="10">
        <f xml:space="preserve"> (((M322/60)/60)/24)+DATE(1970,1,1)</f>
        <v>40682.208333333336</v>
      </c>
      <c r="P322" s="3" t="b">
        <v>0</v>
      </c>
      <c r="Q322" s="3" t="b">
        <v>0</v>
      </c>
      <c r="R322" s="3" t="s">
        <v>119</v>
      </c>
      <c r="S322" s="7" t="s">
        <v>18410</v>
      </c>
      <c r="T322" s="3" t="s">
        <v>18416</v>
      </c>
    </row>
    <row r="323" spans="1:20" s="3" customFormat="1" x14ac:dyDescent="0.3">
      <c r="A323" s="3">
        <v>321</v>
      </c>
      <c r="B323" s="3" t="s">
        <v>694</v>
      </c>
      <c r="C323" s="3" t="s">
        <v>695</v>
      </c>
      <c r="D323" s="3">
        <v>170400</v>
      </c>
      <c r="E323" s="3">
        <v>160422</v>
      </c>
      <c r="F323" s="14">
        <f>(E323/D323)*100</f>
        <v>94.144366197183089</v>
      </c>
      <c r="G323" s="3" t="s">
        <v>14</v>
      </c>
      <c r="H323" s="3">
        <v>2468</v>
      </c>
      <c r="I323" s="5">
        <f t="shared" ref="I323:I386" si="5">IFERROR(E323/H323,0)</f>
        <v>65.000810372771468</v>
      </c>
      <c r="J323" s="3" t="s">
        <v>21</v>
      </c>
      <c r="K323" s="3" t="s">
        <v>22</v>
      </c>
      <c r="L323" s="3">
        <v>1301634000</v>
      </c>
      <c r="M323" s="3">
        <v>1302325200</v>
      </c>
      <c r="N323" s="11">
        <f xml:space="preserve"> (((L323/60)/60)/24)+DATE(1970,1,1)</f>
        <v>40634.208333333336</v>
      </c>
      <c r="O323" s="10">
        <f xml:space="preserve"> (((M323/60)/60)/24)+DATE(1970,1,1)</f>
        <v>40642.208333333336</v>
      </c>
      <c r="P323" s="3" t="b">
        <v>0</v>
      </c>
      <c r="Q323" s="3" t="b">
        <v>0</v>
      </c>
      <c r="R323" s="3" t="s">
        <v>100</v>
      </c>
      <c r="S323" s="7" t="s">
        <v>18404</v>
      </c>
      <c r="T323" s="3" t="s">
        <v>18415</v>
      </c>
    </row>
    <row r="324" spans="1:20" s="3" customFormat="1" x14ac:dyDescent="0.3">
      <c r="A324" s="3">
        <v>322</v>
      </c>
      <c r="B324" s="3" t="s">
        <v>696</v>
      </c>
      <c r="C324" s="3" t="s">
        <v>697</v>
      </c>
      <c r="D324" s="3">
        <v>117900</v>
      </c>
      <c r="E324" s="3">
        <v>196377</v>
      </c>
      <c r="F324" s="14">
        <f>(E324/D324)*100</f>
        <v>166.56234096692114</v>
      </c>
      <c r="G324" s="3" t="s">
        <v>20</v>
      </c>
      <c r="H324" s="3">
        <v>5168</v>
      </c>
      <c r="I324" s="5">
        <f t="shared" si="5"/>
        <v>37.998645510835914</v>
      </c>
      <c r="J324" s="3" t="s">
        <v>21</v>
      </c>
      <c r="K324" s="3" t="s">
        <v>22</v>
      </c>
      <c r="L324" s="3">
        <v>1290664800</v>
      </c>
      <c r="M324" s="3">
        <v>1291788000</v>
      </c>
      <c r="N324" s="11">
        <f xml:space="preserve"> (((L324/60)/60)/24)+DATE(1970,1,1)</f>
        <v>40507.25</v>
      </c>
      <c r="O324" s="10">
        <f xml:space="preserve"> (((M324/60)/60)/24)+DATE(1970,1,1)</f>
        <v>40520.25</v>
      </c>
      <c r="P324" s="3" t="b">
        <v>0</v>
      </c>
      <c r="Q324" s="3" t="b">
        <v>0</v>
      </c>
      <c r="R324" s="3" t="s">
        <v>33</v>
      </c>
      <c r="S324" s="7" t="s">
        <v>18402</v>
      </c>
      <c r="T324" s="3" t="s">
        <v>18403</v>
      </c>
    </row>
    <row r="325" spans="1:20" s="3" customFormat="1" x14ac:dyDescent="0.3">
      <c r="A325" s="3">
        <v>323</v>
      </c>
      <c r="B325" s="3" t="s">
        <v>698</v>
      </c>
      <c r="C325" s="3" t="s">
        <v>699</v>
      </c>
      <c r="D325" s="3">
        <v>8900</v>
      </c>
      <c r="E325" s="3">
        <v>2148</v>
      </c>
      <c r="F325" s="14">
        <f>(E325/D325)*100</f>
        <v>24.134831460674157</v>
      </c>
      <c r="G325" s="3" t="s">
        <v>14</v>
      </c>
      <c r="H325" s="3">
        <v>26</v>
      </c>
      <c r="I325" s="5">
        <f t="shared" si="5"/>
        <v>82.615384615384613</v>
      </c>
      <c r="J325" s="3" t="s">
        <v>40</v>
      </c>
      <c r="K325" s="3" t="s">
        <v>41</v>
      </c>
      <c r="L325" s="3">
        <v>1395896400</v>
      </c>
      <c r="M325" s="3">
        <v>1396069200</v>
      </c>
      <c r="N325" s="11">
        <f xml:space="preserve"> (((L325/60)/60)/24)+DATE(1970,1,1)</f>
        <v>41725.208333333336</v>
      </c>
      <c r="O325" s="10">
        <f xml:space="preserve"> (((M325/60)/60)/24)+DATE(1970,1,1)</f>
        <v>41727.208333333336</v>
      </c>
      <c r="P325" s="3" t="b">
        <v>0</v>
      </c>
      <c r="Q325" s="3" t="b">
        <v>0</v>
      </c>
      <c r="R325" s="3" t="s">
        <v>42</v>
      </c>
      <c r="S325" s="7" t="s">
        <v>18404</v>
      </c>
      <c r="T325" s="3" t="s">
        <v>18405</v>
      </c>
    </row>
    <row r="326" spans="1:20" s="3" customFormat="1" x14ac:dyDescent="0.3">
      <c r="A326" s="3">
        <v>324</v>
      </c>
      <c r="B326" s="3" t="s">
        <v>700</v>
      </c>
      <c r="C326" s="3" t="s">
        <v>701</v>
      </c>
      <c r="D326" s="3">
        <v>7100</v>
      </c>
      <c r="E326" s="3">
        <v>11648</v>
      </c>
      <c r="F326" s="14">
        <f>(E326/D326)*100</f>
        <v>164.05633802816902</v>
      </c>
      <c r="G326" s="3" t="s">
        <v>20</v>
      </c>
      <c r="H326" s="3">
        <v>307</v>
      </c>
      <c r="I326" s="5">
        <f t="shared" si="5"/>
        <v>37.941368078175898</v>
      </c>
      <c r="J326" s="3" t="s">
        <v>21</v>
      </c>
      <c r="K326" s="3" t="s">
        <v>22</v>
      </c>
      <c r="L326" s="3">
        <v>1434862800</v>
      </c>
      <c r="M326" s="3">
        <v>1435899600</v>
      </c>
      <c r="N326" s="11">
        <f xml:space="preserve"> (((L326/60)/60)/24)+DATE(1970,1,1)</f>
        <v>42176.208333333328</v>
      </c>
      <c r="O326" s="10">
        <f xml:space="preserve"> (((M326/60)/60)/24)+DATE(1970,1,1)</f>
        <v>42188.208333333328</v>
      </c>
      <c r="P326" s="3" t="b">
        <v>0</v>
      </c>
      <c r="Q326" s="3" t="b">
        <v>1</v>
      </c>
      <c r="R326" s="3" t="s">
        <v>33</v>
      </c>
      <c r="S326" s="7" t="s">
        <v>18402</v>
      </c>
      <c r="T326" s="3" t="s">
        <v>18403</v>
      </c>
    </row>
    <row r="327" spans="1:20" s="3" customFormat="1" x14ac:dyDescent="0.3">
      <c r="A327" s="3">
        <v>325</v>
      </c>
      <c r="B327" s="3" t="s">
        <v>702</v>
      </c>
      <c r="C327" s="3" t="s">
        <v>703</v>
      </c>
      <c r="D327" s="3">
        <v>6500</v>
      </c>
      <c r="E327" s="3">
        <v>5897</v>
      </c>
      <c r="F327" s="14">
        <f>(E327/D327)*100</f>
        <v>90.723076923076931</v>
      </c>
      <c r="G327" s="3" t="s">
        <v>14</v>
      </c>
      <c r="H327" s="3">
        <v>73</v>
      </c>
      <c r="I327" s="5">
        <f t="shared" si="5"/>
        <v>80.780821917808225</v>
      </c>
      <c r="J327" s="3" t="s">
        <v>21</v>
      </c>
      <c r="K327" s="3" t="s">
        <v>22</v>
      </c>
      <c r="L327" s="3">
        <v>1529125200</v>
      </c>
      <c r="M327" s="3">
        <v>1531112400</v>
      </c>
      <c r="N327" s="11">
        <f xml:space="preserve"> (((L327/60)/60)/24)+DATE(1970,1,1)</f>
        <v>43267.208333333328</v>
      </c>
      <c r="O327" s="10">
        <f xml:space="preserve"> (((M327/60)/60)/24)+DATE(1970,1,1)</f>
        <v>43290.208333333328</v>
      </c>
      <c r="P327" s="3" t="b">
        <v>0</v>
      </c>
      <c r="Q327" s="3" t="b">
        <v>1</v>
      </c>
      <c r="R327" s="3" t="s">
        <v>33</v>
      </c>
      <c r="S327" s="7" t="s">
        <v>18402</v>
      </c>
      <c r="T327" s="3" t="s">
        <v>18403</v>
      </c>
    </row>
    <row r="328" spans="1:20" s="3" customFormat="1" x14ac:dyDescent="0.3">
      <c r="A328" s="3">
        <v>326</v>
      </c>
      <c r="B328" s="3" t="s">
        <v>704</v>
      </c>
      <c r="C328" s="3" t="s">
        <v>705</v>
      </c>
      <c r="D328" s="3">
        <v>7200</v>
      </c>
      <c r="E328" s="3">
        <v>3326</v>
      </c>
      <c r="F328" s="14">
        <f>(E328/D328)*100</f>
        <v>46.194444444444443</v>
      </c>
      <c r="G328" s="3" t="s">
        <v>14</v>
      </c>
      <c r="H328" s="3">
        <v>128</v>
      </c>
      <c r="I328" s="5">
        <f t="shared" si="5"/>
        <v>25.984375</v>
      </c>
      <c r="J328" s="3" t="s">
        <v>21</v>
      </c>
      <c r="K328" s="3" t="s">
        <v>22</v>
      </c>
      <c r="L328" s="3">
        <v>1451109600</v>
      </c>
      <c r="M328" s="3">
        <v>1451628000</v>
      </c>
      <c r="N328" s="11">
        <f xml:space="preserve"> (((L328/60)/60)/24)+DATE(1970,1,1)</f>
        <v>42364.25</v>
      </c>
      <c r="O328" s="10">
        <f xml:space="preserve"> (((M328/60)/60)/24)+DATE(1970,1,1)</f>
        <v>42370.25</v>
      </c>
      <c r="P328" s="3" t="b">
        <v>0</v>
      </c>
      <c r="Q328" s="3" t="b">
        <v>0</v>
      </c>
      <c r="R328" s="3" t="s">
        <v>71</v>
      </c>
      <c r="S328" s="7" t="s">
        <v>18404</v>
      </c>
      <c r="T328" s="3" t="s">
        <v>18412</v>
      </c>
    </row>
    <row r="329" spans="1:20" s="3" customFormat="1" x14ac:dyDescent="0.3">
      <c r="A329" s="3">
        <v>327</v>
      </c>
      <c r="B329" s="3" t="s">
        <v>706</v>
      </c>
      <c r="C329" s="3" t="s">
        <v>707</v>
      </c>
      <c r="D329" s="3">
        <v>2600</v>
      </c>
      <c r="E329" s="3">
        <v>1002</v>
      </c>
      <c r="F329" s="14">
        <f>(E329/D329)*100</f>
        <v>38.53846153846154</v>
      </c>
      <c r="G329" s="3" t="s">
        <v>14</v>
      </c>
      <c r="H329" s="3">
        <v>33</v>
      </c>
      <c r="I329" s="5">
        <f t="shared" si="5"/>
        <v>30.363636363636363</v>
      </c>
      <c r="J329" s="3" t="s">
        <v>21</v>
      </c>
      <c r="K329" s="3" t="s">
        <v>22</v>
      </c>
      <c r="L329" s="3">
        <v>1566968400</v>
      </c>
      <c r="M329" s="3">
        <v>1567314000</v>
      </c>
      <c r="N329" s="11">
        <f xml:space="preserve"> (((L329/60)/60)/24)+DATE(1970,1,1)</f>
        <v>43705.208333333328</v>
      </c>
      <c r="O329" s="10">
        <f xml:space="preserve"> (((M329/60)/60)/24)+DATE(1970,1,1)</f>
        <v>43709.208333333328</v>
      </c>
      <c r="P329" s="3" t="b">
        <v>0</v>
      </c>
      <c r="Q329" s="3" t="b">
        <v>1</v>
      </c>
      <c r="R329" s="3" t="s">
        <v>33</v>
      </c>
      <c r="S329" s="7" t="s">
        <v>18402</v>
      </c>
      <c r="T329" s="3" t="s">
        <v>18403</v>
      </c>
    </row>
    <row r="330" spans="1:20" s="3" customFormat="1" x14ac:dyDescent="0.3">
      <c r="A330" s="3">
        <v>328</v>
      </c>
      <c r="B330" s="3" t="s">
        <v>708</v>
      </c>
      <c r="C330" s="3" t="s">
        <v>709</v>
      </c>
      <c r="D330" s="3">
        <v>98700</v>
      </c>
      <c r="E330" s="3">
        <v>131826</v>
      </c>
      <c r="F330" s="14">
        <f>(E330/D330)*100</f>
        <v>133.56231003039514</v>
      </c>
      <c r="G330" s="3" t="s">
        <v>20</v>
      </c>
      <c r="H330" s="3">
        <v>2441</v>
      </c>
      <c r="I330" s="5">
        <f t="shared" si="5"/>
        <v>54.004916018025398</v>
      </c>
      <c r="J330" s="3" t="s">
        <v>21</v>
      </c>
      <c r="K330" s="3" t="s">
        <v>22</v>
      </c>
      <c r="L330" s="3">
        <v>1543557600</v>
      </c>
      <c r="M330" s="3">
        <v>1544508000</v>
      </c>
      <c r="N330" s="11">
        <f xml:space="preserve"> (((L330/60)/60)/24)+DATE(1970,1,1)</f>
        <v>43434.25</v>
      </c>
      <c r="O330" s="10">
        <f xml:space="preserve"> (((M330/60)/60)/24)+DATE(1970,1,1)</f>
        <v>43445.25</v>
      </c>
      <c r="P330" s="3" t="b">
        <v>0</v>
      </c>
      <c r="Q330" s="3" t="b">
        <v>0</v>
      </c>
      <c r="R330" s="3" t="s">
        <v>23</v>
      </c>
      <c r="S330" s="7" t="s">
        <v>18398</v>
      </c>
      <c r="T330" s="3" t="s">
        <v>18399</v>
      </c>
    </row>
    <row r="331" spans="1:20" s="3" customFormat="1" x14ac:dyDescent="0.3">
      <c r="A331" s="3">
        <v>329</v>
      </c>
      <c r="B331" s="3" t="s">
        <v>710</v>
      </c>
      <c r="C331" s="3" t="s">
        <v>711</v>
      </c>
      <c r="D331" s="3">
        <v>93800</v>
      </c>
      <c r="E331" s="3">
        <v>21477</v>
      </c>
      <c r="F331" s="14">
        <f>(E331/D331)*100</f>
        <v>22.896588486140725</v>
      </c>
      <c r="G331" s="3" t="s">
        <v>47</v>
      </c>
      <c r="H331" s="3">
        <v>211</v>
      </c>
      <c r="I331" s="5">
        <f t="shared" si="5"/>
        <v>101.78672985781991</v>
      </c>
      <c r="J331" s="3" t="s">
        <v>21</v>
      </c>
      <c r="K331" s="3" t="s">
        <v>22</v>
      </c>
      <c r="L331" s="3">
        <v>1481522400</v>
      </c>
      <c r="M331" s="3">
        <v>1482472800</v>
      </c>
      <c r="N331" s="11">
        <f xml:space="preserve"> (((L331/60)/60)/24)+DATE(1970,1,1)</f>
        <v>42716.25</v>
      </c>
      <c r="O331" s="10">
        <f xml:space="preserve"> (((M331/60)/60)/24)+DATE(1970,1,1)</f>
        <v>42727.25</v>
      </c>
      <c r="P331" s="3" t="b">
        <v>0</v>
      </c>
      <c r="Q331" s="3" t="b">
        <v>0</v>
      </c>
      <c r="R331" s="3" t="s">
        <v>89</v>
      </c>
      <c r="S331" s="7" t="s">
        <v>18413</v>
      </c>
      <c r="T331" s="3" t="s">
        <v>18414</v>
      </c>
    </row>
    <row r="332" spans="1:20" s="3" customFormat="1" x14ac:dyDescent="0.3">
      <c r="A332" s="3">
        <v>330</v>
      </c>
      <c r="B332" s="3" t="s">
        <v>712</v>
      </c>
      <c r="C332" s="3" t="s">
        <v>713</v>
      </c>
      <c r="D332" s="3">
        <v>33700</v>
      </c>
      <c r="E332" s="3">
        <v>62330</v>
      </c>
      <c r="F332" s="14">
        <f>(E332/D332)*100</f>
        <v>184.95548961424333</v>
      </c>
      <c r="G332" s="3" t="s">
        <v>20</v>
      </c>
      <c r="H332" s="3">
        <v>1385</v>
      </c>
      <c r="I332" s="5">
        <f t="shared" si="5"/>
        <v>45.003610108303249</v>
      </c>
      <c r="J332" s="3" t="s">
        <v>40</v>
      </c>
      <c r="K332" s="3" t="s">
        <v>41</v>
      </c>
      <c r="L332" s="3">
        <v>1512712800</v>
      </c>
      <c r="M332" s="3">
        <v>1512799200</v>
      </c>
      <c r="N332" s="11">
        <f xml:space="preserve"> (((L332/60)/60)/24)+DATE(1970,1,1)</f>
        <v>43077.25</v>
      </c>
      <c r="O332" s="10">
        <f xml:space="preserve"> (((M332/60)/60)/24)+DATE(1970,1,1)</f>
        <v>43078.25</v>
      </c>
      <c r="P332" s="3" t="b">
        <v>0</v>
      </c>
      <c r="Q332" s="3" t="b">
        <v>0</v>
      </c>
      <c r="R332" s="3" t="s">
        <v>42</v>
      </c>
      <c r="S332" s="7" t="s">
        <v>18404</v>
      </c>
      <c r="T332" s="3" t="s">
        <v>18405</v>
      </c>
    </row>
    <row r="333" spans="1:20" s="3" customFormat="1" x14ac:dyDescent="0.3">
      <c r="A333" s="3">
        <v>331</v>
      </c>
      <c r="B333" s="3" t="s">
        <v>714</v>
      </c>
      <c r="C333" s="3" t="s">
        <v>715</v>
      </c>
      <c r="D333" s="3">
        <v>3300</v>
      </c>
      <c r="E333" s="3">
        <v>14643</v>
      </c>
      <c r="F333" s="14">
        <f>(E333/D333)*100</f>
        <v>443.72727272727275</v>
      </c>
      <c r="G333" s="3" t="s">
        <v>20</v>
      </c>
      <c r="H333" s="3">
        <v>190</v>
      </c>
      <c r="I333" s="5">
        <f t="shared" si="5"/>
        <v>77.068421052631578</v>
      </c>
      <c r="J333" s="3" t="s">
        <v>21</v>
      </c>
      <c r="K333" s="3" t="s">
        <v>22</v>
      </c>
      <c r="L333" s="3">
        <v>1324274400</v>
      </c>
      <c r="M333" s="3">
        <v>1324360800</v>
      </c>
      <c r="N333" s="11">
        <f xml:space="preserve"> (((L333/60)/60)/24)+DATE(1970,1,1)</f>
        <v>40896.25</v>
      </c>
      <c r="O333" s="10">
        <f xml:space="preserve"> (((M333/60)/60)/24)+DATE(1970,1,1)</f>
        <v>40897.25</v>
      </c>
      <c r="P333" s="3" t="b">
        <v>0</v>
      </c>
      <c r="Q333" s="3" t="b">
        <v>0</v>
      </c>
      <c r="R333" s="3" t="s">
        <v>17</v>
      </c>
      <c r="S333" s="7" t="s">
        <v>18396</v>
      </c>
      <c r="T333" s="3" t="s">
        <v>18397</v>
      </c>
    </row>
    <row r="334" spans="1:20" s="3" customFormat="1" x14ac:dyDescent="0.3">
      <c r="A334" s="3">
        <v>332</v>
      </c>
      <c r="B334" s="3" t="s">
        <v>716</v>
      </c>
      <c r="C334" s="3" t="s">
        <v>717</v>
      </c>
      <c r="D334" s="3">
        <v>20700</v>
      </c>
      <c r="E334" s="3">
        <v>41396</v>
      </c>
      <c r="F334" s="14">
        <f>(E334/D334)*100</f>
        <v>199.9806763285024</v>
      </c>
      <c r="G334" s="3" t="s">
        <v>20</v>
      </c>
      <c r="H334" s="3">
        <v>470</v>
      </c>
      <c r="I334" s="5">
        <f t="shared" si="5"/>
        <v>88.076595744680844</v>
      </c>
      <c r="J334" s="3" t="s">
        <v>21</v>
      </c>
      <c r="K334" s="3" t="s">
        <v>22</v>
      </c>
      <c r="L334" s="3">
        <v>1364446800</v>
      </c>
      <c r="M334" s="3">
        <v>1364533200</v>
      </c>
      <c r="N334" s="11">
        <f xml:space="preserve"> (((L334/60)/60)/24)+DATE(1970,1,1)</f>
        <v>41361.208333333336</v>
      </c>
      <c r="O334" s="10">
        <f xml:space="preserve"> (((M334/60)/60)/24)+DATE(1970,1,1)</f>
        <v>41362.208333333336</v>
      </c>
      <c r="P334" s="3" t="b">
        <v>0</v>
      </c>
      <c r="Q334" s="3" t="b">
        <v>0</v>
      </c>
      <c r="R334" s="3" t="s">
        <v>65</v>
      </c>
      <c r="S334" s="7" t="s">
        <v>18400</v>
      </c>
      <c r="T334" s="3" t="s">
        <v>18409</v>
      </c>
    </row>
    <row r="335" spans="1:20" s="3" customFormat="1" x14ac:dyDescent="0.3">
      <c r="A335" s="3">
        <v>333</v>
      </c>
      <c r="B335" s="3" t="s">
        <v>718</v>
      </c>
      <c r="C335" s="3" t="s">
        <v>719</v>
      </c>
      <c r="D335" s="3">
        <v>9600</v>
      </c>
      <c r="E335" s="3">
        <v>11900</v>
      </c>
      <c r="F335" s="14">
        <f>(E335/D335)*100</f>
        <v>123.95833333333333</v>
      </c>
      <c r="G335" s="3" t="s">
        <v>20</v>
      </c>
      <c r="H335" s="3">
        <v>253</v>
      </c>
      <c r="I335" s="5">
        <f t="shared" si="5"/>
        <v>47.035573122529641</v>
      </c>
      <c r="J335" s="3" t="s">
        <v>21</v>
      </c>
      <c r="K335" s="3" t="s">
        <v>22</v>
      </c>
      <c r="L335" s="3">
        <v>1542693600</v>
      </c>
      <c r="M335" s="3">
        <v>1545112800</v>
      </c>
      <c r="N335" s="11">
        <f xml:space="preserve"> (((L335/60)/60)/24)+DATE(1970,1,1)</f>
        <v>43424.25</v>
      </c>
      <c r="O335" s="10">
        <f xml:space="preserve"> (((M335/60)/60)/24)+DATE(1970,1,1)</f>
        <v>43452.25</v>
      </c>
      <c r="P335" s="3" t="b">
        <v>0</v>
      </c>
      <c r="Q335" s="3" t="b">
        <v>0</v>
      </c>
      <c r="R335" s="3" t="s">
        <v>33</v>
      </c>
      <c r="S335" s="7" t="s">
        <v>18402</v>
      </c>
      <c r="T335" s="3" t="s">
        <v>18403</v>
      </c>
    </row>
    <row r="336" spans="1:20" s="3" customFormat="1" x14ac:dyDescent="0.3">
      <c r="A336" s="3">
        <v>334</v>
      </c>
      <c r="B336" s="3" t="s">
        <v>720</v>
      </c>
      <c r="C336" s="3" t="s">
        <v>721</v>
      </c>
      <c r="D336" s="3">
        <v>66200</v>
      </c>
      <c r="E336" s="3">
        <v>123538</v>
      </c>
      <c r="F336" s="14">
        <f>(E336/D336)*100</f>
        <v>186.61329305135951</v>
      </c>
      <c r="G336" s="3" t="s">
        <v>20</v>
      </c>
      <c r="H336" s="3">
        <v>1113</v>
      </c>
      <c r="I336" s="5">
        <f t="shared" si="5"/>
        <v>110.99550763701707</v>
      </c>
      <c r="J336" s="3" t="s">
        <v>21</v>
      </c>
      <c r="K336" s="3" t="s">
        <v>22</v>
      </c>
      <c r="L336" s="3">
        <v>1515564000</v>
      </c>
      <c r="M336" s="3">
        <v>1516168800</v>
      </c>
      <c r="N336" s="11">
        <f xml:space="preserve"> (((L336/60)/60)/24)+DATE(1970,1,1)</f>
        <v>43110.25</v>
      </c>
      <c r="O336" s="10">
        <f xml:space="preserve"> (((M336/60)/60)/24)+DATE(1970,1,1)</f>
        <v>43117.25</v>
      </c>
      <c r="P336" s="3" t="b">
        <v>0</v>
      </c>
      <c r="Q336" s="3" t="b">
        <v>0</v>
      </c>
      <c r="R336" s="3" t="s">
        <v>23</v>
      </c>
      <c r="S336" s="7" t="s">
        <v>18398</v>
      </c>
      <c r="T336" s="3" t="s">
        <v>18399</v>
      </c>
    </row>
    <row r="337" spans="1:20" s="3" customFormat="1" x14ac:dyDescent="0.3">
      <c r="A337" s="3">
        <v>335</v>
      </c>
      <c r="B337" s="3" t="s">
        <v>722</v>
      </c>
      <c r="C337" s="3" t="s">
        <v>723</v>
      </c>
      <c r="D337" s="3">
        <v>173800</v>
      </c>
      <c r="E337" s="3">
        <v>198628</v>
      </c>
      <c r="F337" s="14">
        <f>(E337/D337)*100</f>
        <v>114.28538550057536</v>
      </c>
      <c r="G337" s="3" t="s">
        <v>20</v>
      </c>
      <c r="H337" s="3">
        <v>2283</v>
      </c>
      <c r="I337" s="5">
        <f t="shared" si="5"/>
        <v>87.003066141042481</v>
      </c>
      <c r="J337" s="3" t="s">
        <v>21</v>
      </c>
      <c r="K337" s="3" t="s">
        <v>22</v>
      </c>
      <c r="L337" s="3">
        <v>1573797600</v>
      </c>
      <c r="M337" s="3">
        <v>1574920800</v>
      </c>
      <c r="N337" s="11">
        <f xml:space="preserve"> (((L337/60)/60)/24)+DATE(1970,1,1)</f>
        <v>43784.25</v>
      </c>
      <c r="O337" s="10">
        <f xml:space="preserve"> (((M337/60)/60)/24)+DATE(1970,1,1)</f>
        <v>43797.25</v>
      </c>
      <c r="P337" s="3" t="b">
        <v>0</v>
      </c>
      <c r="Q337" s="3" t="b">
        <v>0</v>
      </c>
      <c r="R337" s="3" t="s">
        <v>23</v>
      </c>
      <c r="S337" s="7" t="s">
        <v>18398</v>
      </c>
      <c r="T337" s="3" t="s">
        <v>18399</v>
      </c>
    </row>
    <row r="338" spans="1:20" s="3" customFormat="1" x14ac:dyDescent="0.3">
      <c r="A338" s="3">
        <v>336</v>
      </c>
      <c r="B338" s="3" t="s">
        <v>724</v>
      </c>
      <c r="C338" s="3" t="s">
        <v>725</v>
      </c>
      <c r="D338" s="3">
        <v>70700</v>
      </c>
      <c r="E338" s="3">
        <v>68602</v>
      </c>
      <c r="F338" s="14">
        <f>(E338/D338)*100</f>
        <v>97.032531824611041</v>
      </c>
      <c r="G338" s="3" t="s">
        <v>14</v>
      </c>
      <c r="H338" s="3">
        <v>1072</v>
      </c>
      <c r="I338" s="5">
        <f t="shared" si="5"/>
        <v>63.994402985074629</v>
      </c>
      <c r="J338" s="3" t="s">
        <v>21</v>
      </c>
      <c r="K338" s="3" t="s">
        <v>22</v>
      </c>
      <c r="L338" s="3">
        <v>1292392800</v>
      </c>
      <c r="M338" s="3">
        <v>1292479200</v>
      </c>
      <c r="N338" s="11">
        <f xml:space="preserve"> (((L338/60)/60)/24)+DATE(1970,1,1)</f>
        <v>40527.25</v>
      </c>
      <c r="O338" s="10">
        <f xml:space="preserve"> (((M338/60)/60)/24)+DATE(1970,1,1)</f>
        <v>40528.25</v>
      </c>
      <c r="P338" s="3" t="b">
        <v>0</v>
      </c>
      <c r="Q338" s="3" t="b">
        <v>1</v>
      </c>
      <c r="R338" s="3" t="s">
        <v>23</v>
      </c>
      <c r="S338" s="7" t="s">
        <v>18398</v>
      </c>
      <c r="T338" s="3" t="s">
        <v>18399</v>
      </c>
    </row>
    <row r="339" spans="1:20" s="3" customFormat="1" x14ac:dyDescent="0.3">
      <c r="A339" s="3">
        <v>337</v>
      </c>
      <c r="B339" s="3" t="s">
        <v>726</v>
      </c>
      <c r="C339" s="3" t="s">
        <v>727</v>
      </c>
      <c r="D339" s="3">
        <v>94500</v>
      </c>
      <c r="E339" s="3">
        <v>116064</v>
      </c>
      <c r="F339" s="14">
        <f>(E339/D339)*100</f>
        <v>122.81904761904762</v>
      </c>
      <c r="G339" s="3" t="s">
        <v>20</v>
      </c>
      <c r="H339" s="3">
        <v>1095</v>
      </c>
      <c r="I339" s="5">
        <f t="shared" si="5"/>
        <v>105.9945205479452</v>
      </c>
      <c r="J339" s="3" t="s">
        <v>21</v>
      </c>
      <c r="K339" s="3" t="s">
        <v>22</v>
      </c>
      <c r="L339" s="3">
        <v>1573452000</v>
      </c>
      <c r="M339" s="3">
        <v>1573538400</v>
      </c>
      <c r="N339" s="11">
        <f xml:space="preserve"> (((L339/60)/60)/24)+DATE(1970,1,1)</f>
        <v>43780.25</v>
      </c>
      <c r="O339" s="10">
        <f xml:space="preserve"> (((M339/60)/60)/24)+DATE(1970,1,1)</f>
        <v>43781.25</v>
      </c>
      <c r="P339" s="3" t="b">
        <v>0</v>
      </c>
      <c r="Q339" s="3" t="b">
        <v>0</v>
      </c>
      <c r="R339" s="3" t="s">
        <v>33</v>
      </c>
      <c r="S339" s="7" t="s">
        <v>18402</v>
      </c>
      <c r="T339" s="3" t="s">
        <v>18403</v>
      </c>
    </row>
    <row r="340" spans="1:20" s="3" customFormat="1" x14ac:dyDescent="0.3">
      <c r="A340" s="3">
        <v>338</v>
      </c>
      <c r="B340" s="3" t="s">
        <v>728</v>
      </c>
      <c r="C340" s="3" t="s">
        <v>729</v>
      </c>
      <c r="D340" s="3">
        <v>69800</v>
      </c>
      <c r="E340" s="3">
        <v>125042</v>
      </c>
      <c r="F340" s="14">
        <f>(E340/D340)*100</f>
        <v>179.14326647564468</v>
      </c>
      <c r="G340" s="3" t="s">
        <v>20</v>
      </c>
      <c r="H340" s="3">
        <v>1690</v>
      </c>
      <c r="I340" s="5">
        <f t="shared" si="5"/>
        <v>73.989349112426041</v>
      </c>
      <c r="J340" s="3" t="s">
        <v>21</v>
      </c>
      <c r="K340" s="3" t="s">
        <v>22</v>
      </c>
      <c r="L340" s="3">
        <v>1317790800</v>
      </c>
      <c r="M340" s="3">
        <v>1320382800</v>
      </c>
      <c r="N340" s="11">
        <f xml:space="preserve"> (((L340/60)/60)/24)+DATE(1970,1,1)</f>
        <v>40821.208333333336</v>
      </c>
      <c r="O340" s="10">
        <f xml:space="preserve"> (((M340/60)/60)/24)+DATE(1970,1,1)</f>
        <v>40851.208333333336</v>
      </c>
      <c r="P340" s="3" t="b">
        <v>0</v>
      </c>
      <c r="Q340" s="3" t="b">
        <v>0</v>
      </c>
      <c r="R340" s="3" t="s">
        <v>33</v>
      </c>
      <c r="S340" s="7" t="s">
        <v>18402</v>
      </c>
      <c r="T340" s="3" t="s">
        <v>18403</v>
      </c>
    </row>
    <row r="341" spans="1:20" s="3" customFormat="1" x14ac:dyDescent="0.3">
      <c r="A341" s="3">
        <v>339</v>
      </c>
      <c r="B341" s="3" t="s">
        <v>730</v>
      </c>
      <c r="C341" s="3" t="s">
        <v>731</v>
      </c>
      <c r="D341" s="3">
        <v>136300</v>
      </c>
      <c r="E341" s="3">
        <v>108974</v>
      </c>
      <c r="F341" s="14">
        <f>(E341/D341)*100</f>
        <v>79.951577402787962</v>
      </c>
      <c r="G341" s="3" t="s">
        <v>74</v>
      </c>
      <c r="H341" s="3">
        <v>1297</v>
      </c>
      <c r="I341" s="5">
        <f t="shared" si="5"/>
        <v>84.02004626060139</v>
      </c>
      <c r="J341" s="3" t="s">
        <v>15</v>
      </c>
      <c r="K341" s="3" t="s">
        <v>16</v>
      </c>
      <c r="L341" s="3">
        <v>1501650000</v>
      </c>
      <c r="M341" s="3">
        <v>1502859600</v>
      </c>
      <c r="N341" s="11">
        <f xml:space="preserve"> (((L341/60)/60)/24)+DATE(1970,1,1)</f>
        <v>42949.208333333328</v>
      </c>
      <c r="O341" s="10">
        <f xml:space="preserve"> (((M341/60)/60)/24)+DATE(1970,1,1)</f>
        <v>42963.208333333328</v>
      </c>
      <c r="P341" s="3" t="b">
        <v>0</v>
      </c>
      <c r="Q341" s="3" t="b">
        <v>0</v>
      </c>
      <c r="R341" s="3" t="s">
        <v>33</v>
      </c>
      <c r="S341" s="7" t="s">
        <v>18402</v>
      </c>
      <c r="T341" s="3" t="s">
        <v>18403</v>
      </c>
    </row>
    <row r="342" spans="1:20" s="3" customFormat="1" x14ac:dyDescent="0.3">
      <c r="A342" s="3">
        <v>340</v>
      </c>
      <c r="B342" s="3" t="s">
        <v>732</v>
      </c>
      <c r="C342" s="3" t="s">
        <v>733</v>
      </c>
      <c r="D342" s="3">
        <v>37100</v>
      </c>
      <c r="E342" s="3">
        <v>34964</v>
      </c>
      <c r="F342" s="14">
        <f>(E342/D342)*100</f>
        <v>94.242587601078171</v>
      </c>
      <c r="G342" s="3" t="s">
        <v>14</v>
      </c>
      <c r="H342" s="3">
        <v>393</v>
      </c>
      <c r="I342" s="5">
        <f t="shared" si="5"/>
        <v>88.966921119592882</v>
      </c>
      <c r="J342" s="3" t="s">
        <v>21</v>
      </c>
      <c r="K342" s="3" t="s">
        <v>22</v>
      </c>
      <c r="L342" s="3">
        <v>1323669600</v>
      </c>
      <c r="M342" s="3">
        <v>1323756000</v>
      </c>
      <c r="N342" s="11">
        <f xml:space="preserve"> (((L342/60)/60)/24)+DATE(1970,1,1)</f>
        <v>40889.25</v>
      </c>
      <c r="O342" s="10">
        <f xml:space="preserve"> (((M342/60)/60)/24)+DATE(1970,1,1)</f>
        <v>40890.25</v>
      </c>
      <c r="P342" s="3" t="b">
        <v>0</v>
      </c>
      <c r="Q342" s="3" t="b">
        <v>0</v>
      </c>
      <c r="R342" s="3" t="s">
        <v>122</v>
      </c>
      <c r="S342" s="7" t="s">
        <v>18417</v>
      </c>
      <c r="T342" s="3" t="s">
        <v>18418</v>
      </c>
    </row>
    <row r="343" spans="1:20" s="3" customFormat="1" x14ac:dyDescent="0.3">
      <c r="A343" s="3">
        <v>341</v>
      </c>
      <c r="B343" s="3" t="s">
        <v>734</v>
      </c>
      <c r="C343" s="3" t="s">
        <v>735</v>
      </c>
      <c r="D343" s="3">
        <v>114300</v>
      </c>
      <c r="E343" s="3">
        <v>96777</v>
      </c>
      <c r="F343" s="14">
        <f>(E343/D343)*100</f>
        <v>84.669291338582681</v>
      </c>
      <c r="G343" s="3" t="s">
        <v>14</v>
      </c>
      <c r="H343" s="3">
        <v>1257</v>
      </c>
      <c r="I343" s="5">
        <f t="shared" si="5"/>
        <v>76.990453460620529</v>
      </c>
      <c r="J343" s="3" t="s">
        <v>21</v>
      </c>
      <c r="K343" s="3" t="s">
        <v>22</v>
      </c>
      <c r="L343" s="3">
        <v>1440738000</v>
      </c>
      <c r="M343" s="3">
        <v>1441342800</v>
      </c>
      <c r="N343" s="11">
        <f xml:space="preserve"> (((L343/60)/60)/24)+DATE(1970,1,1)</f>
        <v>42244.208333333328</v>
      </c>
      <c r="O343" s="10">
        <f xml:space="preserve"> (((M343/60)/60)/24)+DATE(1970,1,1)</f>
        <v>42251.208333333328</v>
      </c>
      <c r="P343" s="3" t="b">
        <v>0</v>
      </c>
      <c r="Q343" s="3" t="b">
        <v>0</v>
      </c>
      <c r="R343" s="3" t="s">
        <v>60</v>
      </c>
      <c r="S343" s="7" t="s">
        <v>18398</v>
      </c>
      <c r="T343" s="3" t="s">
        <v>18408</v>
      </c>
    </row>
    <row r="344" spans="1:20" s="3" customFormat="1" x14ac:dyDescent="0.3">
      <c r="A344" s="3">
        <v>342</v>
      </c>
      <c r="B344" s="3" t="s">
        <v>736</v>
      </c>
      <c r="C344" s="3" t="s">
        <v>737</v>
      </c>
      <c r="D344" s="3">
        <v>47900</v>
      </c>
      <c r="E344" s="3">
        <v>31864</v>
      </c>
      <c r="F344" s="14">
        <f>(E344/D344)*100</f>
        <v>66.521920668058456</v>
      </c>
      <c r="G344" s="3" t="s">
        <v>14</v>
      </c>
      <c r="H344" s="3">
        <v>328</v>
      </c>
      <c r="I344" s="5">
        <f t="shared" si="5"/>
        <v>97.146341463414629</v>
      </c>
      <c r="J344" s="3" t="s">
        <v>21</v>
      </c>
      <c r="K344" s="3" t="s">
        <v>22</v>
      </c>
      <c r="L344" s="3">
        <v>1374296400</v>
      </c>
      <c r="M344" s="3">
        <v>1375333200</v>
      </c>
      <c r="N344" s="11">
        <f xml:space="preserve"> (((L344/60)/60)/24)+DATE(1970,1,1)</f>
        <v>41475.208333333336</v>
      </c>
      <c r="O344" s="10">
        <f xml:space="preserve"> (((M344/60)/60)/24)+DATE(1970,1,1)</f>
        <v>41487.208333333336</v>
      </c>
      <c r="P344" s="3" t="b">
        <v>0</v>
      </c>
      <c r="Q344" s="3" t="b">
        <v>0</v>
      </c>
      <c r="R344" s="3" t="s">
        <v>33</v>
      </c>
      <c r="S344" s="7" t="s">
        <v>18402</v>
      </c>
      <c r="T344" s="3" t="s">
        <v>18403</v>
      </c>
    </row>
    <row r="345" spans="1:20" s="3" customFormat="1" x14ac:dyDescent="0.3">
      <c r="A345" s="3">
        <v>343</v>
      </c>
      <c r="B345" s="3" t="s">
        <v>738</v>
      </c>
      <c r="C345" s="3" t="s">
        <v>739</v>
      </c>
      <c r="D345" s="3">
        <v>9000</v>
      </c>
      <c r="E345" s="3">
        <v>4853</v>
      </c>
      <c r="F345" s="14">
        <f>(E345/D345)*100</f>
        <v>53.922222222222224</v>
      </c>
      <c r="G345" s="3" t="s">
        <v>14</v>
      </c>
      <c r="H345" s="3">
        <v>147</v>
      </c>
      <c r="I345" s="5">
        <f t="shared" si="5"/>
        <v>33.013605442176868</v>
      </c>
      <c r="J345" s="3" t="s">
        <v>21</v>
      </c>
      <c r="K345" s="3" t="s">
        <v>22</v>
      </c>
      <c r="L345" s="3">
        <v>1384840800</v>
      </c>
      <c r="M345" s="3">
        <v>1389420000</v>
      </c>
      <c r="N345" s="11">
        <f xml:space="preserve"> (((L345/60)/60)/24)+DATE(1970,1,1)</f>
        <v>41597.25</v>
      </c>
      <c r="O345" s="10">
        <f xml:space="preserve"> (((M345/60)/60)/24)+DATE(1970,1,1)</f>
        <v>41650.25</v>
      </c>
      <c r="P345" s="3" t="b">
        <v>0</v>
      </c>
      <c r="Q345" s="3" t="b">
        <v>0</v>
      </c>
      <c r="R345" s="3" t="s">
        <v>33</v>
      </c>
      <c r="S345" s="7" t="s">
        <v>18402</v>
      </c>
      <c r="T345" s="3" t="s">
        <v>18403</v>
      </c>
    </row>
    <row r="346" spans="1:20" s="3" customFormat="1" x14ac:dyDescent="0.3">
      <c r="A346" s="3">
        <v>344</v>
      </c>
      <c r="B346" s="3" t="s">
        <v>740</v>
      </c>
      <c r="C346" s="3" t="s">
        <v>741</v>
      </c>
      <c r="D346" s="3">
        <v>197600</v>
      </c>
      <c r="E346" s="3">
        <v>82959</v>
      </c>
      <c r="F346" s="14">
        <f>(E346/D346)*100</f>
        <v>41.983299595141702</v>
      </c>
      <c r="G346" s="3" t="s">
        <v>14</v>
      </c>
      <c r="H346" s="3">
        <v>830</v>
      </c>
      <c r="I346" s="5">
        <f t="shared" si="5"/>
        <v>99.950602409638549</v>
      </c>
      <c r="J346" s="3" t="s">
        <v>21</v>
      </c>
      <c r="K346" s="3" t="s">
        <v>22</v>
      </c>
      <c r="L346" s="3">
        <v>1516600800</v>
      </c>
      <c r="M346" s="3">
        <v>1520056800</v>
      </c>
      <c r="N346" s="11">
        <f xml:space="preserve"> (((L346/60)/60)/24)+DATE(1970,1,1)</f>
        <v>43122.25</v>
      </c>
      <c r="O346" s="10">
        <f xml:space="preserve"> (((M346/60)/60)/24)+DATE(1970,1,1)</f>
        <v>43162.25</v>
      </c>
      <c r="P346" s="3" t="b">
        <v>0</v>
      </c>
      <c r="Q346" s="3" t="b">
        <v>0</v>
      </c>
      <c r="R346" s="3" t="s">
        <v>89</v>
      </c>
      <c r="S346" s="7" t="s">
        <v>18413</v>
      </c>
      <c r="T346" s="3" t="s">
        <v>18414</v>
      </c>
    </row>
    <row r="347" spans="1:20" s="3" customFormat="1" x14ac:dyDescent="0.3">
      <c r="A347" s="3">
        <v>345</v>
      </c>
      <c r="B347" s="3" t="s">
        <v>742</v>
      </c>
      <c r="C347" s="3" t="s">
        <v>743</v>
      </c>
      <c r="D347" s="3">
        <v>157600</v>
      </c>
      <c r="E347" s="3">
        <v>23159</v>
      </c>
      <c r="F347" s="14">
        <f>(E347/D347)*100</f>
        <v>14.69479695431472</v>
      </c>
      <c r="G347" s="3" t="s">
        <v>14</v>
      </c>
      <c r="H347" s="3">
        <v>331</v>
      </c>
      <c r="I347" s="5">
        <f t="shared" si="5"/>
        <v>69.966767371601208</v>
      </c>
      <c r="J347" s="3" t="s">
        <v>40</v>
      </c>
      <c r="K347" s="3" t="s">
        <v>41</v>
      </c>
      <c r="L347" s="3">
        <v>1436418000</v>
      </c>
      <c r="M347" s="3">
        <v>1436504400</v>
      </c>
      <c r="N347" s="11">
        <f xml:space="preserve"> (((L347/60)/60)/24)+DATE(1970,1,1)</f>
        <v>42194.208333333328</v>
      </c>
      <c r="O347" s="10">
        <f xml:space="preserve"> (((M347/60)/60)/24)+DATE(1970,1,1)</f>
        <v>42195.208333333328</v>
      </c>
      <c r="P347" s="3" t="b">
        <v>0</v>
      </c>
      <c r="Q347" s="3" t="b">
        <v>0</v>
      </c>
      <c r="R347" s="3" t="s">
        <v>53</v>
      </c>
      <c r="S347" s="7" t="s">
        <v>18404</v>
      </c>
      <c r="T347" s="3" t="s">
        <v>18407</v>
      </c>
    </row>
    <row r="348" spans="1:20" s="3" customFormat="1" x14ac:dyDescent="0.3">
      <c r="A348" s="3">
        <v>346</v>
      </c>
      <c r="B348" s="3" t="s">
        <v>744</v>
      </c>
      <c r="C348" s="3" t="s">
        <v>745</v>
      </c>
      <c r="D348" s="3">
        <v>8000</v>
      </c>
      <c r="E348" s="3">
        <v>2758</v>
      </c>
      <c r="F348" s="14">
        <f>(E348/D348)*100</f>
        <v>34.475000000000001</v>
      </c>
      <c r="G348" s="3" t="s">
        <v>14</v>
      </c>
      <c r="H348" s="3">
        <v>25</v>
      </c>
      <c r="I348" s="5">
        <f t="shared" si="5"/>
        <v>110.32</v>
      </c>
      <c r="J348" s="3" t="s">
        <v>21</v>
      </c>
      <c r="K348" s="3" t="s">
        <v>22</v>
      </c>
      <c r="L348" s="3">
        <v>1503550800</v>
      </c>
      <c r="M348" s="3">
        <v>1508302800</v>
      </c>
      <c r="N348" s="11">
        <f xml:space="preserve"> (((L348/60)/60)/24)+DATE(1970,1,1)</f>
        <v>42971.208333333328</v>
      </c>
      <c r="O348" s="10">
        <f xml:space="preserve"> (((M348/60)/60)/24)+DATE(1970,1,1)</f>
        <v>43026.208333333328</v>
      </c>
      <c r="P348" s="3" t="b">
        <v>0</v>
      </c>
      <c r="Q348" s="3" t="b">
        <v>1</v>
      </c>
      <c r="R348" s="3" t="s">
        <v>60</v>
      </c>
      <c r="S348" s="7" t="s">
        <v>18398</v>
      </c>
      <c r="T348" s="3" t="s">
        <v>18408</v>
      </c>
    </row>
    <row r="349" spans="1:20" s="3" customFormat="1" x14ac:dyDescent="0.3">
      <c r="A349" s="3">
        <v>347</v>
      </c>
      <c r="B349" s="3" t="s">
        <v>746</v>
      </c>
      <c r="C349" s="3" t="s">
        <v>747</v>
      </c>
      <c r="D349" s="3">
        <v>900</v>
      </c>
      <c r="E349" s="3">
        <v>12607</v>
      </c>
      <c r="F349" s="14">
        <f>(E349/D349)*100</f>
        <v>1400.7777777777778</v>
      </c>
      <c r="G349" s="3" t="s">
        <v>20</v>
      </c>
      <c r="H349" s="3">
        <v>191</v>
      </c>
      <c r="I349" s="5">
        <f t="shared" si="5"/>
        <v>66.005235602094245</v>
      </c>
      <c r="J349" s="3" t="s">
        <v>21</v>
      </c>
      <c r="K349" s="3" t="s">
        <v>22</v>
      </c>
      <c r="L349" s="3">
        <v>1423634400</v>
      </c>
      <c r="M349" s="3">
        <v>1425708000</v>
      </c>
      <c r="N349" s="11">
        <f xml:space="preserve"> (((L349/60)/60)/24)+DATE(1970,1,1)</f>
        <v>42046.25</v>
      </c>
      <c r="O349" s="10">
        <f xml:space="preserve"> (((M349/60)/60)/24)+DATE(1970,1,1)</f>
        <v>42070.25</v>
      </c>
      <c r="P349" s="3" t="b">
        <v>0</v>
      </c>
      <c r="Q349" s="3" t="b">
        <v>0</v>
      </c>
      <c r="R349" s="3" t="s">
        <v>28</v>
      </c>
      <c r="S349" s="7" t="s">
        <v>18400</v>
      </c>
      <c r="T349" s="3" t="s">
        <v>18401</v>
      </c>
    </row>
    <row r="350" spans="1:20" s="3" customFormat="1" x14ac:dyDescent="0.3">
      <c r="A350" s="3">
        <v>348</v>
      </c>
      <c r="B350" s="3" t="s">
        <v>748</v>
      </c>
      <c r="C350" s="3" t="s">
        <v>749</v>
      </c>
      <c r="D350" s="3">
        <v>199000</v>
      </c>
      <c r="E350" s="3">
        <v>142823</v>
      </c>
      <c r="F350" s="14">
        <f>(E350/D350)*100</f>
        <v>71.770351758793964</v>
      </c>
      <c r="G350" s="3" t="s">
        <v>14</v>
      </c>
      <c r="H350" s="3">
        <v>3483</v>
      </c>
      <c r="I350" s="5">
        <f t="shared" si="5"/>
        <v>41.005742176284812</v>
      </c>
      <c r="J350" s="3" t="s">
        <v>21</v>
      </c>
      <c r="K350" s="3" t="s">
        <v>22</v>
      </c>
      <c r="L350" s="3">
        <v>1487224800</v>
      </c>
      <c r="M350" s="3">
        <v>1488348000</v>
      </c>
      <c r="N350" s="11">
        <f xml:space="preserve"> (((L350/60)/60)/24)+DATE(1970,1,1)</f>
        <v>42782.25</v>
      </c>
      <c r="O350" s="10">
        <f xml:space="preserve"> (((M350/60)/60)/24)+DATE(1970,1,1)</f>
        <v>42795.25</v>
      </c>
      <c r="P350" s="3" t="b">
        <v>0</v>
      </c>
      <c r="Q350" s="3" t="b">
        <v>0</v>
      </c>
      <c r="R350" s="3" t="s">
        <v>17</v>
      </c>
      <c r="S350" s="7" t="s">
        <v>18396</v>
      </c>
      <c r="T350" s="3" t="s">
        <v>18397</v>
      </c>
    </row>
    <row r="351" spans="1:20" s="3" customFormat="1" x14ac:dyDescent="0.3">
      <c r="A351" s="3">
        <v>349</v>
      </c>
      <c r="B351" s="3" t="s">
        <v>750</v>
      </c>
      <c r="C351" s="3" t="s">
        <v>751</v>
      </c>
      <c r="D351" s="3">
        <v>180800</v>
      </c>
      <c r="E351" s="3">
        <v>95958</v>
      </c>
      <c r="F351" s="14">
        <f>(E351/D351)*100</f>
        <v>53.074115044247783</v>
      </c>
      <c r="G351" s="3" t="s">
        <v>14</v>
      </c>
      <c r="H351" s="3">
        <v>923</v>
      </c>
      <c r="I351" s="5">
        <f t="shared" si="5"/>
        <v>103.96316359696641</v>
      </c>
      <c r="J351" s="3" t="s">
        <v>21</v>
      </c>
      <c r="K351" s="3" t="s">
        <v>22</v>
      </c>
      <c r="L351" s="3">
        <v>1500008400</v>
      </c>
      <c r="M351" s="3">
        <v>1502600400</v>
      </c>
      <c r="N351" s="11">
        <f xml:space="preserve"> (((L351/60)/60)/24)+DATE(1970,1,1)</f>
        <v>42930.208333333328</v>
      </c>
      <c r="O351" s="10">
        <f xml:space="preserve"> (((M351/60)/60)/24)+DATE(1970,1,1)</f>
        <v>42960.208333333328</v>
      </c>
      <c r="P351" s="3" t="b">
        <v>0</v>
      </c>
      <c r="Q351" s="3" t="b">
        <v>0</v>
      </c>
      <c r="R351" s="3" t="s">
        <v>33</v>
      </c>
      <c r="S351" s="7" t="s">
        <v>18402</v>
      </c>
      <c r="T351" s="3" t="s">
        <v>18403</v>
      </c>
    </row>
    <row r="352" spans="1:20" s="3" customFormat="1" x14ac:dyDescent="0.3">
      <c r="A352" s="3">
        <v>350</v>
      </c>
      <c r="B352" s="3" t="s">
        <v>752</v>
      </c>
      <c r="C352" s="3" t="s">
        <v>753</v>
      </c>
      <c r="D352" s="3">
        <v>100</v>
      </c>
      <c r="E352" s="3">
        <v>5</v>
      </c>
      <c r="F352" s="14">
        <f>(E352/D352)*100</f>
        <v>5</v>
      </c>
      <c r="G352" s="3" t="s">
        <v>14</v>
      </c>
      <c r="H352" s="3">
        <v>1</v>
      </c>
      <c r="I352" s="5">
        <f t="shared" si="5"/>
        <v>5</v>
      </c>
      <c r="J352" s="3" t="s">
        <v>21</v>
      </c>
      <c r="K352" s="3" t="s">
        <v>22</v>
      </c>
      <c r="L352" s="3">
        <v>1432098000</v>
      </c>
      <c r="M352" s="3">
        <v>1433653200</v>
      </c>
      <c r="N352" s="11">
        <f xml:space="preserve"> (((L352/60)/60)/24)+DATE(1970,1,1)</f>
        <v>42144.208333333328</v>
      </c>
      <c r="O352" s="10">
        <f xml:space="preserve"> (((M352/60)/60)/24)+DATE(1970,1,1)</f>
        <v>42162.208333333328</v>
      </c>
      <c r="P352" s="3" t="b">
        <v>0</v>
      </c>
      <c r="Q352" s="3" t="b">
        <v>1</v>
      </c>
      <c r="R352" s="3" t="s">
        <v>159</v>
      </c>
      <c r="S352" s="7" t="s">
        <v>18398</v>
      </c>
      <c r="T352" s="3" t="s">
        <v>18421</v>
      </c>
    </row>
    <row r="353" spans="1:20" s="3" customFormat="1" x14ac:dyDescent="0.3">
      <c r="A353" s="3">
        <v>351</v>
      </c>
      <c r="B353" s="3" t="s">
        <v>754</v>
      </c>
      <c r="C353" s="3" t="s">
        <v>755</v>
      </c>
      <c r="D353" s="3">
        <v>74100</v>
      </c>
      <c r="E353" s="3">
        <v>94631</v>
      </c>
      <c r="F353" s="14">
        <f>(E353/D353)*100</f>
        <v>127.70715249662618</v>
      </c>
      <c r="G353" s="3" t="s">
        <v>20</v>
      </c>
      <c r="H353" s="3">
        <v>2013</v>
      </c>
      <c r="I353" s="5">
        <f t="shared" si="5"/>
        <v>47.009935419771487</v>
      </c>
      <c r="J353" s="3" t="s">
        <v>21</v>
      </c>
      <c r="K353" s="3" t="s">
        <v>22</v>
      </c>
      <c r="L353" s="3">
        <v>1440392400</v>
      </c>
      <c r="M353" s="3">
        <v>1441602000</v>
      </c>
      <c r="N353" s="11">
        <f xml:space="preserve"> (((L353/60)/60)/24)+DATE(1970,1,1)</f>
        <v>42240.208333333328</v>
      </c>
      <c r="O353" s="10">
        <f xml:space="preserve"> (((M353/60)/60)/24)+DATE(1970,1,1)</f>
        <v>42254.208333333328</v>
      </c>
      <c r="P353" s="3" t="b">
        <v>0</v>
      </c>
      <c r="Q353" s="3" t="b">
        <v>0</v>
      </c>
      <c r="R353" s="3" t="s">
        <v>23</v>
      </c>
      <c r="S353" s="7" t="s">
        <v>18398</v>
      </c>
      <c r="T353" s="3" t="s">
        <v>18399</v>
      </c>
    </row>
    <row r="354" spans="1:20" s="3" customFormat="1" x14ac:dyDescent="0.3">
      <c r="A354" s="3">
        <v>352</v>
      </c>
      <c r="B354" s="3" t="s">
        <v>756</v>
      </c>
      <c r="C354" s="3" t="s">
        <v>757</v>
      </c>
      <c r="D354" s="3">
        <v>2800</v>
      </c>
      <c r="E354" s="3">
        <v>977</v>
      </c>
      <c r="F354" s="14">
        <f>(E354/D354)*100</f>
        <v>34.892857142857139</v>
      </c>
      <c r="G354" s="3" t="s">
        <v>14</v>
      </c>
      <c r="H354" s="3">
        <v>33</v>
      </c>
      <c r="I354" s="5">
        <f t="shared" si="5"/>
        <v>29.606060606060606</v>
      </c>
      <c r="J354" s="3" t="s">
        <v>15</v>
      </c>
      <c r="K354" s="3" t="s">
        <v>16</v>
      </c>
      <c r="L354" s="3">
        <v>1446876000</v>
      </c>
      <c r="M354" s="3">
        <v>1447567200</v>
      </c>
      <c r="N354" s="11">
        <f xml:space="preserve"> (((L354/60)/60)/24)+DATE(1970,1,1)</f>
        <v>42315.25</v>
      </c>
      <c r="O354" s="10">
        <f xml:space="preserve"> (((M354/60)/60)/24)+DATE(1970,1,1)</f>
        <v>42323.25</v>
      </c>
      <c r="P354" s="3" t="b">
        <v>0</v>
      </c>
      <c r="Q354" s="3" t="b">
        <v>0</v>
      </c>
      <c r="R354" s="3" t="s">
        <v>33</v>
      </c>
      <c r="S354" s="7" t="s">
        <v>18402</v>
      </c>
      <c r="T354" s="3" t="s">
        <v>18403</v>
      </c>
    </row>
    <row r="355" spans="1:20" s="3" customFormat="1" x14ac:dyDescent="0.3">
      <c r="A355" s="3">
        <v>353</v>
      </c>
      <c r="B355" s="3" t="s">
        <v>758</v>
      </c>
      <c r="C355" s="3" t="s">
        <v>759</v>
      </c>
      <c r="D355" s="3">
        <v>33600</v>
      </c>
      <c r="E355" s="3">
        <v>137961</v>
      </c>
      <c r="F355" s="14">
        <f>(E355/D355)*100</f>
        <v>410.59821428571428</v>
      </c>
      <c r="G355" s="3" t="s">
        <v>20</v>
      </c>
      <c r="H355" s="3">
        <v>1703</v>
      </c>
      <c r="I355" s="5">
        <f t="shared" si="5"/>
        <v>81.010569583088667</v>
      </c>
      <c r="J355" s="3" t="s">
        <v>21</v>
      </c>
      <c r="K355" s="3" t="s">
        <v>22</v>
      </c>
      <c r="L355" s="3">
        <v>1562302800</v>
      </c>
      <c r="M355" s="3">
        <v>1562389200</v>
      </c>
      <c r="N355" s="11">
        <f xml:space="preserve"> (((L355/60)/60)/24)+DATE(1970,1,1)</f>
        <v>43651.208333333328</v>
      </c>
      <c r="O355" s="10">
        <f xml:space="preserve"> (((M355/60)/60)/24)+DATE(1970,1,1)</f>
        <v>43652.208333333328</v>
      </c>
      <c r="P355" s="3" t="b">
        <v>0</v>
      </c>
      <c r="Q355" s="3" t="b">
        <v>0</v>
      </c>
      <c r="R355" s="3" t="s">
        <v>33</v>
      </c>
      <c r="S355" s="7" t="s">
        <v>18402</v>
      </c>
      <c r="T355" s="3" t="s">
        <v>18403</v>
      </c>
    </row>
    <row r="356" spans="1:20" s="3" customFormat="1" x14ac:dyDescent="0.3">
      <c r="A356" s="3">
        <v>354</v>
      </c>
      <c r="B356" s="3" t="s">
        <v>760</v>
      </c>
      <c r="C356" s="3" t="s">
        <v>761</v>
      </c>
      <c r="D356" s="3">
        <v>6100</v>
      </c>
      <c r="E356" s="3">
        <v>7548</v>
      </c>
      <c r="F356" s="14">
        <f>(E356/D356)*100</f>
        <v>123.73770491803278</v>
      </c>
      <c r="G356" s="3" t="s">
        <v>20</v>
      </c>
      <c r="H356" s="3">
        <v>80</v>
      </c>
      <c r="I356" s="5">
        <f t="shared" si="5"/>
        <v>94.35</v>
      </c>
      <c r="J356" s="3" t="s">
        <v>36</v>
      </c>
      <c r="K356" s="3" t="s">
        <v>37</v>
      </c>
      <c r="L356" s="3">
        <v>1378184400</v>
      </c>
      <c r="M356" s="3">
        <v>1378789200</v>
      </c>
      <c r="N356" s="11">
        <f xml:space="preserve"> (((L356/60)/60)/24)+DATE(1970,1,1)</f>
        <v>41520.208333333336</v>
      </c>
      <c r="O356" s="10">
        <f xml:space="preserve"> (((M356/60)/60)/24)+DATE(1970,1,1)</f>
        <v>41527.208333333336</v>
      </c>
      <c r="P356" s="3" t="b">
        <v>0</v>
      </c>
      <c r="Q356" s="3" t="b">
        <v>0</v>
      </c>
      <c r="R356" s="3" t="s">
        <v>42</v>
      </c>
      <c r="S356" s="7" t="s">
        <v>18404</v>
      </c>
      <c r="T356" s="3" t="s">
        <v>18405</v>
      </c>
    </row>
    <row r="357" spans="1:20" s="3" customFormat="1" x14ac:dyDescent="0.3">
      <c r="A357" s="3">
        <v>355</v>
      </c>
      <c r="B357" s="3" t="s">
        <v>762</v>
      </c>
      <c r="C357" s="3" t="s">
        <v>763</v>
      </c>
      <c r="D357" s="3">
        <v>3800</v>
      </c>
      <c r="E357" s="3">
        <v>2241</v>
      </c>
      <c r="F357" s="14">
        <f>(E357/D357)*100</f>
        <v>58.973684210526315</v>
      </c>
      <c r="G357" s="3" t="s">
        <v>47</v>
      </c>
      <c r="H357" s="3">
        <v>86</v>
      </c>
      <c r="I357" s="5">
        <f t="shared" si="5"/>
        <v>26.058139534883722</v>
      </c>
      <c r="J357" s="3" t="s">
        <v>21</v>
      </c>
      <c r="K357" s="3" t="s">
        <v>22</v>
      </c>
      <c r="L357" s="3">
        <v>1485064800</v>
      </c>
      <c r="M357" s="3">
        <v>1488520800</v>
      </c>
      <c r="N357" s="11">
        <f xml:space="preserve"> (((L357/60)/60)/24)+DATE(1970,1,1)</f>
        <v>42757.25</v>
      </c>
      <c r="O357" s="10">
        <f xml:space="preserve"> (((M357/60)/60)/24)+DATE(1970,1,1)</f>
        <v>42797.25</v>
      </c>
      <c r="P357" s="3" t="b">
        <v>0</v>
      </c>
      <c r="Q357" s="3" t="b">
        <v>0</v>
      </c>
      <c r="R357" s="3" t="s">
        <v>65</v>
      </c>
      <c r="S357" s="7" t="s">
        <v>18400</v>
      </c>
      <c r="T357" s="3" t="s">
        <v>18409</v>
      </c>
    </row>
    <row r="358" spans="1:20" s="3" customFormat="1" x14ac:dyDescent="0.3">
      <c r="A358" s="3">
        <v>356</v>
      </c>
      <c r="B358" s="3" t="s">
        <v>764</v>
      </c>
      <c r="C358" s="3" t="s">
        <v>765</v>
      </c>
      <c r="D358" s="3">
        <v>9300</v>
      </c>
      <c r="E358" s="3">
        <v>3431</v>
      </c>
      <c r="F358" s="14">
        <f>(E358/D358)*100</f>
        <v>36.892473118279568</v>
      </c>
      <c r="G358" s="3" t="s">
        <v>14</v>
      </c>
      <c r="H358" s="3">
        <v>40</v>
      </c>
      <c r="I358" s="5">
        <f t="shared" si="5"/>
        <v>85.775000000000006</v>
      </c>
      <c r="J358" s="3" t="s">
        <v>107</v>
      </c>
      <c r="K358" s="3" t="s">
        <v>108</v>
      </c>
      <c r="L358" s="3">
        <v>1326520800</v>
      </c>
      <c r="M358" s="3">
        <v>1327298400</v>
      </c>
      <c r="N358" s="11">
        <f xml:space="preserve"> (((L358/60)/60)/24)+DATE(1970,1,1)</f>
        <v>40922.25</v>
      </c>
      <c r="O358" s="10">
        <f xml:space="preserve"> (((M358/60)/60)/24)+DATE(1970,1,1)</f>
        <v>40931.25</v>
      </c>
      <c r="P358" s="3" t="b">
        <v>0</v>
      </c>
      <c r="Q358" s="3" t="b">
        <v>0</v>
      </c>
      <c r="R358" s="3" t="s">
        <v>33</v>
      </c>
      <c r="S358" s="7" t="s">
        <v>18402</v>
      </c>
      <c r="T358" s="3" t="s">
        <v>18403</v>
      </c>
    </row>
    <row r="359" spans="1:20" s="3" customFormat="1" x14ac:dyDescent="0.3">
      <c r="A359" s="3">
        <v>357</v>
      </c>
      <c r="B359" s="3" t="s">
        <v>766</v>
      </c>
      <c r="C359" s="3" t="s">
        <v>767</v>
      </c>
      <c r="D359" s="3">
        <v>2300</v>
      </c>
      <c r="E359" s="3">
        <v>4253</v>
      </c>
      <c r="F359" s="14">
        <f>(E359/D359)*100</f>
        <v>184.91304347826087</v>
      </c>
      <c r="G359" s="3" t="s">
        <v>20</v>
      </c>
      <c r="H359" s="3">
        <v>41</v>
      </c>
      <c r="I359" s="5">
        <f t="shared" si="5"/>
        <v>103.73170731707317</v>
      </c>
      <c r="J359" s="3" t="s">
        <v>21</v>
      </c>
      <c r="K359" s="3" t="s">
        <v>22</v>
      </c>
      <c r="L359" s="3">
        <v>1441256400</v>
      </c>
      <c r="M359" s="3">
        <v>1443416400</v>
      </c>
      <c r="N359" s="11">
        <f xml:space="preserve"> (((L359/60)/60)/24)+DATE(1970,1,1)</f>
        <v>42250.208333333328</v>
      </c>
      <c r="O359" s="10">
        <f xml:space="preserve"> (((M359/60)/60)/24)+DATE(1970,1,1)</f>
        <v>42275.208333333328</v>
      </c>
      <c r="P359" s="3" t="b">
        <v>0</v>
      </c>
      <c r="Q359" s="3" t="b">
        <v>0</v>
      </c>
      <c r="R359" s="3" t="s">
        <v>89</v>
      </c>
      <c r="S359" s="7" t="s">
        <v>18413</v>
      </c>
      <c r="T359" s="3" t="s">
        <v>18414</v>
      </c>
    </row>
    <row r="360" spans="1:20" s="3" customFormat="1" x14ac:dyDescent="0.3">
      <c r="A360" s="3">
        <v>358</v>
      </c>
      <c r="B360" s="3" t="s">
        <v>768</v>
      </c>
      <c r="C360" s="3" t="s">
        <v>769</v>
      </c>
      <c r="D360" s="3">
        <v>9700</v>
      </c>
      <c r="E360" s="3">
        <v>1146</v>
      </c>
      <c r="F360" s="14">
        <f>(E360/D360)*100</f>
        <v>11.814432989690722</v>
      </c>
      <c r="G360" s="3" t="s">
        <v>14</v>
      </c>
      <c r="H360" s="3">
        <v>23</v>
      </c>
      <c r="I360" s="5">
        <f t="shared" si="5"/>
        <v>49.826086956521742</v>
      </c>
      <c r="J360" s="3" t="s">
        <v>15</v>
      </c>
      <c r="K360" s="3" t="s">
        <v>16</v>
      </c>
      <c r="L360" s="3">
        <v>1533877200</v>
      </c>
      <c r="M360" s="3">
        <v>1534136400</v>
      </c>
      <c r="N360" s="11">
        <f xml:space="preserve"> (((L360/60)/60)/24)+DATE(1970,1,1)</f>
        <v>43322.208333333328</v>
      </c>
      <c r="O360" s="10">
        <f xml:space="preserve"> (((M360/60)/60)/24)+DATE(1970,1,1)</f>
        <v>43325.208333333328</v>
      </c>
      <c r="P360" s="3" t="b">
        <v>1</v>
      </c>
      <c r="Q360" s="3" t="b">
        <v>0</v>
      </c>
      <c r="R360" s="3" t="s">
        <v>122</v>
      </c>
      <c r="S360" s="7" t="s">
        <v>18417</v>
      </c>
      <c r="T360" s="3" t="s">
        <v>18418</v>
      </c>
    </row>
    <row r="361" spans="1:20" s="3" customFormat="1" x14ac:dyDescent="0.3">
      <c r="A361" s="3">
        <v>359</v>
      </c>
      <c r="B361" s="3" t="s">
        <v>770</v>
      </c>
      <c r="C361" s="3" t="s">
        <v>771</v>
      </c>
      <c r="D361" s="3">
        <v>4000</v>
      </c>
      <c r="E361" s="3">
        <v>11948</v>
      </c>
      <c r="F361" s="14">
        <f>(E361/D361)*100</f>
        <v>298.7</v>
      </c>
      <c r="G361" s="3" t="s">
        <v>20</v>
      </c>
      <c r="H361" s="3">
        <v>187</v>
      </c>
      <c r="I361" s="5">
        <f t="shared" si="5"/>
        <v>63.893048128342244</v>
      </c>
      <c r="J361" s="3" t="s">
        <v>21</v>
      </c>
      <c r="K361" s="3" t="s">
        <v>22</v>
      </c>
      <c r="L361" s="3">
        <v>1314421200</v>
      </c>
      <c r="M361" s="3">
        <v>1315026000</v>
      </c>
      <c r="N361" s="11">
        <f xml:space="preserve"> (((L361/60)/60)/24)+DATE(1970,1,1)</f>
        <v>40782.208333333336</v>
      </c>
      <c r="O361" s="10">
        <f xml:space="preserve"> (((M361/60)/60)/24)+DATE(1970,1,1)</f>
        <v>40789.208333333336</v>
      </c>
      <c r="P361" s="3" t="b">
        <v>0</v>
      </c>
      <c r="Q361" s="3" t="b">
        <v>0</v>
      </c>
      <c r="R361" s="3" t="s">
        <v>71</v>
      </c>
      <c r="S361" s="7" t="s">
        <v>18404</v>
      </c>
      <c r="T361" s="3" t="s">
        <v>18412</v>
      </c>
    </row>
    <row r="362" spans="1:20" s="3" customFormat="1" x14ac:dyDescent="0.3">
      <c r="A362" s="3">
        <v>360</v>
      </c>
      <c r="B362" s="3" t="s">
        <v>772</v>
      </c>
      <c r="C362" s="3" t="s">
        <v>773</v>
      </c>
      <c r="D362" s="3">
        <v>59700</v>
      </c>
      <c r="E362" s="3">
        <v>135132</v>
      </c>
      <c r="F362" s="14">
        <f>(E362/D362)*100</f>
        <v>226.35175879396985</v>
      </c>
      <c r="G362" s="3" t="s">
        <v>20</v>
      </c>
      <c r="H362" s="3">
        <v>2875</v>
      </c>
      <c r="I362" s="5">
        <f t="shared" si="5"/>
        <v>47.002434782608695</v>
      </c>
      <c r="J362" s="3" t="s">
        <v>40</v>
      </c>
      <c r="K362" s="3" t="s">
        <v>41</v>
      </c>
      <c r="L362" s="3">
        <v>1293861600</v>
      </c>
      <c r="M362" s="3">
        <v>1295071200</v>
      </c>
      <c r="N362" s="11">
        <f xml:space="preserve"> (((L362/60)/60)/24)+DATE(1970,1,1)</f>
        <v>40544.25</v>
      </c>
      <c r="O362" s="10">
        <f xml:space="preserve"> (((M362/60)/60)/24)+DATE(1970,1,1)</f>
        <v>40558.25</v>
      </c>
      <c r="P362" s="3" t="b">
        <v>0</v>
      </c>
      <c r="Q362" s="3" t="b">
        <v>1</v>
      </c>
      <c r="R362" s="3" t="s">
        <v>33</v>
      </c>
      <c r="S362" s="7" t="s">
        <v>18402</v>
      </c>
      <c r="T362" s="3" t="s">
        <v>18403</v>
      </c>
    </row>
    <row r="363" spans="1:20" s="3" customFormat="1" x14ac:dyDescent="0.3">
      <c r="A363" s="3">
        <v>361</v>
      </c>
      <c r="B363" s="3" t="s">
        <v>774</v>
      </c>
      <c r="C363" s="3" t="s">
        <v>775</v>
      </c>
      <c r="D363" s="3">
        <v>5500</v>
      </c>
      <c r="E363" s="3">
        <v>9546</v>
      </c>
      <c r="F363" s="14">
        <f>(E363/D363)*100</f>
        <v>173.56363636363636</v>
      </c>
      <c r="G363" s="3" t="s">
        <v>20</v>
      </c>
      <c r="H363" s="3">
        <v>88</v>
      </c>
      <c r="I363" s="5">
        <f t="shared" si="5"/>
        <v>108.47727272727273</v>
      </c>
      <c r="J363" s="3" t="s">
        <v>21</v>
      </c>
      <c r="K363" s="3" t="s">
        <v>22</v>
      </c>
      <c r="L363" s="3">
        <v>1507352400</v>
      </c>
      <c r="M363" s="3">
        <v>1509426000</v>
      </c>
      <c r="N363" s="11">
        <f xml:space="preserve"> (((L363/60)/60)/24)+DATE(1970,1,1)</f>
        <v>43015.208333333328</v>
      </c>
      <c r="O363" s="10">
        <f xml:space="preserve"> (((M363/60)/60)/24)+DATE(1970,1,1)</f>
        <v>43039.208333333328</v>
      </c>
      <c r="P363" s="3" t="b">
        <v>0</v>
      </c>
      <c r="Q363" s="3" t="b">
        <v>0</v>
      </c>
      <c r="R363" s="3" t="s">
        <v>33</v>
      </c>
      <c r="S363" s="7" t="s">
        <v>18402</v>
      </c>
      <c r="T363" s="3" t="s">
        <v>18403</v>
      </c>
    </row>
    <row r="364" spans="1:20" s="3" customFormat="1" x14ac:dyDescent="0.3">
      <c r="A364" s="3">
        <v>362</v>
      </c>
      <c r="B364" s="3" t="s">
        <v>776</v>
      </c>
      <c r="C364" s="3" t="s">
        <v>777</v>
      </c>
      <c r="D364" s="3">
        <v>3700</v>
      </c>
      <c r="E364" s="3">
        <v>13755</v>
      </c>
      <c r="F364" s="14">
        <f>(E364/D364)*100</f>
        <v>371.75675675675677</v>
      </c>
      <c r="G364" s="3" t="s">
        <v>20</v>
      </c>
      <c r="H364" s="3">
        <v>191</v>
      </c>
      <c r="I364" s="5">
        <f t="shared" si="5"/>
        <v>72.015706806282722</v>
      </c>
      <c r="J364" s="3" t="s">
        <v>21</v>
      </c>
      <c r="K364" s="3" t="s">
        <v>22</v>
      </c>
      <c r="L364" s="3">
        <v>1296108000</v>
      </c>
      <c r="M364" s="3">
        <v>1299391200</v>
      </c>
      <c r="N364" s="11">
        <f xml:space="preserve"> (((L364/60)/60)/24)+DATE(1970,1,1)</f>
        <v>40570.25</v>
      </c>
      <c r="O364" s="10">
        <f xml:space="preserve"> (((M364/60)/60)/24)+DATE(1970,1,1)</f>
        <v>40608.25</v>
      </c>
      <c r="P364" s="3" t="b">
        <v>0</v>
      </c>
      <c r="Q364" s="3" t="b">
        <v>0</v>
      </c>
      <c r="R364" s="3" t="s">
        <v>23</v>
      </c>
      <c r="S364" s="7" t="s">
        <v>18398</v>
      </c>
      <c r="T364" s="3" t="s">
        <v>18399</v>
      </c>
    </row>
    <row r="365" spans="1:20" s="3" customFormat="1" x14ac:dyDescent="0.3">
      <c r="A365" s="3">
        <v>363</v>
      </c>
      <c r="B365" s="3" t="s">
        <v>778</v>
      </c>
      <c r="C365" s="3" t="s">
        <v>779</v>
      </c>
      <c r="D365" s="3">
        <v>5200</v>
      </c>
      <c r="E365" s="3">
        <v>8330</v>
      </c>
      <c r="F365" s="14">
        <f>(E365/D365)*100</f>
        <v>160.19230769230771</v>
      </c>
      <c r="G365" s="3" t="s">
        <v>20</v>
      </c>
      <c r="H365" s="3">
        <v>139</v>
      </c>
      <c r="I365" s="5">
        <f t="shared" si="5"/>
        <v>59.928057553956833</v>
      </c>
      <c r="J365" s="3" t="s">
        <v>21</v>
      </c>
      <c r="K365" s="3" t="s">
        <v>22</v>
      </c>
      <c r="L365" s="3">
        <v>1324965600</v>
      </c>
      <c r="M365" s="3">
        <v>1325052000</v>
      </c>
      <c r="N365" s="11">
        <f xml:space="preserve"> (((L365/60)/60)/24)+DATE(1970,1,1)</f>
        <v>40904.25</v>
      </c>
      <c r="O365" s="10">
        <f xml:space="preserve"> (((M365/60)/60)/24)+DATE(1970,1,1)</f>
        <v>40905.25</v>
      </c>
      <c r="P365" s="3" t="b">
        <v>0</v>
      </c>
      <c r="Q365" s="3" t="b">
        <v>0</v>
      </c>
      <c r="R365" s="3" t="s">
        <v>23</v>
      </c>
      <c r="S365" s="7" t="s">
        <v>18398</v>
      </c>
      <c r="T365" s="3" t="s">
        <v>18399</v>
      </c>
    </row>
    <row r="366" spans="1:20" s="3" customFormat="1" x14ac:dyDescent="0.3">
      <c r="A366" s="3">
        <v>364</v>
      </c>
      <c r="B366" s="3" t="s">
        <v>780</v>
      </c>
      <c r="C366" s="3" t="s">
        <v>781</v>
      </c>
      <c r="D366" s="3">
        <v>900</v>
      </c>
      <c r="E366" s="3">
        <v>14547</v>
      </c>
      <c r="F366" s="14">
        <f>(E366/D366)*100</f>
        <v>1616.3333333333335</v>
      </c>
      <c r="G366" s="3" t="s">
        <v>20</v>
      </c>
      <c r="H366" s="3">
        <v>186</v>
      </c>
      <c r="I366" s="5">
        <f t="shared" si="5"/>
        <v>78.209677419354833</v>
      </c>
      <c r="J366" s="3" t="s">
        <v>21</v>
      </c>
      <c r="K366" s="3" t="s">
        <v>22</v>
      </c>
      <c r="L366" s="3">
        <v>1520229600</v>
      </c>
      <c r="M366" s="3">
        <v>1522818000</v>
      </c>
      <c r="N366" s="11">
        <f xml:space="preserve"> (((L366/60)/60)/24)+DATE(1970,1,1)</f>
        <v>43164.25</v>
      </c>
      <c r="O366" s="10">
        <f xml:space="preserve"> (((M366/60)/60)/24)+DATE(1970,1,1)</f>
        <v>43194.208333333328</v>
      </c>
      <c r="P366" s="3" t="b">
        <v>0</v>
      </c>
      <c r="Q366" s="3" t="b">
        <v>0</v>
      </c>
      <c r="R366" s="3" t="s">
        <v>60</v>
      </c>
      <c r="S366" s="7" t="s">
        <v>18398</v>
      </c>
      <c r="T366" s="3" t="s">
        <v>18408</v>
      </c>
    </row>
    <row r="367" spans="1:20" s="3" customFormat="1" x14ac:dyDescent="0.3">
      <c r="A367" s="3">
        <v>365</v>
      </c>
      <c r="B367" s="3" t="s">
        <v>782</v>
      </c>
      <c r="C367" s="3" t="s">
        <v>783</v>
      </c>
      <c r="D367" s="3">
        <v>1600</v>
      </c>
      <c r="E367" s="3">
        <v>11735</v>
      </c>
      <c r="F367" s="14">
        <f>(E367/D367)*100</f>
        <v>733.4375</v>
      </c>
      <c r="G367" s="3" t="s">
        <v>20</v>
      </c>
      <c r="H367" s="3">
        <v>112</v>
      </c>
      <c r="I367" s="5">
        <f t="shared" si="5"/>
        <v>104.77678571428571</v>
      </c>
      <c r="J367" s="3" t="s">
        <v>26</v>
      </c>
      <c r="K367" s="3" t="s">
        <v>27</v>
      </c>
      <c r="L367" s="3">
        <v>1482991200</v>
      </c>
      <c r="M367" s="3">
        <v>1485324000</v>
      </c>
      <c r="N367" s="11">
        <f xml:space="preserve"> (((L367/60)/60)/24)+DATE(1970,1,1)</f>
        <v>42733.25</v>
      </c>
      <c r="O367" s="10">
        <f xml:space="preserve"> (((M367/60)/60)/24)+DATE(1970,1,1)</f>
        <v>42760.25</v>
      </c>
      <c r="P367" s="3" t="b">
        <v>0</v>
      </c>
      <c r="Q367" s="3" t="b">
        <v>0</v>
      </c>
      <c r="R367" s="3" t="s">
        <v>33</v>
      </c>
      <c r="S367" s="7" t="s">
        <v>18402</v>
      </c>
      <c r="T367" s="3" t="s">
        <v>18403</v>
      </c>
    </row>
    <row r="368" spans="1:20" s="3" customFormat="1" x14ac:dyDescent="0.3">
      <c r="A368" s="3">
        <v>366</v>
      </c>
      <c r="B368" s="3" t="s">
        <v>784</v>
      </c>
      <c r="C368" s="3" t="s">
        <v>785</v>
      </c>
      <c r="D368" s="3">
        <v>1800</v>
      </c>
      <c r="E368" s="3">
        <v>10658</v>
      </c>
      <c r="F368" s="14">
        <f>(E368/D368)*100</f>
        <v>592.11111111111109</v>
      </c>
      <c r="G368" s="3" t="s">
        <v>20</v>
      </c>
      <c r="H368" s="3">
        <v>101</v>
      </c>
      <c r="I368" s="5">
        <f t="shared" si="5"/>
        <v>105.52475247524752</v>
      </c>
      <c r="J368" s="3" t="s">
        <v>21</v>
      </c>
      <c r="K368" s="3" t="s">
        <v>22</v>
      </c>
      <c r="L368" s="3">
        <v>1294034400</v>
      </c>
      <c r="M368" s="3">
        <v>1294120800</v>
      </c>
      <c r="N368" s="11">
        <f xml:space="preserve"> (((L368/60)/60)/24)+DATE(1970,1,1)</f>
        <v>40546.25</v>
      </c>
      <c r="O368" s="10">
        <f xml:space="preserve"> (((M368/60)/60)/24)+DATE(1970,1,1)</f>
        <v>40547.25</v>
      </c>
      <c r="P368" s="3" t="b">
        <v>0</v>
      </c>
      <c r="Q368" s="3" t="b">
        <v>1</v>
      </c>
      <c r="R368" s="3" t="s">
        <v>33</v>
      </c>
      <c r="S368" s="7" t="s">
        <v>18402</v>
      </c>
      <c r="T368" s="3" t="s">
        <v>18403</v>
      </c>
    </row>
    <row r="369" spans="1:20" s="3" customFormat="1" x14ac:dyDescent="0.3">
      <c r="A369" s="3">
        <v>367</v>
      </c>
      <c r="B369" s="3" t="s">
        <v>786</v>
      </c>
      <c r="C369" s="3" t="s">
        <v>787</v>
      </c>
      <c r="D369" s="3">
        <v>9900</v>
      </c>
      <c r="E369" s="3">
        <v>1870</v>
      </c>
      <c r="F369" s="14">
        <f>(E369/D369)*100</f>
        <v>18.888888888888889</v>
      </c>
      <c r="G369" s="3" t="s">
        <v>14</v>
      </c>
      <c r="H369" s="3">
        <v>75</v>
      </c>
      <c r="I369" s="5">
        <f t="shared" si="5"/>
        <v>24.933333333333334</v>
      </c>
      <c r="J369" s="3" t="s">
        <v>21</v>
      </c>
      <c r="K369" s="3" t="s">
        <v>22</v>
      </c>
      <c r="L369" s="3">
        <v>1413608400</v>
      </c>
      <c r="M369" s="3">
        <v>1415685600</v>
      </c>
      <c r="N369" s="11">
        <f xml:space="preserve"> (((L369/60)/60)/24)+DATE(1970,1,1)</f>
        <v>41930.208333333336</v>
      </c>
      <c r="O369" s="10">
        <f xml:space="preserve"> (((M369/60)/60)/24)+DATE(1970,1,1)</f>
        <v>41954.25</v>
      </c>
      <c r="P369" s="3" t="b">
        <v>0</v>
      </c>
      <c r="Q369" s="3" t="b">
        <v>1</v>
      </c>
      <c r="R369" s="3" t="s">
        <v>33</v>
      </c>
      <c r="S369" s="7" t="s">
        <v>18402</v>
      </c>
      <c r="T369" s="3" t="s">
        <v>18403</v>
      </c>
    </row>
    <row r="370" spans="1:20" s="3" customFormat="1" x14ac:dyDescent="0.3">
      <c r="A370" s="3">
        <v>368</v>
      </c>
      <c r="B370" s="3" t="s">
        <v>788</v>
      </c>
      <c r="C370" s="3" t="s">
        <v>789</v>
      </c>
      <c r="D370" s="3">
        <v>5200</v>
      </c>
      <c r="E370" s="3">
        <v>14394</v>
      </c>
      <c r="F370" s="14">
        <f>(E370/D370)*100</f>
        <v>276.80769230769232</v>
      </c>
      <c r="G370" s="3" t="s">
        <v>20</v>
      </c>
      <c r="H370" s="3">
        <v>206</v>
      </c>
      <c r="I370" s="5">
        <f t="shared" si="5"/>
        <v>69.873786407766985</v>
      </c>
      <c r="J370" s="3" t="s">
        <v>40</v>
      </c>
      <c r="K370" s="3" t="s">
        <v>41</v>
      </c>
      <c r="L370" s="3">
        <v>1286946000</v>
      </c>
      <c r="M370" s="3">
        <v>1288933200</v>
      </c>
      <c r="N370" s="11">
        <f xml:space="preserve"> (((L370/60)/60)/24)+DATE(1970,1,1)</f>
        <v>40464.208333333336</v>
      </c>
      <c r="O370" s="10">
        <f xml:space="preserve"> (((M370/60)/60)/24)+DATE(1970,1,1)</f>
        <v>40487.208333333336</v>
      </c>
      <c r="P370" s="3" t="b">
        <v>0</v>
      </c>
      <c r="Q370" s="3" t="b">
        <v>1</v>
      </c>
      <c r="R370" s="3" t="s">
        <v>42</v>
      </c>
      <c r="S370" s="7" t="s">
        <v>18404</v>
      </c>
      <c r="T370" s="3" t="s">
        <v>18405</v>
      </c>
    </row>
    <row r="371" spans="1:20" s="3" customFormat="1" x14ac:dyDescent="0.3">
      <c r="A371" s="3">
        <v>369</v>
      </c>
      <c r="B371" s="3" t="s">
        <v>790</v>
      </c>
      <c r="C371" s="3" t="s">
        <v>791</v>
      </c>
      <c r="D371" s="3">
        <v>5400</v>
      </c>
      <c r="E371" s="3">
        <v>14743</v>
      </c>
      <c r="F371" s="14">
        <f>(E371/D371)*100</f>
        <v>273.01851851851848</v>
      </c>
      <c r="G371" s="3" t="s">
        <v>20</v>
      </c>
      <c r="H371" s="3">
        <v>154</v>
      </c>
      <c r="I371" s="5">
        <f t="shared" si="5"/>
        <v>95.733766233766232</v>
      </c>
      <c r="J371" s="3" t="s">
        <v>21</v>
      </c>
      <c r="K371" s="3" t="s">
        <v>22</v>
      </c>
      <c r="L371" s="3">
        <v>1359871200</v>
      </c>
      <c r="M371" s="3">
        <v>1363237200</v>
      </c>
      <c r="N371" s="11">
        <f xml:space="preserve"> (((L371/60)/60)/24)+DATE(1970,1,1)</f>
        <v>41308.25</v>
      </c>
      <c r="O371" s="10">
        <f xml:space="preserve"> (((M371/60)/60)/24)+DATE(1970,1,1)</f>
        <v>41347.208333333336</v>
      </c>
      <c r="P371" s="3" t="b">
        <v>0</v>
      </c>
      <c r="Q371" s="3" t="b">
        <v>1</v>
      </c>
      <c r="R371" s="3" t="s">
        <v>269</v>
      </c>
      <c r="S371" s="7" t="s">
        <v>18404</v>
      </c>
      <c r="T371" s="3" t="s">
        <v>18423</v>
      </c>
    </row>
    <row r="372" spans="1:20" s="3" customFormat="1" x14ac:dyDescent="0.3">
      <c r="A372" s="3">
        <v>370</v>
      </c>
      <c r="B372" s="3" t="s">
        <v>792</v>
      </c>
      <c r="C372" s="3" t="s">
        <v>793</v>
      </c>
      <c r="D372" s="3">
        <v>112300</v>
      </c>
      <c r="E372" s="3">
        <v>178965</v>
      </c>
      <c r="F372" s="14">
        <f>(E372/D372)*100</f>
        <v>159.36331255565449</v>
      </c>
      <c r="G372" s="3" t="s">
        <v>20</v>
      </c>
      <c r="H372" s="3">
        <v>5966</v>
      </c>
      <c r="I372" s="5">
        <f t="shared" si="5"/>
        <v>29.997485752598056</v>
      </c>
      <c r="J372" s="3" t="s">
        <v>21</v>
      </c>
      <c r="K372" s="3" t="s">
        <v>22</v>
      </c>
      <c r="L372" s="3">
        <v>1555304400</v>
      </c>
      <c r="M372" s="3">
        <v>1555822800</v>
      </c>
      <c r="N372" s="11">
        <f xml:space="preserve"> (((L372/60)/60)/24)+DATE(1970,1,1)</f>
        <v>43570.208333333328</v>
      </c>
      <c r="O372" s="10">
        <f xml:space="preserve"> (((M372/60)/60)/24)+DATE(1970,1,1)</f>
        <v>43576.208333333328</v>
      </c>
      <c r="P372" s="3" t="b">
        <v>0</v>
      </c>
      <c r="Q372" s="3" t="b">
        <v>0</v>
      </c>
      <c r="R372" s="3" t="s">
        <v>33</v>
      </c>
      <c r="S372" s="7" t="s">
        <v>18402</v>
      </c>
      <c r="T372" s="3" t="s">
        <v>18403</v>
      </c>
    </row>
    <row r="373" spans="1:20" s="3" customFormat="1" x14ac:dyDescent="0.3">
      <c r="A373" s="3">
        <v>371</v>
      </c>
      <c r="B373" s="3" t="s">
        <v>794</v>
      </c>
      <c r="C373" s="3" t="s">
        <v>795</v>
      </c>
      <c r="D373" s="3">
        <v>189200</v>
      </c>
      <c r="E373" s="3">
        <v>128410</v>
      </c>
      <c r="F373" s="14">
        <f>(E373/D373)*100</f>
        <v>67.869978858350947</v>
      </c>
      <c r="G373" s="3" t="s">
        <v>14</v>
      </c>
      <c r="H373" s="3">
        <v>2176</v>
      </c>
      <c r="I373" s="5">
        <f t="shared" si="5"/>
        <v>59.011948529411768</v>
      </c>
      <c r="J373" s="3" t="s">
        <v>21</v>
      </c>
      <c r="K373" s="3" t="s">
        <v>22</v>
      </c>
      <c r="L373" s="3">
        <v>1423375200</v>
      </c>
      <c r="M373" s="3">
        <v>1427778000</v>
      </c>
      <c r="N373" s="11">
        <f xml:space="preserve"> (((L373/60)/60)/24)+DATE(1970,1,1)</f>
        <v>42043.25</v>
      </c>
      <c r="O373" s="10">
        <f xml:space="preserve"> (((M373/60)/60)/24)+DATE(1970,1,1)</f>
        <v>42094.208333333328</v>
      </c>
      <c r="P373" s="3" t="b">
        <v>0</v>
      </c>
      <c r="Q373" s="3" t="b">
        <v>0</v>
      </c>
      <c r="R373" s="3" t="s">
        <v>33</v>
      </c>
      <c r="S373" s="7" t="s">
        <v>18402</v>
      </c>
      <c r="T373" s="3" t="s">
        <v>18403</v>
      </c>
    </row>
    <row r="374" spans="1:20" s="3" customFormat="1" x14ac:dyDescent="0.3">
      <c r="A374" s="3">
        <v>372</v>
      </c>
      <c r="B374" s="3" t="s">
        <v>796</v>
      </c>
      <c r="C374" s="3" t="s">
        <v>797</v>
      </c>
      <c r="D374" s="3">
        <v>900</v>
      </c>
      <c r="E374" s="3">
        <v>14324</v>
      </c>
      <c r="F374" s="14">
        <f>(E374/D374)*100</f>
        <v>1591.5555555555554</v>
      </c>
      <c r="G374" s="3" t="s">
        <v>20</v>
      </c>
      <c r="H374" s="3">
        <v>169</v>
      </c>
      <c r="I374" s="5">
        <f t="shared" si="5"/>
        <v>84.757396449704146</v>
      </c>
      <c r="J374" s="3" t="s">
        <v>21</v>
      </c>
      <c r="K374" s="3" t="s">
        <v>22</v>
      </c>
      <c r="L374" s="3">
        <v>1420696800</v>
      </c>
      <c r="M374" s="3">
        <v>1422424800</v>
      </c>
      <c r="N374" s="11">
        <f xml:space="preserve"> (((L374/60)/60)/24)+DATE(1970,1,1)</f>
        <v>42012.25</v>
      </c>
      <c r="O374" s="10">
        <f xml:space="preserve"> (((M374/60)/60)/24)+DATE(1970,1,1)</f>
        <v>42032.25</v>
      </c>
      <c r="P374" s="3" t="b">
        <v>0</v>
      </c>
      <c r="Q374" s="3" t="b">
        <v>1</v>
      </c>
      <c r="R374" s="3" t="s">
        <v>42</v>
      </c>
      <c r="S374" s="7" t="s">
        <v>18404</v>
      </c>
      <c r="T374" s="3" t="s">
        <v>18405</v>
      </c>
    </row>
    <row r="375" spans="1:20" s="3" customFormat="1" x14ac:dyDescent="0.3">
      <c r="A375" s="3">
        <v>373</v>
      </c>
      <c r="B375" s="3" t="s">
        <v>798</v>
      </c>
      <c r="C375" s="3" t="s">
        <v>799</v>
      </c>
      <c r="D375" s="3">
        <v>22500</v>
      </c>
      <c r="E375" s="3">
        <v>164291</v>
      </c>
      <c r="F375" s="14">
        <f>(E375/D375)*100</f>
        <v>730.18222222222221</v>
      </c>
      <c r="G375" s="3" t="s">
        <v>20</v>
      </c>
      <c r="H375" s="3">
        <v>2106</v>
      </c>
      <c r="I375" s="5">
        <f t="shared" si="5"/>
        <v>78.010921177587846</v>
      </c>
      <c r="J375" s="3" t="s">
        <v>21</v>
      </c>
      <c r="K375" s="3" t="s">
        <v>22</v>
      </c>
      <c r="L375" s="3">
        <v>1502946000</v>
      </c>
      <c r="M375" s="3">
        <v>1503637200</v>
      </c>
      <c r="N375" s="11">
        <f xml:space="preserve"> (((L375/60)/60)/24)+DATE(1970,1,1)</f>
        <v>42964.208333333328</v>
      </c>
      <c r="O375" s="10">
        <f xml:space="preserve"> (((M375/60)/60)/24)+DATE(1970,1,1)</f>
        <v>42972.208333333328</v>
      </c>
      <c r="P375" s="3" t="b">
        <v>0</v>
      </c>
      <c r="Q375" s="3" t="b">
        <v>0</v>
      </c>
      <c r="R375" s="3" t="s">
        <v>33</v>
      </c>
      <c r="S375" s="7" t="s">
        <v>18402</v>
      </c>
      <c r="T375" s="3" t="s">
        <v>18403</v>
      </c>
    </row>
    <row r="376" spans="1:20" s="3" customFormat="1" x14ac:dyDescent="0.3">
      <c r="A376" s="3">
        <v>374</v>
      </c>
      <c r="B376" s="3" t="s">
        <v>800</v>
      </c>
      <c r="C376" s="3" t="s">
        <v>801</v>
      </c>
      <c r="D376" s="3">
        <v>167400</v>
      </c>
      <c r="E376" s="3">
        <v>22073</v>
      </c>
      <c r="F376" s="14">
        <f>(E376/D376)*100</f>
        <v>13.185782556750297</v>
      </c>
      <c r="G376" s="3" t="s">
        <v>14</v>
      </c>
      <c r="H376" s="3">
        <v>441</v>
      </c>
      <c r="I376" s="5">
        <f t="shared" si="5"/>
        <v>50.05215419501134</v>
      </c>
      <c r="J376" s="3" t="s">
        <v>21</v>
      </c>
      <c r="K376" s="3" t="s">
        <v>22</v>
      </c>
      <c r="L376" s="3">
        <v>1547186400</v>
      </c>
      <c r="M376" s="3">
        <v>1547618400</v>
      </c>
      <c r="N376" s="11">
        <f xml:space="preserve"> (((L376/60)/60)/24)+DATE(1970,1,1)</f>
        <v>43476.25</v>
      </c>
      <c r="O376" s="10">
        <f xml:space="preserve"> (((M376/60)/60)/24)+DATE(1970,1,1)</f>
        <v>43481.25</v>
      </c>
      <c r="P376" s="3" t="b">
        <v>0</v>
      </c>
      <c r="Q376" s="3" t="b">
        <v>1</v>
      </c>
      <c r="R376" s="3" t="s">
        <v>42</v>
      </c>
      <c r="S376" s="7" t="s">
        <v>18404</v>
      </c>
      <c r="T376" s="3" t="s">
        <v>18405</v>
      </c>
    </row>
    <row r="377" spans="1:20" s="3" customFormat="1" x14ac:dyDescent="0.3">
      <c r="A377" s="3">
        <v>375</v>
      </c>
      <c r="B377" s="3" t="s">
        <v>802</v>
      </c>
      <c r="C377" s="3" t="s">
        <v>803</v>
      </c>
      <c r="D377" s="3">
        <v>2700</v>
      </c>
      <c r="E377" s="3">
        <v>1479</v>
      </c>
      <c r="F377" s="14">
        <f>(E377/D377)*100</f>
        <v>54.777777777777779</v>
      </c>
      <c r="G377" s="3" t="s">
        <v>14</v>
      </c>
      <c r="H377" s="3">
        <v>25</v>
      </c>
      <c r="I377" s="5">
        <f t="shared" si="5"/>
        <v>59.16</v>
      </c>
      <c r="J377" s="3" t="s">
        <v>21</v>
      </c>
      <c r="K377" s="3" t="s">
        <v>22</v>
      </c>
      <c r="L377" s="3">
        <v>1444971600</v>
      </c>
      <c r="M377" s="3">
        <v>1449900000</v>
      </c>
      <c r="N377" s="11">
        <f xml:space="preserve"> (((L377/60)/60)/24)+DATE(1970,1,1)</f>
        <v>42293.208333333328</v>
      </c>
      <c r="O377" s="10">
        <f xml:space="preserve"> (((M377/60)/60)/24)+DATE(1970,1,1)</f>
        <v>42350.25</v>
      </c>
      <c r="P377" s="3" t="b">
        <v>0</v>
      </c>
      <c r="Q377" s="3" t="b">
        <v>0</v>
      </c>
      <c r="R377" s="3" t="s">
        <v>60</v>
      </c>
      <c r="S377" s="7" t="s">
        <v>18398</v>
      </c>
      <c r="T377" s="3" t="s">
        <v>18408</v>
      </c>
    </row>
    <row r="378" spans="1:20" s="3" customFormat="1" x14ac:dyDescent="0.3">
      <c r="A378" s="3">
        <v>376</v>
      </c>
      <c r="B378" s="3" t="s">
        <v>804</v>
      </c>
      <c r="C378" s="3" t="s">
        <v>805</v>
      </c>
      <c r="D378" s="3">
        <v>3400</v>
      </c>
      <c r="E378" s="3">
        <v>12275</v>
      </c>
      <c r="F378" s="14">
        <f>(E378/D378)*100</f>
        <v>361.02941176470591</v>
      </c>
      <c r="G378" s="3" t="s">
        <v>20</v>
      </c>
      <c r="H378" s="3">
        <v>131</v>
      </c>
      <c r="I378" s="5">
        <f t="shared" si="5"/>
        <v>93.702290076335885</v>
      </c>
      <c r="J378" s="3" t="s">
        <v>21</v>
      </c>
      <c r="K378" s="3" t="s">
        <v>22</v>
      </c>
      <c r="L378" s="3">
        <v>1404622800</v>
      </c>
      <c r="M378" s="3">
        <v>1405141200</v>
      </c>
      <c r="N378" s="11">
        <f xml:space="preserve"> (((L378/60)/60)/24)+DATE(1970,1,1)</f>
        <v>41826.208333333336</v>
      </c>
      <c r="O378" s="10">
        <f xml:space="preserve"> (((M378/60)/60)/24)+DATE(1970,1,1)</f>
        <v>41832.208333333336</v>
      </c>
      <c r="P378" s="3" t="b">
        <v>0</v>
      </c>
      <c r="Q378" s="3" t="b">
        <v>0</v>
      </c>
      <c r="R378" s="3" t="s">
        <v>23</v>
      </c>
      <c r="S378" s="7" t="s">
        <v>18398</v>
      </c>
      <c r="T378" s="3" t="s">
        <v>18399</v>
      </c>
    </row>
    <row r="379" spans="1:20" s="3" customFormat="1" x14ac:dyDescent="0.3">
      <c r="A379" s="3">
        <v>377</v>
      </c>
      <c r="B379" s="3" t="s">
        <v>806</v>
      </c>
      <c r="C379" s="3" t="s">
        <v>807</v>
      </c>
      <c r="D379" s="3">
        <v>49700</v>
      </c>
      <c r="E379" s="3">
        <v>5098</v>
      </c>
      <c r="F379" s="14">
        <f>(E379/D379)*100</f>
        <v>10.257545271629779</v>
      </c>
      <c r="G379" s="3" t="s">
        <v>14</v>
      </c>
      <c r="H379" s="3">
        <v>127</v>
      </c>
      <c r="I379" s="5">
        <f t="shared" si="5"/>
        <v>40.14173228346457</v>
      </c>
      <c r="J379" s="3" t="s">
        <v>21</v>
      </c>
      <c r="K379" s="3" t="s">
        <v>22</v>
      </c>
      <c r="L379" s="3">
        <v>1571720400</v>
      </c>
      <c r="M379" s="3">
        <v>1572933600</v>
      </c>
      <c r="N379" s="11">
        <f xml:space="preserve"> (((L379/60)/60)/24)+DATE(1970,1,1)</f>
        <v>43760.208333333328</v>
      </c>
      <c r="O379" s="10">
        <f xml:space="preserve"> (((M379/60)/60)/24)+DATE(1970,1,1)</f>
        <v>43774.25</v>
      </c>
      <c r="P379" s="3" t="b">
        <v>0</v>
      </c>
      <c r="Q379" s="3" t="b">
        <v>0</v>
      </c>
      <c r="R379" s="3" t="s">
        <v>33</v>
      </c>
      <c r="S379" s="7" t="s">
        <v>18402</v>
      </c>
      <c r="T379" s="3" t="s">
        <v>18403</v>
      </c>
    </row>
    <row r="380" spans="1:20" s="3" customFormat="1" x14ac:dyDescent="0.3">
      <c r="A380" s="3">
        <v>378</v>
      </c>
      <c r="B380" s="3" t="s">
        <v>808</v>
      </c>
      <c r="C380" s="3" t="s">
        <v>809</v>
      </c>
      <c r="D380" s="3">
        <v>178200</v>
      </c>
      <c r="E380" s="3">
        <v>24882</v>
      </c>
      <c r="F380" s="14">
        <f>(E380/D380)*100</f>
        <v>13.962962962962964</v>
      </c>
      <c r="G380" s="3" t="s">
        <v>14</v>
      </c>
      <c r="H380" s="3">
        <v>355</v>
      </c>
      <c r="I380" s="5">
        <f t="shared" si="5"/>
        <v>70.090140845070422</v>
      </c>
      <c r="J380" s="3" t="s">
        <v>21</v>
      </c>
      <c r="K380" s="3" t="s">
        <v>22</v>
      </c>
      <c r="L380" s="3">
        <v>1526878800</v>
      </c>
      <c r="M380" s="3">
        <v>1530162000</v>
      </c>
      <c r="N380" s="11">
        <f xml:space="preserve"> (((L380/60)/60)/24)+DATE(1970,1,1)</f>
        <v>43241.208333333328</v>
      </c>
      <c r="O380" s="10">
        <f xml:space="preserve"> (((M380/60)/60)/24)+DATE(1970,1,1)</f>
        <v>43279.208333333328</v>
      </c>
      <c r="P380" s="3" t="b">
        <v>0</v>
      </c>
      <c r="Q380" s="3" t="b">
        <v>0</v>
      </c>
      <c r="R380" s="3" t="s">
        <v>42</v>
      </c>
      <c r="S380" s="7" t="s">
        <v>18404</v>
      </c>
      <c r="T380" s="3" t="s">
        <v>18405</v>
      </c>
    </row>
    <row r="381" spans="1:20" s="3" customFormat="1" x14ac:dyDescent="0.3">
      <c r="A381" s="3">
        <v>379</v>
      </c>
      <c r="B381" s="3" t="s">
        <v>810</v>
      </c>
      <c r="C381" s="3" t="s">
        <v>811</v>
      </c>
      <c r="D381" s="3">
        <v>7200</v>
      </c>
      <c r="E381" s="3">
        <v>2912</v>
      </c>
      <c r="F381" s="14">
        <f>(E381/D381)*100</f>
        <v>40.444444444444443</v>
      </c>
      <c r="G381" s="3" t="s">
        <v>14</v>
      </c>
      <c r="H381" s="3">
        <v>44</v>
      </c>
      <c r="I381" s="5">
        <f t="shared" si="5"/>
        <v>66.181818181818187</v>
      </c>
      <c r="J381" s="3" t="s">
        <v>40</v>
      </c>
      <c r="K381" s="3" t="s">
        <v>41</v>
      </c>
      <c r="L381" s="3">
        <v>1319691600</v>
      </c>
      <c r="M381" s="3">
        <v>1320904800</v>
      </c>
      <c r="N381" s="11">
        <f xml:space="preserve"> (((L381/60)/60)/24)+DATE(1970,1,1)</f>
        <v>40843.208333333336</v>
      </c>
      <c r="O381" s="10">
        <f xml:space="preserve"> (((M381/60)/60)/24)+DATE(1970,1,1)</f>
        <v>40857.25</v>
      </c>
      <c r="P381" s="3" t="b">
        <v>0</v>
      </c>
      <c r="Q381" s="3" t="b">
        <v>0</v>
      </c>
      <c r="R381" s="3" t="s">
        <v>33</v>
      </c>
      <c r="S381" s="7" t="s">
        <v>18402</v>
      </c>
      <c r="T381" s="3" t="s">
        <v>18403</v>
      </c>
    </row>
    <row r="382" spans="1:20" s="3" customFormat="1" x14ac:dyDescent="0.3">
      <c r="A382" s="3">
        <v>380</v>
      </c>
      <c r="B382" s="3" t="s">
        <v>812</v>
      </c>
      <c r="C382" s="3" t="s">
        <v>813</v>
      </c>
      <c r="D382" s="3">
        <v>2500</v>
      </c>
      <c r="E382" s="3">
        <v>4008</v>
      </c>
      <c r="F382" s="14">
        <f>(E382/D382)*100</f>
        <v>160.32</v>
      </c>
      <c r="G382" s="3" t="s">
        <v>20</v>
      </c>
      <c r="H382" s="3">
        <v>84</v>
      </c>
      <c r="I382" s="5">
        <f t="shared" si="5"/>
        <v>47.714285714285715</v>
      </c>
      <c r="J382" s="3" t="s">
        <v>21</v>
      </c>
      <c r="K382" s="3" t="s">
        <v>22</v>
      </c>
      <c r="L382" s="3">
        <v>1371963600</v>
      </c>
      <c r="M382" s="3">
        <v>1372395600</v>
      </c>
      <c r="N382" s="11">
        <f xml:space="preserve"> (((L382/60)/60)/24)+DATE(1970,1,1)</f>
        <v>41448.208333333336</v>
      </c>
      <c r="O382" s="10">
        <f xml:space="preserve"> (((M382/60)/60)/24)+DATE(1970,1,1)</f>
        <v>41453.208333333336</v>
      </c>
      <c r="P382" s="3" t="b">
        <v>0</v>
      </c>
      <c r="Q382" s="3" t="b">
        <v>0</v>
      </c>
      <c r="R382" s="3" t="s">
        <v>33</v>
      </c>
      <c r="S382" s="7" t="s">
        <v>18402</v>
      </c>
      <c r="T382" s="3" t="s">
        <v>18403</v>
      </c>
    </row>
    <row r="383" spans="1:20" s="3" customFormat="1" x14ac:dyDescent="0.3">
      <c r="A383" s="3">
        <v>381</v>
      </c>
      <c r="B383" s="3" t="s">
        <v>814</v>
      </c>
      <c r="C383" s="3" t="s">
        <v>815</v>
      </c>
      <c r="D383" s="3">
        <v>5300</v>
      </c>
      <c r="E383" s="3">
        <v>9749</v>
      </c>
      <c r="F383" s="14">
        <f>(E383/D383)*100</f>
        <v>183.9433962264151</v>
      </c>
      <c r="G383" s="3" t="s">
        <v>20</v>
      </c>
      <c r="H383" s="3">
        <v>155</v>
      </c>
      <c r="I383" s="5">
        <f t="shared" si="5"/>
        <v>62.896774193548389</v>
      </c>
      <c r="J383" s="3" t="s">
        <v>21</v>
      </c>
      <c r="K383" s="3" t="s">
        <v>22</v>
      </c>
      <c r="L383" s="3">
        <v>1433739600</v>
      </c>
      <c r="M383" s="3">
        <v>1437714000</v>
      </c>
      <c r="N383" s="11">
        <f xml:space="preserve"> (((L383/60)/60)/24)+DATE(1970,1,1)</f>
        <v>42163.208333333328</v>
      </c>
      <c r="O383" s="10">
        <f xml:space="preserve"> (((M383/60)/60)/24)+DATE(1970,1,1)</f>
        <v>42209.208333333328</v>
      </c>
      <c r="P383" s="3" t="b">
        <v>0</v>
      </c>
      <c r="Q383" s="3" t="b">
        <v>0</v>
      </c>
      <c r="R383" s="3" t="s">
        <v>33</v>
      </c>
      <c r="S383" s="7" t="s">
        <v>18402</v>
      </c>
      <c r="T383" s="3" t="s">
        <v>18403</v>
      </c>
    </row>
    <row r="384" spans="1:20" s="3" customFormat="1" x14ac:dyDescent="0.3">
      <c r="A384" s="3">
        <v>382</v>
      </c>
      <c r="B384" s="3" t="s">
        <v>816</v>
      </c>
      <c r="C384" s="3" t="s">
        <v>817</v>
      </c>
      <c r="D384" s="3">
        <v>9100</v>
      </c>
      <c r="E384" s="3">
        <v>5803</v>
      </c>
      <c r="F384" s="14">
        <f>(E384/D384)*100</f>
        <v>63.769230769230766</v>
      </c>
      <c r="G384" s="3" t="s">
        <v>14</v>
      </c>
      <c r="H384" s="3">
        <v>67</v>
      </c>
      <c r="I384" s="5">
        <f t="shared" si="5"/>
        <v>86.611940298507463</v>
      </c>
      <c r="J384" s="3" t="s">
        <v>21</v>
      </c>
      <c r="K384" s="3" t="s">
        <v>22</v>
      </c>
      <c r="L384" s="3">
        <v>1508130000</v>
      </c>
      <c r="M384" s="3">
        <v>1509771600</v>
      </c>
      <c r="N384" s="11">
        <f xml:space="preserve"> (((L384/60)/60)/24)+DATE(1970,1,1)</f>
        <v>43024.208333333328</v>
      </c>
      <c r="O384" s="10">
        <f xml:space="preserve"> (((M384/60)/60)/24)+DATE(1970,1,1)</f>
        <v>43043.208333333328</v>
      </c>
      <c r="P384" s="3" t="b">
        <v>0</v>
      </c>
      <c r="Q384" s="3" t="b">
        <v>0</v>
      </c>
      <c r="R384" s="3" t="s">
        <v>122</v>
      </c>
      <c r="S384" s="7" t="s">
        <v>18417</v>
      </c>
      <c r="T384" s="3" t="s">
        <v>18418</v>
      </c>
    </row>
    <row r="385" spans="1:20" s="3" customFormat="1" x14ac:dyDescent="0.3">
      <c r="A385" s="3">
        <v>383</v>
      </c>
      <c r="B385" s="3" t="s">
        <v>818</v>
      </c>
      <c r="C385" s="3" t="s">
        <v>819</v>
      </c>
      <c r="D385" s="3">
        <v>6300</v>
      </c>
      <c r="E385" s="3">
        <v>14199</v>
      </c>
      <c r="F385" s="14">
        <f>(E385/D385)*100</f>
        <v>225.38095238095238</v>
      </c>
      <c r="G385" s="3" t="s">
        <v>20</v>
      </c>
      <c r="H385" s="3">
        <v>189</v>
      </c>
      <c r="I385" s="5">
        <f t="shared" si="5"/>
        <v>75.126984126984127</v>
      </c>
      <c r="J385" s="3" t="s">
        <v>21</v>
      </c>
      <c r="K385" s="3" t="s">
        <v>22</v>
      </c>
      <c r="L385" s="3">
        <v>1550037600</v>
      </c>
      <c r="M385" s="3">
        <v>1550556000</v>
      </c>
      <c r="N385" s="11">
        <f xml:space="preserve"> (((L385/60)/60)/24)+DATE(1970,1,1)</f>
        <v>43509.25</v>
      </c>
      <c r="O385" s="10">
        <f xml:space="preserve"> (((M385/60)/60)/24)+DATE(1970,1,1)</f>
        <v>43515.25</v>
      </c>
      <c r="P385" s="3" t="b">
        <v>0</v>
      </c>
      <c r="Q385" s="3" t="b">
        <v>1</v>
      </c>
      <c r="R385" s="3" t="s">
        <v>17</v>
      </c>
      <c r="S385" s="7" t="s">
        <v>18396</v>
      </c>
      <c r="T385" s="3" t="s">
        <v>18397</v>
      </c>
    </row>
    <row r="386" spans="1:20" s="3" customFormat="1" x14ac:dyDescent="0.3">
      <c r="A386" s="3">
        <v>384</v>
      </c>
      <c r="B386" s="3" t="s">
        <v>820</v>
      </c>
      <c r="C386" s="3" t="s">
        <v>821</v>
      </c>
      <c r="D386" s="3">
        <v>114400</v>
      </c>
      <c r="E386" s="3">
        <v>196779</v>
      </c>
      <c r="F386" s="14">
        <f>(E386/D386)*100</f>
        <v>172.00961538461539</v>
      </c>
      <c r="G386" s="3" t="s">
        <v>20</v>
      </c>
      <c r="H386" s="3">
        <v>4799</v>
      </c>
      <c r="I386" s="5">
        <f t="shared" si="5"/>
        <v>41.004167534903104</v>
      </c>
      <c r="J386" s="3" t="s">
        <v>21</v>
      </c>
      <c r="K386" s="3" t="s">
        <v>22</v>
      </c>
      <c r="L386" s="3">
        <v>1486706400</v>
      </c>
      <c r="M386" s="3">
        <v>1489039200</v>
      </c>
      <c r="N386" s="11">
        <f xml:space="preserve"> (((L386/60)/60)/24)+DATE(1970,1,1)</f>
        <v>42776.25</v>
      </c>
      <c r="O386" s="10">
        <f xml:space="preserve"> (((M386/60)/60)/24)+DATE(1970,1,1)</f>
        <v>42803.25</v>
      </c>
      <c r="P386" s="3" t="b">
        <v>1</v>
      </c>
      <c r="Q386" s="3" t="b">
        <v>1</v>
      </c>
      <c r="R386" s="3" t="s">
        <v>42</v>
      </c>
      <c r="S386" s="7" t="s">
        <v>18404</v>
      </c>
      <c r="T386" s="3" t="s">
        <v>18405</v>
      </c>
    </row>
    <row r="387" spans="1:20" s="3" customFormat="1" x14ac:dyDescent="0.3">
      <c r="A387" s="3">
        <v>385</v>
      </c>
      <c r="B387" s="3" t="s">
        <v>822</v>
      </c>
      <c r="C387" s="3" t="s">
        <v>823</v>
      </c>
      <c r="D387" s="3">
        <v>38900</v>
      </c>
      <c r="E387" s="3">
        <v>56859</v>
      </c>
      <c r="F387" s="14">
        <f>(E387/D387)*100</f>
        <v>146.16709511568124</v>
      </c>
      <c r="G387" s="3" t="s">
        <v>20</v>
      </c>
      <c r="H387" s="3">
        <v>1137</v>
      </c>
      <c r="I387" s="5">
        <f t="shared" ref="I387:I450" si="6">IFERROR(E387/H387,0)</f>
        <v>50.007915567282325</v>
      </c>
      <c r="J387" s="3" t="s">
        <v>21</v>
      </c>
      <c r="K387" s="3" t="s">
        <v>22</v>
      </c>
      <c r="L387" s="3">
        <v>1553835600</v>
      </c>
      <c r="M387" s="3">
        <v>1556600400</v>
      </c>
      <c r="N387" s="11">
        <f xml:space="preserve"> (((L387/60)/60)/24)+DATE(1970,1,1)</f>
        <v>43553.208333333328</v>
      </c>
      <c r="O387" s="10">
        <f xml:space="preserve"> (((M387/60)/60)/24)+DATE(1970,1,1)</f>
        <v>43585.208333333328</v>
      </c>
      <c r="P387" s="3" t="b">
        <v>0</v>
      </c>
      <c r="Q387" s="3" t="b">
        <v>0</v>
      </c>
      <c r="R387" s="3" t="s">
        <v>68</v>
      </c>
      <c r="S387" s="7" t="s">
        <v>18410</v>
      </c>
      <c r="T387" s="3" t="s">
        <v>18411</v>
      </c>
    </row>
    <row r="388" spans="1:20" s="3" customFormat="1" x14ac:dyDescent="0.3">
      <c r="A388" s="3">
        <v>386</v>
      </c>
      <c r="B388" s="3" t="s">
        <v>824</v>
      </c>
      <c r="C388" s="3" t="s">
        <v>825</v>
      </c>
      <c r="D388" s="3">
        <v>135500</v>
      </c>
      <c r="E388" s="3">
        <v>103554</v>
      </c>
      <c r="F388" s="14">
        <f>(E388/D388)*100</f>
        <v>76.42361623616236</v>
      </c>
      <c r="G388" s="3" t="s">
        <v>14</v>
      </c>
      <c r="H388" s="3">
        <v>1068</v>
      </c>
      <c r="I388" s="5">
        <f t="shared" si="6"/>
        <v>96.960674157303373</v>
      </c>
      <c r="J388" s="3" t="s">
        <v>21</v>
      </c>
      <c r="K388" s="3" t="s">
        <v>22</v>
      </c>
      <c r="L388" s="3">
        <v>1277528400</v>
      </c>
      <c r="M388" s="3">
        <v>1278565200</v>
      </c>
      <c r="N388" s="11">
        <f xml:space="preserve"> (((L388/60)/60)/24)+DATE(1970,1,1)</f>
        <v>40355.208333333336</v>
      </c>
      <c r="O388" s="10">
        <f xml:space="preserve"> (((M388/60)/60)/24)+DATE(1970,1,1)</f>
        <v>40367.208333333336</v>
      </c>
      <c r="P388" s="3" t="b">
        <v>0</v>
      </c>
      <c r="Q388" s="3" t="b">
        <v>0</v>
      </c>
      <c r="R388" s="3" t="s">
        <v>33</v>
      </c>
      <c r="S388" s="7" t="s">
        <v>18402</v>
      </c>
      <c r="T388" s="3" t="s">
        <v>18403</v>
      </c>
    </row>
    <row r="389" spans="1:20" s="3" customFormat="1" x14ac:dyDescent="0.3">
      <c r="A389" s="3">
        <v>387</v>
      </c>
      <c r="B389" s="3" t="s">
        <v>826</v>
      </c>
      <c r="C389" s="3" t="s">
        <v>827</v>
      </c>
      <c r="D389" s="3">
        <v>109000</v>
      </c>
      <c r="E389" s="3">
        <v>42795</v>
      </c>
      <c r="F389" s="14">
        <f>(E389/D389)*100</f>
        <v>39.261467889908261</v>
      </c>
      <c r="G389" s="3" t="s">
        <v>14</v>
      </c>
      <c r="H389" s="3">
        <v>424</v>
      </c>
      <c r="I389" s="5">
        <f t="shared" si="6"/>
        <v>100.93160377358491</v>
      </c>
      <c r="J389" s="3" t="s">
        <v>21</v>
      </c>
      <c r="K389" s="3" t="s">
        <v>22</v>
      </c>
      <c r="L389" s="3">
        <v>1339477200</v>
      </c>
      <c r="M389" s="3">
        <v>1339909200</v>
      </c>
      <c r="N389" s="11">
        <f xml:space="preserve"> (((L389/60)/60)/24)+DATE(1970,1,1)</f>
        <v>41072.208333333336</v>
      </c>
      <c r="O389" s="10">
        <f xml:space="preserve"> (((M389/60)/60)/24)+DATE(1970,1,1)</f>
        <v>41077.208333333336</v>
      </c>
      <c r="P389" s="3" t="b">
        <v>0</v>
      </c>
      <c r="Q389" s="3" t="b">
        <v>0</v>
      </c>
      <c r="R389" s="3" t="s">
        <v>65</v>
      </c>
      <c r="S389" s="7" t="s">
        <v>18400</v>
      </c>
      <c r="T389" s="3" t="s">
        <v>18409</v>
      </c>
    </row>
    <row r="390" spans="1:20" s="3" customFormat="1" x14ac:dyDescent="0.3">
      <c r="A390" s="3">
        <v>388</v>
      </c>
      <c r="B390" s="3" t="s">
        <v>828</v>
      </c>
      <c r="C390" s="3" t="s">
        <v>829</v>
      </c>
      <c r="D390" s="3">
        <v>114800</v>
      </c>
      <c r="E390" s="3">
        <v>12938</v>
      </c>
      <c r="F390" s="14">
        <f>(E390/D390)*100</f>
        <v>11.270034843205574</v>
      </c>
      <c r="G390" s="3" t="s">
        <v>74</v>
      </c>
      <c r="H390" s="3">
        <v>145</v>
      </c>
      <c r="I390" s="5">
        <f t="shared" si="6"/>
        <v>89.227586206896547</v>
      </c>
      <c r="J390" s="3" t="s">
        <v>98</v>
      </c>
      <c r="K390" s="3" t="s">
        <v>99</v>
      </c>
      <c r="L390" s="3">
        <v>1325656800</v>
      </c>
      <c r="M390" s="3">
        <v>1325829600</v>
      </c>
      <c r="N390" s="11">
        <f xml:space="preserve"> (((L390/60)/60)/24)+DATE(1970,1,1)</f>
        <v>40912.25</v>
      </c>
      <c r="O390" s="10">
        <f xml:space="preserve"> (((M390/60)/60)/24)+DATE(1970,1,1)</f>
        <v>40914.25</v>
      </c>
      <c r="P390" s="3" t="b">
        <v>0</v>
      </c>
      <c r="Q390" s="3" t="b">
        <v>0</v>
      </c>
      <c r="R390" s="3" t="s">
        <v>60</v>
      </c>
      <c r="S390" s="7" t="s">
        <v>18398</v>
      </c>
      <c r="T390" s="3" t="s">
        <v>18408</v>
      </c>
    </row>
    <row r="391" spans="1:20" s="3" customFormat="1" x14ac:dyDescent="0.3">
      <c r="A391" s="3">
        <v>389</v>
      </c>
      <c r="B391" s="3" t="s">
        <v>830</v>
      </c>
      <c r="C391" s="3" t="s">
        <v>831</v>
      </c>
      <c r="D391" s="3">
        <v>83000</v>
      </c>
      <c r="E391" s="3">
        <v>101352</v>
      </c>
      <c r="F391" s="14">
        <f>(E391/D391)*100</f>
        <v>122.11084337349398</v>
      </c>
      <c r="G391" s="3" t="s">
        <v>20</v>
      </c>
      <c r="H391" s="3">
        <v>1152</v>
      </c>
      <c r="I391" s="5">
        <f t="shared" si="6"/>
        <v>87.979166666666671</v>
      </c>
      <c r="J391" s="3" t="s">
        <v>21</v>
      </c>
      <c r="K391" s="3" t="s">
        <v>22</v>
      </c>
      <c r="L391" s="3">
        <v>1288242000</v>
      </c>
      <c r="M391" s="3">
        <v>1290578400</v>
      </c>
      <c r="N391" s="11">
        <f xml:space="preserve"> (((L391/60)/60)/24)+DATE(1970,1,1)</f>
        <v>40479.208333333336</v>
      </c>
      <c r="O391" s="10">
        <f xml:space="preserve"> (((M391/60)/60)/24)+DATE(1970,1,1)</f>
        <v>40506.25</v>
      </c>
      <c r="P391" s="3" t="b">
        <v>0</v>
      </c>
      <c r="Q391" s="3" t="b">
        <v>0</v>
      </c>
      <c r="R391" s="3" t="s">
        <v>33</v>
      </c>
      <c r="S391" s="7" t="s">
        <v>18402</v>
      </c>
      <c r="T391" s="3" t="s">
        <v>18403</v>
      </c>
    </row>
    <row r="392" spans="1:20" s="3" customFormat="1" x14ac:dyDescent="0.3">
      <c r="A392" s="3">
        <v>390</v>
      </c>
      <c r="B392" s="3" t="s">
        <v>832</v>
      </c>
      <c r="C392" s="3" t="s">
        <v>833</v>
      </c>
      <c r="D392" s="3">
        <v>2400</v>
      </c>
      <c r="E392" s="3">
        <v>4477</v>
      </c>
      <c r="F392" s="14">
        <f>(E392/D392)*100</f>
        <v>186.54166666666669</v>
      </c>
      <c r="G392" s="3" t="s">
        <v>20</v>
      </c>
      <c r="H392" s="3">
        <v>50</v>
      </c>
      <c r="I392" s="5">
        <f t="shared" si="6"/>
        <v>89.54</v>
      </c>
      <c r="J392" s="3" t="s">
        <v>21</v>
      </c>
      <c r="K392" s="3" t="s">
        <v>22</v>
      </c>
      <c r="L392" s="3">
        <v>1379048400</v>
      </c>
      <c r="M392" s="3">
        <v>1380344400</v>
      </c>
      <c r="N392" s="11">
        <f xml:space="preserve"> (((L392/60)/60)/24)+DATE(1970,1,1)</f>
        <v>41530.208333333336</v>
      </c>
      <c r="O392" s="10">
        <f xml:space="preserve"> (((M392/60)/60)/24)+DATE(1970,1,1)</f>
        <v>41545.208333333336</v>
      </c>
      <c r="P392" s="3" t="b">
        <v>0</v>
      </c>
      <c r="Q392" s="3" t="b">
        <v>0</v>
      </c>
      <c r="R392" s="3" t="s">
        <v>122</v>
      </c>
      <c r="S392" s="7" t="s">
        <v>18417</v>
      </c>
      <c r="T392" s="3" t="s">
        <v>18418</v>
      </c>
    </row>
    <row r="393" spans="1:20" s="3" customFormat="1" x14ac:dyDescent="0.3">
      <c r="A393" s="3">
        <v>391</v>
      </c>
      <c r="B393" s="3" t="s">
        <v>834</v>
      </c>
      <c r="C393" s="3" t="s">
        <v>835</v>
      </c>
      <c r="D393" s="3">
        <v>60400</v>
      </c>
      <c r="E393" s="3">
        <v>4393</v>
      </c>
      <c r="F393" s="14">
        <f>(E393/D393)*100</f>
        <v>7.2731788079470201</v>
      </c>
      <c r="G393" s="3" t="s">
        <v>14</v>
      </c>
      <c r="H393" s="3">
        <v>151</v>
      </c>
      <c r="I393" s="5">
        <f t="shared" si="6"/>
        <v>29.09271523178808</v>
      </c>
      <c r="J393" s="3" t="s">
        <v>21</v>
      </c>
      <c r="K393" s="3" t="s">
        <v>22</v>
      </c>
      <c r="L393" s="3">
        <v>1389679200</v>
      </c>
      <c r="M393" s="3">
        <v>1389852000</v>
      </c>
      <c r="N393" s="11">
        <f xml:space="preserve"> (((L393/60)/60)/24)+DATE(1970,1,1)</f>
        <v>41653.25</v>
      </c>
      <c r="O393" s="10">
        <f xml:space="preserve"> (((M393/60)/60)/24)+DATE(1970,1,1)</f>
        <v>41655.25</v>
      </c>
      <c r="P393" s="3" t="b">
        <v>0</v>
      </c>
      <c r="Q393" s="3" t="b">
        <v>0</v>
      </c>
      <c r="R393" s="3" t="s">
        <v>68</v>
      </c>
      <c r="S393" s="7" t="s">
        <v>18410</v>
      </c>
      <c r="T393" s="3" t="s">
        <v>18411</v>
      </c>
    </row>
    <row r="394" spans="1:20" s="3" customFormat="1" x14ac:dyDescent="0.3">
      <c r="A394" s="3">
        <v>392</v>
      </c>
      <c r="B394" s="3" t="s">
        <v>836</v>
      </c>
      <c r="C394" s="3" t="s">
        <v>837</v>
      </c>
      <c r="D394" s="3">
        <v>102900</v>
      </c>
      <c r="E394" s="3">
        <v>67546</v>
      </c>
      <c r="F394" s="14">
        <f>(E394/D394)*100</f>
        <v>65.642371234207957</v>
      </c>
      <c r="G394" s="3" t="s">
        <v>14</v>
      </c>
      <c r="H394" s="3">
        <v>1608</v>
      </c>
      <c r="I394" s="5">
        <f t="shared" si="6"/>
        <v>42.006218905472636</v>
      </c>
      <c r="J394" s="3" t="s">
        <v>21</v>
      </c>
      <c r="K394" s="3" t="s">
        <v>22</v>
      </c>
      <c r="L394" s="3">
        <v>1294293600</v>
      </c>
      <c r="M394" s="3">
        <v>1294466400</v>
      </c>
      <c r="N394" s="11">
        <f xml:space="preserve"> (((L394/60)/60)/24)+DATE(1970,1,1)</f>
        <v>40549.25</v>
      </c>
      <c r="O394" s="10">
        <f xml:space="preserve"> (((M394/60)/60)/24)+DATE(1970,1,1)</f>
        <v>40551.25</v>
      </c>
      <c r="P394" s="3" t="b">
        <v>0</v>
      </c>
      <c r="Q394" s="3" t="b">
        <v>0</v>
      </c>
      <c r="R394" s="3" t="s">
        <v>65</v>
      </c>
      <c r="S394" s="7" t="s">
        <v>18400</v>
      </c>
      <c r="T394" s="3" t="s">
        <v>18409</v>
      </c>
    </row>
    <row r="395" spans="1:20" s="3" customFormat="1" x14ac:dyDescent="0.3">
      <c r="A395" s="3">
        <v>393</v>
      </c>
      <c r="B395" s="3" t="s">
        <v>838</v>
      </c>
      <c r="C395" s="3" t="s">
        <v>839</v>
      </c>
      <c r="D395" s="3">
        <v>62800</v>
      </c>
      <c r="E395" s="3">
        <v>143788</v>
      </c>
      <c r="F395" s="14">
        <f>(E395/D395)*100</f>
        <v>228.96178343949046</v>
      </c>
      <c r="G395" s="3" t="s">
        <v>20</v>
      </c>
      <c r="H395" s="3">
        <v>3059</v>
      </c>
      <c r="I395" s="5">
        <f t="shared" si="6"/>
        <v>47.004903563255965</v>
      </c>
      <c r="J395" s="3" t="s">
        <v>15</v>
      </c>
      <c r="K395" s="3" t="s">
        <v>16</v>
      </c>
      <c r="L395" s="3">
        <v>1500267600</v>
      </c>
      <c r="M395" s="3">
        <v>1500354000</v>
      </c>
      <c r="N395" s="11">
        <f xml:space="preserve"> (((L395/60)/60)/24)+DATE(1970,1,1)</f>
        <v>42933.208333333328</v>
      </c>
      <c r="O395" s="10">
        <f xml:space="preserve"> (((M395/60)/60)/24)+DATE(1970,1,1)</f>
        <v>42934.208333333328</v>
      </c>
      <c r="P395" s="3" t="b">
        <v>0</v>
      </c>
      <c r="Q395" s="3" t="b">
        <v>0</v>
      </c>
      <c r="R395" s="3" t="s">
        <v>159</v>
      </c>
      <c r="S395" s="7" t="s">
        <v>18398</v>
      </c>
      <c r="T395" s="3" t="s">
        <v>18421</v>
      </c>
    </row>
    <row r="396" spans="1:20" s="3" customFormat="1" x14ac:dyDescent="0.3">
      <c r="A396" s="3">
        <v>394</v>
      </c>
      <c r="B396" s="3" t="s">
        <v>840</v>
      </c>
      <c r="C396" s="3" t="s">
        <v>841</v>
      </c>
      <c r="D396" s="3">
        <v>800</v>
      </c>
      <c r="E396" s="3">
        <v>3755</v>
      </c>
      <c r="F396" s="14">
        <f>(E396/D396)*100</f>
        <v>469.37499999999994</v>
      </c>
      <c r="G396" s="3" t="s">
        <v>20</v>
      </c>
      <c r="H396" s="3">
        <v>34</v>
      </c>
      <c r="I396" s="5">
        <f t="shared" si="6"/>
        <v>110.44117647058823</v>
      </c>
      <c r="J396" s="3" t="s">
        <v>21</v>
      </c>
      <c r="K396" s="3" t="s">
        <v>22</v>
      </c>
      <c r="L396" s="3">
        <v>1375074000</v>
      </c>
      <c r="M396" s="3">
        <v>1375938000</v>
      </c>
      <c r="N396" s="11">
        <f xml:space="preserve"> (((L396/60)/60)/24)+DATE(1970,1,1)</f>
        <v>41484.208333333336</v>
      </c>
      <c r="O396" s="10">
        <f xml:space="preserve"> (((M396/60)/60)/24)+DATE(1970,1,1)</f>
        <v>41494.208333333336</v>
      </c>
      <c r="P396" s="3" t="b">
        <v>0</v>
      </c>
      <c r="Q396" s="3" t="b">
        <v>1</v>
      </c>
      <c r="R396" s="3" t="s">
        <v>42</v>
      </c>
      <c r="S396" s="7" t="s">
        <v>18404</v>
      </c>
      <c r="T396" s="3" t="s">
        <v>18405</v>
      </c>
    </row>
    <row r="397" spans="1:20" s="3" customFormat="1" x14ac:dyDescent="0.3">
      <c r="A397" s="3">
        <v>395</v>
      </c>
      <c r="B397" s="3" t="s">
        <v>295</v>
      </c>
      <c r="C397" s="3" t="s">
        <v>842</v>
      </c>
      <c r="D397" s="3">
        <v>7100</v>
      </c>
      <c r="E397" s="3">
        <v>9238</v>
      </c>
      <c r="F397" s="14">
        <f>(E397/D397)*100</f>
        <v>130.11267605633802</v>
      </c>
      <c r="G397" s="3" t="s">
        <v>20</v>
      </c>
      <c r="H397" s="3">
        <v>220</v>
      </c>
      <c r="I397" s="5">
        <f t="shared" si="6"/>
        <v>41.990909090909092</v>
      </c>
      <c r="J397" s="3" t="s">
        <v>21</v>
      </c>
      <c r="K397" s="3" t="s">
        <v>22</v>
      </c>
      <c r="L397" s="3">
        <v>1323324000</v>
      </c>
      <c r="M397" s="3">
        <v>1323410400</v>
      </c>
      <c r="N397" s="11">
        <f xml:space="preserve"> (((L397/60)/60)/24)+DATE(1970,1,1)</f>
        <v>40885.25</v>
      </c>
      <c r="O397" s="10">
        <f xml:space="preserve"> (((M397/60)/60)/24)+DATE(1970,1,1)</f>
        <v>40886.25</v>
      </c>
      <c r="P397" s="3" t="b">
        <v>1</v>
      </c>
      <c r="Q397" s="3" t="b">
        <v>0</v>
      </c>
      <c r="R397" s="3" t="s">
        <v>33</v>
      </c>
      <c r="S397" s="7" t="s">
        <v>18402</v>
      </c>
      <c r="T397" s="3" t="s">
        <v>18403</v>
      </c>
    </row>
    <row r="398" spans="1:20" s="3" customFormat="1" x14ac:dyDescent="0.3">
      <c r="A398" s="3">
        <v>396</v>
      </c>
      <c r="B398" s="3" t="s">
        <v>843</v>
      </c>
      <c r="C398" s="3" t="s">
        <v>844</v>
      </c>
      <c r="D398" s="3">
        <v>46100</v>
      </c>
      <c r="E398" s="3">
        <v>77012</v>
      </c>
      <c r="F398" s="14">
        <f>(E398/D398)*100</f>
        <v>167.05422993492408</v>
      </c>
      <c r="G398" s="3" t="s">
        <v>20</v>
      </c>
      <c r="H398" s="3">
        <v>1604</v>
      </c>
      <c r="I398" s="5">
        <f t="shared" si="6"/>
        <v>48.012468827930178</v>
      </c>
      <c r="J398" s="3" t="s">
        <v>26</v>
      </c>
      <c r="K398" s="3" t="s">
        <v>27</v>
      </c>
      <c r="L398" s="3">
        <v>1538715600</v>
      </c>
      <c r="M398" s="3">
        <v>1539406800</v>
      </c>
      <c r="N398" s="11">
        <f xml:space="preserve"> (((L398/60)/60)/24)+DATE(1970,1,1)</f>
        <v>43378.208333333328</v>
      </c>
      <c r="O398" s="10">
        <f xml:space="preserve"> (((M398/60)/60)/24)+DATE(1970,1,1)</f>
        <v>43386.208333333328</v>
      </c>
      <c r="P398" s="3" t="b">
        <v>0</v>
      </c>
      <c r="Q398" s="3" t="b">
        <v>0</v>
      </c>
      <c r="R398" s="3" t="s">
        <v>53</v>
      </c>
      <c r="S398" s="7" t="s">
        <v>18404</v>
      </c>
      <c r="T398" s="3" t="s">
        <v>18407</v>
      </c>
    </row>
    <row r="399" spans="1:20" s="3" customFormat="1" x14ac:dyDescent="0.3">
      <c r="A399" s="3">
        <v>397</v>
      </c>
      <c r="B399" s="3" t="s">
        <v>845</v>
      </c>
      <c r="C399" s="3" t="s">
        <v>846</v>
      </c>
      <c r="D399" s="3">
        <v>8100</v>
      </c>
      <c r="E399" s="3">
        <v>14083</v>
      </c>
      <c r="F399" s="14">
        <f>(E399/D399)*100</f>
        <v>173.8641975308642</v>
      </c>
      <c r="G399" s="3" t="s">
        <v>20</v>
      </c>
      <c r="H399" s="3">
        <v>454</v>
      </c>
      <c r="I399" s="5">
        <f t="shared" si="6"/>
        <v>31.019823788546255</v>
      </c>
      <c r="J399" s="3" t="s">
        <v>21</v>
      </c>
      <c r="K399" s="3" t="s">
        <v>22</v>
      </c>
      <c r="L399" s="3">
        <v>1369285200</v>
      </c>
      <c r="M399" s="3">
        <v>1369803600</v>
      </c>
      <c r="N399" s="11">
        <f xml:space="preserve"> (((L399/60)/60)/24)+DATE(1970,1,1)</f>
        <v>41417.208333333336</v>
      </c>
      <c r="O399" s="10">
        <f xml:space="preserve"> (((M399/60)/60)/24)+DATE(1970,1,1)</f>
        <v>41423.208333333336</v>
      </c>
      <c r="P399" s="3" t="b">
        <v>0</v>
      </c>
      <c r="Q399" s="3" t="b">
        <v>0</v>
      </c>
      <c r="R399" s="3" t="s">
        <v>23</v>
      </c>
      <c r="S399" s="7" t="s">
        <v>18398</v>
      </c>
      <c r="T399" s="3" t="s">
        <v>18399</v>
      </c>
    </row>
    <row r="400" spans="1:20" s="3" customFormat="1" x14ac:dyDescent="0.3">
      <c r="A400" s="3">
        <v>398</v>
      </c>
      <c r="B400" s="3" t="s">
        <v>847</v>
      </c>
      <c r="C400" s="3" t="s">
        <v>848</v>
      </c>
      <c r="D400" s="3">
        <v>1700</v>
      </c>
      <c r="E400" s="3">
        <v>12202</v>
      </c>
      <c r="F400" s="14">
        <f>(E400/D400)*100</f>
        <v>717.76470588235293</v>
      </c>
      <c r="G400" s="3" t="s">
        <v>20</v>
      </c>
      <c r="H400" s="3">
        <v>123</v>
      </c>
      <c r="I400" s="5">
        <f t="shared" si="6"/>
        <v>99.203252032520325</v>
      </c>
      <c r="J400" s="3" t="s">
        <v>107</v>
      </c>
      <c r="K400" s="3" t="s">
        <v>108</v>
      </c>
      <c r="L400" s="3">
        <v>1525755600</v>
      </c>
      <c r="M400" s="3">
        <v>1525928400</v>
      </c>
      <c r="N400" s="11">
        <f xml:space="preserve"> (((L400/60)/60)/24)+DATE(1970,1,1)</f>
        <v>43228.208333333328</v>
      </c>
      <c r="O400" s="10">
        <f xml:space="preserve"> (((M400/60)/60)/24)+DATE(1970,1,1)</f>
        <v>43230.208333333328</v>
      </c>
      <c r="P400" s="3" t="b">
        <v>0</v>
      </c>
      <c r="Q400" s="3" t="b">
        <v>1</v>
      </c>
      <c r="R400" s="3" t="s">
        <v>71</v>
      </c>
      <c r="S400" s="7" t="s">
        <v>18404</v>
      </c>
      <c r="T400" s="3" t="s">
        <v>18412</v>
      </c>
    </row>
    <row r="401" spans="1:20" s="3" customFormat="1" x14ac:dyDescent="0.3">
      <c r="A401" s="3">
        <v>399</v>
      </c>
      <c r="B401" s="3" t="s">
        <v>849</v>
      </c>
      <c r="C401" s="3" t="s">
        <v>850</v>
      </c>
      <c r="D401" s="3">
        <v>97300</v>
      </c>
      <c r="E401" s="3">
        <v>62127</v>
      </c>
      <c r="F401" s="14">
        <f>(E401/D401)*100</f>
        <v>63.850976361767728</v>
      </c>
      <c r="G401" s="3" t="s">
        <v>14</v>
      </c>
      <c r="H401" s="3">
        <v>941</v>
      </c>
      <c r="I401" s="5">
        <f t="shared" si="6"/>
        <v>66.022316684378325</v>
      </c>
      <c r="J401" s="3" t="s">
        <v>21</v>
      </c>
      <c r="K401" s="3" t="s">
        <v>22</v>
      </c>
      <c r="L401" s="3">
        <v>1296626400</v>
      </c>
      <c r="M401" s="3">
        <v>1297231200</v>
      </c>
      <c r="N401" s="11">
        <f xml:space="preserve"> (((L401/60)/60)/24)+DATE(1970,1,1)</f>
        <v>40576.25</v>
      </c>
      <c r="O401" s="10">
        <f xml:space="preserve"> (((M401/60)/60)/24)+DATE(1970,1,1)</f>
        <v>40583.25</v>
      </c>
      <c r="P401" s="3" t="b">
        <v>0</v>
      </c>
      <c r="Q401" s="3" t="b">
        <v>0</v>
      </c>
      <c r="R401" s="3" t="s">
        <v>60</v>
      </c>
      <c r="S401" s="7" t="s">
        <v>18398</v>
      </c>
      <c r="T401" s="3" t="s">
        <v>18408</v>
      </c>
    </row>
    <row r="402" spans="1:20" s="3" customFormat="1" x14ac:dyDescent="0.3">
      <c r="A402" s="3">
        <v>400</v>
      </c>
      <c r="B402" s="3" t="s">
        <v>851</v>
      </c>
      <c r="C402" s="3" t="s">
        <v>852</v>
      </c>
      <c r="D402" s="3">
        <v>100</v>
      </c>
      <c r="E402" s="3">
        <v>2</v>
      </c>
      <c r="F402" s="14">
        <f>(E402/D402)*100</f>
        <v>2</v>
      </c>
      <c r="G402" s="3" t="s">
        <v>14</v>
      </c>
      <c r="H402" s="3">
        <v>1</v>
      </c>
      <c r="I402" s="5">
        <f t="shared" si="6"/>
        <v>2</v>
      </c>
      <c r="J402" s="3" t="s">
        <v>21</v>
      </c>
      <c r="K402" s="3" t="s">
        <v>22</v>
      </c>
      <c r="L402" s="3">
        <v>1376629200</v>
      </c>
      <c r="M402" s="3">
        <v>1378530000</v>
      </c>
      <c r="N402" s="11">
        <f xml:space="preserve"> (((L402/60)/60)/24)+DATE(1970,1,1)</f>
        <v>41502.208333333336</v>
      </c>
      <c r="O402" s="10">
        <f xml:space="preserve"> (((M402/60)/60)/24)+DATE(1970,1,1)</f>
        <v>41524.208333333336</v>
      </c>
      <c r="P402" s="3" t="b">
        <v>0</v>
      </c>
      <c r="Q402" s="3" t="b">
        <v>1</v>
      </c>
      <c r="R402" s="3" t="s">
        <v>122</v>
      </c>
      <c r="S402" s="7" t="s">
        <v>18417</v>
      </c>
      <c r="T402" s="3" t="s">
        <v>18418</v>
      </c>
    </row>
    <row r="403" spans="1:20" s="3" customFormat="1" x14ac:dyDescent="0.3">
      <c r="A403" s="3">
        <v>401</v>
      </c>
      <c r="B403" s="3" t="s">
        <v>853</v>
      </c>
      <c r="C403" s="3" t="s">
        <v>854</v>
      </c>
      <c r="D403" s="3">
        <v>900</v>
      </c>
      <c r="E403" s="3">
        <v>13772</v>
      </c>
      <c r="F403" s="14">
        <f>(E403/D403)*100</f>
        <v>1530.2222222222222</v>
      </c>
      <c r="G403" s="3" t="s">
        <v>20</v>
      </c>
      <c r="H403" s="3">
        <v>299</v>
      </c>
      <c r="I403" s="5">
        <f t="shared" si="6"/>
        <v>46.060200668896321</v>
      </c>
      <c r="J403" s="3" t="s">
        <v>21</v>
      </c>
      <c r="K403" s="3" t="s">
        <v>22</v>
      </c>
      <c r="L403" s="3">
        <v>1572152400</v>
      </c>
      <c r="M403" s="3">
        <v>1572152400</v>
      </c>
      <c r="N403" s="11">
        <f xml:space="preserve"> (((L403/60)/60)/24)+DATE(1970,1,1)</f>
        <v>43765.208333333328</v>
      </c>
      <c r="O403" s="10">
        <f xml:space="preserve"> (((M403/60)/60)/24)+DATE(1970,1,1)</f>
        <v>43765.208333333328</v>
      </c>
      <c r="P403" s="3" t="b">
        <v>0</v>
      </c>
      <c r="Q403" s="3" t="b">
        <v>0</v>
      </c>
      <c r="R403" s="3" t="s">
        <v>33</v>
      </c>
      <c r="S403" s="7" t="s">
        <v>18402</v>
      </c>
      <c r="T403" s="3" t="s">
        <v>18403</v>
      </c>
    </row>
    <row r="404" spans="1:20" s="3" customFormat="1" x14ac:dyDescent="0.3">
      <c r="A404" s="3">
        <v>402</v>
      </c>
      <c r="B404" s="3" t="s">
        <v>855</v>
      </c>
      <c r="C404" s="3" t="s">
        <v>856</v>
      </c>
      <c r="D404" s="3">
        <v>7300</v>
      </c>
      <c r="E404" s="3">
        <v>2946</v>
      </c>
      <c r="F404" s="14">
        <f>(E404/D404)*100</f>
        <v>40.356164383561641</v>
      </c>
      <c r="G404" s="3" t="s">
        <v>14</v>
      </c>
      <c r="H404" s="3">
        <v>40</v>
      </c>
      <c r="I404" s="5">
        <f t="shared" si="6"/>
        <v>73.650000000000006</v>
      </c>
      <c r="J404" s="3" t="s">
        <v>21</v>
      </c>
      <c r="K404" s="3" t="s">
        <v>22</v>
      </c>
      <c r="L404" s="3">
        <v>1325829600</v>
      </c>
      <c r="M404" s="3">
        <v>1329890400</v>
      </c>
      <c r="N404" s="11">
        <f xml:space="preserve"> (((L404/60)/60)/24)+DATE(1970,1,1)</f>
        <v>40914.25</v>
      </c>
      <c r="O404" s="10">
        <f xml:space="preserve"> (((M404/60)/60)/24)+DATE(1970,1,1)</f>
        <v>40961.25</v>
      </c>
      <c r="P404" s="3" t="b">
        <v>0</v>
      </c>
      <c r="Q404" s="3" t="b">
        <v>1</v>
      </c>
      <c r="R404" s="3" t="s">
        <v>100</v>
      </c>
      <c r="S404" s="7" t="s">
        <v>18404</v>
      </c>
      <c r="T404" s="3" t="s">
        <v>18415</v>
      </c>
    </row>
    <row r="405" spans="1:20" s="3" customFormat="1" x14ac:dyDescent="0.3">
      <c r="A405" s="3">
        <v>403</v>
      </c>
      <c r="B405" s="3" t="s">
        <v>857</v>
      </c>
      <c r="C405" s="3" t="s">
        <v>858</v>
      </c>
      <c r="D405" s="3">
        <v>195800</v>
      </c>
      <c r="E405" s="3">
        <v>168820</v>
      </c>
      <c r="F405" s="14">
        <f>(E405/D405)*100</f>
        <v>86.220633299284984</v>
      </c>
      <c r="G405" s="3" t="s">
        <v>14</v>
      </c>
      <c r="H405" s="3">
        <v>3015</v>
      </c>
      <c r="I405" s="5">
        <f t="shared" si="6"/>
        <v>55.99336650082919</v>
      </c>
      <c r="J405" s="3" t="s">
        <v>15</v>
      </c>
      <c r="K405" s="3" t="s">
        <v>16</v>
      </c>
      <c r="L405" s="3">
        <v>1273640400</v>
      </c>
      <c r="M405" s="3">
        <v>1276750800</v>
      </c>
      <c r="N405" s="11">
        <f xml:space="preserve"> (((L405/60)/60)/24)+DATE(1970,1,1)</f>
        <v>40310.208333333336</v>
      </c>
      <c r="O405" s="10">
        <f xml:space="preserve"> (((M405/60)/60)/24)+DATE(1970,1,1)</f>
        <v>40346.208333333336</v>
      </c>
      <c r="P405" s="3" t="b">
        <v>0</v>
      </c>
      <c r="Q405" s="3" t="b">
        <v>1</v>
      </c>
      <c r="R405" s="3" t="s">
        <v>33</v>
      </c>
      <c r="S405" s="7" t="s">
        <v>18402</v>
      </c>
      <c r="T405" s="3" t="s">
        <v>18403</v>
      </c>
    </row>
    <row r="406" spans="1:20" s="3" customFormat="1" x14ac:dyDescent="0.3">
      <c r="A406" s="3">
        <v>404</v>
      </c>
      <c r="B406" s="3" t="s">
        <v>859</v>
      </c>
      <c r="C406" s="3" t="s">
        <v>860</v>
      </c>
      <c r="D406" s="3">
        <v>48900</v>
      </c>
      <c r="E406" s="3">
        <v>154321</v>
      </c>
      <c r="F406" s="14">
        <f>(E406/D406)*100</f>
        <v>315.58486707566465</v>
      </c>
      <c r="G406" s="3" t="s">
        <v>20</v>
      </c>
      <c r="H406" s="3">
        <v>2237</v>
      </c>
      <c r="I406" s="5">
        <f t="shared" si="6"/>
        <v>68.985695127402778</v>
      </c>
      <c r="J406" s="3" t="s">
        <v>21</v>
      </c>
      <c r="K406" s="3" t="s">
        <v>22</v>
      </c>
      <c r="L406" s="3">
        <v>1510639200</v>
      </c>
      <c r="M406" s="3">
        <v>1510898400</v>
      </c>
      <c r="N406" s="11">
        <f xml:space="preserve"> (((L406/60)/60)/24)+DATE(1970,1,1)</f>
        <v>43053.25</v>
      </c>
      <c r="O406" s="10">
        <f xml:space="preserve"> (((M406/60)/60)/24)+DATE(1970,1,1)</f>
        <v>43056.25</v>
      </c>
      <c r="P406" s="3" t="b">
        <v>0</v>
      </c>
      <c r="Q406" s="3" t="b">
        <v>0</v>
      </c>
      <c r="R406" s="3" t="s">
        <v>33</v>
      </c>
      <c r="S406" s="7" t="s">
        <v>18402</v>
      </c>
      <c r="T406" s="3" t="s">
        <v>18403</v>
      </c>
    </row>
    <row r="407" spans="1:20" s="3" customFormat="1" x14ac:dyDescent="0.3">
      <c r="A407" s="3">
        <v>405</v>
      </c>
      <c r="B407" s="3" t="s">
        <v>861</v>
      </c>
      <c r="C407" s="3" t="s">
        <v>862</v>
      </c>
      <c r="D407" s="3">
        <v>29600</v>
      </c>
      <c r="E407" s="3">
        <v>26527</v>
      </c>
      <c r="F407" s="14">
        <f>(E407/D407)*100</f>
        <v>89.618243243243242</v>
      </c>
      <c r="G407" s="3" t="s">
        <v>14</v>
      </c>
      <c r="H407" s="3">
        <v>435</v>
      </c>
      <c r="I407" s="5">
        <f t="shared" si="6"/>
        <v>60.981609195402299</v>
      </c>
      <c r="J407" s="3" t="s">
        <v>21</v>
      </c>
      <c r="K407" s="3" t="s">
        <v>22</v>
      </c>
      <c r="L407" s="3">
        <v>1528088400</v>
      </c>
      <c r="M407" s="3">
        <v>1532408400</v>
      </c>
      <c r="N407" s="11">
        <f xml:space="preserve"> (((L407/60)/60)/24)+DATE(1970,1,1)</f>
        <v>43255.208333333328</v>
      </c>
      <c r="O407" s="10">
        <f xml:space="preserve"> (((M407/60)/60)/24)+DATE(1970,1,1)</f>
        <v>43305.208333333328</v>
      </c>
      <c r="P407" s="3" t="b">
        <v>0</v>
      </c>
      <c r="Q407" s="3" t="b">
        <v>0</v>
      </c>
      <c r="R407" s="3" t="s">
        <v>33</v>
      </c>
      <c r="S407" s="7" t="s">
        <v>18402</v>
      </c>
      <c r="T407" s="3" t="s">
        <v>18403</v>
      </c>
    </row>
    <row r="408" spans="1:20" s="3" customFormat="1" x14ac:dyDescent="0.3">
      <c r="A408" s="3">
        <v>406</v>
      </c>
      <c r="B408" s="3" t="s">
        <v>863</v>
      </c>
      <c r="C408" s="3" t="s">
        <v>864</v>
      </c>
      <c r="D408" s="3">
        <v>39300</v>
      </c>
      <c r="E408" s="3">
        <v>71583</v>
      </c>
      <c r="F408" s="14">
        <f>(E408/D408)*100</f>
        <v>182.14503816793894</v>
      </c>
      <c r="G408" s="3" t="s">
        <v>20</v>
      </c>
      <c r="H408" s="3">
        <v>645</v>
      </c>
      <c r="I408" s="5">
        <f t="shared" si="6"/>
        <v>110.98139534883721</v>
      </c>
      <c r="J408" s="3" t="s">
        <v>21</v>
      </c>
      <c r="K408" s="3" t="s">
        <v>22</v>
      </c>
      <c r="L408" s="3">
        <v>1359525600</v>
      </c>
      <c r="M408" s="3">
        <v>1360562400</v>
      </c>
      <c r="N408" s="11">
        <f xml:space="preserve"> (((L408/60)/60)/24)+DATE(1970,1,1)</f>
        <v>41304.25</v>
      </c>
      <c r="O408" s="10">
        <f xml:space="preserve"> (((M408/60)/60)/24)+DATE(1970,1,1)</f>
        <v>41316.25</v>
      </c>
      <c r="P408" s="3" t="b">
        <v>1</v>
      </c>
      <c r="Q408" s="3" t="b">
        <v>0</v>
      </c>
      <c r="R408" s="3" t="s">
        <v>42</v>
      </c>
      <c r="S408" s="7" t="s">
        <v>18404</v>
      </c>
      <c r="T408" s="3" t="s">
        <v>18405</v>
      </c>
    </row>
    <row r="409" spans="1:20" s="3" customFormat="1" x14ac:dyDescent="0.3">
      <c r="A409" s="3">
        <v>407</v>
      </c>
      <c r="B409" s="3" t="s">
        <v>865</v>
      </c>
      <c r="C409" s="3" t="s">
        <v>866</v>
      </c>
      <c r="D409" s="3">
        <v>3400</v>
      </c>
      <c r="E409" s="3">
        <v>12100</v>
      </c>
      <c r="F409" s="14">
        <f>(E409/D409)*100</f>
        <v>355.88235294117646</v>
      </c>
      <c r="G409" s="3" t="s">
        <v>20</v>
      </c>
      <c r="H409" s="3">
        <v>484</v>
      </c>
      <c r="I409" s="5">
        <f t="shared" si="6"/>
        <v>25</v>
      </c>
      <c r="J409" s="3" t="s">
        <v>36</v>
      </c>
      <c r="K409" s="3" t="s">
        <v>37</v>
      </c>
      <c r="L409" s="3">
        <v>1570942800</v>
      </c>
      <c r="M409" s="3">
        <v>1571547600</v>
      </c>
      <c r="N409" s="11">
        <f xml:space="preserve"> (((L409/60)/60)/24)+DATE(1970,1,1)</f>
        <v>43751.208333333328</v>
      </c>
      <c r="O409" s="10">
        <f xml:space="preserve"> (((M409/60)/60)/24)+DATE(1970,1,1)</f>
        <v>43758.208333333328</v>
      </c>
      <c r="P409" s="3" t="b">
        <v>0</v>
      </c>
      <c r="Q409" s="3" t="b">
        <v>0</v>
      </c>
      <c r="R409" s="3" t="s">
        <v>33</v>
      </c>
      <c r="S409" s="7" t="s">
        <v>18402</v>
      </c>
      <c r="T409" s="3" t="s">
        <v>18403</v>
      </c>
    </row>
    <row r="410" spans="1:20" s="3" customFormat="1" x14ac:dyDescent="0.3">
      <c r="A410" s="3">
        <v>408</v>
      </c>
      <c r="B410" s="3" t="s">
        <v>867</v>
      </c>
      <c r="C410" s="3" t="s">
        <v>868</v>
      </c>
      <c r="D410" s="3">
        <v>9200</v>
      </c>
      <c r="E410" s="3">
        <v>12129</v>
      </c>
      <c r="F410" s="14">
        <f>(E410/D410)*100</f>
        <v>131.83695652173913</v>
      </c>
      <c r="G410" s="3" t="s">
        <v>20</v>
      </c>
      <c r="H410" s="3">
        <v>154</v>
      </c>
      <c r="I410" s="5">
        <f t="shared" si="6"/>
        <v>78.759740259740255</v>
      </c>
      <c r="J410" s="3" t="s">
        <v>15</v>
      </c>
      <c r="K410" s="3" t="s">
        <v>16</v>
      </c>
      <c r="L410" s="3">
        <v>1466398800</v>
      </c>
      <c r="M410" s="3">
        <v>1468126800</v>
      </c>
      <c r="N410" s="11">
        <f xml:space="preserve"> (((L410/60)/60)/24)+DATE(1970,1,1)</f>
        <v>42541.208333333328</v>
      </c>
      <c r="O410" s="10">
        <f xml:space="preserve"> (((M410/60)/60)/24)+DATE(1970,1,1)</f>
        <v>42561.208333333328</v>
      </c>
      <c r="P410" s="3" t="b">
        <v>0</v>
      </c>
      <c r="Q410" s="3" t="b">
        <v>0</v>
      </c>
      <c r="R410" s="3" t="s">
        <v>42</v>
      </c>
      <c r="S410" s="7" t="s">
        <v>18404</v>
      </c>
      <c r="T410" s="3" t="s">
        <v>18405</v>
      </c>
    </row>
    <row r="411" spans="1:20" s="3" customFormat="1" x14ac:dyDescent="0.3">
      <c r="A411" s="3">
        <v>409</v>
      </c>
      <c r="B411" s="3" t="s">
        <v>243</v>
      </c>
      <c r="C411" s="3" t="s">
        <v>869</v>
      </c>
      <c r="D411" s="3">
        <v>135600</v>
      </c>
      <c r="E411" s="3">
        <v>62804</v>
      </c>
      <c r="F411" s="14">
        <f>(E411/D411)*100</f>
        <v>46.315634218289084</v>
      </c>
      <c r="G411" s="3" t="s">
        <v>14</v>
      </c>
      <c r="H411" s="3">
        <v>714</v>
      </c>
      <c r="I411" s="5">
        <f t="shared" si="6"/>
        <v>87.960784313725483</v>
      </c>
      <c r="J411" s="3" t="s">
        <v>21</v>
      </c>
      <c r="K411" s="3" t="s">
        <v>22</v>
      </c>
      <c r="L411" s="3">
        <v>1492491600</v>
      </c>
      <c r="M411" s="3">
        <v>1492837200</v>
      </c>
      <c r="N411" s="11">
        <f xml:space="preserve"> (((L411/60)/60)/24)+DATE(1970,1,1)</f>
        <v>42843.208333333328</v>
      </c>
      <c r="O411" s="10">
        <f xml:space="preserve"> (((M411/60)/60)/24)+DATE(1970,1,1)</f>
        <v>42847.208333333328</v>
      </c>
      <c r="P411" s="3" t="b">
        <v>0</v>
      </c>
      <c r="Q411" s="3" t="b">
        <v>0</v>
      </c>
      <c r="R411" s="3" t="s">
        <v>23</v>
      </c>
      <c r="S411" s="7" t="s">
        <v>18398</v>
      </c>
      <c r="T411" s="3" t="s">
        <v>18399</v>
      </c>
    </row>
    <row r="412" spans="1:20" s="3" customFormat="1" x14ac:dyDescent="0.3">
      <c r="A412" s="3">
        <v>410</v>
      </c>
      <c r="B412" s="3" t="s">
        <v>870</v>
      </c>
      <c r="C412" s="3" t="s">
        <v>871</v>
      </c>
      <c r="D412" s="3">
        <v>153700</v>
      </c>
      <c r="E412" s="3">
        <v>55536</v>
      </c>
      <c r="F412" s="14">
        <f>(E412/D412)*100</f>
        <v>36.132726089785294</v>
      </c>
      <c r="G412" s="3" t="s">
        <v>47</v>
      </c>
      <c r="H412" s="3">
        <v>1111</v>
      </c>
      <c r="I412" s="5">
        <f t="shared" si="6"/>
        <v>49.987398739873989</v>
      </c>
      <c r="J412" s="3" t="s">
        <v>21</v>
      </c>
      <c r="K412" s="3" t="s">
        <v>22</v>
      </c>
      <c r="L412" s="3">
        <v>1430197200</v>
      </c>
      <c r="M412" s="3">
        <v>1430197200</v>
      </c>
      <c r="N412" s="11">
        <f xml:space="preserve"> (((L412/60)/60)/24)+DATE(1970,1,1)</f>
        <v>42122.208333333328</v>
      </c>
      <c r="O412" s="10">
        <f xml:space="preserve"> (((M412/60)/60)/24)+DATE(1970,1,1)</f>
        <v>42122.208333333328</v>
      </c>
      <c r="P412" s="3" t="b">
        <v>0</v>
      </c>
      <c r="Q412" s="3" t="b">
        <v>0</v>
      </c>
      <c r="R412" s="3" t="s">
        <v>292</v>
      </c>
      <c r="S412" s="7" t="s">
        <v>18413</v>
      </c>
      <c r="T412" s="3" t="s">
        <v>18424</v>
      </c>
    </row>
    <row r="413" spans="1:20" s="3" customFormat="1" x14ac:dyDescent="0.3">
      <c r="A413" s="3">
        <v>411</v>
      </c>
      <c r="B413" s="3" t="s">
        <v>872</v>
      </c>
      <c r="C413" s="3" t="s">
        <v>873</v>
      </c>
      <c r="D413" s="3">
        <v>7800</v>
      </c>
      <c r="E413" s="3">
        <v>8161</v>
      </c>
      <c r="F413" s="14">
        <f>(E413/D413)*100</f>
        <v>104.62820512820512</v>
      </c>
      <c r="G413" s="3" t="s">
        <v>20</v>
      </c>
      <c r="H413" s="3">
        <v>82</v>
      </c>
      <c r="I413" s="5">
        <f t="shared" si="6"/>
        <v>99.524390243902445</v>
      </c>
      <c r="J413" s="3" t="s">
        <v>21</v>
      </c>
      <c r="K413" s="3" t="s">
        <v>22</v>
      </c>
      <c r="L413" s="3">
        <v>1496034000</v>
      </c>
      <c r="M413" s="3">
        <v>1496206800</v>
      </c>
      <c r="N413" s="11">
        <f xml:space="preserve"> (((L413/60)/60)/24)+DATE(1970,1,1)</f>
        <v>42884.208333333328</v>
      </c>
      <c r="O413" s="10">
        <f xml:space="preserve"> (((M413/60)/60)/24)+DATE(1970,1,1)</f>
        <v>42886.208333333328</v>
      </c>
      <c r="P413" s="3" t="b">
        <v>0</v>
      </c>
      <c r="Q413" s="3" t="b">
        <v>0</v>
      </c>
      <c r="R413" s="3" t="s">
        <v>33</v>
      </c>
      <c r="S413" s="7" t="s">
        <v>18402</v>
      </c>
      <c r="T413" s="3" t="s">
        <v>18403</v>
      </c>
    </row>
    <row r="414" spans="1:20" s="3" customFormat="1" x14ac:dyDescent="0.3">
      <c r="A414" s="3">
        <v>412</v>
      </c>
      <c r="B414" s="3" t="s">
        <v>874</v>
      </c>
      <c r="C414" s="3" t="s">
        <v>875</v>
      </c>
      <c r="D414" s="3">
        <v>2100</v>
      </c>
      <c r="E414" s="3">
        <v>14046</v>
      </c>
      <c r="F414" s="14">
        <f>(E414/D414)*100</f>
        <v>668.85714285714289</v>
      </c>
      <c r="G414" s="3" t="s">
        <v>20</v>
      </c>
      <c r="H414" s="3">
        <v>134</v>
      </c>
      <c r="I414" s="5">
        <f t="shared" si="6"/>
        <v>104.82089552238806</v>
      </c>
      <c r="J414" s="3" t="s">
        <v>21</v>
      </c>
      <c r="K414" s="3" t="s">
        <v>22</v>
      </c>
      <c r="L414" s="3">
        <v>1388728800</v>
      </c>
      <c r="M414" s="3">
        <v>1389592800</v>
      </c>
      <c r="N414" s="11">
        <f xml:space="preserve"> (((L414/60)/60)/24)+DATE(1970,1,1)</f>
        <v>41642.25</v>
      </c>
      <c r="O414" s="10">
        <f xml:space="preserve"> (((M414/60)/60)/24)+DATE(1970,1,1)</f>
        <v>41652.25</v>
      </c>
      <c r="P414" s="3" t="b">
        <v>0</v>
      </c>
      <c r="Q414" s="3" t="b">
        <v>0</v>
      </c>
      <c r="R414" s="3" t="s">
        <v>119</v>
      </c>
      <c r="S414" s="7" t="s">
        <v>18410</v>
      </c>
      <c r="T414" s="3" t="s">
        <v>18416</v>
      </c>
    </row>
    <row r="415" spans="1:20" s="3" customFormat="1" x14ac:dyDescent="0.3">
      <c r="A415" s="3">
        <v>413</v>
      </c>
      <c r="B415" s="3" t="s">
        <v>876</v>
      </c>
      <c r="C415" s="3" t="s">
        <v>877</v>
      </c>
      <c r="D415" s="3">
        <v>189500</v>
      </c>
      <c r="E415" s="3">
        <v>117628</v>
      </c>
      <c r="F415" s="14">
        <f>(E415/D415)*100</f>
        <v>62.072823218997364</v>
      </c>
      <c r="G415" s="3" t="s">
        <v>47</v>
      </c>
      <c r="H415" s="3">
        <v>1089</v>
      </c>
      <c r="I415" s="5">
        <f t="shared" si="6"/>
        <v>108.01469237832875</v>
      </c>
      <c r="J415" s="3" t="s">
        <v>21</v>
      </c>
      <c r="K415" s="3" t="s">
        <v>22</v>
      </c>
      <c r="L415" s="3">
        <v>1543298400</v>
      </c>
      <c r="M415" s="3">
        <v>1545631200</v>
      </c>
      <c r="N415" s="11">
        <f xml:space="preserve"> (((L415/60)/60)/24)+DATE(1970,1,1)</f>
        <v>43431.25</v>
      </c>
      <c r="O415" s="10">
        <f xml:space="preserve"> (((M415/60)/60)/24)+DATE(1970,1,1)</f>
        <v>43458.25</v>
      </c>
      <c r="P415" s="3" t="b">
        <v>0</v>
      </c>
      <c r="Q415" s="3" t="b">
        <v>0</v>
      </c>
      <c r="R415" s="3" t="s">
        <v>71</v>
      </c>
      <c r="S415" s="7" t="s">
        <v>18404</v>
      </c>
      <c r="T415" s="3" t="s">
        <v>18412</v>
      </c>
    </row>
    <row r="416" spans="1:20" s="3" customFormat="1" x14ac:dyDescent="0.3">
      <c r="A416" s="3">
        <v>414</v>
      </c>
      <c r="B416" s="3" t="s">
        <v>878</v>
      </c>
      <c r="C416" s="3" t="s">
        <v>879</v>
      </c>
      <c r="D416" s="3">
        <v>188200</v>
      </c>
      <c r="E416" s="3">
        <v>159405</v>
      </c>
      <c r="F416" s="14">
        <f>(E416/D416)*100</f>
        <v>84.699787460148784</v>
      </c>
      <c r="G416" s="3" t="s">
        <v>14</v>
      </c>
      <c r="H416" s="3">
        <v>5497</v>
      </c>
      <c r="I416" s="5">
        <f t="shared" si="6"/>
        <v>28.998544660724033</v>
      </c>
      <c r="J416" s="3" t="s">
        <v>21</v>
      </c>
      <c r="K416" s="3" t="s">
        <v>22</v>
      </c>
      <c r="L416" s="3">
        <v>1271739600</v>
      </c>
      <c r="M416" s="3">
        <v>1272430800</v>
      </c>
      <c r="N416" s="11">
        <f xml:space="preserve"> (((L416/60)/60)/24)+DATE(1970,1,1)</f>
        <v>40288.208333333336</v>
      </c>
      <c r="O416" s="10">
        <f xml:space="preserve"> (((M416/60)/60)/24)+DATE(1970,1,1)</f>
        <v>40296.208333333336</v>
      </c>
      <c r="P416" s="3" t="b">
        <v>0</v>
      </c>
      <c r="Q416" s="3" t="b">
        <v>1</v>
      </c>
      <c r="R416" s="3" t="s">
        <v>17</v>
      </c>
      <c r="S416" s="7" t="s">
        <v>18396</v>
      </c>
      <c r="T416" s="3" t="s">
        <v>18397</v>
      </c>
    </row>
    <row r="417" spans="1:20" s="3" customFormat="1" x14ac:dyDescent="0.3">
      <c r="A417" s="3">
        <v>415</v>
      </c>
      <c r="B417" s="3" t="s">
        <v>880</v>
      </c>
      <c r="C417" s="3" t="s">
        <v>881</v>
      </c>
      <c r="D417" s="3">
        <v>113500</v>
      </c>
      <c r="E417" s="3">
        <v>12552</v>
      </c>
      <c r="F417" s="14">
        <f>(E417/D417)*100</f>
        <v>11.059030837004405</v>
      </c>
      <c r="G417" s="3" t="s">
        <v>14</v>
      </c>
      <c r="H417" s="3">
        <v>418</v>
      </c>
      <c r="I417" s="5">
        <f t="shared" si="6"/>
        <v>30.028708133971293</v>
      </c>
      <c r="J417" s="3" t="s">
        <v>21</v>
      </c>
      <c r="K417" s="3" t="s">
        <v>22</v>
      </c>
      <c r="L417" s="3">
        <v>1326434400</v>
      </c>
      <c r="M417" s="3">
        <v>1327903200</v>
      </c>
      <c r="N417" s="11">
        <f xml:space="preserve"> (((L417/60)/60)/24)+DATE(1970,1,1)</f>
        <v>40921.25</v>
      </c>
      <c r="O417" s="10">
        <f xml:space="preserve"> (((M417/60)/60)/24)+DATE(1970,1,1)</f>
        <v>40938.25</v>
      </c>
      <c r="P417" s="3" t="b">
        <v>0</v>
      </c>
      <c r="Q417" s="3" t="b">
        <v>0</v>
      </c>
      <c r="R417" s="3" t="s">
        <v>33</v>
      </c>
      <c r="S417" s="7" t="s">
        <v>18402</v>
      </c>
      <c r="T417" s="3" t="s">
        <v>18403</v>
      </c>
    </row>
    <row r="418" spans="1:20" s="3" customFormat="1" x14ac:dyDescent="0.3">
      <c r="A418" s="3">
        <v>416</v>
      </c>
      <c r="B418" s="3" t="s">
        <v>882</v>
      </c>
      <c r="C418" s="3" t="s">
        <v>883</v>
      </c>
      <c r="D418" s="3">
        <v>134600</v>
      </c>
      <c r="E418" s="3">
        <v>59007</v>
      </c>
      <c r="F418" s="14">
        <f>(E418/D418)*100</f>
        <v>43.838781575037146</v>
      </c>
      <c r="G418" s="3" t="s">
        <v>14</v>
      </c>
      <c r="H418" s="3">
        <v>1439</v>
      </c>
      <c r="I418" s="5">
        <f t="shared" si="6"/>
        <v>41.005559416261292</v>
      </c>
      <c r="J418" s="3" t="s">
        <v>21</v>
      </c>
      <c r="K418" s="3" t="s">
        <v>22</v>
      </c>
      <c r="L418" s="3">
        <v>1295244000</v>
      </c>
      <c r="M418" s="3">
        <v>1296021600</v>
      </c>
      <c r="N418" s="11">
        <f xml:space="preserve"> (((L418/60)/60)/24)+DATE(1970,1,1)</f>
        <v>40560.25</v>
      </c>
      <c r="O418" s="10">
        <f xml:space="preserve"> (((M418/60)/60)/24)+DATE(1970,1,1)</f>
        <v>40569.25</v>
      </c>
      <c r="P418" s="3" t="b">
        <v>0</v>
      </c>
      <c r="Q418" s="3" t="b">
        <v>1</v>
      </c>
      <c r="R418" s="3" t="s">
        <v>42</v>
      </c>
      <c r="S418" s="7" t="s">
        <v>18404</v>
      </c>
      <c r="T418" s="3" t="s">
        <v>18405</v>
      </c>
    </row>
    <row r="419" spans="1:20" s="3" customFormat="1" x14ac:dyDescent="0.3">
      <c r="A419" s="3">
        <v>417</v>
      </c>
      <c r="B419" s="3" t="s">
        <v>884</v>
      </c>
      <c r="C419" s="3" t="s">
        <v>885</v>
      </c>
      <c r="D419" s="3">
        <v>1700</v>
      </c>
      <c r="E419" s="3">
        <v>943</v>
      </c>
      <c r="F419" s="14">
        <f>(E419/D419)*100</f>
        <v>55.470588235294116</v>
      </c>
      <c r="G419" s="3" t="s">
        <v>14</v>
      </c>
      <c r="H419" s="3">
        <v>15</v>
      </c>
      <c r="I419" s="5">
        <f t="shared" si="6"/>
        <v>62.866666666666667</v>
      </c>
      <c r="J419" s="3" t="s">
        <v>21</v>
      </c>
      <c r="K419" s="3" t="s">
        <v>22</v>
      </c>
      <c r="L419" s="3">
        <v>1541221200</v>
      </c>
      <c r="M419" s="3">
        <v>1543298400</v>
      </c>
      <c r="N419" s="11">
        <f xml:space="preserve"> (((L419/60)/60)/24)+DATE(1970,1,1)</f>
        <v>43407.208333333328</v>
      </c>
      <c r="O419" s="10">
        <f xml:space="preserve"> (((M419/60)/60)/24)+DATE(1970,1,1)</f>
        <v>43431.25</v>
      </c>
      <c r="P419" s="3" t="b">
        <v>0</v>
      </c>
      <c r="Q419" s="3" t="b">
        <v>0</v>
      </c>
      <c r="R419" s="3" t="s">
        <v>33</v>
      </c>
      <c r="S419" s="7" t="s">
        <v>18402</v>
      </c>
      <c r="T419" s="3" t="s">
        <v>18403</v>
      </c>
    </row>
    <row r="420" spans="1:20" s="3" customFormat="1" x14ac:dyDescent="0.3">
      <c r="A420" s="3">
        <v>418</v>
      </c>
      <c r="B420" s="3" t="s">
        <v>105</v>
      </c>
      <c r="C420" s="3" t="s">
        <v>886</v>
      </c>
      <c r="D420" s="3">
        <v>163700</v>
      </c>
      <c r="E420" s="3">
        <v>93963</v>
      </c>
      <c r="F420" s="14">
        <f>(E420/D420)*100</f>
        <v>57.399511301160658</v>
      </c>
      <c r="G420" s="3" t="s">
        <v>14</v>
      </c>
      <c r="H420" s="3">
        <v>1999</v>
      </c>
      <c r="I420" s="5">
        <f t="shared" si="6"/>
        <v>47.005002501250623</v>
      </c>
      <c r="J420" s="3" t="s">
        <v>15</v>
      </c>
      <c r="K420" s="3" t="s">
        <v>16</v>
      </c>
      <c r="L420" s="3">
        <v>1336280400</v>
      </c>
      <c r="M420" s="3">
        <v>1336366800</v>
      </c>
      <c r="N420" s="11">
        <f xml:space="preserve"> (((L420/60)/60)/24)+DATE(1970,1,1)</f>
        <v>41035.208333333336</v>
      </c>
      <c r="O420" s="10">
        <f xml:space="preserve"> (((M420/60)/60)/24)+DATE(1970,1,1)</f>
        <v>41036.208333333336</v>
      </c>
      <c r="P420" s="3" t="b">
        <v>0</v>
      </c>
      <c r="Q420" s="3" t="b">
        <v>0</v>
      </c>
      <c r="R420" s="3" t="s">
        <v>42</v>
      </c>
      <c r="S420" s="7" t="s">
        <v>18404</v>
      </c>
      <c r="T420" s="3" t="s">
        <v>18405</v>
      </c>
    </row>
    <row r="421" spans="1:20" s="3" customFormat="1" x14ac:dyDescent="0.3">
      <c r="A421" s="3">
        <v>419</v>
      </c>
      <c r="B421" s="3" t="s">
        <v>887</v>
      </c>
      <c r="C421" s="3" t="s">
        <v>888</v>
      </c>
      <c r="D421" s="3">
        <v>113800</v>
      </c>
      <c r="E421" s="3">
        <v>140469</v>
      </c>
      <c r="F421" s="14">
        <f>(E421/D421)*100</f>
        <v>123.43497363796135</v>
      </c>
      <c r="G421" s="3" t="s">
        <v>20</v>
      </c>
      <c r="H421" s="3">
        <v>5203</v>
      </c>
      <c r="I421" s="5">
        <f t="shared" si="6"/>
        <v>26.997693638285604</v>
      </c>
      <c r="J421" s="3" t="s">
        <v>21</v>
      </c>
      <c r="K421" s="3" t="s">
        <v>22</v>
      </c>
      <c r="L421" s="3">
        <v>1324533600</v>
      </c>
      <c r="M421" s="3">
        <v>1325052000</v>
      </c>
      <c r="N421" s="11">
        <f xml:space="preserve"> (((L421/60)/60)/24)+DATE(1970,1,1)</f>
        <v>40899.25</v>
      </c>
      <c r="O421" s="10">
        <f xml:space="preserve"> (((M421/60)/60)/24)+DATE(1970,1,1)</f>
        <v>40905.25</v>
      </c>
      <c r="P421" s="3" t="b">
        <v>0</v>
      </c>
      <c r="Q421" s="3" t="b">
        <v>0</v>
      </c>
      <c r="R421" s="3" t="s">
        <v>28</v>
      </c>
      <c r="S421" s="7" t="s">
        <v>18400</v>
      </c>
      <c r="T421" s="3" t="s">
        <v>18401</v>
      </c>
    </row>
    <row r="422" spans="1:20" s="3" customFormat="1" x14ac:dyDescent="0.3">
      <c r="A422" s="3">
        <v>420</v>
      </c>
      <c r="B422" s="3" t="s">
        <v>889</v>
      </c>
      <c r="C422" s="3" t="s">
        <v>890</v>
      </c>
      <c r="D422" s="3">
        <v>5000</v>
      </c>
      <c r="E422" s="3">
        <v>6423</v>
      </c>
      <c r="F422" s="14">
        <f>(E422/D422)*100</f>
        <v>128.46</v>
      </c>
      <c r="G422" s="3" t="s">
        <v>20</v>
      </c>
      <c r="H422" s="3">
        <v>94</v>
      </c>
      <c r="I422" s="5">
        <f t="shared" si="6"/>
        <v>68.329787234042556</v>
      </c>
      <c r="J422" s="3" t="s">
        <v>21</v>
      </c>
      <c r="K422" s="3" t="s">
        <v>22</v>
      </c>
      <c r="L422" s="3">
        <v>1498366800</v>
      </c>
      <c r="M422" s="3">
        <v>1499576400</v>
      </c>
      <c r="N422" s="11">
        <f xml:space="preserve"> (((L422/60)/60)/24)+DATE(1970,1,1)</f>
        <v>42911.208333333328</v>
      </c>
      <c r="O422" s="10">
        <f xml:space="preserve"> (((M422/60)/60)/24)+DATE(1970,1,1)</f>
        <v>42925.208333333328</v>
      </c>
      <c r="P422" s="3" t="b">
        <v>0</v>
      </c>
      <c r="Q422" s="3" t="b">
        <v>0</v>
      </c>
      <c r="R422" s="3" t="s">
        <v>33</v>
      </c>
      <c r="S422" s="7" t="s">
        <v>18402</v>
      </c>
      <c r="T422" s="3" t="s">
        <v>18403</v>
      </c>
    </row>
    <row r="423" spans="1:20" s="3" customFormat="1" x14ac:dyDescent="0.3">
      <c r="A423" s="3">
        <v>421</v>
      </c>
      <c r="B423" s="3" t="s">
        <v>891</v>
      </c>
      <c r="C423" s="3" t="s">
        <v>892</v>
      </c>
      <c r="D423" s="3">
        <v>9400</v>
      </c>
      <c r="E423" s="3">
        <v>6015</v>
      </c>
      <c r="F423" s="14">
        <f>(E423/D423)*100</f>
        <v>63.989361702127653</v>
      </c>
      <c r="G423" s="3" t="s">
        <v>14</v>
      </c>
      <c r="H423" s="3">
        <v>118</v>
      </c>
      <c r="I423" s="5">
        <f t="shared" si="6"/>
        <v>50.974576271186443</v>
      </c>
      <c r="J423" s="3" t="s">
        <v>21</v>
      </c>
      <c r="K423" s="3" t="s">
        <v>22</v>
      </c>
      <c r="L423" s="3">
        <v>1498712400</v>
      </c>
      <c r="M423" s="3">
        <v>1501304400</v>
      </c>
      <c r="N423" s="11">
        <f xml:space="preserve"> (((L423/60)/60)/24)+DATE(1970,1,1)</f>
        <v>42915.208333333328</v>
      </c>
      <c r="O423" s="10">
        <f xml:space="preserve"> (((M423/60)/60)/24)+DATE(1970,1,1)</f>
        <v>42945.208333333328</v>
      </c>
      <c r="P423" s="3" t="b">
        <v>0</v>
      </c>
      <c r="Q423" s="3" t="b">
        <v>1</v>
      </c>
      <c r="R423" s="3" t="s">
        <v>65</v>
      </c>
      <c r="S423" s="7" t="s">
        <v>18400</v>
      </c>
      <c r="T423" s="3" t="s">
        <v>18409</v>
      </c>
    </row>
    <row r="424" spans="1:20" s="3" customFormat="1" x14ac:dyDescent="0.3">
      <c r="A424" s="3">
        <v>422</v>
      </c>
      <c r="B424" s="3" t="s">
        <v>893</v>
      </c>
      <c r="C424" s="3" t="s">
        <v>894</v>
      </c>
      <c r="D424" s="3">
        <v>8700</v>
      </c>
      <c r="E424" s="3">
        <v>11075</v>
      </c>
      <c r="F424" s="14">
        <f>(E424/D424)*100</f>
        <v>127.29885057471265</v>
      </c>
      <c r="G424" s="3" t="s">
        <v>20</v>
      </c>
      <c r="H424" s="3">
        <v>205</v>
      </c>
      <c r="I424" s="5">
        <f t="shared" si="6"/>
        <v>54.024390243902438</v>
      </c>
      <c r="J424" s="3" t="s">
        <v>21</v>
      </c>
      <c r="K424" s="3" t="s">
        <v>22</v>
      </c>
      <c r="L424" s="3">
        <v>1271480400</v>
      </c>
      <c r="M424" s="3">
        <v>1273208400</v>
      </c>
      <c r="N424" s="11">
        <f xml:space="preserve"> (((L424/60)/60)/24)+DATE(1970,1,1)</f>
        <v>40285.208333333336</v>
      </c>
      <c r="O424" s="10">
        <f xml:space="preserve"> (((M424/60)/60)/24)+DATE(1970,1,1)</f>
        <v>40305.208333333336</v>
      </c>
      <c r="P424" s="3" t="b">
        <v>0</v>
      </c>
      <c r="Q424" s="3" t="b">
        <v>1</v>
      </c>
      <c r="R424" s="3" t="s">
        <v>33</v>
      </c>
      <c r="S424" s="7" t="s">
        <v>18402</v>
      </c>
      <c r="T424" s="3" t="s">
        <v>18403</v>
      </c>
    </row>
    <row r="425" spans="1:20" s="3" customFormat="1" x14ac:dyDescent="0.3">
      <c r="A425" s="3">
        <v>423</v>
      </c>
      <c r="B425" s="3" t="s">
        <v>895</v>
      </c>
      <c r="C425" s="3" t="s">
        <v>896</v>
      </c>
      <c r="D425" s="3">
        <v>147800</v>
      </c>
      <c r="E425" s="3">
        <v>15723</v>
      </c>
      <c r="F425" s="14">
        <f>(E425/D425)*100</f>
        <v>10.638024357239512</v>
      </c>
      <c r="G425" s="3" t="s">
        <v>14</v>
      </c>
      <c r="H425" s="3">
        <v>162</v>
      </c>
      <c r="I425" s="5">
        <f t="shared" si="6"/>
        <v>97.055555555555557</v>
      </c>
      <c r="J425" s="3" t="s">
        <v>21</v>
      </c>
      <c r="K425" s="3" t="s">
        <v>22</v>
      </c>
      <c r="L425" s="3">
        <v>1316667600</v>
      </c>
      <c r="M425" s="3">
        <v>1316840400</v>
      </c>
      <c r="N425" s="11">
        <f xml:space="preserve"> (((L425/60)/60)/24)+DATE(1970,1,1)</f>
        <v>40808.208333333336</v>
      </c>
      <c r="O425" s="10">
        <f xml:space="preserve"> (((M425/60)/60)/24)+DATE(1970,1,1)</f>
        <v>40810.208333333336</v>
      </c>
      <c r="P425" s="3" t="b">
        <v>0</v>
      </c>
      <c r="Q425" s="3" t="b">
        <v>1</v>
      </c>
      <c r="R425" s="3" t="s">
        <v>17</v>
      </c>
      <c r="S425" s="7" t="s">
        <v>18396</v>
      </c>
      <c r="T425" s="3" t="s">
        <v>18397</v>
      </c>
    </row>
    <row r="426" spans="1:20" s="3" customFormat="1" x14ac:dyDescent="0.3">
      <c r="A426" s="3">
        <v>424</v>
      </c>
      <c r="B426" s="3" t="s">
        <v>897</v>
      </c>
      <c r="C426" s="3" t="s">
        <v>898</v>
      </c>
      <c r="D426" s="3">
        <v>5100</v>
      </c>
      <c r="E426" s="3">
        <v>2064</v>
      </c>
      <c r="F426" s="14">
        <f>(E426/D426)*100</f>
        <v>40.470588235294116</v>
      </c>
      <c r="G426" s="3" t="s">
        <v>14</v>
      </c>
      <c r="H426" s="3">
        <v>83</v>
      </c>
      <c r="I426" s="5">
        <f t="shared" si="6"/>
        <v>24.867469879518072</v>
      </c>
      <c r="J426" s="3" t="s">
        <v>21</v>
      </c>
      <c r="K426" s="3" t="s">
        <v>22</v>
      </c>
      <c r="L426" s="3">
        <v>1524027600</v>
      </c>
      <c r="M426" s="3">
        <v>1524546000</v>
      </c>
      <c r="N426" s="11">
        <f xml:space="preserve"> (((L426/60)/60)/24)+DATE(1970,1,1)</f>
        <v>43208.208333333328</v>
      </c>
      <c r="O426" s="10">
        <f xml:space="preserve"> (((M426/60)/60)/24)+DATE(1970,1,1)</f>
        <v>43214.208333333328</v>
      </c>
      <c r="P426" s="3" t="b">
        <v>0</v>
      </c>
      <c r="Q426" s="3" t="b">
        <v>0</v>
      </c>
      <c r="R426" s="3" t="s">
        <v>60</v>
      </c>
      <c r="S426" s="7" t="s">
        <v>18398</v>
      </c>
      <c r="T426" s="3" t="s">
        <v>18408</v>
      </c>
    </row>
    <row r="427" spans="1:20" s="3" customFormat="1" x14ac:dyDescent="0.3">
      <c r="A427" s="3">
        <v>425</v>
      </c>
      <c r="B427" s="3" t="s">
        <v>899</v>
      </c>
      <c r="C427" s="3" t="s">
        <v>900</v>
      </c>
      <c r="D427" s="3">
        <v>2700</v>
      </c>
      <c r="E427" s="3">
        <v>7767</v>
      </c>
      <c r="F427" s="14">
        <f>(E427/D427)*100</f>
        <v>287.66666666666663</v>
      </c>
      <c r="G427" s="3" t="s">
        <v>20</v>
      </c>
      <c r="H427" s="3">
        <v>92</v>
      </c>
      <c r="I427" s="5">
        <f t="shared" si="6"/>
        <v>84.423913043478265</v>
      </c>
      <c r="J427" s="3" t="s">
        <v>21</v>
      </c>
      <c r="K427" s="3" t="s">
        <v>22</v>
      </c>
      <c r="L427" s="3">
        <v>1438059600</v>
      </c>
      <c r="M427" s="3">
        <v>1438578000</v>
      </c>
      <c r="N427" s="11">
        <f xml:space="preserve"> (((L427/60)/60)/24)+DATE(1970,1,1)</f>
        <v>42213.208333333328</v>
      </c>
      <c r="O427" s="10">
        <f xml:space="preserve"> (((M427/60)/60)/24)+DATE(1970,1,1)</f>
        <v>42219.208333333328</v>
      </c>
      <c r="P427" s="3" t="b">
        <v>0</v>
      </c>
      <c r="Q427" s="3" t="b">
        <v>0</v>
      </c>
      <c r="R427" s="3" t="s">
        <v>122</v>
      </c>
      <c r="S427" s="7" t="s">
        <v>18417</v>
      </c>
      <c r="T427" s="3" t="s">
        <v>18418</v>
      </c>
    </row>
    <row r="428" spans="1:20" s="3" customFormat="1" x14ac:dyDescent="0.3">
      <c r="A428" s="3">
        <v>426</v>
      </c>
      <c r="B428" s="3" t="s">
        <v>901</v>
      </c>
      <c r="C428" s="3" t="s">
        <v>902</v>
      </c>
      <c r="D428" s="3">
        <v>1800</v>
      </c>
      <c r="E428" s="3">
        <v>10313</v>
      </c>
      <c r="F428" s="14">
        <f>(E428/D428)*100</f>
        <v>572.94444444444446</v>
      </c>
      <c r="G428" s="3" t="s">
        <v>20</v>
      </c>
      <c r="H428" s="3">
        <v>219</v>
      </c>
      <c r="I428" s="5">
        <f t="shared" si="6"/>
        <v>47.091324200913242</v>
      </c>
      <c r="J428" s="3" t="s">
        <v>21</v>
      </c>
      <c r="K428" s="3" t="s">
        <v>22</v>
      </c>
      <c r="L428" s="3">
        <v>1361944800</v>
      </c>
      <c r="M428" s="3">
        <v>1362549600</v>
      </c>
      <c r="N428" s="11">
        <f xml:space="preserve"> (((L428/60)/60)/24)+DATE(1970,1,1)</f>
        <v>41332.25</v>
      </c>
      <c r="O428" s="10">
        <f xml:space="preserve"> (((M428/60)/60)/24)+DATE(1970,1,1)</f>
        <v>41339.25</v>
      </c>
      <c r="P428" s="3" t="b">
        <v>0</v>
      </c>
      <c r="Q428" s="3" t="b">
        <v>0</v>
      </c>
      <c r="R428" s="3" t="s">
        <v>33</v>
      </c>
      <c r="S428" s="7" t="s">
        <v>18402</v>
      </c>
      <c r="T428" s="3" t="s">
        <v>18403</v>
      </c>
    </row>
    <row r="429" spans="1:20" s="3" customFormat="1" x14ac:dyDescent="0.3">
      <c r="A429" s="3">
        <v>427</v>
      </c>
      <c r="B429" s="3" t="s">
        <v>903</v>
      </c>
      <c r="C429" s="3" t="s">
        <v>904</v>
      </c>
      <c r="D429" s="3">
        <v>174500</v>
      </c>
      <c r="E429" s="3">
        <v>197018</v>
      </c>
      <c r="F429" s="14">
        <f>(E429/D429)*100</f>
        <v>112.90429799426933</v>
      </c>
      <c r="G429" s="3" t="s">
        <v>20</v>
      </c>
      <c r="H429" s="3">
        <v>2526</v>
      </c>
      <c r="I429" s="5">
        <f t="shared" si="6"/>
        <v>77.996041171813147</v>
      </c>
      <c r="J429" s="3" t="s">
        <v>21</v>
      </c>
      <c r="K429" s="3" t="s">
        <v>22</v>
      </c>
      <c r="L429" s="3">
        <v>1410584400</v>
      </c>
      <c r="M429" s="3">
        <v>1413349200</v>
      </c>
      <c r="N429" s="11">
        <f xml:space="preserve"> (((L429/60)/60)/24)+DATE(1970,1,1)</f>
        <v>41895.208333333336</v>
      </c>
      <c r="O429" s="10">
        <f xml:space="preserve"> (((M429/60)/60)/24)+DATE(1970,1,1)</f>
        <v>41927.208333333336</v>
      </c>
      <c r="P429" s="3" t="b">
        <v>0</v>
      </c>
      <c r="Q429" s="3" t="b">
        <v>1</v>
      </c>
      <c r="R429" s="3" t="s">
        <v>33</v>
      </c>
      <c r="S429" s="7" t="s">
        <v>18402</v>
      </c>
      <c r="T429" s="3" t="s">
        <v>18403</v>
      </c>
    </row>
    <row r="430" spans="1:20" s="3" customFormat="1" x14ac:dyDescent="0.3">
      <c r="A430" s="3">
        <v>428</v>
      </c>
      <c r="B430" s="3" t="s">
        <v>905</v>
      </c>
      <c r="C430" s="3" t="s">
        <v>906</v>
      </c>
      <c r="D430" s="3">
        <v>101400</v>
      </c>
      <c r="E430" s="3">
        <v>47037</v>
      </c>
      <c r="F430" s="14">
        <f>(E430/D430)*100</f>
        <v>46.387573964497044</v>
      </c>
      <c r="G430" s="3" t="s">
        <v>14</v>
      </c>
      <c r="H430" s="3">
        <v>747</v>
      </c>
      <c r="I430" s="5">
        <f t="shared" si="6"/>
        <v>62.967871485943775</v>
      </c>
      <c r="J430" s="3" t="s">
        <v>21</v>
      </c>
      <c r="K430" s="3" t="s">
        <v>22</v>
      </c>
      <c r="L430" s="3">
        <v>1297404000</v>
      </c>
      <c r="M430" s="3">
        <v>1298008800</v>
      </c>
      <c r="N430" s="11">
        <f xml:space="preserve"> (((L430/60)/60)/24)+DATE(1970,1,1)</f>
        <v>40585.25</v>
      </c>
      <c r="O430" s="10">
        <f xml:space="preserve"> (((M430/60)/60)/24)+DATE(1970,1,1)</f>
        <v>40592.25</v>
      </c>
      <c r="P430" s="3" t="b">
        <v>0</v>
      </c>
      <c r="Q430" s="3" t="b">
        <v>0</v>
      </c>
      <c r="R430" s="3" t="s">
        <v>71</v>
      </c>
      <c r="S430" s="7" t="s">
        <v>18404</v>
      </c>
      <c r="T430" s="3" t="s">
        <v>18412</v>
      </c>
    </row>
    <row r="431" spans="1:20" s="3" customFormat="1" x14ac:dyDescent="0.3">
      <c r="A431" s="3">
        <v>429</v>
      </c>
      <c r="B431" s="3" t="s">
        <v>907</v>
      </c>
      <c r="C431" s="3" t="s">
        <v>908</v>
      </c>
      <c r="D431" s="3">
        <v>191000</v>
      </c>
      <c r="E431" s="3">
        <v>173191</v>
      </c>
      <c r="F431" s="14">
        <f>(E431/D431)*100</f>
        <v>90.675916230366497</v>
      </c>
      <c r="G431" s="3" t="s">
        <v>74</v>
      </c>
      <c r="H431" s="3">
        <v>2138</v>
      </c>
      <c r="I431" s="5">
        <f t="shared" si="6"/>
        <v>81.006080449017773</v>
      </c>
      <c r="J431" s="3" t="s">
        <v>21</v>
      </c>
      <c r="K431" s="3" t="s">
        <v>22</v>
      </c>
      <c r="L431" s="3">
        <v>1392012000</v>
      </c>
      <c r="M431" s="3">
        <v>1394427600</v>
      </c>
      <c r="N431" s="11">
        <f xml:space="preserve"> (((L431/60)/60)/24)+DATE(1970,1,1)</f>
        <v>41680.25</v>
      </c>
      <c r="O431" s="10">
        <f xml:space="preserve"> (((M431/60)/60)/24)+DATE(1970,1,1)</f>
        <v>41708.208333333336</v>
      </c>
      <c r="P431" s="3" t="b">
        <v>0</v>
      </c>
      <c r="Q431" s="3" t="b">
        <v>1</v>
      </c>
      <c r="R431" s="3" t="s">
        <v>122</v>
      </c>
      <c r="S431" s="7" t="s">
        <v>18417</v>
      </c>
      <c r="T431" s="3" t="s">
        <v>18418</v>
      </c>
    </row>
    <row r="432" spans="1:20" s="3" customFormat="1" x14ac:dyDescent="0.3">
      <c r="A432" s="3">
        <v>430</v>
      </c>
      <c r="B432" s="3" t="s">
        <v>909</v>
      </c>
      <c r="C432" s="3" t="s">
        <v>910</v>
      </c>
      <c r="D432" s="3">
        <v>8100</v>
      </c>
      <c r="E432" s="3">
        <v>5487</v>
      </c>
      <c r="F432" s="14">
        <f>(E432/D432)*100</f>
        <v>67.740740740740748</v>
      </c>
      <c r="G432" s="3" t="s">
        <v>14</v>
      </c>
      <c r="H432" s="3">
        <v>84</v>
      </c>
      <c r="I432" s="5">
        <f t="shared" si="6"/>
        <v>65.321428571428569</v>
      </c>
      <c r="J432" s="3" t="s">
        <v>21</v>
      </c>
      <c r="K432" s="3" t="s">
        <v>22</v>
      </c>
      <c r="L432" s="3">
        <v>1569733200</v>
      </c>
      <c r="M432" s="3">
        <v>1572670800</v>
      </c>
      <c r="N432" s="11">
        <f xml:space="preserve"> (((L432/60)/60)/24)+DATE(1970,1,1)</f>
        <v>43737.208333333328</v>
      </c>
      <c r="O432" s="10">
        <f xml:space="preserve"> (((M432/60)/60)/24)+DATE(1970,1,1)</f>
        <v>43771.208333333328</v>
      </c>
      <c r="P432" s="3" t="b">
        <v>0</v>
      </c>
      <c r="Q432" s="3" t="b">
        <v>0</v>
      </c>
      <c r="R432" s="3" t="s">
        <v>33</v>
      </c>
      <c r="S432" s="7" t="s">
        <v>18402</v>
      </c>
      <c r="T432" s="3" t="s">
        <v>18403</v>
      </c>
    </row>
    <row r="433" spans="1:20" s="3" customFormat="1" x14ac:dyDescent="0.3">
      <c r="A433" s="3">
        <v>431</v>
      </c>
      <c r="B433" s="3" t="s">
        <v>911</v>
      </c>
      <c r="C433" s="3" t="s">
        <v>912</v>
      </c>
      <c r="D433" s="3">
        <v>5100</v>
      </c>
      <c r="E433" s="3">
        <v>9817</v>
      </c>
      <c r="F433" s="14">
        <f>(E433/D433)*100</f>
        <v>192.49019607843135</v>
      </c>
      <c r="G433" s="3" t="s">
        <v>20</v>
      </c>
      <c r="H433" s="3">
        <v>94</v>
      </c>
      <c r="I433" s="5">
        <f t="shared" si="6"/>
        <v>104.43617021276596</v>
      </c>
      <c r="J433" s="3" t="s">
        <v>21</v>
      </c>
      <c r="K433" s="3" t="s">
        <v>22</v>
      </c>
      <c r="L433" s="3">
        <v>1529643600</v>
      </c>
      <c r="M433" s="3">
        <v>1531112400</v>
      </c>
      <c r="N433" s="11">
        <f xml:space="preserve"> (((L433/60)/60)/24)+DATE(1970,1,1)</f>
        <v>43273.208333333328</v>
      </c>
      <c r="O433" s="10">
        <f xml:space="preserve"> (((M433/60)/60)/24)+DATE(1970,1,1)</f>
        <v>43290.208333333328</v>
      </c>
      <c r="P433" s="3" t="b">
        <v>1</v>
      </c>
      <c r="Q433" s="3" t="b">
        <v>0</v>
      </c>
      <c r="R433" s="3" t="s">
        <v>33</v>
      </c>
      <c r="S433" s="7" t="s">
        <v>18402</v>
      </c>
      <c r="T433" s="3" t="s">
        <v>18403</v>
      </c>
    </row>
    <row r="434" spans="1:20" s="3" customFormat="1" x14ac:dyDescent="0.3">
      <c r="A434" s="3">
        <v>432</v>
      </c>
      <c r="B434" s="3" t="s">
        <v>913</v>
      </c>
      <c r="C434" s="3" t="s">
        <v>914</v>
      </c>
      <c r="D434" s="3">
        <v>7700</v>
      </c>
      <c r="E434" s="3">
        <v>6369</v>
      </c>
      <c r="F434" s="14">
        <f>(E434/D434)*100</f>
        <v>82.714285714285722</v>
      </c>
      <c r="G434" s="3" t="s">
        <v>14</v>
      </c>
      <c r="H434" s="3">
        <v>91</v>
      </c>
      <c r="I434" s="5">
        <f t="shared" si="6"/>
        <v>69.989010989010993</v>
      </c>
      <c r="J434" s="3" t="s">
        <v>21</v>
      </c>
      <c r="K434" s="3" t="s">
        <v>22</v>
      </c>
      <c r="L434" s="3">
        <v>1399006800</v>
      </c>
      <c r="M434" s="3">
        <v>1400734800</v>
      </c>
      <c r="N434" s="11">
        <f xml:space="preserve"> (((L434/60)/60)/24)+DATE(1970,1,1)</f>
        <v>41761.208333333336</v>
      </c>
      <c r="O434" s="10">
        <f xml:space="preserve"> (((M434/60)/60)/24)+DATE(1970,1,1)</f>
        <v>41781.208333333336</v>
      </c>
      <c r="P434" s="3" t="b">
        <v>0</v>
      </c>
      <c r="Q434" s="3" t="b">
        <v>0</v>
      </c>
      <c r="R434" s="3" t="s">
        <v>33</v>
      </c>
      <c r="S434" s="7" t="s">
        <v>18402</v>
      </c>
      <c r="T434" s="3" t="s">
        <v>18403</v>
      </c>
    </row>
    <row r="435" spans="1:20" s="3" customFormat="1" x14ac:dyDescent="0.3">
      <c r="A435" s="3">
        <v>433</v>
      </c>
      <c r="B435" s="3" t="s">
        <v>915</v>
      </c>
      <c r="C435" s="3" t="s">
        <v>916</v>
      </c>
      <c r="D435" s="3">
        <v>121400</v>
      </c>
      <c r="E435" s="3">
        <v>65755</v>
      </c>
      <c r="F435" s="14">
        <f>(E435/D435)*100</f>
        <v>54.163920922570021</v>
      </c>
      <c r="G435" s="3" t="s">
        <v>14</v>
      </c>
      <c r="H435" s="3">
        <v>792</v>
      </c>
      <c r="I435" s="5">
        <f t="shared" si="6"/>
        <v>83.023989898989896</v>
      </c>
      <c r="J435" s="3" t="s">
        <v>21</v>
      </c>
      <c r="K435" s="3" t="s">
        <v>22</v>
      </c>
      <c r="L435" s="3">
        <v>1385359200</v>
      </c>
      <c r="M435" s="3">
        <v>1386741600</v>
      </c>
      <c r="N435" s="11">
        <f xml:space="preserve"> (((L435/60)/60)/24)+DATE(1970,1,1)</f>
        <v>41603.25</v>
      </c>
      <c r="O435" s="10">
        <f xml:space="preserve"> (((M435/60)/60)/24)+DATE(1970,1,1)</f>
        <v>41619.25</v>
      </c>
      <c r="P435" s="3" t="b">
        <v>0</v>
      </c>
      <c r="Q435" s="3" t="b">
        <v>1</v>
      </c>
      <c r="R435" s="3" t="s">
        <v>42</v>
      </c>
      <c r="S435" s="7" t="s">
        <v>18404</v>
      </c>
      <c r="T435" s="3" t="s">
        <v>18405</v>
      </c>
    </row>
    <row r="436" spans="1:20" s="3" customFormat="1" x14ac:dyDescent="0.3">
      <c r="A436" s="3">
        <v>434</v>
      </c>
      <c r="B436" s="3" t="s">
        <v>917</v>
      </c>
      <c r="C436" s="3" t="s">
        <v>918</v>
      </c>
      <c r="D436" s="3">
        <v>5400</v>
      </c>
      <c r="E436" s="3">
        <v>903</v>
      </c>
      <c r="F436" s="14">
        <f>(E436/D436)*100</f>
        <v>16.722222222222221</v>
      </c>
      <c r="G436" s="3" t="s">
        <v>74</v>
      </c>
      <c r="H436" s="3">
        <v>10</v>
      </c>
      <c r="I436" s="5">
        <f t="shared" si="6"/>
        <v>90.3</v>
      </c>
      <c r="J436" s="3" t="s">
        <v>15</v>
      </c>
      <c r="K436" s="3" t="s">
        <v>16</v>
      </c>
      <c r="L436" s="3">
        <v>1480572000</v>
      </c>
      <c r="M436" s="3">
        <v>1481781600</v>
      </c>
      <c r="N436" s="11">
        <f xml:space="preserve"> (((L436/60)/60)/24)+DATE(1970,1,1)</f>
        <v>42705.25</v>
      </c>
      <c r="O436" s="10">
        <f xml:space="preserve"> (((M436/60)/60)/24)+DATE(1970,1,1)</f>
        <v>42719.25</v>
      </c>
      <c r="P436" s="3" t="b">
        <v>1</v>
      </c>
      <c r="Q436" s="3" t="b">
        <v>0</v>
      </c>
      <c r="R436" s="3" t="s">
        <v>33</v>
      </c>
      <c r="S436" s="7" t="s">
        <v>18402</v>
      </c>
      <c r="T436" s="3" t="s">
        <v>18403</v>
      </c>
    </row>
    <row r="437" spans="1:20" s="3" customFormat="1" x14ac:dyDescent="0.3">
      <c r="A437" s="3">
        <v>435</v>
      </c>
      <c r="B437" s="3" t="s">
        <v>919</v>
      </c>
      <c r="C437" s="3" t="s">
        <v>920</v>
      </c>
      <c r="D437" s="3">
        <v>152400</v>
      </c>
      <c r="E437" s="3">
        <v>178120</v>
      </c>
      <c r="F437" s="14">
        <f>(E437/D437)*100</f>
        <v>116.87664041994749</v>
      </c>
      <c r="G437" s="3" t="s">
        <v>20</v>
      </c>
      <c r="H437" s="3">
        <v>1713</v>
      </c>
      <c r="I437" s="5">
        <f t="shared" si="6"/>
        <v>103.98131932282546</v>
      </c>
      <c r="J437" s="3" t="s">
        <v>107</v>
      </c>
      <c r="K437" s="3" t="s">
        <v>108</v>
      </c>
      <c r="L437" s="3">
        <v>1418623200</v>
      </c>
      <c r="M437" s="3">
        <v>1419660000</v>
      </c>
      <c r="N437" s="11">
        <f xml:space="preserve"> (((L437/60)/60)/24)+DATE(1970,1,1)</f>
        <v>41988.25</v>
      </c>
      <c r="O437" s="10">
        <f xml:space="preserve"> (((M437/60)/60)/24)+DATE(1970,1,1)</f>
        <v>42000.25</v>
      </c>
      <c r="P437" s="3" t="b">
        <v>0</v>
      </c>
      <c r="Q437" s="3" t="b">
        <v>1</v>
      </c>
      <c r="R437" s="3" t="s">
        <v>33</v>
      </c>
      <c r="S437" s="7" t="s">
        <v>18402</v>
      </c>
      <c r="T437" s="3" t="s">
        <v>18403</v>
      </c>
    </row>
    <row r="438" spans="1:20" s="3" customFormat="1" x14ac:dyDescent="0.3">
      <c r="A438" s="3">
        <v>436</v>
      </c>
      <c r="B438" s="3" t="s">
        <v>921</v>
      </c>
      <c r="C438" s="3" t="s">
        <v>922</v>
      </c>
      <c r="D438" s="3">
        <v>1300</v>
      </c>
      <c r="E438" s="3">
        <v>13678</v>
      </c>
      <c r="F438" s="14">
        <f>(E438/D438)*100</f>
        <v>1052.1538461538462</v>
      </c>
      <c r="G438" s="3" t="s">
        <v>20</v>
      </c>
      <c r="H438" s="3">
        <v>249</v>
      </c>
      <c r="I438" s="5">
        <f t="shared" si="6"/>
        <v>54.931726907630519</v>
      </c>
      <c r="J438" s="3" t="s">
        <v>21</v>
      </c>
      <c r="K438" s="3" t="s">
        <v>22</v>
      </c>
      <c r="L438" s="3">
        <v>1555736400</v>
      </c>
      <c r="M438" s="3">
        <v>1555822800</v>
      </c>
      <c r="N438" s="11">
        <f xml:space="preserve"> (((L438/60)/60)/24)+DATE(1970,1,1)</f>
        <v>43575.208333333328</v>
      </c>
      <c r="O438" s="10">
        <f xml:space="preserve"> (((M438/60)/60)/24)+DATE(1970,1,1)</f>
        <v>43576.208333333328</v>
      </c>
      <c r="P438" s="3" t="b">
        <v>0</v>
      </c>
      <c r="Q438" s="3" t="b">
        <v>0</v>
      </c>
      <c r="R438" s="3" t="s">
        <v>159</v>
      </c>
      <c r="S438" s="7" t="s">
        <v>18398</v>
      </c>
      <c r="T438" s="3" t="s">
        <v>18421</v>
      </c>
    </row>
    <row r="439" spans="1:20" s="3" customFormat="1" x14ac:dyDescent="0.3">
      <c r="A439" s="3">
        <v>437</v>
      </c>
      <c r="B439" s="3" t="s">
        <v>923</v>
      </c>
      <c r="C439" s="3" t="s">
        <v>924</v>
      </c>
      <c r="D439" s="3">
        <v>8100</v>
      </c>
      <c r="E439" s="3">
        <v>9969</v>
      </c>
      <c r="F439" s="14">
        <f>(E439/D439)*100</f>
        <v>123.07407407407408</v>
      </c>
      <c r="G439" s="3" t="s">
        <v>20</v>
      </c>
      <c r="H439" s="3">
        <v>192</v>
      </c>
      <c r="I439" s="5">
        <f t="shared" si="6"/>
        <v>51.921875</v>
      </c>
      <c r="J439" s="3" t="s">
        <v>21</v>
      </c>
      <c r="K439" s="3" t="s">
        <v>22</v>
      </c>
      <c r="L439" s="3">
        <v>1442120400</v>
      </c>
      <c r="M439" s="3">
        <v>1442379600</v>
      </c>
      <c r="N439" s="11">
        <f xml:space="preserve"> (((L439/60)/60)/24)+DATE(1970,1,1)</f>
        <v>42260.208333333328</v>
      </c>
      <c r="O439" s="10">
        <f xml:space="preserve"> (((M439/60)/60)/24)+DATE(1970,1,1)</f>
        <v>42263.208333333328</v>
      </c>
      <c r="P439" s="3" t="b">
        <v>0</v>
      </c>
      <c r="Q439" s="3" t="b">
        <v>1</v>
      </c>
      <c r="R439" s="3" t="s">
        <v>71</v>
      </c>
      <c r="S439" s="7" t="s">
        <v>18404</v>
      </c>
      <c r="T439" s="3" t="s">
        <v>18412</v>
      </c>
    </row>
    <row r="440" spans="1:20" s="3" customFormat="1" x14ac:dyDescent="0.3">
      <c r="A440" s="3">
        <v>438</v>
      </c>
      <c r="B440" s="3" t="s">
        <v>925</v>
      </c>
      <c r="C440" s="3" t="s">
        <v>926</v>
      </c>
      <c r="D440" s="3">
        <v>8300</v>
      </c>
      <c r="E440" s="3">
        <v>14827</v>
      </c>
      <c r="F440" s="14">
        <f>(E440/D440)*100</f>
        <v>178.63855421686748</v>
      </c>
      <c r="G440" s="3" t="s">
        <v>20</v>
      </c>
      <c r="H440" s="3">
        <v>247</v>
      </c>
      <c r="I440" s="5">
        <f t="shared" si="6"/>
        <v>60.02834008097166</v>
      </c>
      <c r="J440" s="3" t="s">
        <v>21</v>
      </c>
      <c r="K440" s="3" t="s">
        <v>22</v>
      </c>
      <c r="L440" s="3">
        <v>1362376800</v>
      </c>
      <c r="M440" s="3">
        <v>1364965200</v>
      </c>
      <c r="N440" s="11">
        <f xml:space="preserve"> (((L440/60)/60)/24)+DATE(1970,1,1)</f>
        <v>41337.25</v>
      </c>
      <c r="O440" s="10">
        <f xml:space="preserve"> (((M440/60)/60)/24)+DATE(1970,1,1)</f>
        <v>41367.208333333336</v>
      </c>
      <c r="P440" s="3" t="b">
        <v>0</v>
      </c>
      <c r="Q440" s="3" t="b">
        <v>0</v>
      </c>
      <c r="R440" s="3" t="s">
        <v>33</v>
      </c>
      <c r="S440" s="7" t="s">
        <v>18402</v>
      </c>
      <c r="T440" s="3" t="s">
        <v>18403</v>
      </c>
    </row>
    <row r="441" spans="1:20" s="3" customFormat="1" x14ac:dyDescent="0.3">
      <c r="A441" s="3">
        <v>439</v>
      </c>
      <c r="B441" s="3" t="s">
        <v>927</v>
      </c>
      <c r="C441" s="3" t="s">
        <v>928</v>
      </c>
      <c r="D441" s="3">
        <v>28400</v>
      </c>
      <c r="E441" s="3">
        <v>100900</v>
      </c>
      <c r="F441" s="14">
        <f>(E441/D441)*100</f>
        <v>355.28169014084506</v>
      </c>
      <c r="G441" s="3" t="s">
        <v>20</v>
      </c>
      <c r="H441" s="3">
        <v>2293</v>
      </c>
      <c r="I441" s="5">
        <f t="shared" si="6"/>
        <v>44.003488879197555</v>
      </c>
      <c r="J441" s="3" t="s">
        <v>21</v>
      </c>
      <c r="K441" s="3" t="s">
        <v>22</v>
      </c>
      <c r="L441" s="3">
        <v>1478408400</v>
      </c>
      <c r="M441" s="3">
        <v>1479016800</v>
      </c>
      <c r="N441" s="11">
        <f xml:space="preserve"> (((L441/60)/60)/24)+DATE(1970,1,1)</f>
        <v>42680.208333333328</v>
      </c>
      <c r="O441" s="10">
        <f xml:space="preserve"> (((M441/60)/60)/24)+DATE(1970,1,1)</f>
        <v>42687.25</v>
      </c>
      <c r="P441" s="3" t="b">
        <v>0</v>
      </c>
      <c r="Q441" s="3" t="b">
        <v>0</v>
      </c>
      <c r="R441" s="3" t="s">
        <v>474</v>
      </c>
      <c r="S441" s="7" t="s">
        <v>18404</v>
      </c>
      <c r="T441" s="3" t="s">
        <v>18426</v>
      </c>
    </row>
    <row r="442" spans="1:20" s="3" customFormat="1" x14ac:dyDescent="0.3">
      <c r="A442" s="3">
        <v>440</v>
      </c>
      <c r="B442" s="3" t="s">
        <v>929</v>
      </c>
      <c r="C442" s="3" t="s">
        <v>930</v>
      </c>
      <c r="D442" s="3">
        <v>102500</v>
      </c>
      <c r="E442" s="3">
        <v>165954</v>
      </c>
      <c r="F442" s="14">
        <f>(E442/D442)*100</f>
        <v>161.90634146341463</v>
      </c>
      <c r="G442" s="3" t="s">
        <v>20</v>
      </c>
      <c r="H442" s="3">
        <v>3131</v>
      </c>
      <c r="I442" s="5">
        <f t="shared" si="6"/>
        <v>53.003513254551258</v>
      </c>
      <c r="J442" s="3" t="s">
        <v>21</v>
      </c>
      <c r="K442" s="3" t="s">
        <v>22</v>
      </c>
      <c r="L442" s="3">
        <v>1498798800</v>
      </c>
      <c r="M442" s="3">
        <v>1499662800</v>
      </c>
      <c r="N442" s="11">
        <f xml:space="preserve"> (((L442/60)/60)/24)+DATE(1970,1,1)</f>
        <v>42916.208333333328</v>
      </c>
      <c r="O442" s="10">
        <f xml:space="preserve"> (((M442/60)/60)/24)+DATE(1970,1,1)</f>
        <v>42926.208333333328</v>
      </c>
      <c r="P442" s="3" t="b">
        <v>0</v>
      </c>
      <c r="Q442" s="3" t="b">
        <v>0</v>
      </c>
      <c r="R442" s="3" t="s">
        <v>269</v>
      </c>
      <c r="S442" s="7" t="s">
        <v>18404</v>
      </c>
      <c r="T442" s="3" t="s">
        <v>18423</v>
      </c>
    </row>
    <row r="443" spans="1:20" s="3" customFormat="1" x14ac:dyDescent="0.3">
      <c r="A443" s="3">
        <v>441</v>
      </c>
      <c r="B443" s="3" t="s">
        <v>931</v>
      </c>
      <c r="C443" s="3" t="s">
        <v>932</v>
      </c>
      <c r="D443" s="3">
        <v>7000</v>
      </c>
      <c r="E443" s="3">
        <v>1744</v>
      </c>
      <c r="F443" s="14">
        <f>(E443/D443)*100</f>
        <v>24.914285714285715</v>
      </c>
      <c r="G443" s="3" t="s">
        <v>14</v>
      </c>
      <c r="H443" s="3">
        <v>32</v>
      </c>
      <c r="I443" s="5">
        <f t="shared" si="6"/>
        <v>54.5</v>
      </c>
      <c r="J443" s="3" t="s">
        <v>21</v>
      </c>
      <c r="K443" s="3" t="s">
        <v>22</v>
      </c>
      <c r="L443" s="3">
        <v>1335416400</v>
      </c>
      <c r="M443" s="3">
        <v>1337835600</v>
      </c>
      <c r="N443" s="11">
        <f xml:space="preserve"> (((L443/60)/60)/24)+DATE(1970,1,1)</f>
        <v>41025.208333333336</v>
      </c>
      <c r="O443" s="10">
        <f xml:space="preserve"> (((M443/60)/60)/24)+DATE(1970,1,1)</f>
        <v>41053.208333333336</v>
      </c>
      <c r="P443" s="3" t="b">
        <v>0</v>
      </c>
      <c r="Q443" s="3" t="b">
        <v>0</v>
      </c>
      <c r="R443" s="3" t="s">
        <v>65</v>
      </c>
      <c r="S443" s="7" t="s">
        <v>18400</v>
      </c>
      <c r="T443" s="3" t="s">
        <v>18409</v>
      </c>
    </row>
    <row r="444" spans="1:20" s="3" customFormat="1" x14ac:dyDescent="0.3">
      <c r="A444" s="3">
        <v>442</v>
      </c>
      <c r="B444" s="3" t="s">
        <v>933</v>
      </c>
      <c r="C444" s="3" t="s">
        <v>934</v>
      </c>
      <c r="D444" s="3">
        <v>5400</v>
      </c>
      <c r="E444" s="3">
        <v>10731</v>
      </c>
      <c r="F444" s="14">
        <f>(E444/D444)*100</f>
        <v>198.72222222222223</v>
      </c>
      <c r="G444" s="3" t="s">
        <v>20</v>
      </c>
      <c r="H444" s="3">
        <v>143</v>
      </c>
      <c r="I444" s="5">
        <f t="shared" si="6"/>
        <v>75.04195804195804</v>
      </c>
      <c r="J444" s="3" t="s">
        <v>107</v>
      </c>
      <c r="K444" s="3" t="s">
        <v>108</v>
      </c>
      <c r="L444" s="3">
        <v>1504328400</v>
      </c>
      <c r="M444" s="3">
        <v>1505710800</v>
      </c>
      <c r="N444" s="11">
        <f xml:space="preserve"> (((L444/60)/60)/24)+DATE(1970,1,1)</f>
        <v>42980.208333333328</v>
      </c>
      <c r="O444" s="10">
        <f xml:space="preserve"> (((M444/60)/60)/24)+DATE(1970,1,1)</f>
        <v>42996.208333333328</v>
      </c>
      <c r="P444" s="3" t="b">
        <v>0</v>
      </c>
      <c r="Q444" s="3" t="b">
        <v>0</v>
      </c>
      <c r="R444" s="3" t="s">
        <v>33</v>
      </c>
      <c r="S444" s="7" t="s">
        <v>18402</v>
      </c>
      <c r="T444" s="3" t="s">
        <v>18403</v>
      </c>
    </row>
    <row r="445" spans="1:20" s="3" customFormat="1" x14ac:dyDescent="0.3">
      <c r="A445" s="3">
        <v>443</v>
      </c>
      <c r="B445" s="3" t="s">
        <v>935</v>
      </c>
      <c r="C445" s="3" t="s">
        <v>936</v>
      </c>
      <c r="D445" s="3">
        <v>9300</v>
      </c>
      <c r="E445" s="3">
        <v>3232</v>
      </c>
      <c r="F445" s="14">
        <f>(E445/D445)*100</f>
        <v>34.752688172043008</v>
      </c>
      <c r="G445" s="3" t="s">
        <v>74</v>
      </c>
      <c r="H445" s="3">
        <v>90</v>
      </c>
      <c r="I445" s="5">
        <f t="shared" si="6"/>
        <v>35.911111111111111</v>
      </c>
      <c r="J445" s="3" t="s">
        <v>21</v>
      </c>
      <c r="K445" s="3" t="s">
        <v>22</v>
      </c>
      <c r="L445" s="3">
        <v>1285822800</v>
      </c>
      <c r="M445" s="3">
        <v>1287464400</v>
      </c>
      <c r="N445" s="11">
        <f xml:space="preserve"> (((L445/60)/60)/24)+DATE(1970,1,1)</f>
        <v>40451.208333333336</v>
      </c>
      <c r="O445" s="10">
        <f xml:space="preserve"> (((M445/60)/60)/24)+DATE(1970,1,1)</f>
        <v>40470.208333333336</v>
      </c>
      <c r="P445" s="3" t="b">
        <v>0</v>
      </c>
      <c r="Q445" s="3" t="b">
        <v>0</v>
      </c>
      <c r="R445" s="3" t="s">
        <v>33</v>
      </c>
      <c r="S445" s="7" t="s">
        <v>18402</v>
      </c>
      <c r="T445" s="3" t="s">
        <v>18403</v>
      </c>
    </row>
    <row r="446" spans="1:20" s="3" customFormat="1" x14ac:dyDescent="0.3">
      <c r="A446" s="3">
        <v>444</v>
      </c>
      <c r="B446" s="3" t="s">
        <v>748</v>
      </c>
      <c r="C446" s="3" t="s">
        <v>937</v>
      </c>
      <c r="D446" s="3">
        <v>6200</v>
      </c>
      <c r="E446" s="3">
        <v>10938</v>
      </c>
      <c r="F446" s="14">
        <f>(E446/D446)*100</f>
        <v>176.41935483870967</v>
      </c>
      <c r="G446" s="3" t="s">
        <v>20</v>
      </c>
      <c r="H446" s="3">
        <v>296</v>
      </c>
      <c r="I446" s="5">
        <f t="shared" si="6"/>
        <v>36.952702702702702</v>
      </c>
      <c r="J446" s="3" t="s">
        <v>21</v>
      </c>
      <c r="K446" s="3" t="s">
        <v>22</v>
      </c>
      <c r="L446" s="3">
        <v>1311483600</v>
      </c>
      <c r="M446" s="3">
        <v>1311656400</v>
      </c>
      <c r="N446" s="11">
        <f xml:space="preserve"> (((L446/60)/60)/24)+DATE(1970,1,1)</f>
        <v>40748.208333333336</v>
      </c>
      <c r="O446" s="10">
        <f xml:space="preserve"> (((M446/60)/60)/24)+DATE(1970,1,1)</f>
        <v>40750.208333333336</v>
      </c>
      <c r="P446" s="3" t="b">
        <v>0</v>
      </c>
      <c r="Q446" s="3" t="b">
        <v>1</v>
      </c>
      <c r="R446" s="3" t="s">
        <v>60</v>
      </c>
      <c r="S446" s="7" t="s">
        <v>18398</v>
      </c>
      <c r="T446" s="3" t="s">
        <v>18408</v>
      </c>
    </row>
    <row r="447" spans="1:20" s="3" customFormat="1" x14ac:dyDescent="0.3">
      <c r="A447" s="3">
        <v>445</v>
      </c>
      <c r="B447" s="3" t="s">
        <v>938</v>
      </c>
      <c r="C447" s="3" t="s">
        <v>939</v>
      </c>
      <c r="D447" s="3">
        <v>2100</v>
      </c>
      <c r="E447" s="3">
        <v>10739</v>
      </c>
      <c r="F447" s="14">
        <f>(E447/D447)*100</f>
        <v>511.38095238095235</v>
      </c>
      <c r="G447" s="3" t="s">
        <v>20</v>
      </c>
      <c r="H447" s="3">
        <v>170</v>
      </c>
      <c r="I447" s="5">
        <f t="shared" si="6"/>
        <v>63.170588235294119</v>
      </c>
      <c r="J447" s="3" t="s">
        <v>21</v>
      </c>
      <c r="K447" s="3" t="s">
        <v>22</v>
      </c>
      <c r="L447" s="3">
        <v>1291356000</v>
      </c>
      <c r="M447" s="3">
        <v>1293170400</v>
      </c>
      <c r="N447" s="11">
        <f xml:space="preserve"> (((L447/60)/60)/24)+DATE(1970,1,1)</f>
        <v>40515.25</v>
      </c>
      <c r="O447" s="10">
        <f xml:space="preserve"> (((M447/60)/60)/24)+DATE(1970,1,1)</f>
        <v>40536.25</v>
      </c>
      <c r="P447" s="3" t="b">
        <v>0</v>
      </c>
      <c r="Q447" s="3" t="b">
        <v>1</v>
      </c>
      <c r="R447" s="3" t="s">
        <v>33</v>
      </c>
      <c r="S447" s="7" t="s">
        <v>18402</v>
      </c>
      <c r="T447" s="3" t="s">
        <v>18403</v>
      </c>
    </row>
    <row r="448" spans="1:20" s="3" customFormat="1" x14ac:dyDescent="0.3">
      <c r="A448" s="3">
        <v>446</v>
      </c>
      <c r="B448" s="3" t="s">
        <v>940</v>
      </c>
      <c r="C448" s="3" t="s">
        <v>941</v>
      </c>
      <c r="D448" s="3">
        <v>6800</v>
      </c>
      <c r="E448" s="3">
        <v>5579</v>
      </c>
      <c r="F448" s="14">
        <f>(E448/D448)*100</f>
        <v>82.044117647058826</v>
      </c>
      <c r="G448" s="3" t="s">
        <v>14</v>
      </c>
      <c r="H448" s="3">
        <v>186</v>
      </c>
      <c r="I448" s="5">
        <f t="shared" si="6"/>
        <v>29.99462365591398</v>
      </c>
      <c r="J448" s="3" t="s">
        <v>21</v>
      </c>
      <c r="K448" s="3" t="s">
        <v>22</v>
      </c>
      <c r="L448" s="3">
        <v>1355810400</v>
      </c>
      <c r="M448" s="3">
        <v>1355983200</v>
      </c>
      <c r="N448" s="11">
        <f xml:space="preserve"> (((L448/60)/60)/24)+DATE(1970,1,1)</f>
        <v>41261.25</v>
      </c>
      <c r="O448" s="10">
        <f xml:space="preserve"> (((M448/60)/60)/24)+DATE(1970,1,1)</f>
        <v>41263.25</v>
      </c>
      <c r="P448" s="3" t="b">
        <v>0</v>
      </c>
      <c r="Q448" s="3" t="b">
        <v>0</v>
      </c>
      <c r="R448" s="3" t="s">
        <v>65</v>
      </c>
      <c r="S448" s="7" t="s">
        <v>18400</v>
      </c>
      <c r="T448" s="3" t="s">
        <v>18409</v>
      </c>
    </row>
    <row r="449" spans="1:20" s="3" customFormat="1" x14ac:dyDescent="0.3">
      <c r="A449" s="3">
        <v>447</v>
      </c>
      <c r="B449" s="3" t="s">
        <v>942</v>
      </c>
      <c r="C449" s="3" t="s">
        <v>943</v>
      </c>
      <c r="D449" s="3">
        <v>155200</v>
      </c>
      <c r="E449" s="3">
        <v>37754</v>
      </c>
      <c r="F449" s="14">
        <f>(E449/D449)*100</f>
        <v>24.326030927835053</v>
      </c>
      <c r="G449" s="3" t="s">
        <v>74</v>
      </c>
      <c r="H449" s="3">
        <v>439</v>
      </c>
      <c r="I449" s="5">
        <f t="shared" si="6"/>
        <v>86</v>
      </c>
      <c r="J449" s="3" t="s">
        <v>40</v>
      </c>
      <c r="K449" s="3" t="s">
        <v>41</v>
      </c>
      <c r="L449" s="3">
        <v>1513663200</v>
      </c>
      <c r="M449" s="3">
        <v>1515045600</v>
      </c>
      <c r="N449" s="11">
        <f xml:space="preserve"> (((L449/60)/60)/24)+DATE(1970,1,1)</f>
        <v>43088.25</v>
      </c>
      <c r="O449" s="10">
        <f xml:space="preserve"> (((M449/60)/60)/24)+DATE(1970,1,1)</f>
        <v>43104.25</v>
      </c>
      <c r="P449" s="3" t="b">
        <v>0</v>
      </c>
      <c r="Q449" s="3" t="b">
        <v>0</v>
      </c>
      <c r="R449" s="3" t="s">
        <v>269</v>
      </c>
      <c r="S449" s="7" t="s">
        <v>18404</v>
      </c>
      <c r="T449" s="3" t="s">
        <v>18423</v>
      </c>
    </row>
    <row r="450" spans="1:20" s="3" customFormat="1" x14ac:dyDescent="0.3">
      <c r="A450" s="3">
        <v>448</v>
      </c>
      <c r="B450" s="3" t="s">
        <v>944</v>
      </c>
      <c r="C450" s="3" t="s">
        <v>945</v>
      </c>
      <c r="D450" s="3">
        <v>89900</v>
      </c>
      <c r="E450" s="3">
        <v>45384</v>
      </c>
      <c r="F450" s="14">
        <f>(E450/D450)*100</f>
        <v>50.482758620689658</v>
      </c>
      <c r="G450" s="3" t="s">
        <v>14</v>
      </c>
      <c r="H450" s="3">
        <v>605</v>
      </c>
      <c r="I450" s="5">
        <f t="shared" si="6"/>
        <v>75.014876033057845</v>
      </c>
      <c r="J450" s="3" t="s">
        <v>21</v>
      </c>
      <c r="K450" s="3" t="s">
        <v>22</v>
      </c>
      <c r="L450" s="3">
        <v>1365915600</v>
      </c>
      <c r="M450" s="3">
        <v>1366088400</v>
      </c>
      <c r="N450" s="11">
        <f xml:space="preserve"> (((L450/60)/60)/24)+DATE(1970,1,1)</f>
        <v>41378.208333333336</v>
      </c>
      <c r="O450" s="10">
        <f xml:space="preserve"> (((M450/60)/60)/24)+DATE(1970,1,1)</f>
        <v>41380.208333333336</v>
      </c>
      <c r="P450" s="3" t="b">
        <v>0</v>
      </c>
      <c r="Q450" s="3" t="b">
        <v>1</v>
      </c>
      <c r="R450" s="3" t="s">
        <v>89</v>
      </c>
      <c r="S450" s="7" t="s">
        <v>18413</v>
      </c>
      <c r="T450" s="3" t="s">
        <v>18414</v>
      </c>
    </row>
    <row r="451" spans="1:20" s="3" customFormat="1" x14ac:dyDescent="0.3">
      <c r="A451" s="3">
        <v>449</v>
      </c>
      <c r="B451" s="3" t="s">
        <v>946</v>
      </c>
      <c r="C451" s="3" t="s">
        <v>947</v>
      </c>
      <c r="D451" s="3">
        <v>900</v>
      </c>
      <c r="E451" s="3">
        <v>8703</v>
      </c>
      <c r="F451" s="14">
        <f>(E451/D451)*100</f>
        <v>967</v>
      </c>
      <c r="G451" s="3" t="s">
        <v>20</v>
      </c>
      <c r="H451" s="3">
        <v>86</v>
      </c>
      <c r="I451" s="5">
        <f t="shared" ref="I451:I514" si="7">IFERROR(E451/H451,0)</f>
        <v>101.19767441860465</v>
      </c>
      <c r="J451" s="3" t="s">
        <v>36</v>
      </c>
      <c r="K451" s="3" t="s">
        <v>37</v>
      </c>
      <c r="L451" s="3">
        <v>1551852000</v>
      </c>
      <c r="M451" s="3">
        <v>1553317200</v>
      </c>
      <c r="N451" s="11">
        <f xml:space="preserve"> (((L451/60)/60)/24)+DATE(1970,1,1)</f>
        <v>43530.25</v>
      </c>
      <c r="O451" s="10">
        <f xml:space="preserve"> (((M451/60)/60)/24)+DATE(1970,1,1)</f>
        <v>43547.208333333328</v>
      </c>
      <c r="P451" s="3" t="b">
        <v>0</v>
      </c>
      <c r="Q451" s="3" t="b">
        <v>0</v>
      </c>
      <c r="R451" s="3" t="s">
        <v>89</v>
      </c>
      <c r="S451" s="7" t="s">
        <v>18413</v>
      </c>
      <c r="T451" s="3" t="s">
        <v>18414</v>
      </c>
    </row>
    <row r="452" spans="1:20" s="3" customFormat="1" x14ac:dyDescent="0.3">
      <c r="A452" s="3">
        <v>450</v>
      </c>
      <c r="B452" s="3" t="s">
        <v>948</v>
      </c>
      <c r="C452" s="3" t="s">
        <v>949</v>
      </c>
      <c r="D452" s="3">
        <v>100</v>
      </c>
      <c r="E452" s="3">
        <v>4</v>
      </c>
      <c r="F452" s="14">
        <f>(E452/D452)*100</f>
        <v>4</v>
      </c>
      <c r="G452" s="3" t="s">
        <v>14</v>
      </c>
      <c r="H452" s="3">
        <v>1</v>
      </c>
      <c r="I452" s="5">
        <f t="shared" si="7"/>
        <v>4</v>
      </c>
      <c r="J452" s="3" t="s">
        <v>15</v>
      </c>
      <c r="K452" s="3" t="s">
        <v>16</v>
      </c>
      <c r="L452" s="3">
        <v>1540098000</v>
      </c>
      <c r="M452" s="3">
        <v>1542088800</v>
      </c>
      <c r="N452" s="11">
        <f xml:space="preserve"> (((L452/60)/60)/24)+DATE(1970,1,1)</f>
        <v>43394.208333333328</v>
      </c>
      <c r="O452" s="10">
        <f xml:space="preserve"> (((M452/60)/60)/24)+DATE(1970,1,1)</f>
        <v>43417.25</v>
      </c>
      <c r="P452" s="3" t="b">
        <v>0</v>
      </c>
      <c r="Q452" s="3" t="b">
        <v>0</v>
      </c>
      <c r="R452" s="3" t="s">
        <v>71</v>
      </c>
      <c r="S452" s="7" t="s">
        <v>18404</v>
      </c>
      <c r="T452" s="3" t="s">
        <v>18412</v>
      </c>
    </row>
    <row r="453" spans="1:20" s="3" customFormat="1" x14ac:dyDescent="0.3">
      <c r="A453" s="3">
        <v>451</v>
      </c>
      <c r="B453" s="3" t="s">
        <v>950</v>
      </c>
      <c r="C453" s="3" t="s">
        <v>951</v>
      </c>
      <c r="D453" s="3">
        <v>148400</v>
      </c>
      <c r="E453" s="3">
        <v>182302</v>
      </c>
      <c r="F453" s="14">
        <f>(E453/D453)*100</f>
        <v>122.84501347708894</v>
      </c>
      <c r="G453" s="3" t="s">
        <v>20</v>
      </c>
      <c r="H453" s="3">
        <v>6286</v>
      </c>
      <c r="I453" s="5">
        <f t="shared" si="7"/>
        <v>29.001272669424118</v>
      </c>
      <c r="J453" s="3" t="s">
        <v>21</v>
      </c>
      <c r="K453" s="3" t="s">
        <v>22</v>
      </c>
      <c r="L453" s="3">
        <v>1500440400</v>
      </c>
      <c r="M453" s="3">
        <v>1503118800</v>
      </c>
      <c r="N453" s="11">
        <f xml:space="preserve"> (((L453/60)/60)/24)+DATE(1970,1,1)</f>
        <v>42935.208333333328</v>
      </c>
      <c r="O453" s="10">
        <f xml:space="preserve"> (((M453/60)/60)/24)+DATE(1970,1,1)</f>
        <v>42966.208333333328</v>
      </c>
      <c r="P453" s="3" t="b">
        <v>0</v>
      </c>
      <c r="Q453" s="3" t="b">
        <v>0</v>
      </c>
      <c r="R453" s="3" t="s">
        <v>23</v>
      </c>
      <c r="S453" s="7" t="s">
        <v>18398</v>
      </c>
      <c r="T453" s="3" t="s">
        <v>18399</v>
      </c>
    </row>
    <row r="454" spans="1:20" s="3" customFormat="1" x14ac:dyDescent="0.3">
      <c r="A454" s="3">
        <v>452</v>
      </c>
      <c r="B454" s="3" t="s">
        <v>952</v>
      </c>
      <c r="C454" s="3" t="s">
        <v>953</v>
      </c>
      <c r="D454" s="3">
        <v>4800</v>
      </c>
      <c r="E454" s="3">
        <v>3045</v>
      </c>
      <c r="F454" s="14">
        <f>(E454/D454)*100</f>
        <v>63.4375</v>
      </c>
      <c r="G454" s="3" t="s">
        <v>14</v>
      </c>
      <c r="H454" s="3">
        <v>31</v>
      </c>
      <c r="I454" s="5">
        <f t="shared" si="7"/>
        <v>98.225806451612897</v>
      </c>
      <c r="J454" s="3" t="s">
        <v>21</v>
      </c>
      <c r="K454" s="3" t="s">
        <v>22</v>
      </c>
      <c r="L454" s="3">
        <v>1278392400</v>
      </c>
      <c r="M454" s="3">
        <v>1278478800</v>
      </c>
      <c r="N454" s="11">
        <f xml:space="preserve"> (((L454/60)/60)/24)+DATE(1970,1,1)</f>
        <v>40365.208333333336</v>
      </c>
      <c r="O454" s="10">
        <f xml:space="preserve"> (((M454/60)/60)/24)+DATE(1970,1,1)</f>
        <v>40366.208333333336</v>
      </c>
      <c r="P454" s="3" t="b">
        <v>0</v>
      </c>
      <c r="Q454" s="3" t="b">
        <v>0</v>
      </c>
      <c r="R454" s="3" t="s">
        <v>53</v>
      </c>
      <c r="S454" s="7" t="s">
        <v>18404</v>
      </c>
      <c r="T454" s="3" t="s">
        <v>18407</v>
      </c>
    </row>
    <row r="455" spans="1:20" s="3" customFormat="1" x14ac:dyDescent="0.3">
      <c r="A455" s="3">
        <v>453</v>
      </c>
      <c r="B455" s="3" t="s">
        <v>954</v>
      </c>
      <c r="C455" s="3" t="s">
        <v>955</v>
      </c>
      <c r="D455" s="3">
        <v>182400</v>
      </c>
      <c r="E455" s="3">
        <v>102749</v>
      </c>
      <c r="F455" s="14">
        <f>(E455/D455)*100</f>
        <v>56.331688596491226</v>
      </c>
      <c r="G455" s="3" t="s">
        <v>14</v>
      </c>
      <c r="H455" s="3">
        <v>1181</v>
      </c>
      <c r="I455" s="5">
        <f t="shared" si="7"/>
        <v>87.001693480101608</v>
      </c>
      <c r="J455" s="3" t="s">
        <v>21</v>
      </c>
      <c r="K455" s="3" t="s">
        <v>22</v>
      </c>
      <c r="L455" s="3">
        <v>1480572000</v>
      </c>
      <c r="M455" s="3">
        <v>1484114400</v>
      </c>
      <c r="N455" s="11">
        <f xml:space="preserve"> (((L455/60)/60)/24)+DATE(1970,1,1)</f>
        <v>42705.25</v>
      </c>
      <c r="O455" s="10">
        <f xml:space="preserve"> (((M455/60)/60)/24)+DATE(1970,1,1)</f>
        <v>42746.25</v>
      </c>
      <c r="P455" s="3" t="b">
        <v>0</v>
      </c>
      <c r="Q455" s="3" t="b">
        <v>0</v>
      </c>
      <c r="R455" s="3" t="s">
        <v>474</v>
      </c>
      <c r="S455" s="7" t="s">
        <v>18404</v>
      </c>
      <c r="T455" s="3" t="s">
        <v>18426</v>
      </c>
    </row>
    <row r="456" spans="1:20" s="3" customFormat="1" x14ac:dyDescent="0.3">
      <c r="A456" s="3">
        <v>454</v>
      </c>
      <c r="B456" s="3" t="s">
        <v>956</v>
      </c>
      <c r="C456" s="3" t="s">
        <v>957</v>
      </c>
      <c r="D456" s="3">
        <v>4000</v>
      </c>
      <c r="E456" s="3">
        <v>1763</v>
      </c>
      <c r="F456" s="14">
        <f>(E456/D456)*100</f>
        <v>44.074999999999996</v>
      </c>
      <c r="G456" s="3" t="s">
        <v>14</v>
      </c>
      <c r="H456" s="3">
        <v>39</v>
      </c>
      <c r="I456" s="5">
        <f t="shared" si="7"/>
        <v>45.205128205128204</v>
      </c>
      <c r="J456" s="3" t="s">
        <v>21</v>
      </c>
      <c r="K456" s="3" t="s">
        <v>22</v>
      </c>
      <c r="L456" s="3">
        <v>1382331600</v>
      </c>
      <c r="M456" s="3">
        <v>1385445600</v>
      </c>
      <c r="N456" s="11">
        <f xml:space="preserve"> (((L456/60)/60)/24)+DATE(1970,1,1)</f>
        <v>41568.208333333336</v>
      </c>
      <c r="O456" s="10">
        <f xml:space="preserve"> (((M456/60)/60)/24)+DATE(1970,1,1)</f>
        <v>41604.25</v>
      </c>
      <c r="P456" s="3" t="b">
        <v>0</v>
      </c>
      <c r="Q456" s="3" t="b">
        <v>1</v>
      </c>
      <c r="R456" s="3" t="s">
        <v>53</v>
      </c>
      <c r="S456" s="7" t="s">
        <v>18404</v>
      </c>
      <c r="T456" s="3" t="s">
        <v>18407</v>
      </c>
    </row>
    <row r="457" spans="1:20" s="3" customFormat="1" x14ac:dyDescent="0.3">
      <c r="A457" s="3">
        <v>455</v>
      </c>
      <c r="B457" s="3" t="s">
        <v>958</v>
      </c>
      <c r="C457" s="3" t="s">
        <v>959</v>
      </c>
      <c r="D457" s="3">
        <v>116500</v>
      </c>
      <c r="E457" s="3">
        <v>137904</v>
      </c>
      <c r="F457" s="14">
        <f>(E457/D457)*100</f>
        <v>118.37253218884121</v>
      </c>
      <c r="G457" s="3" t="s">
        <v>20</v>
      </c>
      <c r="H457" s="3">
        <v>3727</v>
      </c>
      <c r="I457" s="5">
        <f t="shared" si="7"/>
        <v>37.001341561577675</v>
      </c>
      <c r="J457" s="3" t="s">
        <v>21</v>
      </c>
      <c r="K457" s="3" t="s">
        <v>22</v>
      </c>
      <c r="L457" s="3">
        <v>1316754000</v>
      </c>
      <c r="M457" s="3">
        <v>1318741200</v>
      </c>
      <c r="N457" s="11">
        <f xml:space="preserve"> (((L457/60)/60)/24)+DATE(1970,1,1)</f>
        <v>40809.208333333336</v>
      </c>
      <c r="O457" s="10">
        <f xml:space="preserve"> (((M457/60)/60)/24)+DATE(1970,1,1)</f>
        <v>40832.208333333336</v>
      </c>
      <c r="P457" s="3" t="b">
        <v>0</v>
      </c>
      <c r="Q457" s="3" t="b">
        <v>0</v>
      </c>
      <c r="R457" s="3" t="s">
        <v>33</v>
      </c>
      <c r="S457" s="7" t="s">
        <v>18402</v>
      </c>
      <c r="T457" s="3" t="s">
        <v>18403</v>
      </c>
    </row>
    <row r="458" spans="1:20" s="3" customFormat="1" x14ac:dyDescent="0.3">
      <c r="A458" s="3">
        <v>456</v>
      </c>
      <c r="B458" s="3" t="s">
        <v>960</v>
      </c>
      <c r="C458" s="3" t="s">
        <v>961</v>
      </c>
      <c r="D458" s="3">
        <v>146400</v>
      </c>
      <c r="E458" s="3">
        <v>152438</v>
      </c>
      <c r="F458" s="14">
        <f>(E458/D458)*100</f>
        <v>104.1243169398907</v>
      </c>
      <c r="G458" s="3" t="s">
        <v>20</v>
      </c>
      <c r="H458" s="3">
        <v>1605</v>
      </c>
      <c r="I458" s="5">
        <f t="shared" si="7"/>
        <v>94.976947040498445</v>
      </c>
      <c r="J458" s="3" t="s">
        <v>21</v>
      </c>
      <c r="K458" s="3" t="s">
        <v>22</v>
      </c>
      <c r="L458" s="3">
        <v>1518242400</v>
      </c>
      <c r="M458" s="3">
        <v>1518242400</v>
      </c>
      <c r="N458" s="11">
        <f xml:space="preserve"> (((L458/60)/60)/24)+DATE(1970,1,1)</f>
        <v>43141.25</v>
      </c>
      <c r="O458" s="10">
        <f xml:space="preserve"> (((M458/60)/60)/24)+DATE(1970,1,1)</f>
        <v>43141.25</v>
      </c>
      <c r="P458" s="3" t="b">
        <v>0</v>
      </c>
      <c r="Q458" s="3" t="b">
        <v>1</v>
      </c>
      <c r="R458" s="3" t="s">
        <v>60</v>
      </c>
      <c r="S458" s="7" t="s">
        <v>18398</v>
      </c>
      <c r="T458" s="3" t="s">
        <v>18408</v>
      </c>
    </row>
    <row r="459" spans="1:20" s="3" customFormat="1" x14ac:dyDescent="0.3">
      <c r="A459" s="3">
        <v>457</v>
      </c>
      <c r="B459" s="3" t="s">
        <v>962</v>
      </c>
      <c r="C459" s="3" t="s">
        <v>963</v>
      </c>
      <c r="D459" s="3">
        <v>5000</v>
      </c>
      <c r="E459" s="3">
        <v>1332</v>
      </c>
      <c r="F459" s="14">
        <f>(E459/D459)*100</f>
        <v>26.640000000000004</v>
      </c>
      <c r="G459" s="3" t="s">
        <v>14</v>
      </c>
      <c r="H459" s="3">
        <v>46</v>
      </c>
      <c r="I459" s="5">
        <f t="shared" si="7"/>
        <v>28.956521739130434</v>
      </c>
      <c r="J459" s="3" t="s">
        <v>21</v>
      </c>
      <c r="K459" s="3" t="s">
        <v>22</v>
      </c>
      <c r="L459" s="3">
        <v>1476421200</v>
      </c>
      <c r="M459" s="3">
        <v>1476594000</v>
      </c>
      <c r="N459" s="11">
        <f xml:space="preserve"> (((L459/60)/60)/24)+DATE(1970,1,1)</f>
        <v>42657.208333333328</v>
      </c>
      <c r="O459" s="10">
        <f xml:space="preserve"> (((M459/60)/60)/24)+DATE(1970,1,1)</f>
        <v>42659.208333333328</v>
      </c>
      <c r="P459" s="3" t="b">
        <v>0</v>
      </c>
      <c r="Q459" s="3" t="b">
        <v>0</v>
      </c>
      <c r="R459" s="3" t="s">
        <v>33</v>
      </c>
      <c r="S459" s="7" t="s">
        <v>18402</v>
      </c>
      <c r="T459" s="3" t="s">
        <v>18403</v>
      </c>
    </row>
    <row r="460" spans="1:20" s="3" customFormat="1" x14ac:dyDescent="0.3">
      <c r="A460" s="3">
        <v>458</v>
      </c>
      <c r="B460" s="3" t="s">
        <v>964</v>
      </c>
      <c r="C460" s="3" t="s">
        <v>965</v>
      </c>
      <c r="D460" s="3">
        <v>33800</v>
      </c>
      <c r="E460" s="3">
        <v>118706</v>
      </c>
      <c r="F460" s="14">
        <f>(E460/D460)*100</f>
        <v>351.20118343195264</v>
      </c>
      <c r="G460" s="3" t="s">
        <v>20</v>
      </c>
      <c r="H460" s="3">
        <v>2120</v>
      </c>
      <c r="I460" s="5">
        <f t="shared" si="7"/>
        <v>55.993396226415094</v>
      </c>
      <c r="J460" s="3" t="s">
        <v>21</v>
      </c>
      <c r="K460" s="3" t="s">
        <v>22</v>
      </c>
      <c r="L460" s="3">
        <v>1269752400</v>
      </c>
      <c r="M460" s="3">
        <v>1273554000</v>
      </c>
      <c r="N460" s="11">
        <f xml:space="preserve"> (((L460/60)/60)/24)+DATE(1970,1,1)</f>
        <v>40265.208333333336</v>
      </c>
      <c r="O460" s="10">
        <f xml:space="preserve"> (((M460/60)/60)/24)+DATE(1970,1,1)</f>
        <v>40309.208333333336</v>
      </c>
      <c r="P460" s="3" t="b">
        <v>0</v>
      </c>
      <c r="Q460" s="3" t="b">
        <v>0</v>
      </c>
      <c r="R460" s="3" t="s">
        <v>33</v>
      </c>
      <c r="S460" s="7" t="s">
        <v>18402</v>
      </c>
      <c r="T460" s="3" t="s">
        <v>18403</v>
      </c>
    </row>
    <row r="461" spans="1:20" s="3" customFormat="1" x14ac:dyDescent="0.3">
      <c r="A461" s="3">
        <v>459</v>
      </c>
      <c r="B461" s="3" t="s">
        <v>966</v>
      </c>
      <c r="C461" s="3" t="s">
        <v>967</v>
      </c>
      <c r="D461" s="3">
        <v>6300</v>
      </c>
      <c r="E461" s="3">
        <v>5674</v>
      </c>
      <c r="F461" s="14">
        <f>(E461/D461)*100</f>
        <v>90.063492063492063</v>
      </c>
      <c r="G461" s="3" t="s">
        <v>14</v>
      </c>
      <c r="H461" s="3">
        <v>105</v>
      </c>
      <c r="I461" s="5">
        <f t="shared" si="7"/>
        <v>54.038095238095238</v>
      </c>
      <c r="J461" s="3" t="s">
        <v>21</v>
      </c>
      <c r="K461" s="3" t="s">
        <v>22</v>
      </c>
      <c r="L461" s="3">
        <v>1419746400</v>
      </c>
      <c r="M461" s="3">
        <v>1421906400</v>
      </c>
      <c r="N461" s="11">
        <f xml:space="preserve"> (((L461/60)/60)/24)+DATE(1970,1,1)</f>
        <v>42001.25</v>
      </c>
      <c r="O461" s="10">
        <f xml:space="preserve"> (((M461/60)/60)/24)+DATE(1970,1,1)</f>
        <v>42026.25</v>
      </c>
      <c r="P461" s="3" t="b">
        <v>0</v>
      </c>
      <c r="Q461" s="3" t="b">
        <v>0</v>
      </c>
      <c r="R461" s="3" t="s">
        <v>42</v>
      </c>
      <c r="S461" s="7" t="s">
        <v>18404</v>
      </c>
      <c r="T461" s="3" t="s">
        <v>18405</v>
      </c>
    </row>
    <row r="462" spans="1:20" s="3" customFormat="1" x14ac:dyDescent="0.3">
      <c r="A462" s="3">
        <v>460</v>
      </c>
      <c r="B462" s="3" t="s">
        <v>968</v>
      </c>
      <c r="C462" s="3" t="s">
        <v>969</v>
      </c>
      <c r="D462" s="3">
        <v>2400</v>
      </c>
      <c r="E462" s="3">
        <v>4119</v>
      </c>
      <c r="F462" s="14">
        <f>(E462/D462)*100</f>
        <v>171.625</v>
      </c>
      <c r="G462" s="3" t="s">
        <v>20</v>
      </c>
      <c r="H462" s="3">
        <v>50</v>
      </c>
      <c r="I462" s="5">
        <f t="shared" si="7"/>
        <v>82.38</v>
      </c>
      <c r="J462" s="3" t="s">
        <v>21</v>
      </c>
      <c r="K462" s="3" t="s">
        <v>22</v>
      </c>
      <c r="L462" s="3">
        <v>1281330000</v>
      </c>
      <c r="M462" s="3">
        <v>1281589200</v>
      </c>
      <c r="N462" s="11">
        <f xml:space="preserve"> (((L462/60)/60)/24)+DATE(1970,1,1)</f>
        <v>40399.208333333336</v>
      </c>
      <c r="O462" s="10">
        <f xml:space="preserve"> (((M462/60)/60)/24)+DATE(1970,1,1)</f>
        <v>40402.208333333336</v>
      </c>
      <c r="P462" s="3" t="b">
        <v>0</v>
      </c>
      <c r="Q462" s="3" t="b">
        <v>0</v>
      </c>
      <c r="R462" s="3" t="s">
        <v>33</v>
      </c>
      <c r="S462" s="7" t="s">
        <v>18402</v>
      </c>
      <c r="T462" s="3" t="s">
        <v>18403</v>
      </c>
    </row>
    <row r="463" spans="1:20" s="3" customFormat="1" x14ac:dyDescent="0.3">
      <c r="A463" s="3">
        <v>461</v>
      </c>
      <c r="B463" s="3" t="s">
        <v>970</v>
      </c>
      <c r="C463" s="3" t="s">
        <v>971</v>
      </c>
      <c r="D463" s="3">
        <v>98800</v>
      </c>
      <c r="E463" s="3">
        <v>139354</v>
      </c>
      <c r="F463" s="14">
        <f>(E463/D463)*100</f>
        <v>141.04655870445345</v>
      </c>
      <c r="G463" s="3" t="s">
        <v>20</v>
      </c>
      <c r="H463" s="3">
        <v>2080</v>
      </c>
      <c r="I463" s="5">
        <f t="shared" si="7"/>
        <v>66.997115384615384</v>
      </c>
      <c r="J463" s="3" t="s">
        <v>21</v>
      </c>
      <c r="K463" s="3" t="s">
        <v>22</v>
      </c>
      <c r="L463" s="3">
        <v>1398661200</v>
      </c>
      <c r="M463" s="3">
        <v>1400389200</v>
      </c>
      <c r="N463" s="11">
        <f xml:space="preserve"> (((L463/60)/60)/24)+DATE(1970,1,1)</f>
        <v>41757.208333333336</v>
      </c>
      <c r="O463" s="10">
        <f xml:space="preserve"> (((M463/60)/60)/24)+DATE(1970,1,1)</f>
        <v>41777.208333333336</v>
      </c>
      <c r="P463" s="3" t="b">
        <v>0</v>
      </c>
      <c r="Q463" s="3" t="b">
        <v>0</v>
      </c>
      <c r="R463" s="3" t="s">
        <v>53</v>
      </c>
      <c r="S463" s="7" t="s">
        <v>18404</v>
      </c>
      <c r="T463" s="3" t="s">
        <v>18407</v>
      </c>
    </row>
    <row r="464" spans="1:20" s="3" customFormat="1" x14ac:dyDescent="0.3">
      <c r="A464" s="3">
        <v>462</v>
      </c>
      <c r="B464" s="3" t="s">
        <v>972</v>
      </c>
      <c r="C464" s="3" t="s">
        <v>973</v>
      </c>
      <c r="D464" s="3">
        <v>188800</v>
      </c>
      <c r="E464" s="3">
        <v>57734</v>
      </c>
      <c r="F464" s="14">
        <f>(E464/D464)*100</f>
        <v>30.57944915254237</v>
      </c>
      <c r="G464" s="3" t="s">
        <v>14</v>
      </c>
      <c r="H464" s="3">
        <v>535</v>
      </c>
      <c r="I464" s="5">
        <f t="shared" si="7"/>
        <v>107.91401869158878</v>
      </c>
      <c r="J464" s="3" t="s">
        <v>21</v>
      </c>
      <c r="K464" s="3" t="s">
        <v>22</v>
      </c>
      <c r="L464" s="3">
        <v>1359525600</v>
      </c>
      <c r="M464" s="3">
        <v>1362808800</v>
      </c>
      <c r="N464" s="11">
        <f xml:space="preserve"> (((L464/60)/60)/24)+DATE(1970,1,1)</f>
        <v>41304.25</v>
      </c>
      <c r="O464" s="10">
        <f xml:space="preserve"> (((M464/60)/60)/24)+DATE(1970,1,1)</f>
        <v>41342.25</v>
      </c>
      <c r="P464" s="3" t="b">
        <v>0</v>
      </c>
      <c r="Q464" s="3" t="b">
        <v>0</v>
      </c>
      <c r="R464" s="3" t="s">
        <v>292</v>
      </c>
      <c r="S464" s="7" t="s">
        <v>18413</v>
      </c>
      <c r="T464" s="3" t="s">
        <v>18424</v>
      </c>
    </row>
    <row r="465" spans="1:20" s="3" customFormat="1" x14ac:dyDescent="0.3">
      <c r="A465" s="3">
        <v>463</v>
      </c>
      <c r="B465" s="3" t="s">
        <v>974</v>
      </c>
      <c r="C465" s="3" t="s">
        <v>975</v>
      </c>
      <c r="D465" s="3">
        <v>134300</v>
      </c>
      <c r="E465" s="3">
        <v>145265</v>
      </c>
      <c r="F465" s="14">
        <f>(E465/D465)*100</f>
        <v>108.16455696202532</v>
      </c>
      <c r="G465" s="3" t="s">
        <v>20</v>
      </c>
      <c r="H465" s="3">
        <v>2105</v>
      </c>
      <c r="I465" s="5">
        <f t="shared" si="7"/>
        <v>69.009501187648453</v>
      </c>
      <c r="J465" s="3" t="s">
        <v>21</v>
      </c>
      <c r="K465" s="3" t="s">
        <v>22</v>
      </c>
      <c r="L465" s="3">
        <v>1388469600</v>
      </c>
      <c r="M465" s="3">
        <v>1388815200</v>
      </c>
      <c r="N465" s="11">
        <f xml:space="preserve"> (((L465/60)/60)/24)+DATE(1970,1,1)</f>
        <v>41639.25</v>
      </c>
      <c r="O465" s="10">
        <f xml:space="preserve"> (((M465/60)/60)/24)+DATE(1970,1,1)</f>
        <v>41643.25</v>
      </c>
      <c r="P465" s="3" t="b">
        <v>0</v>
      </c>
      <c r="Q465" s="3" t="b">
        <v>0</v>
      </c>
      <c r="R465" s="3" t="s">
        <v>71</v>
      </c>
      <c r="S465" s="7" t="s">
        <v>18404</v>
      </c>
      <c r="T465" s="3" t="s">
        <v>18412</v>
      </c>
    </row>
    <row r="466" spans="1:20" s="3" customFormat="1" x14ac:dyDescent="0.3">
      <c r="A466" s="3">
        <v>464</v>
      </c>
      <c r="B466" s="3" t="s">
        <v>976</v>
      </c>
      <c r="C466" s="3" t="s">
        <v>977</v>
      </c>
      <c r="D466" s="3">
        <v>71200</v>
      </c>
      <c r="E466" s="3">
        <v>95020</v>
      </c>
      <c r="F466" s="14">
        <f>(E466/D466)*100</f>
        <v>133.45505617977528</v>
      </c>
      <c r="G466" s="3" t="s">
        <v>20</v>
      </c>
      <c r="H466" s="3">
        <v>2436</v>
      </c>
      <c r="I466" s="5">
        <f t="shared" si="7"/>
        <v>39.006568144499177</v>
      </c>
      <c r="J466" s="3" t="s">
        <v>21</v>
      </c>
      <c r="K466" s="3" t="s">
        <v>22</v>
      </c>
      <c r="L466" s="3">
        <v>1518328800</v>
      </c>
      <c r="M466" s="3">
        <v>1519538400</v>
      </c>
      <c r="N466" s="11">
        <f xml:space="preserve"> (((L466/60)/60)/24)+DATE(1970,1,1)</f>
        <v>43142.25</v>
      </c>
      <c r="O466" s="10">
        <f xml:space="preserve"> (((M466/60)/60)/24)+DATE(1970,1,1)</f>
        <v>43156.25</v>
      </c>
      <c r="P466" s="3" t="b">
        <v>0</v>
      </c>
      <c r="Q466" s="3" t="b">
        <v>0</v>
      </c>
      <c r="R466" s="3" t="s">
        <v>33</v>
      </c>
      <c r="S466" s="7" t="s">
        <v>18402</v>
      </c>
      <c r="T466" s="3" t="s">
        <v>18403</v>
      </c>
    </row>
    <row r="467" spans="1:20" s="3" customFormat="1" x14ac:dyDescent="0.3">
      <c r="A467" s="3">
        <v>465</v>
      </c>
      <c r="B467" s="3" t="s">
        <v>978</v>
      </c>
      <c r="C467" s="3" t="s">
        <v>979</v>
      </c>
      <c r="D467" s="3">
        <v>4700</v>
      </c>
      <c r="E467" s="3">
        <v>8829</v>
      </c>
      <c r="F467" s="14">
        <f>(E467/D467)*100</f>
        <v>187.85106382978722</v>
      </c>
      <c r="G467" s="3" t="s">
        <v>20</v>
      </c>
      <c r="H467" s="3">
        <v>80</v>
      </c>
      <c r="I467" s="5">
        <f t="shared" si="7"/>
        <v>110.3625</v>
      </c>
      <c r="J467" s="3" t="s">
        <v>21</v>
      </c>
      <c r="K467" s="3" t="s">
        <v>22</v>
      </c>
      <c r="L467" s="3">
        <v>1517032800</v>
      </c>
      <c r="M467" s="3">
        <v>1517810400</v>
      </c>
      <c r="N467" s="11">
        <f xml:space="preserve"> (((L467/60)/60)/24)+DATE(1970,1,1)</f>
        <v>43127.25</v>
      </c>
      <c r="O467" s="10">
        <f xml:space="preserve"> (((M467/60)/60)/24)+DATE(1970,1,1)</f>
        <v>43136.25</v>
      </c>
      <c r="P467" s="3" t="b">
        <v>0</v>
      </c>
      <c r="Q467" s="3" t="b">
        <v>0</v>
      </c>
      <c r="R467" s="3" t="s">
        <v>206</v>
      </c>
      <c r="S467" s="7" t="s">
        <v>18410</v>
      </c>
      <c r="T467" s="3" t="s">
        <v>18422</v>
      </c>
    </row>
    <row r="468" spans="1:20" s="3" customFormat="1" x14ac:dyDescent="0.3">
      <c r="A468" s="3">
        <v>466</v>
      </c>
      <c r="B468" s="3" t="s">
        <v>980</v>
      </c>
      <c r="C468" s="3" t="s">
        <v>981</v>
      </c>
      <c r="D468" s="3">
        <v>1200</v>
      </c>
      <c r="E468" s="3">
        <v>3984</v>
      </c>
      <c r="F468" s="14">
        <f>(E468/D468)*100</f>
        <v>332</v>
      </c>
      <c r="G468" s="3" t="s">
        <v>20</v>
      </c>
      <c r="H468" s="3">
        <v>42</v>
      </c>
      <c r="I468" s="5">
        <f t="shared" si="7"/>
        <v>94.857142857142861</v>
      </c>
      <c r="J468" s="3" t="s">
        <v>21</v>
      </c>
      <c r="K468" s="3" t="s">
        <v>22</v>
      </c>
      <c r="L468" s="3">
        <v>1368594000</v>
      </c>
      <c r="M468" s="3">
        <v>1370581200</v>
      </c>
      <c r="N468" s="11">
        <f xml:space="preserve"> (((L468/60)/60)/24)+DATE(1970,1,1)</f>
        <v>41409.208333333336</v>
      </c>
      <c r="O468" s="10">
        <f xml:space="preserve"> (((M468/60)/60)/24)+DATE(1970,1,1)</f>
        <v>41432.208333333336</v>
      </c>
      <c r="P468" s="3" t="b">
        <v>0</v>
      </c>
      <c r="Q468" s="3" t="b">
        <v>1</v>
      </c>
      <c r="R468" s="3" t="s">
        <v>65</v>
      </c>
      <c r="S468" s="7" t="s">
        <v>18400</v>
      </c>
      <c r="T468" s="3" t="s">
        <v>18409</v>
      </c>
    </row>
    <row r="469" spans="1:20" s="3" customFormat="1" x14ac:dyDescent="0.3">
      <c r="A469" s="3">
        <v>467</v>
      </c>
      <c r="B469" s="3" t="s">
        <v>982</v>
      </c>
      <c r="C469" s="3" t="s">
        <v>983</v>
      </c>
      <c r="D469" s="3">
        <v>1400</v>
      </c>
      <c r="E469" s="3">
        <v>8053</v>
      </c>
      <c r="F469" s="14">
        <f>(E469/D469)*100</f>
        <v>575.21428571428578</v>
      </c>
      <c r="G469" s="3" t="s">
        <v>20</v>
      </c>
      <c r="H469" s="3">
        <v>139</v>
      </c>
      <c r="I469" s="5">
        <f t="shared" si="7"/>
        <v>57.935251798561154</v>
      </c>
      <c r="J469" s="3" t="s">
        <v>15</v>
      </c>
      <c r="K469" s="3" t="s">
        <v>16</v>
      </c>
      <c r="L469" s="3">
        <v>1448258400</v>
      </c>
      <c r="M469" s="3">
        <v>1448863200</v>
      </c>
      <c r="N469" s="11">
        <f xml:space="preserve"> (((L469/60)/60)/24)+DATE(1970,1,1)</f>
        <v>42331.25</v>
      </c>
      <c r="O469" s="10">
        <f xml:space="preserve"> (((M469/60)/60)/24)+DATE(1970,1,1)</f>
        <v>42338.25</v>
      </c>
      <c r="P469" s="3" t="b">
        <v>0</v>
      </c>
      <c r="Q469" s="3" t="b">
        <v>1</v>
      </c>
      <c r="R469" s="3" t="s">
        <v>28</v>
      </c>
      <c r="S469" s="7" t="s">
        <v>18400</v>
      </c>
      <c r="T469" s="3" t="s">
        <v>18401</v>
      </c>
    </row>
    <row r="470" spans="1:20" s="3" customFormat="1" x14ac:dyDescent="0.3">
      <c r="A470" s="3">
        <v>468</v>
      </c>
      <c r="B470" s="3" t="s">
        <v>984</v>
      </c>
      <c r="C470" s="3" t="s">
        <v>985</v>
      </c>
      <c r="D470" s="3">
        <v>4000</v>
      </c>
      <c r="E470" s="3">
        <v>1620</v>
      </c>
      <c r="F470" s="14">
        <f>(E470/D470)*100</f>
        <v>40.5</v>
      </c>
      <c r="G470" s="3" t="s">
        <v>14</v>
      </c>
      <c r="H470" s="3">
        <v>16</v>
      </c>
      <c r="I470" s="5">
        <f t="shared" si="7"/>
        <v>101.25</v>
      </c>
      <c r="J470" s="3" t="s">
        <v>21</v>
      </c>
      <c r="K470" s="3" t="s">
        <v>22</v>
      </c>
      <c r="L470" s="3">
        <v>1555218000</v>
      </c>
      <c r="M470" s="3">
        <v>1556600400</v>
      </c>
      <c r="N470" s="11">
        <f xml:space="preserve"> (((L470/60)/60)/24)+DATE(1970,1,1)</f>
        <v>43569.208333333328</v>
      </c>
      <c r="O470" s="10">
        <f xml:space="preserve"> (((M470/60)/60)/24)+DATE(1970,1,1)</f>
        <v>43585.208333333328</v>
      </c>
      <c r="P470" s="3" t="b">
        <v>0</v>
      </c>
      <c r="Q470" s="3" t="b">
        <v>0</v>
      </c>
      <c r="R470" s="3" t="s">
        <v>33</v>
      </c>
      <c r="S470" s="7" t="s">
        <v>18402</v>
      </c>
      <c r="T470" s="3" t="s">
        <v>18403</v>
      </c>
    </row>
    <row r="471" spans="1:20" s="3" customFormat="1" x14ac:dyDescent="0.3">
      <c r="A471" s="3">
        <v>469</v>
      </c>
      <c r="B471" s="3" t="s">
        <v>986</v>
      </c>
      <c r="C471" s="3" t="s">
        <v>987</v>
      </c>
      <c r="D471" s="3">
        <v>5600</v>
      </c>
      <c r="E471" s="3">
        <v>10328</v>
      </c>
      <c r="F471" s="14">
        <f>(E471/D471)*100</f>
        <v>184.42857142857144</v>
      </c>
      <c r="G471" s="3" t="s">
        <v>20</v>
      </c>
      <c r="H471" s="3">
        <v>159</v>
      </c>
      <c r="I471" s="5">
        <f t="shared" si="7"/>
        <v>64.95597484276729</v>
      </c>
      <c r="J471" s="3" t="s">
        <v>21</v>
      </c>
      <c r="K471" s="3" t="s">
        <v>22</v>
      </c>
      <c r="L471" s="3">
        <v>1431925200</v>
      </c>
      <c r="M471" s="3">
        <v>1432098000</v>
      </c>
      <c r="N471" s="11">
        <f xml:space="preserve"> (((L471/60)/60)/24)+DATE(1970,1,1)</f>
        <v>42142.208333333328</v>
      </c>
      <c r="O471" s="10">
        <f xml:space="preserve"> (((M471/60)/60)/24)+DATE(1970,1,1)</f>
        <v>42144.208333333328</v>
      </c>
      <c r="P471" s="3" t="b">
        <v>0</v>
      </c>
      <c r="Q471" s="3" t="b">
        <v>0</v>
      </c>
      <c r="R471" s="3" t="s">
        <v>53</v>
      </c>
      <c r="S471" s="7" t="s">
        <v>18404</v>
      </c>
      <c r="T471" s="3" t="s">
        <v>18407</v>
      </c>
    </row>
    <row r="472" spans="1:20" s="3" customFormat="1" x14ac:dyDescent="0.3">
      <c r="A472" s="3">
        <v>470</v>
      </c>
      <c r="B472" s="3" t="s">
        <v>988</v>
      </c>
      <c r="C472" s="3" t="s">
        <v>989</v>
      </c>
      <c r="D472" s="3">
        <v>3600</v>
      </c>
      <c r="E472" s="3">
        <v>10289</v>
      </c>
      <c r="F472" s="14">
        <f>(E472/D472)*100</f>
        <v>285.80555555555554</v>
      </c>
      <c r="G472" s="3" t="s">
        <v>20</v>
      </c>
      <c r="H472" s="3">
        <v>381</v>
      </c>
      <c r="I472" s="5">
        <f t="shared" si="7"/>
        <v>27.00524934383202</v>
      </c>
      <c r="J472" s="3" t="s">
        <v>21</v>
      </c>
      <c r="K472" s="3" t="s">
        <v>22</v>
      </c>
      <c r="L472" s="3">
        <v>1481522400</v>
      </c>
      <c r="M472" s="3">
        <v>1482127200</v>
      </c>
      <c r="N472" s="11">
        <f xml:space="preserve"> (((L472/60)/60)/24)+DATE(1970,1,1)</f>
        <v>42716.25</v>
      </c>
      <c r="O472" s="10">
        <f xml:space="preserve"> (((M472/60)/60)/24)+DATE(1970,1,1)</f>
        <v>42723.25</v>
      </c>
      <c r="P472" s="3" t="b">
        <v>0</v>
      </c>
      <c r="Q472" s="3" t="b">
        <v>0</v>
      </c>
      <c r="R472" s="3" t="s">
        <v>65</v>
      </c>
      <c r="S472" s="7" t="s">
        <v>18400</v>
      </c>
      <c r="T472" s="3" t="s">
        <v>18409</v>
      </c>
    </row>
    <row r="473" spans="1:20" s="3" customFormat="1" x14ac:dyDescent="0.3">
      <c r="A473" s="3">
        <v>471</v>
      </c>
      <c r="B473" s="3" t="s">
        <v>446</v>
      </c>
      <c r="C473" s="3" t="s">
        <v>990</v>
      </c>
      <c r="D473" s="3">
        <v>3100</v>
      </c>
      <c r="E473" s="3">
        <v>9889</v>
      </c>
      <c r="F473" s="14">
        <f>(E473/D473)*100</f>
        <v>319</v>
      </c>
      <c r="G473" s="3" t="s">
        <v>20</v>
      </c>
      <c r="H473" s="3">
        <v>194</v>
      </c>
      <c r="I473" s="5">
        <f t="shared" si="7"/>
        <v>50.97422680412371</v>
      </c>
      <c r="J473" s="3" t="s">
        <v>40</v>
      </c>
      <c r="K473" s="3" t="s">
        <v>41</v>
      </c>
      <c r="L473" s="3">
        <v>1335934800</v>
      </c>
      <c r="M473" s="3">
        <v>1335934800</v>
      </c>
      <c r="N473" s="11">
        <f xml:space="preserve"> (((L473/60)/60)/24)+DATE(1970,1,1)</f>
        <v>41031.208333333336</v>
      </c>
      <c r="O473" s="10">
        <f xml:space="preserve"> (((M473/60)/60)/24)+DATE(1970,1,1)</f>
        <v>41031.208333333336</v>
      </c>
      <c r="P473" s="3" t="b">
        <v>0</v>
      </c>
      <c r="Q473" s="3" t="b">
        <v>1</v>
      </c>
      <c r="R473" s="3" t="s">
        <v>17</v>
      </c>
      <c r="S473" s="7" t="s">
        <v>18396</v>
      </c>
      <c r="T473" s="3" t="s">
        <v>18397</v>
      </c>
    </row>
    <row r="474" spans="1:20" s="3" customFormat="1" x14ac:dyDescent="0.3">
      <c r="A474" s="3">
        <v>472</v>
      </c>
      <c r="B474" s="3" t="s">
        <v>991</v>
      </c>
      <c r="C474" s="3" t="s">
        <v>992</v>
      </c>
      <c r="D474" s="3">
        <v>153800</v>
      </c>
      <c r="E474" s="3">
        <v>60342</v>
      </c>
      <c r="F474" s="14">
        <f>(E474/D474)*100</f>
        <v>39.234070221066318</v>
      </c>
      <c r="G474" s="3" t="s">
        <v>14</v>
      </c>
      <c r="H474" s="3">
        <v>575</v>
      </c>
      <c r="I474" s="5">
        <f t="shared" si="7"/>
        <v>104.94260869565217</v>
      </c>
      <c r="J474" s="3" t="s">
        <v>21</v>
      </c>
      <c r="K474" s="3" t="s">
        <v>22</v>
      </c>
      <c r="L474" s="3">
        <v>1552280400</v>
      </c>
      <c r="M474" s="3">
        <v>1556946000</v>
      </c>
      <c r="N474" s="11">
        <f xml:space="preserve"> (((L474/60)/60)/24)+DATE(1970,1,1)</f>
        <v>43535.208333333328</v>
      </c>
      <c r="O474" s="10">
        <f xml:space="preserve"> (((M474/60)/60)/24)+DATE(1970,1,1)</f>
        <v>43589.208333333328</v>
      </c>
      <c r="P474" s="3" t="b">
        <v>0</v>
      </c>
      <c r="Q474" s="3" t="b">
        <v>0</v>
      </c>
      <c r="R474" s="3" t="s">
        <v>23</v>
      </c>
      <c r="S474" s="7" t="s">
        <v>18398</v>
      </c>
      <c r="T474" s="3" t="s">
        <v>18399</v>
      </c>
    </row>
    <row r="475" spans="1:20" s="3" customFormat="1" x14ac:dyDescent="0.3">
      <c r="A475" s="3">
        <v>473</v>
      </c>
      <c r="B475" s="3" t="s">
        <v>993</v>
      </c>
      <c r="C475" s="3" t="s">
        <v>994</v>
      </c>
      <c r="D475" s="3">
        <v>5000</v>
      </c>
      <c r="E475" s="3">
        <v>8907</v>
      </c>
      <c r="F475" s="14">
        <f>(E475/D475)*100</f>
        <v>178.14000000000001</v>
      </c>
      <c r="G475" s="3" t="s">
        <v>20</v>
      </c>
      <c r="H475" s="3">
        <v>106</v>
      </c>
      <c r="I475" s="5">
        <f t="shared" si="7"/>
        <v>84.028301886792448</v>
      </c>
      <c r="J475" s="3" t="s">
        <v>21</v>
      </c>
      <c r="K475" s="3" t="s">
        <v>22</v>
      </c>
      <c r="L475" s="3">
        <v>1529989200</v>
      </c>
      <c r="M475" s="3">
        <v>1530075600</v>
      </c>
      <c r="N475" s="11">
        <f xml:space="preserve"> (((L475/60)/60)/24)+DATE(1970,1,1)</f>
        <v>43277.208333333328</v>
      </c>
      <c r="O475" s="10">
        <f xml:space="preserve"> (((M475/60)/60)/24)+DATE(1970,1,1)</f>
        <v>43278.208333333328</v>
      </c>
      <c r="P475" s="3" t="b">
        <v>0</v>
      </c>
      <c r="Q475" s="3" t="b">
        <v>0</v>
      </c>
      <c r="R475" s="3" t="s">
        <v>50</v>
      </c>
      <c r="S475" s="7" t="s">
        <v>18398</v>
      </c>
      <c r="T475" s="3" t="s">
        <v>18406</v>
      </c>
    </row>
    <row r="476" spans="1:20" s="3" customFormat="1" x14ac:dyDescent="0.3">
      <c r="A476" s="3">
        <v>474</v>
      </c>
      <c r="B476" s="3" t="s">
        <v>995</v>
      </c>
      <c r="C476" s="3" t="s">
        <v>996</v>
      </c>
      <c r="D476" s="3">
        <v>4000</v>
      </c>
      <c r="E476" s="3">
        <v>14606</v>
      </c>
      <c r="F476" s="14">
        <f>(E476/D476)*100</f>
        <v>365.15</v>
      </c>
      <c r="G476" s="3" t="s">
        <v>20</v>
      </c>
      <c r="H476" s="3">
        <v>142</v>
      </c>
      <c r="I476" s="5">
        <f t="shared" si="7"/>
        <v>102.85915492957747</v>
      </c>
      <c r="J476" s="3" t="s">
        <v>21</v>
      </c>
      <c r="K476" s="3" t="s">
        <v>22</v>
      </c>
      <c r="L476" s="3">
        <v>1418709600</v>
      </c>
      <c r="M476" s="3">
        <v>1418796000</v>
      </c>
      <c r="N476" s="11">
        <f xml:space="preserve"> (((L476/60)/60)/24)+DATE(1970,1,1)</f>
        <v>41989.25</v>
      </c>
      <c r="O476" s="10">
        <f xml:space="preserve"> (((M476/60)/60)/24)+DATE(1970,1,1)</f>
        <v>41990.25</v>
      </c>
      <c r="P476" s="3" t="b">
        <v>0</v>
      </c>
      <c r="Q476" s="3" t="b">
        <v>0</v>
      </c>
      <c r="R476" s="3" t="s">
        <v>269</v>
      </c>
      <c r="S476" s="7" t="s">
        <v>18404</v>
      </c>
      <c r="T476" s="3" t="s">
        <v>18423</v>
      </c>
    </row>
    <row r="477" spans="1:20" s="3" customFormat="1" x14ac:dyDescent="0.3">
      <c r="A477" s="3">
        <v>475</v>
      </c>
      <c r="B477" s="3" t="s">
        <v>997</v>
      </c>
      <c r="C477" s="3" t="s">
        <v>998</v>
      </c>
      <c r="D477" s="3">
        <v>7400</v>
      </c>
      <c r="E477" s="3">
        <v>8432</v>
      </c>
      <c r="F477" s="14">
        <f>(E477/D477)*100</f>
        <v>113.94594594594594</v>
      </c>
      <c r="G477" s="3" t="s">
        <v>20</v>
      </c>
      <c r="H477" s="3">
        <v>211</v>
      </c>
      <c r="I477" s="5">
        <f t="shared" si="7"/>
        <v>39.962085308056871</v>
      </c>
      <c r="J477" s="3" t="s">
        <v>21</v>
      </c>
      <c r="K477" s="3" t="s">
        <v>22</v>
      </c>
      <c r="L477" s="3">
        <v>1372136400</v>
      </c>
      <c r="M477" s="3">
        <v>1372482000</v>
      </c>
      <c r="N477" s="11">
        <f xml:space="preserve"> (((L477/60)/60)/24)+DATE(1970,1,1)</f>
        <v>41450.208333333336</v>
      </c>
      <c r="O477" s="10">
        <f xml:space="preserve"> (((M477/60)/60)/24)+DATE(1970,1,1)</f>
        <v>41454.208333333336</v>
      </c>
      <c r="P477" s="3" t="b">
        <v>0</v>
      </c>
      <c r="Q477" s="3" t="b">
        <v>1</v>
      </c>
      <c r="R477" s="3" t="s">
        <v>206</v>
      </c>
      <c r="S477" s="7" t="s">
        <v>18410</v>
      </c>
      <c r="T477" s="3" t="s">
        <v>18422</v>
      </c>
    </row>
    <row r="478" spans="1:20" s="3" customFormat="1" x14ac:dyDescent="0.3">
      <c r="A478" s="3">
        <v>476</v>
      </c>
      <c r="B478" s="3" t="s">
        <v>999</v>
      </c>
      <c r="C478" s="3" t="s">
        <v>1000</v>
      </c>
      <c r="D478" s="3">
        <v>191500</v>
      </c>
      <c r="E478" s="3">
        <v>57122</v>
      </c>
      <c r="F478" s="14">
        <f>(E478/D478)*100</f>
        <v>29.828720626631856</v>
      </c>
      <c r="G478" s="3" t="s">
        <v>14</v>
      </c>
      <c r="H478" s="3">
        <v>1120</v>
      </c>
      <c r="I478" s="5">
        <f t="shared" si="7"/>
        <v>51.001785714285717</v>
      </c>
      <c r="J478" s="3" t="s">
        <v>21</v>
      </c>
      <c r="K478" s="3" t="s">
        <v>22</v>
      </c>
      <c r="L478" s="3">
        <v>1533877200</v>
      </c>
      <c r="M478" s="3">
        <v>1534395600</v>
      </c>
      <c r="N478" s="11">
        <f xml:space="preserve"> (((L478/60)/60)/24)+DATE(1970,1,1)</f>
        <v>43322.208333333328</v>
      </c>
      <c r="O478" s="10">
        <f xml:space="preserve"> (((M478/60)/60)/24)+DATE(1970,1,1)</f>
        <v>43328.208333333328</v>
      </c>
      <c r="P478" s="3" t="b">
        <v>0</v>
      </c>
      <c r="Q478" s="3" t="b">
        <v>0</v>
      </c>
      <c r="R478" s="3" t="s">
        <v>119</v>
      </c>
      <c r="S478" s="7" t="s">
        <v>18410</v>
      </c>
      <c r="T478" s="3" t="s">
        <v>18416</v>
      </c>
    </row>
    <row r="479" spans="1:20" s="3" customFormat="1" x14ac:dyDescent="0.3">
      <c r="A479" s="3">
        <v>477</v>
      </c>
      <c r="B479" s="3" t="s">
        <v>1001</v>
      </c>
      <c r="C479" s="3" t="s">
        <v>1002</v>
      </c>
      <c r="D479" s="3">
        <v>8500</v>
      </c>
      <c r="E479" s="3">
        <v>4613</v>
      </c>
      <c r="F479" s="14">
        <f>(E479/D479)*100</f>
        <v>54.270588235294113</v>
      </c>
      <c r="G479" s="3" t="s">
        <v>14</v>
      </c>
      <c r="H479" s="3">
        <v>113</v>
      </c>
      <c r="I479" s="5">
        <f t="shared" si="7"/>
        <v>40.823008849557525</v>
      </c>
      <c r="J479" s="3" t="s">
        <v>21</v>
      </c>
      <c r="K479" s="3" t="s">
        <v>22</v>
      </c>
      <c r="L479" s="3">
        <v>1309064400</v>
      </c>
      <c r="M479" s="3">
        <v>1311397200</v>
      </c>
      <c r="N479" s="11">
        <f xml:space="preserve"> (((L479/60)/60)/24)+DATE(1970,1,1)</f>
        <v>40720.208333333336</v>
      </c>
      <c r="O479" s="10">
        <f xml:space="preserve"> (((M479/60)/60)/24)+DATE(1970,1,1)</f>
        <v>40747.208333333336</v>
      </c>
      <c r="P479" s="3" t="b">
        <v>0</v>
      </c>
      <c r="Q479" s="3" t="b">
        <v>0</v>
      </c>
      <c r="R479" s="3" t="s">
        <v>474</v>
      </c>
      <c r="S479" s="7" t="s">
        <v>18404</v>
      </c>
      <c r="T479" s="3" t="s">
        <v>18426</v>
      </c>
    </row>
    <row r="480" spans="1:20" s="3" customFormat="1" x14ac:dyDescent="0.3">
      <c r="A480" s="3">
        <v>478</v>
      </c>
      <c r="B480" s="3" t="s">
        <v>1003</v>
      </c>
      <c r="C480" s="3" t="s">
        <v>1004</v>
      </c>
      <c r="D480" s="3">
        <v>68800</v>
      </c>
      <c r="E480" s="3">
        <v>162603</v>
      </c>
      <c r="F480" s="14">
        <f>(E480/D480)*100</f>
        <v>236.34156976744185</v>
      </c>
      <c r="G480" s="3" t="s">
        <v>20</v>
      </c>
      <c r="H480" s="3">
        <v>2756</v>
      </c>
      <c r="I480" s="5">
        <f t="shared" si="7"/>
        <v>58.999637155297535</v>
      </c>
      <c r="J480" s="3" t="s">
        <v>21</v>
      </c>
      <c r="K480" s="3" t="s">
        <v>22</v>
      </c>
      <c r="L480" s="3">
        <v>1425877200</v>
      </c>
      <c r="M480" s="3">
        <v>1426914000</v>
      </c>
      <c r="N480" s="11">
        <f xml:space="preserve"> (((L480/60)/60)/24)+DATE(1970,1,1)</f>
        <v>42072.208333333328</v>
      </c>
      <c r="O480" s="10">
        <f xml:space="preserve"> (((M480/60)/60)/24)+DATE(1970,1,1)</f>
        <v>42084.208333333328</v>
      </c>
      <c r="P480" s="3" t="b">
        <v>0</v>
      </c>
      <c r="Q480" s="3" t="b">
        <v>0</v>
      </c>
      <c r="R480" s="3" t="s">
        <v>65</v>
      </c>
      <c r="S480" s="7" t="s">
        <v>18400</v>
      </c>
      <c r="T480" s="3" t="s">
        <v>18409</v>
      </c>
    </row>
    <row r="481" spans="1:20" s="3" customFormat="1" x14ac:dyDescent="0.3">
      <c r="A481" s="3">
        <v>479</v>
      </c>
      <c r="B481" s="3" t="s">
        <v>1005</v>
      </c>
      <c r="C481" s="3" t="s">
        <v>1006</v>
      </c>
      <c r="D481" s="3">
        <v>2400</v>
      </c>
      <c r="E481" s="3">
        <v>12310</v>
      </c>
      <c r="F481" s="14">
        <f>(E481/D481)*100</f>
        <v>512.91666666666663</v>
      </c>
      <c r="G481" s="3" t="s">
        <v>20</v>
      </c>
      <c r="H481" s="3">
        <v>173</v>
      </c>
      <c r="I481" s="5">
        <f t="shared" si="7"/>
        <v>71.156069364161851</v>
      </c>
      <c r="J481" s="3" t="s">
        <v>40</v>
      </c>
      <c r="K481" s="3" t="s">
        <v>41</v>
      </c>
      <c r="L481" s="3">
        <v>1501304400</v>
      </c>
      <c r="M481" s="3">
        <v>1501477200</v>
      </c>
      <c r="N481" s="11">
        <f xml:space="preserve"> (((L481/60)/60)/24)+DATE(1970,1,1)</f>
        <v>42945.208333333328</v>
      </c>
      <c r="O481" s="10">
        <f xml:space="preserve"> (((M481/60)/60)/24)+DATE(1970,1,1)</f>
        <v>42947.208333333328</v>
      </c>
      <c r="P481" s="3" t="b">
        <v>0</v>
      </c>
      <c r="Q481" s="3" t="b">
        <v>0</v>
      </c>
      <c r="R481" s="3" t="s">
        <v>17</v>
      </c>
      <c r="S481" s="7" t="s">
        <v>18396</v>
      </c>
      <c r="T481" s="3" t="s">
        <v>18397</v>
      </c>
    </row>
    <row r="482" spans="1:20" s="3" customFormat="1" x14ac:dyDescent="0.3">
      <c r="A482" s="3">
        <v>480</v>
      </c>
      <c r="B482" s="3" t="s">
        <v>1007</v>
      </c>
      <c r="C482" s="3" t="s">
        <v>1008</v>
      </c>
      <c r="D482" s="3">
        <v>8600</v>
      </c>
      <c r="E482" s="3">
        <v>8656</v>
      </c>
      <c r="F482" s="14">
        <f>(E482/D482)*100</f>
        <v>100.65116279069768</v>
      </c>
      <c r="G482" s="3" t="s">
        <v>20</v>
      </c>
      <c r="H482" s="3">
        <v>87</v>
      </c>
      <c r="I482" s="5">
        <f t="shared" si="7"/>
        <v>99.494252873563212</v>
      </c>
      <c r="J482" s="3" t="s">
        <v>21</v>
      </c>
      <c r="K482" s="3" t="s">
        <v>22</v>
      </c>
      <c r="L482" s="3">
        <v>1268287200</v>
      </c>
      <c r="M482" s="3">
        <v>1269061200</v>
      </c>
      <c r="N482" s="11">
        <f xml:space="preserve"> (((L482/60)/60)/24)+DATE(1970,1,1)</f>
        <v>40248.25</v>
      </c>
      <c r="O482" s="10">
        <f xml:space="preserve"> (((M482/60)/60)/24)+DATE(1970,1,1)</f>
        <v>40257.208333333336</v>
      </c>
      <c r="P482" s="3" t="b">
        <v>0</v>
      </c>
      <c r="Q482" s="3" t="b">
        <v>1</v>
      </c>
      <c r="R482" s="3" t="s">
        <v>122</v>
      </c>
      <c r="S482" s="7" t="s">
        <v>18417</v>
      </c>
      <c r="T482" s="3" t="s">
        <v>18418</v>
      </c>
    </row>
    <row r="483" spans="1:20" s="3" customFormat="1" x14ac:dyDescent="0.3">
      <c r="A483" s="3">
        <v>481</v>
      </c>
      <c r="B483" s="3" t="s">
        <v>1009</v>
      </c>
      <c r="C483" s="3" t="s">
        <v>1010</v>
      </c>
      <c r="D483" s="3">
        <v>196600</v>
      </c>
      <c r="E483" s="3">
        <v>159931</v>
      </c>
      <c r="F483" s="14">
        <f>(E483/D483)*100</f>
        <v>81.348423194303152</v>
      </c>
      <c r="G483" s="3" t="s">
        <v>14</v>
      </c>
      <c r="H483" s="3">
        <v>1538</v>
      </c>
      <c r="I483" s="5">
        <f t="shared" si="7"/>
        <v>103.98634590377114</v>
      </c>
      <c r="J483" s="3" t="s">
        <v>21</v>
      </c>
      <c r="K483" s="3" t="s">
        <v>22</v>
      </c>
      <c r="L483" s="3">
        <v>1412139600</v>
      </c>
      <c r="M483" s="3">
        <v>1415772000</v>
      </c>
      <c r="N483" s="11">
        <f xml:space="preserve"> (((L483/60)/60)/24)+DATE(1970,1,1)</f>
        <v>41913.208333333336</v>
      </c>
      <c r="O483" s="10">
        <f xml:space="preserve"> (((M483/60)/60)/24)+DATE(1970,1,1)</f>
        <v>41955.25</v>
      </c>
      <c r="P483" s="3" t="b">
        <v>0</v>
      </c>
      <c r="Q483" s="3" t="b">
        <v>1</v>
      </c>
      <c r="R483" s="3" t="s">
        <v>33</v>
      </c>
      <c r="S483" s="7" t="s">
        <v>18402</v>
      </c>
      <c r="T483" s="3" t="s">
        <v>18403</v>
      </c>
    </row>
    <row r="484" spans="1:20" s="3" customFormat="1" x14ac:dyDescent="0.3">
      <c r="A484" s="3">
        <v>482</v>
      </c>
      <c r="B484" s="3" t="s">
        <v>1011</v>
      </c>
      <c r="C484" s="3" t="s">
        <v>1012</v>
      </c>
      <c r="D484" s="3">
        <v>4200</v>
      </c>
      <c r="E484" s="3">
        <v>689</v>
      </c>
      <c r="F484" s="14">
        <f>(E484/D484)*100</f>
        <v>16.404761904761905</v>
      </c>
      <c r="G484" s="3" t="s">
        <v>14</v>
      </c>
      <c r="H484" s="3">
        <v>9</v>
      </c>
      <c r="I484" s="5">
        <f t="shared" si="7"/>
        <v>76.555555555555557</v>
      </c>
      <c r="J484" s="3" t="s">
        <v>21</v>
      </c>
      <c r="K484" s="3" t="s">
        <v>22</v>
      </c>
      <c r="L484" s="3">
        <v>1330063200</v>
      </c>
      <c r="M484" s="3">
        <v>1331013600</v>
      </c>
      <c r="N484" s="11">
        <f xml:space="preserve"> (((L484/60)/60)/24)+DATE(1970,1,1)</f>
        <v>40963.25</v>
      </c>
      <c r="O484" s="10">
        <f xml:space="preserve"> (((M484/60)/60)/24)+DATE(1970,1,1)</f>
        <v>40974.25</v>
      </c>
      <c r="P484" s="3" t="b">
        <v>0</v>
      </c>
      <c r="Q484" s="3" t="b">
        <v>1</v>
      </c>
      <c r="R484" s="3" t="s">
        <v>119</v>
      </c>
      <c r="S484" s="7" t="s">
        <v>18410</v>
      </c>
      <c r="T484" s="3" t="s">
        <v>18416</v>
      </c>
    </row>
    <row r="485" spans="1:20" s="3" customFormat="1" x14ac:dyDescent="0.3">
      <c r="A485" s="3">
        <v>483</v>
      </c>
      <c r="B485" s="3" t="s">
        <v>1013</v>
      </c>
      <c r="C485" s="3" t="s">
        <v>1014</v>
      </c>
      <c r="D485" s="3">
        <v>91400</v>
      </c>
      <c r="E485" s="3">
        <v>48236</v>
      </c>
      <c r="F485" s="14">
        <f>(E485/D485)*100</f>
        <v>52.774617067833695</v>
      </c>
      <c r="G485" s="3" t="s">
        <v>14</v>
      </c>
      <c r="H485" s="3">
        <v>554</v>
      </c>
      <c r="I485" s="5">
        <f t="shared" si="7"/>
        <v>87.068592057761734</v>
      </c>
      <c r="J485" s="3" t="s">
        <v>21</v>
      </c>
      <c r="K485" s="3" t="s">
        <v>22</v>
      </c>
      <c r="L485" s="3">
        <v>1576130400</v>
      </c>
      <c r="M485" s="3">
        <v>1576735200</v>
      </c>
      <c r="N485" s="11">
        <f xml:space="preserve"> (((L485/60)/60)/24)+DATE(1970,1,1)</f>
        <v>43811.25</v>
      </c>
      <c r="O485" s="10">
        <f xml:space="preserve"> (((M485/60)/60)/24)+DATE(1970,1,1)</f>
        <v>43818.25</v>
      </c>
      <c r="P485" s="3" t="b">
        <v>0</v>
      </c>
      <c r="Q485" s="3" t="b">
        <v>0</v>
      </c>
      <c r="R485" s="3" t="s">
        <v>33</v>
      </c>
      <c r="S485" s="7" t="s">
        <v>18402</v>
      </c>
      <c r="T485" s="3" t="s">
        <v>18403</v>
      </c>
    </row>
    <row r="486" spans="1:20" s="3" customFormat="1" x14ac:dyDescent="0.3">
      <c r="A486" s="3">
        <v>484</v>
      </c>
      <c r="B486" s="3" t="s">
        <v>1015</v>
      </c>
      <c r="C486" s="3" t="s">
        <v>1016</v>
      </c>
      <c r="D486" s="3">
        <v>29600</v>
      </c>
      <c r="E486" s="3">
        <v>77021</v>
      </c>
      <c r="F486" s="14">
        <f>(E486/D486)*100</f>
        <v>260.20608108108109</v>
      </c>
      <c r="G486" s="3" t="s">
        <v>20</v>
      </c>
      <c r="H486" s="3">
        <v>1572</v>
      </c>
      <c r="I486" s="5">
        <f t="shared" si="7"/>
        <v>48.99554707379135</v>
      </c>
      <c r="J486" s="3" t="s">
        <v>40</v>
      </c>
      <c r="K486" s="3" t="s">
        <v>41</v>
      </c>
      <c r="L486" s="3">
        <v>1407128400</v>
      </c>
      <c r="M486" s="3">
        <v>1411362000</v>
      </c>
      <c r="N486" s="11">
        <f xml:space="preserve"> (((L486/60)/60)/24)+DATE(1970,1,1)</f>
        <v>41855.208333333336</v>
      </c>
      <c r="O486" s="10">
        <f xml:space="preserve"> (((M486/60)/60)/24)+DATE(1970,1,1)</f>
        <v>41904.208333333336</v>
      </c>
      <c r="P486" s="3" t="b">
        <v>0</v>
      </c>
      <c r="Q486" s="3" t="b">
        <v>1</v>
      </c>
      <c r="R486" s="3" t="s">
        <v>17</v>
      </c>
      <c r="S486" s="7" t="s">
        <v>18396</v>
      </c>
      <c r="T486" s="3" t="s">
        <v>18397</v>
      </c>
    </row>
    <row r="487" spans="1:20" s="3" customFormat="1" x14ac:dyDescent="0.3">
      <c r="A487" s="3">
        <v>485</v>
      </c>
      <c r="B487" s="3" t="s">
        <v>1017</v>
      </c>
      <c r="C487" s="3" t="s">
        <v>1018</v>
      </c>
      <c r="D487" s="3">
        <v>90600</v>
      </c>
      <c r="E487" s="3">
        <v>27844</v>
      </c>
      <c r="F487" s="14">
        <f>(E487/D487)*100</f>
        <v>30.73289183222958</v>
      </c>
      <c r="G487" s="3" t="s">
        <v>14</v>
      </c>
      <c r="H487" s="3">
        <v>648</v>
      </c>
      <c r="I487" s="5">
        <f t="shared" si="7"/>
        <v>42.969135802469133</v>
      </c>
      <c r="J487" s="3" t="s">
        <v>40</v>
      </c>
      <c r="K487" s="3" t="s">
        <v>41</v>
      </c>
      <c r="L487" s="3">
        <v>1560142800</v>
      </c>
      <c r="M487" s="3">
        <v>1563685200</v>
      </c>
      <c r="N487" s="11">
        <f xml:space="preserve"> (((L487/60)/60)/24)+DATE(1970,1,1)</f>
        <v>43626.208333333328</v>
      </c>
      <c r="O487" s="10">
        <f xml:space="preserve"> (((M487/60)/60)/24)+DATE(1970,1,1)</f>
        <v>43667.208333333328</v>
      </c>
      <c r="P487" s="3" t="b">
        <v>0</v>
      </c>
      <c r="Q487" s="3" t="b">
        <v>0</v>
      </c>
      <c r="R487" s="3" t="s">
        <v>33</v>
      </c>
      <c r="S487" s="7" t="s">
        <v>18402</v>
      </c>
      <c r="T487" s="3" t="s">
        <v>18403</v>
      </c>
    </row>
    <row r="488" spans="1:20" s="3" customFormat="1" x14ac:dyDescent="0.3">
      <c r="A488" s="3">
        <v>486</v>
      </c>
      <c r="B488" s="3" t="s">
        <v>1019</v>
      </c>
      <c r="C488" s="3" t="s">
        <v>1020</v>
      </c>
      <c r="D488" s="3">
        <v>5200</v>
      </c>
      <c r="E488" s="3">
        <v>702</v>
      </c>
      <c r="F488" s="14">
        <f>(E488/D488)*100</f>
        <v>13.5</v>
      </c>
      <c r="G488" s="3" t="s">
        <v>14</v>
      </c>
      <c r="H488" s="3">
        <v>21</v>
      </c>
      <c r="I488" s="5">
        <f t="shared" si="7"/>
        <v>33.428571428571431</v>
      </c>
      <c r="J488" s="3" t="s">
        <v>40</v>
      </c>
      <c r="K488" s="3" t="s">
        <v>41</v>
      </c>
      <c r="L488" s="3">
        <v>1520575200</v>
      </c>
      <c r="M488" s="3">
        <v>1521867600</v>
      </c>
      <c r="N488" s="11">
        <f xml:space="preserve"> (((L488/60)/60)/24)+DATE(1970,1,1)</f>
        <v>43168.25</v>
      </c>
      <c r="O488" s="10">
        <f xml:space="preserve"> (((M488/60)/60)/24)+DATE(1970,1,1)</f>
        <v>43183.208333333328</v>
      </c>
      <c r="P488" s="3" t="b">
        <v>0</v>
      </c>
      <c r="Q488" s="3" t="b">
        <v>1</v>
      </c>
      <c r="R488" s="3" t="s">
        <v>206</v>
      </c>
      <c r="S488" s="7" t="s">
        <v>18410</v>
      </c>
      <c r="T488" s="3" t="s">
        <v>18422</v>
      </c>
    </row>
    <row r="489" spans="1:20" s="3" customFormat="1" x14ac:dyDescent="0.3">
      <c r="A489" s="3">
        <v>487</v>
      </c>
      <c r="B489" s="3" t="s">
        <v>1021</v>
      </c>
      <c r="C489" s="3" t="s">
        <v>1022</v>
      </c>
      <c r="D489" s="3">
        <v>110300</v>
      </c>
      <c r="E489" s="3">
        <v>197024</v>
      </c>
      <c r="F489" s="14">
        <f>(E489/D489)*100</f>
        <v>178.62556663644605</v>
      </c>
      <c r="G489" s="3" t="s">
        <v>20</v>
      </c>
      <c r="H489" s="3">
        <v>2346</v>
      </c>
      <c r="I489" s="5">
        <f t="shared" si="7"/>
        <v>83.982949701619773</v>
      </c>
      <c r="J489" s="3" t="s">
        <v>21</v>
      </c>
      <c r="K489" s="3" t="s">
        <v>22</v>
      </c>
      <c r="L489" s="3">
        <v>1492664400</v>
      </c>
      <c r="M489" s="3">
        <v>1495515600</v>
      </c>
      <c r="N489" s="11">
        <f xml:space="preserve"> (((L489/60)/60)/24)+DATE(1970,1,1)</f>
        <v>42845.208333333328</v>
      </c>
      <c r="O489" s="10">
        <f xml:space="preserve"> (((M489/60)/60)/24)+DATE(1970,1,1)</f>
        <v>42878.208333333328</v>
      </c>
      <c r="P489" s="3" t="b">
        <v>0</v>
      </c>
      <c r="Q489" s="3" t="b">
        <v>0</v>
      </c>
      <c r="R489" s="3" t="s">
        <v>33</v>
      </c>
      <c r="S489" s="7" t="s">
        <v>18402</v>
      </c>
      <c r="T489" s="3" t="s">
        <v>18403</v>
      </c>
    </row>
    <row r="490" spans="1:20" s="3" customFormat="1" x14ac:dyDescent="0.3">
      <c r="A490" s="3">
        <v>488</v>
      </c>
      <c r="B490" s="3" t="s">
        <v>1023</v>
      </c>
      <c r="C490" s="3" t="s">
        <v>1024</v>
      </c>
      <c r="D490" s="3">
        <v>5300</v>
      </c>
      <c r="E490" s="3">
        <v>11663</v>
      </c>
      <c r="F490" s="14">
        <f>(E490/D490)*100</f>
        <v>220.0566037735849</v>
      </c>
      <c r="G490" s="3" t="s">
        <v>20</v>
      </c>
      <c r="H490" s="3">
        <v>115</v>
      </c>
      <c r="I490" s="5">
        <f t="shared" si="7"/>
        <v>101.41739130434783</v>
      </c>
      <c r="J490" s="3" t="s">
        <v>21</v>
      </c>
      <c r="K490" s="3" t="s">
        <v>22</v>
      </c>
      <c r="L490" s="3">
        <v>1454479200</v>
      </c>
      <c r="M490" s="3">
        <v>1455948000</v>
      </c>
      <c r="N490" s="11">
        <f xml:space="preserve"> (((L490/60)/60)/24)+DATE(1970,1,1)</f>
        <v>42403.25</v>
      </c>
      <c r="O490" s="10">
        <f xml:space="preserve"> (((M490/60)/60)/24)+DATE(1970,1,1)</f>
        <v>42420.25</v>
      </c>
      <c r="P490" s="3" t="b">
        <v>0</v>
      </c>
      <c r="Q490" s="3" t="b">
        <v>0</v>
      </c>
      <c r="R490" s="3" t="s">
        <v>33</v>
      </c>
      <c r="S490" s="7" t="s">
        <v>18402</v>
      </c>
      <c r="T490" s="3" t="s">
        <v>18403</v>
      </c>
    </row>
    <row r="491" spans="1:20" s="3" customFormat="1" x14ac:dyDescent="0.3">
      <c r="A491" s="3">
        <v>489</v>
      </c>
      <c r="B491" s="3" t="s">
        <v>1025</v>
      </c>
      <c r="C491" s="3" t="s">
        <v>1026</v>
      </c>
      <c r="D491" s="3">
        <v>9200</v>
      </c>
      <c r="E491" s="3">
        <v>9339</v>
      </c>
      <c r="F491" s="14">
        <f>(E491/D491)*100</f>
        <v>101.5108695652174</v>
      </c>
      <c r="G491" s="3" t="s">
        <v>20</v>
      </c>
      <c r="H491" s="3">
        <v>85</v>
      </c>
      <c r="I491" s="5">
        <f t="shared" si="7"/>
        <v>109.87058823529412</v>
      </c>
      <c r="J491" s="3" t="s">
        <v>107</v>
      </c>
      <c r="K491" s="3" t="s">
        <v>108</v>
      </c>
      <c r="L491" s="3">
        <v>1281934800</v>
      </c>
      <c r="M491" s="3">
        <v>1282366800</v>
      </c>
      <c r="N491" s="11">
        <f xml:space="preserve"> (((L491/60)/60)/24)+DATE(1970,1,1)</f>
        <v>40406.208333333336</v>
      </c>
      <c r="O491" s="10">
        <f xml:space="preserve"> (((M491/60)/60)/24)+DATE(1970,1,1)</f>
        <v>40411.208333333336</v>
      </c>
      <c r="P491" s="3" t="b">
        <v>0</v>
      </c>
      <c r="Q491" s="3" t="b">
        <v>0</v>
      </c>
      <c r="R491" s="3" t="s">
        <v>65</v>
      </c>
      <c r="S491" s="7" t="s">
        <v>18400</v>
      </c>
      <c r="T491" s="3" t="s">
        <v>18409</v>
      </c>
    </row>
    <row r="492" spans="1:20" s="3" customFormat="1" x14ac:dyDescent="0.3">
      <c r="A492" s="3">
        <v>490</v>
      </c>
      <c r="B492" s="3" t="s">
        <v>1027</v>
      </c>
      <c r="C492" s="3" t="s">
        <v>1028</v>
      </c>
      <c r="D492" s="3">
        <v>2400</v>
      </c>
      <c r="E492" s="3">
        <v>4596</v>
      </c>
      <c r="F492" s="14">
        <f>(E492/D492)*100</f>
        <v>191.5</v>
      </c>
      <c r="G492" s="3" t="s">
        <v>20</v>
      </c>
      <c r="H492" s="3">
        <v>144</v>
      </c>
      <c r="I492" s="5">
        <f t="shared" si="7"/>
        <v>31.916666666666668</v>
      </c>
      <c r="J492" s="3" t="s">
        <v>21</v>
      </c>
      <c r="K492" s="3" t="s">
        <v>22</v>
      </c>
      <c r="L492" s="3">
        <v>1573970400</v>
      </c>
      <c r="M492" s="3">
        <v>1574575200</v>
      </c>
      <c r="N492" s="11">
        <f xml:space="preserve"> (((L492/60)/60)/24)+DATE(1970,1,1)</f>
        <v>43786.25</v>
      </c>
      <c r="O492" s="10">
        <f xml:space="preserve"> (((M492/60)/60)/24)+DATE(1970,1,1)</f>
        <v>43793.25</v>
      </c>
      <c r="P492" s="3" t="b">
        <v>0</v>
      </c>
      <c r="Q492" s="3" t="b">
        <v>0</v>
      </c>
      <c r="R492" s="3" t="s">
        <v>1029</v>
      </c>
      <c r="S492" s="7" t="s">
        <v>18427</v>
      </c>
      <c r="T492" s="3" t="s">
        <v>18428</v>
      </c>
    </row>
    <row r="493" spans="1:20" s="3" customFormat="1" x14ac:dyDescent="0.3">
      <c r="A493" s="3">
        <v>491</v>
      </c>
      <c r="B493" s="3" t="s">
        <v>1030</v>
      </c>
      <c r="C493" s="3" t="s">
        <v>1031</v>
      </c>
      <c r="D493" s="3">
        <v>56800</v>
      </c>
      <c r="E493" s="3">
        <v>173437</v>
      </c>
      <c r="F493" s="14">
        <f>(E493/D493)*100</f>
        <v>305.34683098591546</v>
      </c>
      <c r="G493" s="3" t="s">
        <v>20</v>
      </c>
      <c r="H493" s="3">
        <v>2443</v>
      </c>
      <c r="I493" s="5">
        <f t="shared" si="7"/>
        <v>70.993450675399103</v>
      </c>
      <c r="J493" s="3" t="s">
        <v>21</v>
      </c>
      <c r="K493" s="3" t="s">
        <v>22</v>
      </c>
      <c r="L493" s="3">
        <v>1372654800</v>
      </c>
      <c r="M493" s="3">
        <v>1374901200</v>
      </c>
      <c r="N493" s="11">
        <f xml:space="preserve"> (((L493/60)/60)/24)+DATE(1970,1,1)</f>
        <v>41456.208333333336</v>
      </c>
      <c r="O493" s="10">
        <f xml:space="preserve"> (((M493/60)/60)/24)+DATE(1970,1,1)</f>
        <v>41482.208333333336</v>
      </c>
      <c r="P493" s="3" t="b">
        <v>0</v>
      </c>
      <c r="Q493" s="3" t="b">
        <v>1</v>
      </c>
      <c r="R493" s="3" t="s">
        <v>17</v>
      </c>
      <c r="S493" s="7" t="s">
        <v>18396</v>
      </c>
      <c r="T493" s="3" t="s">
        <v>18397</v>
      </c>
    </row>
    <row r="494" spans="1:20" s="3" customFormat="1" x14ac:dyDescent="0.3">
      <c r="A494" s="3">
        <v>492</v>
      </c>
      <c r="B494" s="3" t="s">
        <v>1032</v>
      </c>
      <c r="C494" s="3" t="s">
        <v>1033</v>
      </c>
      <c r="D494" s="3">
        <v>191000</v>
      </c>
      <c r="E494" s="3">
        <v>45831</v>
      </c>
      <c r="F494" s="14">
        <f>(E494/D494)*100</f>
        <v>23.995287958115181</v>
      </c>
      <c r="G494" s="3" t="s">
        <v>74</v>
      </c>
      <c r="H494" s="3">
        <v>595</v>
      </c>
      <c r="I494" s="5">
        <f t="shared" si="7"/>
        <v>77.026890756302521</v>
      </c>
      <c r="J494" s="3" t="s">
        <v>21</v>
      </c>
      <c r="K494" s="3" t="s">
        <v>22</v>
      </c>
      <c r="L494" s="3">
        <v>1275886800</v>
      </c>
      <c r="M494" s="3">
        <v>1278910800</v>
      </c>
      <c r="N494" s="11">
        <f xml:space="preserve"> (((L494/60)/60)/24)+DATE(1970,1,1)</f>
        <v>40336.208333333336</v>
      </c>
      <c r="O494" s="10">
        <f xml:space="preserve"> (((M494/60)/60)/24)+DATE(1970,1,1)</f>
        <v>40371.208333333336</v>
      </c>
      <c r="P494" s="3" t="b">
        <v>1</v>
      </c>
      <c r="Q494" s="3" t="b">
        <v>1</v>
      </c>
      <c r="R494" s="3" t="s">
        <v>100</v>
      </c>
      <c r="S494" s="7" t="s">
        <v>18404</v>
      </c>
      <c r="T494" s="3" t="s">
        <v>18415</v>
      </c>
    </row>
    <row r="495" spans="1:20" s="3" customFormat="1" x14ac:dyDescent="0.3">
      <c r="A495" s="3">
        <v>493</v>
      </c>
      <c r="B495" s="3" t="s">
        <v>1034</v>
      </c>
      <c r="C495" s="3" t="s">
        <v>1035</v>
      </c>
      <c r="D495" s="3">
        <v>900</v>
      </c>
      <c r="E495" s="3">
        <v>6514</v>
      </c>
      <c r="F495" s="14">
        <f>(E495/D495)*100</f>
        <v>723.77777777777771</v>
      </c>
      <c r="G495" s="3" t="s">
        <v>20</v>
      </c>
      <c r="H495" s="3">
        <v>64</v>
      </c>
      <c r="I495" s="5">
        <f t="shared" si="7"/>
        <v>101.78125</v>
      </c>
      <c r="J495" s="3" t="s">
        <v>21</v>
      </c>
      <c r="K495" s="3" t="s">
        <v>22</v>
      </c>
      <c r="L495" s="3">
        <v>1561784400</v>
      </c>
      <c r="M495" s="3">
        <v>1562907600</v>
      </c>
      <c r="N495" s="11">
        <f xml:space="preserve"> (((L495/60)/60)/24)+DATE(1970,1,1)</f>
        <v>43645.208333333328</v>
      </c>
      <c r="O495" s="10">
        <f xml:space="preserve"> (((M495/60)/60)/24)+DATE(1970,1,1)</f>
        <v>43658.208333333328</v>
      </c>
      <c r="P495" s="3" t="b">
        <v>0</v>
      </c>
      <c r="Q495" s="3" t="b">
        <v>0</v>
      </c>
      <c r="R495" s="3" t="s">
        <v>122</v>
      </c>
      <c r="S495" s="7" t="s">
        <v>18417</v>
      </c>
      <c r="T495" s="3" t="s">
        <v>18418</v>
      </c>
    </row>
    <row r="496" spans="1:20" s="3" customFormat="1" x14ac:dyDescent="0.3">
      <c r="A496" s="3">
        <v>494</v>
      </c>
      <c r="B496" s="3" t="s">
        <v>1036</v>
      </c>
      <c r="C496" s="3" t="s">
        <v>1037</v>
      </c>
      <c r="D496" s="3">
        <v>2500</v>
      </c>
      <c r="E496" s="3">
        <v>13684</v>
      </c>
      <c r="F496" s="14">
        <f>(E496/D496)*100</f>
        <v>547.36</v>
      </c>
      <c r="G496" s="3" t="s">
        <v>20</v>
      </c>
      <c r="H496" s="3">
        <v>268</v>
      </c>
      <c r="I496" s="5">
        <f t="shared" si="7"/>
        <v>51.059701492537314</v>
      </c>
      <c r="J496" s="3" t="s">
        <v>21</v>
      </c>
      <c r="K496" s="3" t="s">
        <v>22</v>
      </c>
      <c r="L496" s="3">
        <v>1332392400</v>
      </c>
      <c r="M496" s="3">
        <v>1332478800</v>
      </c>
      <c r="N496" s="11">
        <f xml:space="preserve"> (((L496/60)/60)/24)+DATE(1970,1,1)</f>
        <v>40990.208333333336</v>
      </c>
      <c r="O496" s="10">
        <f xml:space="preserve"> (((M496/60)/60)/24)+DATE(1970,1,1)</f>
        <v>40991.208333333336</v>
      </c>
      <c r="P496" s="3" t="b">
        <v>0</v>
      </c>
      <c r="Q496" s="3" t="b">
        <v>0</v>
      </c>
      <c r="R496" s="3" t="s">
        <v>65</v>
      </c>
      <c r="S496" s="7" t="s">
        <v>18400</v>
      </c>
      <c r="T496" s="3" t="s">
        <v>18409</v>
      </c>
    </row>
    <row r="497" spans="1:20" s="3" customFormat="1" x14ac:dyDescent="0.3">
      <c r="A497" s="3">
        <v>495</v>
      </c>
      <c r="B497" s="3" t="s">
        <v>1038</v>
      </c>
      <c r="C497" s="3" t="s">
        <v>1039</v>
      </c>
      <c r="D497" s="3">
        <v>3200</v>
      </c>
      <c r="E497" s="3">
        <v>13264</v>
      </c>
      <c r="F497" s="14">
        <f>(E497/D497)*100</f>
        <v>414.49999999999994</v>
      </c>
      <c r="G497" s="3" t="s">
        <v>20</v>
      </c>
      <c r="H497" s="3">
        <v>195</v>
      </c>
      <c r="I497" s="5">
        <f t="shared" si="7"/>
        <v>68.02051282051282</v>
      </c>
      <c r="J497" s="3" t="s">
        <v>36</v>
      </c>
      <c r="K497" s="3" t="s">
        <v>37</v>
      </c>
      <c r="L497" s="3">
        <v>1402376400</v>
      </c>
      <c r="M497" s="3">
        <v>1402722000</v>
      </c>
      <c r="N497" s="11">
        <f xml:space="preserve"> (((L497/60)/60)/24)+DATE(1970,1,1)</f>
        <v>41800.208333333336</v>
      </c>
      <c r="O497" s="10">
        <f xml:space="preserve"> (((M497/60)/60)/24)+DATE(1970,1,1)</f>
        <v>41804.208333333336</v>
      </c>
      <c r="P497" s="3" t="b">
        <v>0</v>
      </c>
      <c r="Q497" s="3" t="b">
        <v>0</v>
      </c>
      <c r="R497" s="3" t="s">
        <v>33</v>
      </c>
      <c r="S497" s="7" t="s">
        <v>18402</v>
      </c>
      <c r="T497" s="3" t="s">
        <v>18403</v>
      </c>
    </row>
    <row r="498" spans="1:20" s="3" customFormat="1" x14ac:dyDescent="0.3">
      <c r="A498" s="3">
        <v>496</v>
      </c>
      <c r="B498" s="3" t="s">
        <v>1040</v>
      </c>
      <c r="C498" s="3" t="s">
        <v>1041</v>
      </c>
      <c r="D498" s="3">
        <v>183800</v>
      </c>
      <c r="E498" s="3">
        <v>1667</v>
      </c>
      <c r="F498" s="14">
        <f>(E498/D498)*100</f>
        <v>0.90696409140369971</v>
      </c>
      <c r="G498" s="3" t="s">
        <v>14</v>
      </c>
      <c r="H498" s="3">
        <v>54</v>
      </c>
      <c r="I498" s="5">
        <f t="shared" si="7"/>
        <v>30.87037037037037</v>
      </c>
      <c r="J498" s="3" t="s">
        <v>21</v>
      </c>
      <c r="K498" s="3" t="s">
        <v>22</v>
      </c>
      <c r="L498" s="3">
        <v>1495342800</v>
      </c>
      <c r="M498" s="3">
        <v>1496811600</v>
      </c>
      <c r="N498" s="11">
        <f xml:space="preserve"> (((L498/60)/60)/24)+DATE(1970,1,1)</f>
        <v>42876.208333333328</v>
      </c>
      <c r="O498" s="10">
        <f xml:space="preserve"> (((M498/60)/60)/24)+DATE(1970,1,1)</f>
        <v>42893.208333333328</v>
      </c>
      <c r="P498" s="3" t="b">
        <v>0</v>
      </c>
      <c r="Q498" s="3" t="b">
        <v>0</v>
      </c>
      <c r="R498" s="3" t="s">
        <v>71</v>
      </c>
      <c r="S498" s="7" t="s">
        <v>18404</v>
      </c>
      <c r="T498" s="3" t="s">
        <v>18412</v>
      </c>
    </row>
    <row r="499" spans="1:20" s="3" customFormat="1" x14ac:dyDescent="0.3">
      <c r="A499" s="3">
        <v>497</v>
      </c>
      <c r="B499" s="3" t="s">
        <v>1042</v>
      </c>
      <c r="C499" s="3" t="s">
        <v>1043</v>
      </c>
      <c r="D499" s="3">
        <v>9800</v>
      </c>
      <c r="E499" s="3">
        <v>3349</v>
      </c>
      <c r="F499" s="14">
        <f>(E499/D499)*100</f>
        <v>34.173469387755098</v>
      </c>
      <c r="G499" s="3" t="s">
        <v>14</v>
      </c>
      <c r="H499" s="3">
        <v>120</v>
      </c>
      <c r="I499" s="5">
        <f t="shared" si="7"/>
        <v>27.908333333333335</v>
      </c>
      <c r="J499" s="3" t="s">
        <v>21</v>
      </c>
      <c r="K499" s="3" t="s">
        <v>22</v>
      </c>
      <c r="L499" s="3">
        <v>1482213600</v>
      </c>
      <c r="M499" s="3">
        <v>1482213600</v>
      </c>
      <c r="N499" s="11">
        <f xml:space="preserve"> (((L499/60)/60)/24)+DATE(1970,1,1)</f>
        <v>42724.25</v>
      </c>
      <c r="O499" s="10">
        <f xml:space="preserve"> (((M499/60)/60)/24)+DATE(1970,1,1)</f>
        <v>42724.25</v>
      </c>
      <c r="P499" s="3" t="b">
        <v>0</v>
      </c>
      <c r="Q499" s="3" t="b">
        <v>1</v>
      </c>
      <c r="R499" s="3" t="s">
        <v>65</v>
      </c>
      <c r="S499" s="7" t="s">
        <v>18400</v>
      </c>
      <c r="T499" s="3" t="s">
        <v>18409</v>
      </c>
    </row>
    <row r="500" spans="1:20" s="3" customFormat="1" x14ac:dyDescent="0.3">
      <c r="A500" s="3">
        <v>498</v>
      </c>
      <c r="B500" s="3" t="s">
        <v>1044</v>
      </c>
      <c r="C500" s="3" t="s">
        <v>1045</v>
      </c>
      <c r="D500" s="3">
        <v>193400</v>
      </c>
      <c r="E500" s="3">
        <v>46317</v>
      </c>
      <c r="F500" s="14">
        <f>(E500/D500)*100</f>
        <v>23.948810754912099</v>
      </c>
      <c r="G500" s="3" t="s">
        <v>14</v>
      </c>
      <c r="H500" s="3">
        <v>579</v>
      </c>
      <c r="I500" s="5">
        <f t="shared" si="7"/>
        <v>79.994818652849744</v>
      </c>
      <c r="J500" s="3" t="s">
        <v>36</v>
      </c>
      <c r="K500" s="3" t="s">
        <v>37</v>
      </c>
      <c r="L500" s="3">
        <v>1420092000</v>
      </c>
      <c r="M500" s="3">
        <v>1420264800</v>
      </c>
      <c r="N500" s="11">
        <f xml:space="preserve"> (((L500/60)/60)/24)+DATE(1970,1,1)</f>
        <v>42005.25</v>
      </c>
      <c r="O500" s="10">
        <f xml:space="preserve"> (((M500/60)/60)/24)+DATE(1970,1,1)</f>
        <v>42007.25</v>
      </c>
      <c r="P500" s="3" t="b">
        <v>0</v>
      </c>
      <c r="Q500" s="3" t="b">
        <v>0</v>
      </c>
      <c r="R500" s="3" t="s">
        <v>28</v>
      </c>
      <c r="S500" s="7" t="s">
        <v>18400</v>
      </c>
      <c r="T500" s="3" t="s">
        <v>18401</v>
      </c>
    </row>
    <row r="501" spans="1:20" s="3" customFormat="1" x14ac:dyDescent="0.3">
      <c r="A501" s="3">
        <v>499</v>
      </c>
      <c r="B501" s="3" t="s">
        <v>1046</v>
      </c>
      <c r="C501" s="3" t="s">
        <v>1047</v>
      </c>
      <c r="D501" s="3">
        <v>163800</v>
      </c>
      <c r="E501" s="3">
        <v>78743</v>
      </c>
      <c r="F501" s="14">
        <f>(E501/D501)*100</f>
        <v>48.072649572649574</v>
      </c>
      <c r="G501" s="3" t="s">
        <v>14</v>
      </c>
      <c r="H501" s="3">
        <v>2072</v>
      </c>
      <c r="I501" s="5">
        <f t="shared" si="7"/>
        <v>38.003378378378379</v>
      </c>
      <c r="J501" s="3" t="s">
        <v>21</v>
      </c>
      <c r="K501" s="3" t="s">
        <v>22</v>
      </c>
      <c r="L501" s="3">
        <v>1458018000</v>
      </c>
      <c r="M501" s="3">
        <v>1458450000</v>
      </c>
      <c r="N501" s="11">
        <f xml:space="preserve"> (((L501/60)/60)/24)+DATE(1970,1,1)</f>
        <v>42444.208333333328</v>
      </c>
      <c r="O501" s="10">
        <f xml:space="preserve"> (((M501/60)/60)/24)+DATE(1970,1,1)</f>
        <v>42449.208333333328</v>
      </c>
      <c r="P501" s="3" t="b">
        <v>0</v>
      </c>
      <c r="Q501" s="3" t="b">
        <v>1</v>
      </c>
      <c r="R501" s="3" t="s">
        <v>42</v>
      </c>
      <c r="S501" s="7" t="s">
        <v>18404</v>
      </c>
      <c r="T501" s="3" t="s">
        <v>18405</v>
      </c>
    </row>
    <row r="502" spans="1:20" s="3" customFormat="1" x14ac:dyDescent="0.3">
      <c r="A502" s="3">
        <v>500</v>
      </c>
      <c r="B502" s="3" t="s">
        <v>1048</v>
      </c>
      <c r="C502" s="3" t="s">
        <v>1049</v>
      </c>
      <c r="D502" s="3">
        <v>100</v>
      </c>
      <c r="E502" s="3">
        <v>0</v>
      </c>
      <c r="F502" s="14">
        <f>(E502/D502)*100</f>
        <v>0</v>
      </c>
      <c r="G502" s="3" t="s">
        <v>14</v>
      </c>
      <c r="H502" s="3">
        <v>0</v>
      </c>
      <c r="I502" s="5">
        <f t="shared" si="7"/>
        <v>0</v>
      </c>
      <c r="J502" s="3" t="s">
        <v>21</v>
      </c>
      <c r="K502" s="3" t="s">
        <v>22</v>
      </c>
      <c r="L502" s="3">
        <v>1367384400</v>
      </c>
      <c r="M502" s="3">
        <v>1369803600</v>
      </c>
      <c r="N502" s="11">
        <f xml:space="preserve"> (((L502/60)/60)/24)+DATE(1970,1,1)</f>
        <v>41395.208333333336</v>
      </c>
      <c r="O502" s="10">
        <f xml:space="preserve"> (((M502/60)/60)/24)+DATE(1970,1,1)</f>
        <v>41423.208333333336</v>
      </c>
      <c r="P502" s="3" t="b">
        <v>0</v>
      </c>
      <c r="Q502" s="3" t="b">
        <v>1</v>
      </c>
      <c r="R502" s="3" t="s">
        <v>33</v>
      </c>
      <c r="S502" s="7" t="s">
        <v>18402</v>
      </c>
      <c r="T502" s="3" t="s">
        <v>18403</v>
      </c>
    </row>
    <row r="503" spans="1:20" s="3" customFormat="1" x14ac:dyDescent="0.3">
      <c r="A503" s="3">
        <v>501</v>
      </c>
      <c r="B503" s="3" t="s">
        <v>1050</v>
      </c>
      <c r="C503" s="3" t="s">
        <v>1051</v>
      </c>
      <c r="D503" s="3">
        <v>153600</v>
      </c>
      <c r="E503" s="3">
        <v>107743</v>
      </c>
      <c r="F503" s="14">
        <f>(E503/D503)*100</f>
        <v>70.145182291666657</v>
      </c>
      <c r="G503" s="3" t="s">
        <v>14</v>
      </c>
      <c r="H503" s="3">
        <v>1796</v>
      </c>
      <c r="I503" s="5">
        <f t="shared" si="7"/>
        <v>59.990534521158132</v>
      </c>
      <c r="J503" s="3" t="s">
        <v>21</v>
      </c>
      <c r="K503" s="3" t="s">
        <v>22</v>
      </c>
      <c r="L503" s="3">
        <v>1363064400</v>
      </c>
      <c r="M503" s="3">
        <v>1363237200</v>
      </c>
      <c r="N503" s="11">
        <f xml:space="preserve"> (((L503/60)/60)/24)+DATE(1970,1,1)</f>
        <v>41345.208333333336</v>
      </c>
      <c r="O503" s="10">
        <f xml:space="preserve"> (((M503/60)/60)/24)+DATE(1970,1,1)</f>
        <v>41347.208333333336</v>
      </c>
      <c r="P503" s="3" t="b">
        <v>0</v>
      </c>
      <c r="Q503" s="3" t="b">
        <v>0</v>
      </c>
      <c r="R503" s="3" t="s">
        <v>42</v>
      </c>
      <c r="S503" s="7" t="s">
        <v>18404</v>
      </c>
      <c r="T503" s="3" t="s">
        <v>18405</v>
      </c>
    </row>
    <row r="504" spans="1:20" s="3" customFormat="1" x14ac:dyDescent="0.3">
      <c r="A504" s="3">
        <v>502</v>
      </c>
      <c r="B504" s="3" t="s">
        <v>477</v>
      </c>
      <c r="C504" s="3" t="s">
        <v>1052</v>
      </c>
      <c r="D504" s="3">
        <v>1300</v>
      </c>
      <c r="E504" s="3">
        <v>6889</v>
      </c>
      <c r="F504" s="14">
        <f>(E504/D504)*100</f>
        <v>529.92307692307691</v>
      </c>
      <c r="G504" s="3" t="s">
        <v>20</v>
      </c>
      <c r="H504" s="3">
        <v>186</v>
      </c>
      <c r="I504" s="5">
        <f t="shared" si="7"/>
        <v>37.037634408602152</v>
      </c>
      <c r="J504" s="3" t="s">
        <v>26</v>
      </c>
      <c r="K504" s="3" t="s">
        <v>27</v>
      </c>
      <c r="L504" s="3">
        <v>1343365200</v>
      </c>
      <c r="M504" s="3">
        <v>1345870800</v>
      </c>
      <c r="N504" s="11">
        <f xml:space="preserve"> (((L504/60)/60)/24)+DATE(1970,1,1)</f>
        <v>41117.208333333336</v>
      </c>
      <c r="O504" s="10">
        <f xml:space="preserve"> (((M504/60)/60)/24)+DATE(1970,1,1)</f>
        <v>41146.208333333336</v>
      </c>
      <c r="P504" s="3" t="b">
        <v>0</v>
      </c>
      <c r="Q504" s="3" t="b">
        <v>1</v>
      </c>
      <c r="R504" s="3" t="s">
        <v>89</v>
      </c>
      <c r="S504" s="7" t="s">
        <v>18413</v>
      </c>
      <c r="T504" s="3" t="s">
        <v>18414</v>
      </c>
    </row>
    <row r="505" spans="1:20" s="3" customFormat="1" x14ac:dyDescent="0.3">
      <c r="A505" s="3">
        <v>503</v>
      </c>
      <c r="B505" s="3" t="s">
        <v>1053</v>
      </c>
      <c r="C505" s="3" t="s">
        <v>1054</v>
      </c>
      <c r="D505" s="3">
        <v>25500</v>
      </c>
      <c r="E505" s="3">
        <v>45983</v>
      </c>
      <c r="F505" s="14">
        <f>(E505/D505)*100</f>
        <v>180.32549019607845</v>
      </c>
      <c r="G505" s="3" t="s">
        <v>20</v>
      </c>
      <c r="H505" s="3">
        <v>460</v>
      </c>
      <c r="I505" s="5">
        <f t="shared" si="7"/>
        <v>99.963043478260872</v>
      </c>
      <c r="J505" s="3" t="s">
        <v>21</v>
      </c>
      <c r="K505" s="3" t="s">
        <v>22</v>
      </c>
      <c r="L505" s="3">
        <v>1435726800</v>
      </c>
      <c r="M505" s="3">
        <v>1437454800</v>
      </c>
      <c r="N505" s="11">
        <f xml:space="preserve"> (((L505/60)/60)/24)+DATE(1970,1,1)</f>
        <v>42186.208333333328</v>
      </c>
      <c r="O505" s="10">
        <f xml:space="preserve"> (((M505/60)/60)/24)+DATE(1970,1,1)</f>
        <v>42206.208333333328</v>
      </c>
      <c r="P505" s="3" t="b">
        <v>0</v>
      </c>
      <c r="Q505" s="3" t="b">
        <v>0</v>
      </c>
      <c r="R505" s="3" t="s">
        <v>53</v>
      </c>
      <c r="S505" s="7" t="s">
        <v>18404</v>
      </c>
      <c r="T505" s="3" t="s">
        <v>18407</v>
      </c>
    </row>
    <row r="506" spans="1:20" s="3" customFormat="1" x14ac:dyDescent="0.3">
      <c r="A506" s="3">
        <v>504</v>
      </c>
      <c r="B506" s="3" t="s">
        <v>1055</v>
      </c>
      <c r="C506" s="3" t="s">
        <v>1056</v>
      </c>
      <c r="D506" s="3">
        <v>7500</v>
      </c>
      <c r="E506" s="3">
        <v>6924</v>
      </c>
      <c r="F506" s="14">
        <f>(E506/D506)*100</f>
        <v>92.320000000000007</v>
      </c>
      <c r="G506" s="3" t="s">
        <v>14</v>
      </c>
      <c r="H506" s="3">
        <v>62</v>
      </c>
      <c r="I506" s="5">
        <f t="shared" si="7"/>
        <v>111.6774193548387</v>
      </c>
      <c r="J506" s="3" t="s">
        <v>107</v>
      </c>
      <c r="K506" s="3" t="s">
        <v>108</v>
      </c>
      <c r="L506" s="3">
        <v>1431925200</v>
      </c>
      <c r="M506" s="3">
        <v>1432011600</v>
      </c>
      <c r="N506" s="11">
        <f xml:space="preserve"> (((L506/60)/60)/24)+DATE(1970,1,1)</f>
        <v>42142.208333333328</v>
      </c>
      <c r="O506" s="10">
        <f xml:space="preserve"> (((M506/60)/60)/24)+DATE(1970,1,1)</f>
        <v>42143.208333333328</v>
      </c>
      <c r="P506" s="3" t="b">
        <v>0</v>
      </c>
      <c r="Q506" s="3" t="b">
        <v>0</v>
      </c>
      <c r="R506" s="3" t="s">
        <v>23</v>
      </c>
      <c r="S506" s="7" t="s">
        <v>18398</v>
      </c>
      <c r="T506" s="3" t="s">
        <v>18399</v>
      </c>
    </row>
    <row r="507" spans="1:20" s="3" customFormat="1" x14ac:dyDescent="0.3">
      <c r="A507" s="3">
        <v>505</v>
      </c>
      <c r="B507" s="3" t="s">
        <v>1057</v>
      </c>
      <c r="C507" s="3" t="s">
        <v>1058</v>
      </c>
      <c r="D507" s="3">
        <v>89900</v>
      </c>
      <c r="E507" s="3">
        <v>12497</v>
      </c>
      <c r="F507" s="14">
        <f>(E507/D507)*100</f>
        <v>13.901001112347053</v>
      </c>
      <c r="G507" s="3" t="s">
        <v>14</v>
      </c>
      <c r="H507" s="3">
        <v>347</v>
      </c>
      <c r="I507" s="5">
        <f t="shared" si="7"/>
        <v>36.014409221902014</v>
      </c>
      <c r="J507" s="3" t="s">
        <v>21</v>
      </c>
      <c r="K507" s="3" t="s">
        <v>22</v>
      </c>
      <c r="L507" s="3">
        <v>1362722400</v>
      </c>
      <c r="M507" s="3">
        <v>1366347600</v>
      </c>
      <c r="N507" s="11">
        <f xml:space="preserve"> (((L507/60)/60)/24)+DATE(1970,1,1)</f>
        <v>41341.25</v>
      </c>
      <c r="O507" s="10">
        <f xml:space="preserve"> (((M507/60)/60)/24)+DATE(1970,1,1)</f>
        <v>41383.208333333336</v>
      </c>
      <c r="P507" s="3" t="b">
        <v>0</v>
      </c>
      <c r="Q507" s="3" t="b">
        <v>1</v>
      </c>
      <c r="R507" s="3" t="s">
        <v>133</v>
      </c>
      <c r="S507" s="7" t="s">
        <v>18410</v>
      </c>
      <c r="T507" s="3" t="s">
        <v>18419</v>
      </c>
    </row>
    <row r="508" spans="1:20" s="3" customFormat="1" x14ac:dyDescent="0.3">
      <c r="A508" s="3">
        <v>506</v>
      </c>
      <c r="B508" s="3" t="s">
        <v>1059</v>
      </c>
      <c r="C508" s="3" t="s">
        <v>1060</v>
      </c>
      <c r="D508" s="3">
        <v>18000</v>
      </c>
      <c r="E508" s="3">
        <v>166874</v>
      </c>
      <c r="F508" s="14">
        <f>(E508/D508)*100</f>
        <v>927.07777777777767</v>
      </c>
      <c r="G508" s="3" t="s">
        <v>20</v>
      </c>
      <c r="H508" s="3">
        <v>2528</v>
      </c>
      <c r="I508" s="5">
        <f t="shared" si="7"/>
        <v>66.010284810126578</v>
      </c>
      <c r="J508" s="3" t="s">
        <v>21</v>
      </c>
      <c r="K508" s="3" t="s">
        <v>22</v>
      </c>
      <c r="L508" s="3">
        <v>1511416800</v>
      </c>
      <c r="M508" s="3">
        <v>1512885600</v>
      </c>
      <c r="N508" s="11">
        <f xml:space="preserve"> (((L508/60)/60)/24)+DATE(1970,1,1)</f>
        <v>43062.25</v>
      </c>
      <c r="O508" s="10">
        <f xml:space="preserve"> (((M508/60)/60)/24)+DATE(1970,1,1)</f>
        <v>43079.25</v>
      </c>
      <c r="P508" s="3" t="b">
        <v>0</v>
      </c>
      <c r="Q508" s="3" t="b">
        <v>1</v>
      </c>
      <c r="R508" s="3" t="s">
        <v>33</v>
      </c>
      <c r="S508" s="7" t="s">
        <v>18402</v>
      </c>
      <c r="T508" s="3" t="s">
        <v>18403</v>
      </c>
    </row>
    <row r="509" spans="1:20" s="3" customFormat="1" x14ac:dyDescent="0.3">
      <c r="A509" s="3">
        <v>507</v>
      </c>
      <c r="B509" s="3" t="s">
        <v>1061</v>
      </c>
      <c r="C509" s="3" t="s">
        <v>1062</v>
      </c>
      <c r="D509" s="3">
        <v>2100</v>
      </c>
      <c r="E509" s="3">
        <v>837</v>
      </c>
      <c r="F509" s="14">
        <f>(E509/D509)*100</f>
        <v>39.857142857142861</v>
      </c>
      <c r="G509" s="3" t="s">
        <v>14</v>
      </c>
      <c r="H509" s="3">
        <v>19</v>
      </c>
      <c r="I509" s="5">
        <f t="shared" si="7"/>
        <v>44.05263157894737</v>
      </c>
      <c r="J509" s="3" t="s">
        <v>21</v>
      </c>
      <c r="K509" s="3" t="s">
        <v>22</v>
      </c>
      <c r="L509" s="3">
        <v>1365483600</v>
      </c>
      <c r="M509" s="3">
        <v>1369717200</v>
      </c>
      <c r="N509" s="11">
        <f xml:space="preserve"> (((L509/60)/60)/24)+DATE(1970,1,1)</f>
        <v>41373.208333333336</v>
      </c>
      <c r="O509" s="10">
        <f xml:space="preserve"> (((M509/60)/60)/24)+DATE(1970,1,1)</f>
        <v>41422.208333333336</v>
      </c>
      <c r="P509" s="3" t="b">
        <v>0</v>
      </c>
      <c r="Q509" s="3" t="b">
        <v>1</v>
      </c>
      <c r="R509" s="3" t="s">
        <v>28</v>
      </c>
      <c r="S509" s="7" t="s">
        <v>18400</v>
      </c>
      <c r="T509" s="3" t="s">
        <v>18401</v>
      </c>
    </row>
    <row r="510" spans="1:20" s="3" customFormat="1" x14ac:dyDescent="0.3">
      <c r="A510" s="3">
        <v>508</v>
      </c>
      <c r="B510" s="3" t="s">
        <v>1063</v>
      </c>
      <c r="C510" s="3" t="s">
        <v>1064</v>
      </c>
      <c r="D510" s="3">
        <v>172700</v>
      </c>
      <c r="E510" s="3">
        <v>193820</v>
      </c>
      <c r="F510" s="14">
        <f>(E510/D510)*100</f>
        <v>112.22929936305732</v>
      </c>
      <c r="G510" s="3" t="s">
        <v>20</v>
      </c>
      <c r="H510" s="3">
        <v>3657</v>
      </c>
      <c r="I510" s="5">
        <f t="shared" si="7"/>
        <v>52.999726551818434</v>
      </c>
      <c r="J510" s="3" t="s">
        <v>21</v>
      </c>
      <c r="K510" s="3" t="s">
        <v>22</v>
      </c>
      <c r="L510" s="3">
        <v>1532840400</v>
      </c>
      <c r="M510" s="3">
        <v>1534654800</v>
      </c>
      <c r="N510" s="11">
        <f xml:space="preserve"> (((L510/60)/60)/24)+DATE(1970,1,1)</f>
        <v>43310.208333333328</v>
      </c>
      <c r="O510" s="10">
        <f xml:space="preserve"> (((M510/60)/60)/24)+DATE(1970,1,1)</f>
        <v>43331.208333333328</v>
      </c>
      <c r="P510" s="3" t="b">
        <v>0</v>
      </c>
      <c r="Q510" s="3" t="b">
        <v>0</v>
      </c>
      <c r="R510" s="3" t="s">
        <v>33</v>
      </c>
      <c r="S510" s="7" t="s">
        <v>18402</v>
      </c>
      <c r="T510" s="3" t="s">
        <v>18403</v>
      </c>
    </row>
    <row r="511" spans="1:20" s="3" customFormat="1" x14ac:dyDescent="0.3">
      <c r="A511" s="3">
        <v>509</v>
      </c>
      <c r="B511" s="3" t="s">
        <v>398</v>
      </c>
      <c r="C511" s="3" t="s">
        <v>1065</v>
      </c>
      <c r="D511" s="3">
        <v>168500</v>
      </c>
      <c r="E511" s="3">
        <v>119510</v>
      </c>
      <c r="F511" s="14">
        <f>(E511/D511)*100</f>
        <v>70.925816023738875</v>
      </c>
      <c r="G511" s="3" t="s">
        <v>14</v>
      </c>
      <c r="H511" s="3">
        <v>1258</v>
      </c>
      <c r="I511" s="5">
        <f t="shared" si="7"/>
        <v>95</v>
      </c>
      <c r="J511" s="3" t="s">
        <v>21</v>
      </c>
      <c r="K511" s="3" t="s">
        <v>22</v>
      </c>
      <c r="L511" s="3">
        <v>1336194000</v>
      </c>
      <c r="M511" s="3">
        <v>1337058000</v>
      </c>
      <c r="N511" s="11">
        <f xml:space="preserve"> (((L511/60)/60)/24)+DATE(1970,1,1)</f>
        <v>41034.208333333336</v>
      </c>
      <c r="O511" s="10">
        <f xml:space="preserve"> (((M511/60)/60)/24)+DATE(1970,1,1)</f>
        <v>41044.208333333336</v>
      </c>
      <c r="P511" s="3" t="b">
        <v>0</v>
      </c>
      <c r="Q511" s="3" t="b">
        <v>0</v>
      </c>
      <c r="R511" s="3" t="s">
        <v>33</v>
      </c>
      <c r="S511" s="7" t="s">
        <v>18402</v>
      </c>
      <c r="T511" s="3" t="s">
        <v>18403</v>
      </c>
    </row>
    <row r="512" spans="1:20" s="3" customFormat="1" x14ac:dyDescent="0.3">
      <c r="A512" s="3">
        <v>510</v>
      </c>
      <c r="B512" s="3" t="s">
        <v>1066</v>
      </c>
      <c r="C512" s="3" t="s">
        <v>1067</v>
      </c>
      <c r="D512" s="3">
        <v>7800</v>
      </c>
      <c r="E512" s="3">
        <v>9289</v>
      </c>
      <c r="F512" s="14">
        <f>(E512/D512)*100</f>
        <v>119.08974358974358</v>
      </c>
      <c r="G512" s="3" t="s">
        <v>20</v>
      </c>
      <c r="H512" s="3">
        <v>131</v>
      </c>
      <c r="I512" s="5">
        <f t="shared" si="7"/>
        <v>70.908396946564892</v>
      </c>
      <c r="J512" s="3" t="s">
        <v>26</v>
      </c>
      <c r="K512" s="3" t="s">
        <v>27</v>
      </c>
      <c r="L512" s="3">
        <v>1527742800</v>
      </c>
      <c r="M512" s="3">
        <v>1529816400</v>
      </c>
      <c r="N512" s="11">
        <f xml:space="preserve"> (((L512/60)/60)/24)+DATE(1970,1,1)</f>
        <v>43251.208333333328</v>
      </c>
      <c r="O512" s="10">
        <f xml:space="preserve"> (((M512/60)/60)/24)+DATE(1970,1,1)</f>
        <v>43275.208333333328</v>
      </c>
      <c r="P512" s="3" t="b">
        <v>0</v>
      </c>
      <c r="Q512" s="3" t="b">
        <v>0</v>
      </c>
      <c r="R512" s="3" t="s">
        <v>53</v>
      </c>
      <c r="S512" s="7" t="s">
        <v>18404</v>
      </c>
      <c r="T512" s="3" t="s">
        <v>18407</v>
      </c>
    </row>
    <row r="513" spans="1:20" s="3" customFormat="1" x14ac:dyDescent="0.3">
      <c r="A513" s="3">
        <v>511</v>
      </c>
      <c r="B513" s="3" t="s">
        <v>1068</v>
      </c>
      <c r="C513" s="3" t="s">
        <v>1069</v>
      </c>
      <c r="D513" s="3">
        <v>147800</v>
      </c>
      <c r="E513" s="3">
        <v>35498</v>
      </c>
      <c r="F513" s="14">
        <f>(E513/D513)*100</f>
        <v>24.017591339648174</v>
      </c>
      <c r="G513" s="3" t="s">
        <v>14</v>
      </c>
      <c r="H513" s="3">
        <v>362</v>
      </c>
      <c r="I513" s="5">
        <f t="shared" si="7"/>
        <v>98.060773480662988</v>
      </c>
      <c r="J513" s="3" t="s">
        <v>21</v>
      </c>
      <c r="K513" s="3" t="s">
        <v>22</v>
      </c>
      <c r="L513" s="3">
        <v>1564030800</v>
      </c>
      <c r="M513" s="3">
        <v>1564894800</v>
      </c>
      <c r="N513" s="11">
        <f xml:space="preserve"> (((L513/60)/60)/24)+DATE(1970,1,1)</f>
        <v>43671.208333333328</v>
      </c>
      <c r="O513" s="10">
        <f xml:space="preserve"> (((M513/60)/60)/24)+DATE(1970,1,1)</f>
        <v>43681.208333333328</v>
      </c>
      <c r="P513" s="3" t="b">
        <v>0</v>
      </c>
      <c r="Q513" s="3" t="b">
        <v>0</v>
      </c>
      <c r="R513" s="3" t="s">
        <v>33</v>
      </c>
      <c r="S513" s="7" t="s">
        <v>18402</v>
      </c>
      <c r="T513" s="3" t="s">
        <v>18403</v>
      </c>
    </row>
    <row r="514" spans="1:20" s="3" customFormat="1" x14ac:dyDescent="0.3">
      <c r="A514" s="3">
        <v>512</v>
      </c>
      <c r="B514" s="3" t="s">
        <v>1070</v>
      </c>
      <c r="C514" s="3" t="s">
        <v>1071</v>
      </c>
      <c r="D514" s="3">
        <v>9100</v>
      </c>
      <c r="E514" s="3">
        <v>12678</v>
      </c>
      <c r="F514" s="14">
        <f>(E514/D514)*100</f>
        <v>139.31868131868131</v>
      </c>
      <c r="G514" s="3" t="s">
        <v>20</v>
      </c>
      <c r="H514" s="3">
        <v>239</v>
      </c>
      <c r="I514" s="5">
        <f t="shared" si="7"/>
        <v>53.046025104602514</v>
      </c>
      <c r="J514" s="3" t="s">
        <v>21</v>
      </c>
      <c r="K514" s="3" t="s">
        <v>22</v>
      </c>
      <c r="L514" s="3">
        <v>1404536400</v>
      </c>
      <c r="M514" s="3">
        <v>1404622800</v>
      </c>
      <c r="N514" s="11">
        <f xml:space="preserve"> (((L514/60)/60)/24)+DATE(1970,1,1)</f>
        <v>41825.208333333336</v>
      </c>
      <c r="O514" s="10">
        <f xml:space="preserve"> (((M514/60)/60)/24)+DATE(1970,1,1)</f>
        <v>41826.208333333336</v>
      </c>
      <c r="P514" s="3" t="b">
        <v>0</v>
      </c>
      <c r="Q514" s="3" t="b">
        <v>1</v>
      </c>
      <c r="R514" s="3" t="s">
        <v>89</v>
      </c>
      <c r="S514" s="7" t="s">
        <v>18413</v>
      </c>
      <c r="T514" s="3" t="s">
        <v>18414</v>
      </c>
    </row>
    <row r="515" spans="1:20" s="3" customFormat="1" x14ac:dyDescent="0.3">
      <c r="A515" s="3">
        <v>513</v>
      </c>
      <c r="B515" s="3" t="s">
        <v>1072</v>
      </c>
      <c r="C515" s="3" t="s">
        <v>1073</v>
      </c>
      <c r="D515" s="3">
        <v>8300</v>
      </c>
      <c r="E515" s="3">
        <v>3260</v>
      </c>
      <c r="F515" s="14">
        <f>(E515/D515)*100</f>
        <v>39.277108433734945</v>
      </c>
      <c r="G515" s="3" t="s">
        <v>74</v>
      </c>
      <c r="H515" s="3">
        <v>35</v>
      </c>
      <c r="I515" s="5">
        <f t="shared" ref="I515:I578" si="8">IFERROR(E515/H515,0)</f>
        <v>93.142857142857139</v>
      </c>
      <c r="J515" s="3" t="s">
        <v>21</v>
      </c>
      <c r="K515" s="3" t="s">
        <v>22</v>
      </c>
      <c r="L515" s="3">
        <v>1284008400</v>
      </c>
      <c r="M515" s="3">
        <v>1284181200</v>
      </c>
      <c r="N515" s="11">
        <f xml:space="preserve"> (((L515/60)/60)/24)+DATE(1970,1,1)</f>
        <v>40430.208333333336</v>
      </c>
      <c r="O515" s="10">
        <f xml:space="preserve"> (((M515/60)/60)/24)+DATE(1970,1,1)</f>
        <v>40432.208333333336</v>
      </c>
      <c r="P515" s="3" t="b">
        <v>0</v>
      </c>
      <c r="Q515" s="3" t="b">
        <v>0</v>
      </c>
      <c r="R515" s="3" t="s">
        <v>269</v>
      </c>
      <c r="S515" s="7" t="s">
        <v>18404</v>
      </c>
      <c r="T515" s="3" t="s">
        <v>18423</v>
      </c>
    </row>
    <row r="516" spans="1:20" s="3" customFormat="1" x14ac:dyDescent="0.3">
      <c r="A516" s="3">
        <v>514</v>
      </c>
      <c r="B516" s="3" t="s">
        <v>1074</v>
      </c>
      <c r="C516" s="3" t="s">
        <v>1075</v>
      </c>
      <c r="D516" s="3">
        <v>138700</v>
      </c>
      <c r="E516" s="3">
        <v>31123</v>
      </c>
      <c r="F516" s="14">
        <f>(E516/D516)*100</f>
        <v>22.439077144917089</v>
      </c>
      <c r="G516" s="3" t="s">
        <v>74</v>
      </c>
      <c r="H516" s="3">
        <v>528</v>
      </c>
      <c r="I516" s="5">
        <f t="shared" si="8"/>
        <v>58.945075757575758</v>
      </c>
      <c r="J516" s="3" t="s">
        <v>98</v>
      </c>
      <c r="K516" s="3" t="s">
        <v>99</v>
      </c>
      <c r="L516" s="3">
        <v>1386309600</v>
      </c>
      <c r="M516" s="3">
        <v>1386741600</v>
      </c>
      <c r="N516" s="11">
        <f xml:space="preserve"> (((L516/60)/60)/24)+DATE(1970,1,1)</f>
        <v>41614.25</v>
      </c>
      <c r="O516" s="10">
        <f xml:space="preserve"> (((M516/60)/60)/24)+DATE(1970,1,1)</f>
        <v>41619.25</v>
      </c>
      <c r="P516" s="3" t="b">
        <v>0</v>
      </c>
      <c r="Q516" s="3" t="b">
        <v>1</v>
      </c>
      <c r="R516" s="3" t="s">
        <v>23</v>
      </c>
      <c r="S516" s="7" t="s">
        <v>18398</v>
      </c>
      <c r="T516" s="3" t="s">
        <v>18399</v>
      </c>
    </row>
    <row r="517" spans="1:20" s="3" customFormat="1" x14ac:dyDescent="0.3">
      <c r="A517" s="3">
        <v>515</v>
      </c>
      <c r="B517" s="3" t="s">
        <v>1076</v>
      </c>
      <c r="C517" s="3" t="s">
        <v>1077</v>
      </c>
      <c r="D517" s="3">
        <v>8600</v>
      </c>
      <c r="E517" s="3">
        <v>4797</v>
      </c>
      <c r="F517" s="14">
        <f>(E517/D517)*100</f>
        <v>55.779069767441861</v>
      </c>
      <c r="G517" s="3" t="s">
        <v>14</v>
      </c>
      <c r="H517" s="3">
        <v>133</v>
      </c>
      <c r="I517" s="5">
        <f t="shared" si="8"/>
        <v>36.067669172932334</v>
      </c>
      <c r="J517" s="3" t="s">
        <v>15</v>
      </c>
      <c r="K517" s="3" t="s">
        <v>16</v>
      </c>
      <c r="L517" s="3">
        <v>1324620000</v>
      </c>
      <c r="M517" s="3">
        <v>1324792800</v>
      </c>
      <c r="N517" s="11">
        <f xml:space="preserve"> (((L517/60)/60)/24)+DATE(1970,1,1)</f>
        <v>40900.25</v>
      </c>
      <c r="O517" s="10">
        <f xml:space="preserve"> (((M517/60)/60)/24)+DATE(1970,1,1)</f>
        <v>40902.25</v>
      </c>
      <c r="P517" s="3" t="b">
        <v>0</v>
      </c>
      <c r="Q517" s="3" t="b">
        <v>1</v>
      </c>
      <c r="R517" s="3" t="s">
        <v>33</v>
      </c>
      <c r="S517" s="7" t="s">
        <v>18402</v>
      </c>
      <c r="T517" s="3" t="s">
        <v>18403</v>
      </c>
    </row>
    <row r="518" spans="1:20" s="3" customFormat="1" x14ac:dyDescent="0.3">
      <c r="A518" s="3">
        <v>516</v>
      </c>
      <c r="B518" s="3" t="s">
        <v>1078</v>
      </c>
      <c r="C518" s="3" t="s">
        <v>1079</v>
      </c>
      <c r="D518" s="3">
        <v>125400</v>
      </c>
      <c r="E518" s="3">
        <v>53324</v>
      </c>
      <c r="F518" s="14">
        <f>(E518/D518)*100</f>
        <v>42.523125996810208</v>
      </c>
      <c r="G518" s="3" t="s">
        <v>14</v>
      </c>
      <c r="H518" s="3">
        <v>846</v>
      </c>
      <c r="I518" s="5">
        <f t="shared" si="8"/>
        <v>63.030732860520096</v>
      </c>
      <c r="J518" s="3" t="s">
        <v>21</v>
      </c>
      <c r="K518" s="3" t="s">
        <v>22</v>
      </c>
      <c r="L518" s="3">
        <v>1281070800</v>
      </c>
      <c r="M518" s="3">
        <v>1284354000</v>
      </c>
      <c r="N518" s="11">
        <f xml:space="preserve"> (((L518/60)/60)/24)+DATE(1970,1,1)</f>
        <v>40396.208333333336</v>
      </c>
      <c r="O518" s="10">
        <f xml:space="preserve"> (((M518/60)/60)/24)+DATE(1970,1,1)</f>
        <v>40434.208333333336</v>
      </c>
      <c r="P518" s="3" t="b">
        <v>0</v>
      </c>
      <c r="Q518" s="3" t="b">
        <v>0</v>
      </c>
      <c r="R518" s="3" t="s">
        <v>68</v>
      </c>
      <c r="S518" s="7" t="s">
        <v>18410</v>
      </c>
      <c r="T518" s="3" t="s">
        <v>18411</v>
      </c>
    </row>
    <row r="519" spans="1:20" s="3" customFormat="1" x14ac:dyDescent="0.3">
      <c r="A519" s="3">
        <v>517</v>
      </c>
      <c r="B519" s="3" t="s">
        <v>1080</v>
      </c>
      <c r="C519" s="3" t="s">
        <v>1081</v>
      </c>
      <c r="D519" s="3">
        <v>5900</v>
      </c>
      <c r="E519" s="3">
        <v>6608</v>
      </c>
      <c r="F519" s="14">
        <f>(E519/D519)*100</f>
        <v>112.00000000000001</v>
      </c>
      <c r="G519" s="3" t="s">
        <v>20</v>
      </c>
      <c r="H519" s="3">
        <v>78</v>
      </c>
      <c r="I519" s="5">
        <f t="shared" si="8"/>
        <v>84.717948717948715</v>
      </c>
      <c r="J519" s="3" t="s">
        <v>21</v>
      </c>
      <c r="K519" s="3" t="s">
        <v>22</v>
      </c>
      <c r="L519" s="3">
        <v>1493960400</v>
      </c>
      <c r="M519" s="3">
        <v>1494392400</v>
      </c>
      <c r="N519" s="11">
        <f xml:space="preserve"> (((L519/60)/60)/24)+DATE(1970,1,1)</f>
        <v>42860.208333333328</v>
      </c>
      <c r="O519" s="10">
        <f xml:space="preserve"> (((M519/60)/60)/24)+DATE(1970,1,1)</f>
        <v>42865.208333333328</v>
      </c>
      <c r="P519" s="3" t="b">
        <v>0</v>
      </c>
      <c r="Q519" s="3" t="b">
        <v>0</v>
      </c>
      <c r="R519" s="3" t="s">
        <v>17</v>
      </c>
      <c r="S519" s="7" t="s">
        <v>18396</v>
      </c>
      <c r="T519" s="3" t="s">
        <v>18397</v>
      </c>
    </row>
    <row r="520" spans="1:20" s="3" customFormat="1" x14ac:dyDescent="0.3">
      <c r="A520" s="3">
        <v>518</v>
      </c>
      <c r="B520" s="3" t="s">
        <v>1082</v>
      </c>
      <c r="C520" s="3" t="s">
        <v>1083</v>
      </c>
      <c r="D520" s="3">
        <v>8800</v>
      </c>
      <c r="E520" s="3">
        <v>622</v>
      </c>
      <c r="F520" s="14">
        <f>(E520/D520)*100</f>
        <v>7.0681818181818183</v>
      </c>
      <c r="G520" s="3" t="s">
        <v>14</v>
      </c>
      <c r="H520" s="3">
        <v>10</v>
      </c>
      <c r="I520" s="5">
        <f t="shared" si="8"/>
        <v>62.2</v>
      </c>
      <c r="J520" s="3" t="s">
        <v>21</v>
      </c>
      <c r="K520" s="3" t="s">
        <v>22</v>
      </c>
      <c r="L520" s="3">
        <v>1519365600</v>
      </c>
      <c r="M520" s="3">
        <v>1519538400</v>
      </c>
      <c r="N520" s="11">
        <f xml:space="preserve"> (((L520/60)/60)/24)+DATE(1970,1,1)</f>
        <v>43154.25</v>
      </c>
      <c r="O520" s="10">
        <f xml:space="preserve"> (((M520/60)/60)/24)+DATE(1970,1,1)</f>
        <v>43156.25</v>
      </c>
      <c r="P520" s="3" t="b">
        <v>0</v>
      </c>
      <c r="Q520" s="3" t="b">
        <v>1</v>
      </c>
      <c r="R520" s="3" t="s">
        <v>71</v>
      </c>
      <c r="S520" s="7" t="s">
        <v>18404</v>
      </c>
      <c r="T520" s="3" t="s">
        <v>18412</v>
      </c>
    </row>
    <row r="521" spans="1:20" s="3" customFormat="1" x14ac:dyDescent="0.3">
      <c r="A521" s="3">
        <v>519</v>
      </c>
      <c r="B521" s="3" t="s">
        <v>1084</v>
      </c>
      <c r="C521" s="3" t="s">
        <v>1085</v>
      </c>
      <c r="D521" s="3">
        <v>177700</v>
      </c>
      <c r="E521" s="3">
        <v>180802</v>
      </c>
      <c r="F521" s="14">
        <f>(E521/D521)*100</f>
        <v>101.74563871693867</v>
      </c>
      <c r="G521" s="3" t="s">
        <v>20</v>
      </c>
      <c r="H521" s="3">
        <v>1773</v>
      </c>
      <c r="I521" s="5">
        <f t="shared" si="8"/>
        <v>101.97518330513255</v>
      </c>
      <c r="J521" s="3" t="s">
        <v>21</v>
      </c>
      <c r="K521" s="3" t="s">
        <v>22</v>
      </c>
      <c r="L521" s="3">
        <v>1420696800</v>
      </c>
      <c r="M521" s="3">
        <v>1421906400</v>
      </c>
      <c r="N521" s="11">
        <f xml:space="preserve"> (((L521/60)/60)/24)+DATE(1970,1,1)</f>
        <v>42012.25</v>
      </c>
      <c r="O521" s="10">
        <f xml:space="preserve"> (((M521/60)/60)/24)+DATE(1970,1,1)</f>
        <v>42026.25</v>
      </c>
      <c r="P521" s="3" t="b">
        <v>0</v>
      </c>
      <c r="Q521" s="3" t="b">
        <v>1</v>
      </c>
      <c r="R521" s="3" t="s">
        <v>23</v>
      </c>
      <c r="S521" s="7" t="s">
        <v>18398</v>
      </c>
      <c r="T521" s="3" t="s">
        <v>18399</v>
      </c>
    </row>
    <row r="522" spans="1:20" s="3" customFormat="1" x14ac:dyDescent="0.3">
      <c r="A522" s="3">
        <v>520</v>
      </c>
      <c r="B522" s="3" t="s">
        <v>1086</v>
      </c>
      <c r="C522" s="3" t="s">
        <v>1087</v>
      </c>
      <c r="D522" s="3">
        <v>800</v>
      </c>
      <c r="E522" s="3">
        <v>3406</v>
      </c>
      <c r="F522" s="14">
        <f>(E522/D522)*100</f>
        <v>425.75</v>
      </c>
      <c r="G522" s="3" t="s">
        <v>20</v>
      </c>
      <c r="H522" s="3">
        <v>32</v>
      </c>
      <c r="I522" s="5">
        <f t="shared" si="8"/>
        <v>106.4375</v>
      </c>
      <c r="J522" s="3" t="s">
        <v>21</v>
      </c>
      <c r="K522" s="3" t="s">
        <v>22</v>
      </c>
      <c r="L522" s="3">
        <v>1555650000</v>
      </c>
      <c r="M522" s="3">
        <v>1555909200</v>
      </c>
      <c r="N522" s="11">
        <f xml:space="preserve"> (((L522/60)/60)/24)+DATE(1970,1,1)</f>
        <v>43574.208333333328</v>
      </c>
      <c r="O522" s="10">
        <f xml:space="preserve"> (((M522/60)/60)/24)+DATE(1970,1,1)</f>
        <v>43577.208333333328</v>
      </c>
      <c r="P522" s="3" t="b">
        <v>0</v>
      </c>
      <c r="Q522" s="3" t="b">
        <v>0</v>
      </c>
      <c r="R522" s="3" t="s">
        <v>33</v>
      </c>
      <c r="S522" s="7" t="s">
        <v>18402</v>
      </c>
      <c r="T522" s="3" t="s">
        <v>18403</v>
      </c>
    </row>
    <row r="523" spans="1:20" s="3" customFormat="1" x14ac:dyDescent="0.3">
      <c r="A523" s="3">
        <v>521</v>
      </c>
      <c r="B523" s="3" t="s">
        <v>1088</v>
      </c>
      <c r="C523" s="3" t="s">
        <v>141</v>
      </c>
      <c r="D523" s="3">
        <v>7600</v>
      </c>
      <c r="E523" s="3">
        <v>11061</v>
      </c>
      <c r="F523" s="14">
        <f>(E523/D523)*100</f>
        <v>145.53947368421052</v>
      </c>
      <c r="G523" s="3" t="s">
        <v>20</v>
      </c>
      <c r="H523" s="3">
        <v>369</v>
      </c>
      <c r="I523" s="5">
        <f t="shared" si="8"/>
        <v>29.975609756097562</v>
      </c>
      <c r="J523" s="3" t="s">
        <v>21</v>
      </c>
      <c r="K523" s="3" t="s">
        <v>22</v>
      </c>
      <c r="L523" s="3">
        <v>1471928400</v>
      </c>
      <c r="M523" s="3">
        <v>1472446800</v>
      </c>
      <c r="N523" s="11">
        <f xml:space="preserve"> (((L523/60)/60)/24)+DATE(1970,1,1)</f>
        <v>42605.208333333328</v>
      </c>
      <c r="O523" s="10">
        <f xml:space="preserve"> (((M523/60)/60)/24)+DATE(1970,1,1)</f>
        <v>42611.208333333328</v>
      </c>
      <c r="P523" s="3" t="b">
        <v>0</v>
      </c>
      <c r="Q523" s="3" t="b">
        <v>1</v>
      </c>
      <c r="R523" s="3" t="s">
        <v>53</v>
      </c>
      <c r="S523" s="7" t="s">
        <v>18404</v>
      </c>
      <c r="T523" s="3" t="s">
        <v>18407</v>
      </c>
    </row>
    <row r="524" spans="1:20" s="3" customFormat="1" x14ac:dyDescent="0.3">
      <c r="A524" s="3">
        <v>522</v>
      </c>
      <c r="B524" s="3" t="s">
        <v>1089</v>
      </c>
      <c r="C524" s="3" t="s">
        <v>1090</v>
      </c>
      <c r="D524" s="3">
        <v>50500</v>
      </c>
      <c r="E524" s="3">
        <v>16389</v>
      </c>
      <c r="F524" s="14">
        <f>(E524/D524)*100</f>
        <v>32.453465346534657</v>
      </c>
      <c r="G524" s="3" t="s">
        <v>14</v>
      </c>
      <c r="H524" s="3">
        <v>191</v>
      </c>
      <c r="I524" s="5">
        <f t="shared" si="8"/>
        <v>85.806282722513089</v>
      </c>
      <c r="J524" s="3" t="s">
        <v>21</v>
      </c>
      <c r="K524" s="3" t="s">
        <v>22</v>
      </c>
      <c r="L524" s="3">
        <v>1341291600</v>
      </c>
      <c r="M524" s="3">
        <v>1342328400</v>
      </c>
      <c r="N524" s="11">
        <f xml:space="preserve"> (((L524/60)/60)/24)+DATE(1970,1,1)</f>
        <v>41093.208333333336</v>
      </c>
      <c r="O524" s="10">
        <f xml:space="preserve"> (((M524/60)/60)/24)+DATE(1970,1,1)</f>
        <v>41105.208333333336</v>
      </c>
      <c r="P524" s="3" t="b">
        <v>0</v>
      </c>
      <c r="Q524" s="3" t="b">
        <v>0</v>
      </c>
      <c r="R524" s="3" t="s">
        <v>100</v>
      </c>
      <c r="S524" s="7" t="s">
        <v>18404</v>
      </c>
      <c r="T524" s="3" t="s">
        <v>18415</v>
      </c>
    </row>
    <row r="525" spans="1:20" s="3" customFormat="1" x14ac:dyDescent="0.3">
      <c r="A525" s="3">
        <v>523</v>
      </c>
      <c r="B525" s="3" t="s">
        <v>1091</v>
      </c>
      <c r="C525" s="3" t="s">
        <v>1092</v>
      </c>
      <c r="D525" s="3">
        <v>900</v>
      </c>
      <c r="E525" s="3">
        <v>6303</v>
      </c>
      <c r="F525" s="14">
        <f>(E525/D525)*100</f>
        <v>700.33333333333326</v>
      </c>
      <c r="G525" s="3" t="s">
        <v>20</v>
      </c>
      <c r="H525" s="3">
        <v>89</v>
      </c>
      <c r="I525" s="5">
        <f t="shared" si="8"/>
        <v>70.82022471910112</v>
      </c>
      <c r="J525" s="3" t="s">
        <v>21</v>
      </c>
      <c r="K525" s="3" t="s">
        <v>22</v>
      </c>
      <c r="L525" s="3">
        <v>1267682400</v>
      </c>
      <c r="M525" s="3">
        <v>1268114400</v>
      </c>
      <c r="N525" s="11">
        <f xml:space="preserve"> (((L525/60)/60)/24)+DATE(1970,1,1)</f>
        <v>40241.25</v>
      </c>
      <c r="O525" s="10">
        <f xml:space="preserve"> (((M525/60)/60)/24)+DATE(1970,1,1)</f>
        <v>40246.25</v>
      </c>
      <c r="P525" s="3" t="b">
        <v>0</v>
      </c>
      <c r="Q525" s="3" t="b">
        <v>0</v>
      </c>
      <c r="R525" s="3" t="s">
        <v>100</v>
      </c>
      <c r="S525" s="7" t="s">
        <v>18404</v>
      </c>
      <c r="T525" s="3" t="s">
        <v>18415</v>
      </c>
    </row>
    <row r="526" spans="1:20" s="3" customFormat="1" x14ac:dyDescent="0.3">
      <c r="A526" s="3">
        <v>524</v>
      </c>
      <c r="B526" s="3" t="s">
        <v>1093</v>
      </c>
      <c r="C526" s="3" t="s">
        <v>1094</v>
      </c>
      <c r="D526" s="3">
        <v>96700</v>
      </c>
      <c r="E526" s="3">
        <v>81136</v>
      </c>
      <c r="F526" s="14">
        <f>(E526/D526)*100</f>
        <v>83.904860392967933</v>
      </c>
      <c r="G526" s="3" t="s">
        <v>14</v>
      </c>
      <c r="H526" s="3">
        <v>1979</v>
      </c>
      <c r="I526" s="5">
        <f t="shared" si="8"/>
        <v>40.998484082870135</v>
      </c>
      <c r="J526" s="3" t="s">
        <v>21</v>
      </c>
      <c r="K526" s="3" t="s">
        <v>22</v>
      </c>
      <c r="L526" s="3">
        <v>1272258000</v>
      </c>
      <c r="M526" s="3">
        <v>1273381200</v>
      </c>
      <c r="N526" s="11">
        <f xml:space="preserve"> (((L526/60)/60)/24)+DATE(1970,1,1)</f>
        <v>40294.208333333336</v>
      </c>
      <c r="O526" s="10">
        <f xml:space="preserve"> (((M526/60)/60)/24)+DATE(1970,1,1)</f>
        <v>40307.208333333336</v>
      </c>
      <c r="P526" s="3" t="b">
        <v>0</v>
      </c>
      <c r="Q526" s="3" t="b">
        <v>0</v>
      </c>
      <c r="R526" s="3" t="s">
        <v>33</v>
      </c>
      <c r="S526" s="7" t="s">
        <v>18402</v>
      </c>
      <c r="T526" s="3" t="s">
        <v>18403</v>
      </c>
    </row>
    <row r="527" spans="1:20" s="3" customFormat="1" x14ac:dyDescent="0.3">
      <c r="A527" s="3">
        <v>525</v>
      </c>
      <c r="B527" s="3" t="s">
        <v>1095</v>
      </c>
      <c r="C527" s="3" t="s">
        <v>1096</v>
      </c>
      <c r="D527" s="3">
        <v>2100</v>
      </c>
      <c r="E527" s="3">
        <v>1768</v>
      </c>
      <c r="F527" s="14">
        <f>(E527/D527)*100</f>
        <v>84.19047619047619</v>
      </c>
      <c r="G527" s="3" t="s">
        <v>14</v>
      </c>
      <c r="H527" s="3">
        <v>63</v>
      </c>
      <c r="I527" s="5">
        <f t="shared" si="8"/>
        <v>28.063492063492063</v>
      </c>
      <c r="J527" s="3" t="s">
        <v>21</v>
      </c>
      <c r="K527" s="3" t="s">
        <v>22</v>
      </c>
      <c r="L527" s="3">
        <v>1290492000</v>
      </c>
      <c r="M527" s="3">
        <v>1290837600</v>
      </c>
      <c r="N527" s="11">
        <f xml:space="preserve"> (((L527/60)/60)/24)+DATE(1970,1,1)</f>
        <v>40505.25</v>
      </c>
      <c r="O527" s="10">
        <f xml:space="preserve"> (((M527/60)/60)/24)+DATE(1970,1,1)</f>
        <v>40509.25</v>
      </c>
      <c r="P527" s="3" t="b">
        <v>0</v>
      </c>
      <c r="Q527" s="3" t="b">
        <v>0</v>
      </c>
      <c r="R527" s="3" t="s">
        <v>65</v>
      </c>
      <c r="S527" s="7" t="s">
        <v>18400</v>
      </c>
      <c r="T527" s="3" t="s">
        <v>18409</v>
      </c>
    </row>
    <row r="528" spans="1:20" s="3" customFormat="1" x14ac:dyDescent="0.3">
      <c r="A528" s="3">
        <v>526</v>
      </c>
      <c r="B528" s="3" t="s">
        <v>1097</v>
      </c>
      <c r="C528" s="3" t="s">
        <v>1098</v>
      </c>
      <c r="D528" s="3">
        <v>8300</v>
      </c>
      <c r="E528" s="3">
        <v>12944</v>
      </c>
      <c r="F528" s="14">
        <f>(E528/D528)*100</f>
        <v>155.95180722891567</v>
      </c>
      <c r="G528" s="3" t="s">
        <v>20</v>
      </c>
      <c r="H528" s="3">
        <v>147</v>
      </c>
      <c r="I528" s="5">
        <f t="shared" si="8"/>
        <v>88.054421768707485</v>
      </c>
      <c r="J528" s="3" t="s">
        <v>21</v>
      </c>
      <c r="K528" s="3" t="s">
        <v>22</v>
      </c>
      <c r="L528" s="3">
        <v>1451109600</v>
      </c>
      <c r="M528" s="3">
        <v>1454306400</v>
      </c>
      <c r="N528" s="11">
        <f xml:space="preserve"> (((L528/60)/60)/24)+DATE(1970,1,1)</f>
        <v>42364.25</v>
      </c>
      <c r="O528" s="10">
        <f xml:space="preserve"> (((M528/60)/60)/24)+DATE(1970,1,1)</f>
        <v>42401.25</v>
      </c>
      <c r="P528" s="3" t="b">
        <v>0</v>
      </c>
      <c r="Q528" s="3" t="b">
        <v>1</v>
      </c>
      <c r="R528" s="3" t="s">
        <v>33</v>
      </c>
      <c r="S528" s="7" t="s">
        <v>18402</v>
      </c>
      <c r="T528" s="3" t="s">
        <v>18403</v>
      </c>
    </row>
    <row r="529" spans="1:20" s="3" customFormat="1" x14ac:dyDescent="0.3">
      <c r="A529" s="3">
        <v>527</v>
      </c>
      <c r="B529" s="3" t="s">
        <v>1099</v>
      </c>
      <c r="C529" s="3" t="s">
        <v>1100</v>
      </c>
      <c r="D529" s="3">
        <v>189200</v>
      </c>
      <c r="E529" s="3">
        <v>188480</v>
      </c>
      <c r="F529" s="14">
        <f>(E529/D529)*100</f>
        <v>99.619450317124731</v>
      </c>
      <c r="G529" s="3" t="s">
        <v>14</v>
      </c>
      <c r="H529" s="3">
        <v>6080</v>
      </c>
      <c r="I529" s="5">
        <f t="shared" si="8"/>
        <v>31</v>
      </c>
      <c r="J529" s="3" t="s">
        <v>15</v>
      </c>
      <c r="K529" s="3" t="s">
        <v>16</v>
      </c>
      <c r="L529" s="3">
        <v>1454652000</v>
      </c>
      <c r="M529" s="3">
        <v>1457762400</v>
      </c>
      <c r="N529" s="11">
        <f xml:space="preserve"> (((L529/60)/60)/24)+DATE(1970,1,1)</f>
        <v>42405.25</v>
      </c>
      <c r="O529" s="10">
        <f xml:space="preserve"> (((M529/60)/60)/24)+DATE(1970,1,1)</f>
        <v>42441.25</v>
      </c>
      <c r="P529" s="3" t="b">
        <v>0</v>
      </c>
      <c r="Q529" s="3" t="b">
        <v>0</v>
      </c>
      <c r="R529" s="3" t="s">
        <v>71</v>
      </c>
      <c r="S529" s="7" t="s">
        <v>18404</v>
      </c>
      <c r="T529" s="3" t="s">
        <v>18412</v>
      </c>
    </row>
    <row r="530" spans="1:20" s="3" customFormat="1" x14ac:dyDescent="0.3">
      <c r="A530" s="3">
        <v>528</v>
      </c>
      <c r="B530" s="3" t="s">
        <v>1101</v>
      </c>
      <c r="C530" s="3" t="s">
        <v>1102</v>
      </c>
      <c r="D530" s="3">
        <v>9000</v>
      </c>
      <c r="E530" s="3">
        <v>7227</v>
      </c>
      <c r="F530" s="14">
        <f>(E530/D530)*100</f>
        <v>80.300000000000011</v>
      </c>
      <c r="G530" s="3" t="s">
        <v>14</v>
      </c>
      <c r="H530" s="3">
        <v>80</v>
      </c>
      <c r="I530" s="5">
        <f t="shared" si="8"/>
        <v>90.337500000000006</v>
      </c>
      <c r="J530" s="3" t="s">
        <v>40</v>
      </c>
      <c r="K530" s="3" t="s">
        <v>41</v>
      </c>
      <c r="L530" s="3">
        <v>1385186400</v>
      </c>
      <c r="M530" s="3">
        <v>1389074400</v>
      </c>
      <c r="N530" s="11">
        <f xml:space="preserve"> (((L530/60)/60)/24)+DATE(1970,1,1)</f>
        <v>41601.25</v>
      </c>
      <c r="O530" s="10">
        <f xml:space="preserve"> (((M530/60)/60)/24)+DATE(1970,1,1)</f>
        <v>41646.25</v>
      </c>
      <c r="P530" s="3" t="b">
        <v>0</v>
      </c>
      <c r="Q530" s="3" t="b">
        <v>0</v>
      </c>
      <c r="R530" s="3" t="s">
        <v>60</v>
      </c>
      <c r="S530" s="7" t="s">
        <v>18398</v>
      </c>
      <c r="T530" s="3" t="s">
        <v>18408</v>
      </c>
    </row>
    <row r="531" spans="1:20" s="3" customFormat="1" x14ac:dyDescent="0.3">
      <c r="A531" s="3">
        <v>529</v>
      </c>
      <c r="B531" s="3" t="s">
        <v>1103</v>
      </c>
      <c r="C531" s="3" t="s">
        <v>1104</v>
      </c>
      <c r="D531" s="3">
        <v>5100</v>
      </c>
      <c r="E531" s="3">
        <v>574</v>
      </c>
      <c r="F531" s="14">
        <f>(E531/D531)*100</f>
        <v>11.254901960784313</v>
      </c>
      <c r="G531" s="3" t="s">
        <v>14</v>
      </c>
      <c r="H531" s="3">
        <v>9</v>
      </c>
      <c r="I531" s="5">
        <f t="shared" si="8"/>
        <v>63.777777777777779</v>
      </c>
      <c r="J531" s="3" t="s">
        <v>21</v>
      </c>
      <c r="K531" s="3" t="s">
        <v>22</v>
      </c>
      <c r="L531" s="3">
        <v>1399698000</v>
      </c>
      <c r="M531" s="3">
        <v>1402117200</v>
      </c>
      <c r="N531" s="11">
        <f xml:space="preserve"> (((L531/60)/60)/24)+DATE(1970,1,1)</f>
        <v>41769.208333333336</v>
      </c>
      <c r="O531" s="10">
        <f xml:space="preserve"> (((M531/60)/60)/24)+DATE(1970,1,1)</f>
        <v>41797.208333333336</v>
      </c>
      <c r="P531" s="3" t="b">
        <v>0</v>
      </c>
      <c r="Q531" s="3" t="b">
        <v>0</v>
      </c>
      <c r="R531" s="3" t="s">
        <v>89</v>
      </c>
      <c r="S531" s="7" t="s">
        <v>18413</v>
      </c>
      <c r="T531" s="3" t="s">
        <v>18414</v>
      </c>
    </row>
    <row r="532" spans="1:20" s="3" customFormat="1" x14ac:dyDescent="0.3">
      <c r="A532" s="3">
        <v>530</v>
      </c>
      <c r="B532" s="3" t="s">
        <v>1105</v>
      </c>
      <c r="C532" s="3" t="s">
        <v>1106</v>
      </c>
      <c r="D532" s="3">
        <v>105000</v>
      </c>
      <c r="E532" s="3">
        <v>96328</v>
      </c>
      <c r="F532" s="14">
        <f>(E532/D532)*100</f>
        <v>91.740952380952379</v>
      </c>
      <c r="G532" s="3" t="s">
        <v>14</v>
      </c>
      <c r="H532" s="3">
        <v>1784</v>
      </c>
      <c r="I532" s="5">
        <f t="shared" si="8"/>
        <v>53.995515695067262</v>
      </c>
      <c r="J532" s="3" t="s">
        <v>21</v>
      </c>
      <c r="K532" s="3" t="s">
        <v>22</v>
      </c>
      <c r="L532" s="3">
        <v>1283230800</v>
      </c>
      <c r="M532" s="3">
        <v>1284440400</v>
      </c>
      <c r="N532" s="11">
        <f xml:space="preserve"> (((L532/60)/60)/24)+DATE(1970,1,1)</f>
        <v>40421.208333333336</v>
      </c>
      <c r="O532" s="10">
        <f xml:space="preserve"> (((M532/60)/60)/24)+DATE(1970,1,1)</f>
        <v>40435.208333333336</v>
      </c>
      <c r="P532" s="3" t="b">
        <v>0</v>
      </c>
      <c r="Q532" s="3" t="b">
        <v>1</v>
      </c>
      <c r="R532" s="3" t="s">
        <v>119</v>
      </c>
      <c r="S532" s="7" t="s">
        <v>18410</v>
      </c>
      <c r="T532" s="3" t="s">
        <v>18416</v>
      </c>
    </row>
    <row r="533" spans="1:20" s="3" customFormat="1" x14ac:dyDescent="0.3">
      <c r="A533" s="3">
        <v>531</v>
      </c>
      <c r="B533" s="3" t="s">
        <v>1107</v>
      </c>
      <c r="C533" s="3" t="s">
        <v>1108</v>
      </c>
      <c r="D533" s="3">
        <v>186700</v>
      </c>
      <c r="E533" s="3">
        <v>178338</v>
      </c>
      <c r="F533" s="14">
        <f>(E533/D533)*100</f>
        <v>95.521156936261391</v>
      </c>
      <c r="G533" s="3" t="s">
        <v>47</v>
      </c>
      <c r="H533" s="3">
        <v>3640</v>
      </c>
      <c r="I533" s="5">
        <f t="shared" si="8"/>
        <v>48.993956043956047</v>
      </c>
      <c r="J533" s="3" t="s">
        <v>98</v>
      </c>
      <c r="K533" s="3" t="s">
        <v>99</v>
      </c>
      <c r="L533" s="3">
        <v>1384149600</v>
      </c>
      <c r="M533" s="3">
        <v>1388988000</v>
      </c>
      <c r="N533" s="11">
        <f xml:space="preserve"> (((L533/60)/60)/24)+DATE(1970,1,1)</f>
        <v>41589.25</v>
      </c>
      <c r="O533" s="10">
        <f xml:space="preserve"> (((M533/60)/60)/24)+DATE(1970,1,1)</f>
        <v>41645.25</v>
      </c>
      <c r="P533" s="3" t="b">
        <v>0</v>
      </c>
      <c r="Q533" s="3" t="b">
        <v>0</v>
      </c>
      <c r="R533" s="3" t="s">
        <v>89</v>
      </c>
      <c r="S533" s="7" t="s">
        <v>18413</v>
      </c>
      <c r="T533" s="3" t="s">
        <v>18414</v>
      </c>
    </row>
    <row r="534" spans="1:20" s="3" customFormat="1" x14ac:dyDescent="0.3">
      <c r="A534" s="3">
        <v>532</v>
      </c>
      <c r="B534" s="3" t="s">
        <v>1109</v>
      </c>
      <c r="C534" s="3" t="s">
        <v>1110</v>
      </c>
      <c r="D534" s="3">
        <v>1600</v>
      </c>
      <c r="E534" s="3">
        <v>8046</v>
      </c>
      <c r="F534" s="14">
        <f>(E534/D534)*100</f>
        <v>502.87499999999994</v>
      </c>
      <c r="G534" s="3" t="s">
        <v>20</v>
      </c>
      <c r="H534" s="3">
        <v>126</v>
      </c>
      <c r="I534" s="5">
        <f t="shared" si="8"/>
        <v>63.857142857142854</v>
      </c>
      <c r="J534" s="3" t="s">
        <v>15</v>
      </c>
      <c r="K534" s="3" t="s">
        <v>16</v>
      </c>
      <c r="L534" s="3">
        <v>1516860000</v>
      </c>
      <c r="M534" s="3">
        <v>1516946400</v>
      </c>
      <c r="N534" s="11">
        <f xml:space="preserve"> (((L534/60)/60)/24)+DATE(1970,1,1)</f>
        <v>43125.25</v>
      </c>
      <c r="O534" s="10">
        <f xml:space="preserve"> (((M534/60)/60)/24)+DATE(1970,1,1)</f>
        <v>43126.25</v>
      </c>
      <c r="P534" s="3" t="b">
        <v>0</v>
      </c>
      <c r="Q534" s="3" t="b">
        <v>0</v>
      </c>
      <c r="R534" s="3" t="s">
        <v>33</v>
      </c>
      <c r="S534" s="7" t="s">
        <v>18402</v>
      </c>
      <c r="T534" s="3" t="s">
        <v>18403</v>
      </c>
    </row>
    <row r="535" spans="1:20" s="3" customFormat="1" x14ac:dyDescent="0.3">
      <c r="A535" s="3">
        <v>533</v>
      </c>
      <c r="B535" s="3" t="s">
        <v>1111</v>
      </c>
      <c r="C535" s="3" t="s">
        <v>1112</v>
      </c>
      <c r="D535" s="3">
        <v>115600</v>
      </c>
      <c r="E535" s="3">
        <v>184086</v>
      </c>
      <c r="F535" s="14">
        <f>(E535/D535)*100</f>
        <v>159.24394463667818</v>
      </c>
      <c r="G535" s="3" t="s">
        <v>20</v>
      </c>
      <c r="H535" s="3">
        <v>2218</v>
      </c>
      <c r="I535" s="5">
        <f t="shared" si="8"/>
        <v>82.996393146979258</v>
      </c>
      <c r="J535" s="3" t="s">
        <v>40</v>
      </c>
      <c r="K535" s="3" t="s">
        <v>41</v>
      </c>
      <c r="L535" s="3">
        <v>1374642000</v>
      </c>
      <c r="M535" s="3">
        <v>1377752400</v>
      </c>
      <c r="N535" s="11">
        <f xml:space="preserve"> (((L535/60)/60)/24)+DATE(1970,1,1)</f>
        <v>41479.208333333336</v>
      </c>
      <c r="O535" s="10">
        <f xml:space="preserve"> (((M535/60)/60)/24)+DATE(1970,1,1)</f>
        <v>41515.208333333336</v>
      </c>
      <c r="P535" s="3" t="b">
        <v>0</v>
      </c>
      <c r="Q535" s="3" t="b">
        <v>0</v>
      </c>
      <c r="R535" s="3" t="s">
        <v>60</v>
      </c>
      <c r="S535" s="7" t="s">
        <v>18398</v>
      </c>
      <c r="T535" s="3" t="s">
        <v>18408</v>
      </c>
    </row>
    <row r="536" spans="1:20" s="3" customFormat="1" x14ac:dyDescent="0.3">
      <c r="A536" s="3">
        <v>534</v>
      </c>
      <c r="B536" s="3" t="s">
        <v>1113</v>
      </c>
      <c r="C536" s="3" t="s">
        <v>1114</v>
      </c>
      <c r="D536" s="3">
        <v>89100</v>
      </c>
      <c r="E536" s="3">
        <v>13385</v>
      </c>
      <c r="F536" s="14">
        <f>(E536/D536)*100</f>
        <v>15.022446689113355</v>
      </c>
      <c r="G536" s="3" t="s">
        <v>14</v>
      </c>
      <c r="H536" s="3">
        <v>243</v>
      </c>
      <c r="I536" s="5">
        <f t="shared" si="8"/>
        <v>55.08230452674897</v>
      </c>
      <c r="J536" s="3" t="s">
        <v>21</v>
      </c>
      <c r="K536" s="3" t="s">
        <v>22</v>
      </c>
      <c r="L536" s="3">
        <v>1534482000</v>
      </c>
      <c r="M536" s="3">
        <v>1534568400</v>
      </c>
      <c r="N536" s="11">
        <f xml:space="preserve"> (((L536/60)/60)/24)+DATE(1970,1,1)</f>
        <v>43329.208333333328</v>
      </c>
      <c r="O536" s="10">
        <f xml:space="preserve"> (((M536/60)/60)/24)+DATE(1970,1,1)</f>
        <v>43330.208333333328</v>
      </c>
      <c r="P536" s="3" t="b">
        <v>0</v>
      </c>
      <c r="Q536" s="3" t="b">
        <v>1</v>
      </c>
      <c r="R536" s="3" t="s">
        <v>53</v>
      </c>
      <c r="S536" s="7" t="s">
        <v>18404</v>
      </c>
      <c r="T536" s="3" t="s">
        <v>18407</v>
      </c>
    </row>
    <row r="537" spans="1:20" s="3" customFormat="1" x14ac:dyDescent="0.3">
      <c r="A537" s="3">
        <v>535</v>
      </c>
      <c r="B537" s="3" t="s">
        <v>1115</v>
      </c>
      <c r="C537" s="3" t="s">
        <v>1116</v>
      </c>
      <c r="D537" s="3">
        <v>2600</v>
      </c>
      <c r="E537" s="3">
        <v>12533</v>
      </c>
      <c r="F537" s="14">
        <f>(E537/D537)*100</f>
        <v>482.03846153846149</v>
      </c>
      <c r="G537" s="3" t="s">
        <v>20</v>
      </c>
      <c r="H537" s="3">
        <v>202</v>
      </c>
      <c r="I537" s="5">
        <f t="shared" si="8"/>
        <v>62.044554455445542</v>
      </c>
      <c r="J537" s="3" t="s">
        <v>107</v>
      </c>
      <c r="K537" s="3" t="s">
        <v>108</v>
      </c>
      <c r="L537" s="3">
        <v>1528434000</v>
      </c>
      <c r="M537" s="3">
        <v>1528606800</v>
      </c>
      <c r="N537" s="11">
        <f xml:space="preserve"> (((L537/60)/60)/24)+DATE(1970,1,1)</f>
        <v>43259.208333333328</v>
      </c>
      <c r="O537" s="10">
        <f xml:space="preserve"> (((M537/60)/60)/24)+DATE(1970,1,1)</f>
        <v>43261.208333333328</v>
      </c>
      <c r="P537" s="3" t="b">
        <v>0</v>
      </c>
      <c r="Q537" s="3" t="b">
        <v>1</v>
      </c>
      <c r="R537" s="3" t="s">
        <v>33</v>
      </c>
      <c r="S537" s="7" t="s">
        <v>18402</v>
      </c>
      <c r="T537" s="3" t="s">
        <v>18403</v>
      </c>
    </row>
    <row r="538" spans="1:20" s="3" customFormat="1" x14ac:dyDescent="0.3">
      <c r="A538" s="3">
        <v>536</v>
      </c>
      <c r="B538" s="3" t="s">
        <v>1117</v>
      </c>
      <c r="C538" s="3" t="s">
        <v>1118</v>
      </c>
      <c r="D538" s="3">
        <v>9800</v>
      </c>
      <c r="E538" s="3">
        <v>14697</v>
      </c>
      <c r="F538" s="14">
        <f>(E538/D538)*100</f>
        <v>149.96938775510205</v>
      </c>
      <c r="G538" s="3" t="s">
        <v>20</v>
      </c>
      <c r="H538" s="3">
        <v>140</v>
      </c>
      <c r="I538" s="5">
        <f t="shared" si="8"/>
        <v>104.97857142857143</v>
      </c>
      <c r="J538" s="3" t="s">
        <v>107</v>
      </c>
      <c r="K538" s="3" t="s">
        <v>108</v>
      </c>
      <c r="L538" s="3">
        <v>1282626000</v>
      </c>
      <c r="M538" s="3">
        <v>1284872400</v>
      </c>
      <c r="N538" s="11">
        <f xml:space="preserve"> (((L538/60)/60)/24)+DATE(1970,1,1)</f>
        <v>40414.208333333336</v>
      </c>
      <c r="O538" s="10">
        <f xml:space="preserve"> (((M538/60)/60)/24)+DATE(1970,1,1)</f>
        <v>40440.208333333336</v>
      </c>
      <c r="P538" s="3" t="b">
        <v>0</v>
      </c>
      <c r="Q538" s="3" t="b">
        <v>0</v>
      </c>
      <c r="R538" s="3" t="s">
        <v>119</v>
      </c>
      <c r="S538" s="7" t="s">
        <v>18410</v>
      </c>
      <c r="T538" s="3" t="s">
        <v>18416</v>
      </c>
    </row>
    <row r="539" spans="1:20" s="3" customFormat="1" x14ac:dyDescent="0.3">
      <c r="A539" s="3">
        <v>537</v>
      </c>
      <c r="B539" s="3" t="s">
        <v>1119</v>
      </c>
      <c r="C539" s="3" t="s">
        <v>1120</v>
      </c>
      <c r="D539" s="3">
        <v>84400</v>
      </c>
      <c r="E539" s="3">
        <v>98935</v>
      </c>
      <c r="F539" s="14">
        <f>(E539/D539)*100</f>
        <v>117.22156398104266</v>
      </c>
      <c r="G539" s="3" t="s">
        <v>20</v>
      </c>
      <c r="H539" s="3">
        <v>1052</v>
      </c>
      <c r="I539" s="5">
        <f t="shared" si="8"/>
        <v>94.044676806083643</v>
      </c>
      <c r="J539" s="3" t="s">
        <v>36</v>
      </c>
      <c r="K539" s="3" t="s">
        <v>37</v>
      </c>
      <c r="L539" s="3">
        <v>1535605200</v>
      </c>
      <c r="M539" s="3">
        <v>1537592400</v>
      </c>
      <c r="N539" s="11">
        <f xml:space="preserve"> (((L539/60)/60)/24)+DATE(1970,1,1)</f>
        <v>43342.208333333328</v>
      </c>
      <c r="O539" s="10">
        <f xml:space="preserve"> (((M539/60)/60)/24)+DATE(1970,1,1)</f>
        <v>43365.208333333328</v>
      </c>
      <c r="P539" s="3" t="b">
        <v>1</v>
      </c>
      <c r="Q539" s="3" t="b">
        <v>1</v>
      </c>
      <c r="R539" s="3" t="s">
        <v>42</v>
      </c>
      <c r="S539" s="7" t="s">
        <v>18404</v>
      </c>
      <c r="T539" s="3" t="s">
        <v>18405</v>
      </c>
    </row>
    <row r="540" spans="1:20" s="3" customFormat="1" x14ac:dyDescent="0.3">
      <c r="A540" s="3">
        <v>538</v>
      </c>
      <c r="B540" s="3" t="s">
        <v>1121</v>
      </c>
      <c r="C540" s="3" t="s">
        <v>1122</v>
      </c>
      <c r="D540" s="3">
        <v>151300</v>
      </c>
      <c r="E540" s="3">
        <v>57034</v>
      </c>
      <c r="F540" s="14">
        <f>(E540/D540)*100</f>
        <v>37.695968274950431</v>
      </c>
      <c r="G540" s="3" t="s">
        <v>14</v>
      </c>
      <c r="H540" s="3">
        <v>1296</v>
      </c>
      <c r="I540" s="5">
        <f t="shared" si="8"/>
        <v>44.007716049382715</v>
      </c>
      <c r="J540" s="3" t="s">
        <v>21</v>
      </c>
      <c r="K540" s="3" t="s">
        <v>22</v>
      </c>
      <c r="L540" s="3">
        <v>1379826000</v>
      </c>
      <c r="M540" s="3">
        <v>1381208400</v>
      </c>
      <c r="N540" s="11">
        <f xml:space="preserve"> (((L540/60)/60)/24)+DATE(1970,1,1)</f>
        <v>41539.208333333336</v>
      </c>
      <c r="O540" s="10">
        <f xml:space="preserve"> (((M540/60)/60)/24)+DATE(1970,1,1)</f>
        <v>41555.208333333336</v>
      </c>
      <c r="P540" s="3" t="b">
        <v>0</v>
      </c>
      <c r="Q540" s="3" t="b">
        <v>0</v>
      </c>
      <c r="R540" s="3" t="s">
        <v>292</v>
      </c>
      <c r="S540" s="7" t="s">
        <v>18413</v>
      </c>
      <c r="T540" s="3" t="s">
        <v>18424</v>
      </c>
    </row>
    <row r="541" spans="1:20" s="3" customFormat="1" x14ac:dyDescent="0.3">
      <c r="A541" s="3">
        <v>539</v>
      </c>
      <c r="B541" s="3" t="s">
        <v>1123</v>
      </c>
      <c r="C541" s="3" t="s">
        <v>1124</v>
      </c>
      <c r="D541" s="3">
        <v>9800</v>
      </c>
      <c r="E541" s="3">
        <v>7120</v>
      </c>
      <c r="F541" s="14">
        <f>(E541/D541)*100</f>
        <v>72.653061224489804</v>
      </c>
      <c r="G541" s="3" t="s">
        <v>14</v>
      </c>
      <c r="H541" s="3">
        <v>77</v>
      </c>
      <c r="I541" s="5">
        <f t="shared" si="8"/>
        <v>92.467532467532465</v>
      </c>
      <c r="J541" s="3" t="s">
        <v>21</v>
      </c>
      <c r="K541" s="3" t="s">
        <v>22</v>
      </c>
      <c r="L541" s="3">
        <v>1561957200</v>
      </c>
      <c r="M541" s="3">
        <v>1562475600</v>
      </c>
      <c r="N541" s="11">
        <f xml:space="preserve"> (((L541/60)/60)/24)+DATE(1970,1,1)</f>
        <v>43647.208333333328</v>
      </c>
      <c r="O541" s="10">
        <f xml:space="preserve"> (((M541/60)/60)/24)+DATE(1970,1,1)</f>
        <v>43653.208333333328</v>
      </c>
      <c r="P541" s="3" t="b">
        <v>0</v>
      </c>
      <c r="Q541" s="3" t="b">
        <v>1</v>
      </c>
      <c r="R541" s="3" t="s">
        <v>17</v>
      </c>
      <c r="S541" s="7" t="s">
        <v>18396</v>
      </c>
      <c r="T541" s="3" t="s">
        <v>18397</v>
      </c>
    </row>
    <row r="542" spans="1:20" s="3" customFormat="1" x14ac:dyDescent="0.3">
      <c r="A542" s="3">
        <v>540</v>
      </c>
      <c r="B542" s="3" t="s">
        <v>1125</v>
      </c>
      <c r="C542" s="3" t="s">
        <v>1126</v>
      </c>
      <c r="D542" s="3">
        <v>5300</v>
      </c>
      <c r="E542" s="3">
        <v>14097</v>
      </c>
      <c r="F542" s="14">
        <f>(E542/D542)*100</f>
        <v>265.98113207547169</v>
      </c>
      <c r="G542" s="3" t="s">
        <v>20</v>
      </c>
      <c r="H542" s="3">
        <v>247</v>
      </c>
      <c r="I542" s="5">
        <f t="shared" si="8"/>
        <v>57.072874493927124</v>
      </c>
      <c r="J542" s="3" t="s">
        <v>21</v>
      </c>
      <c r="K542" s="3" t="s">
        <v>22</v>
      </c>
      <c r="L542" s="3">
        <v>1525496400</v>
      </c>
      <c r="M542" s="3">
        <v>1527397200</v>
      </c>
      <c r="N542" s="11">
        <f xml:space="preserve"> (((L542/60)/60)/24)+DATE(1970,1,1)</f>
        <v>43225.208333333328</v>
      </c>
      <c r="O542" s="10">
        <f xml:space="preserve"> (((M542/60)/60)/24)+DATE(1970,1,1)</f>
        <v>43247.208333333328</v>
      </c>
      <c r="P542" s="3" t="b">
        <v>0</v>
      </c>
      <c r="Q542" s="3" t="b">
        <v>0</v>
      </c>
      <c r="R542" s="3" t="s">
        <v>122</v>
      </c>
      <c r="S542" s="7" t="s">
        <v>18417</v>
      </c>
      <c r="T542" s="3" t="s">
        <v>18418</v>
      </c>
    </row>
    <row r="543" spans="1:20" s="3" customFormat="1" x14ac:dyDescent="0.3">
      <c r="A543" s="3">
        <v>541</v>
      </c>
      <c r="B543" s="3" t="s">
        <v>1127</v>
      </c>
      <c r="C543" s="3" t="s">
        <v>1128</v>
      </c>
      <c r="D543" s="3">
        <v>178000</v>
      </c>
      <c r="E543" s="3">
        <v>43086</v>
      </c>
      <c r="F543" s="14">
        <f>(E543/D543)*100</f>
        <v>24.205617977528089</v>
      </c>
      <c r="G543" s="3" t="s">
        <v>14</v>
      </c>
      <c r="H543" s="3">
        <v>395</v>
      </c>
      <c r="I543" s="5">
        <f t="shared" si="8"/>
        <v>109.07848101265823</v>
      </c>
      <c r="J543" s="3" t="s">
        <v>107</v>
      </c>
      <c r="K543" s="3" t="s">
        <v>108</v>
      </c>
      <c r="L543" s="3">
        <v>1433912400</v>
      </c>
      <c r="M543" s="3">
        <v>1436158800</v>
      </c>
      <c r="N543" s="11">
        <f xml:space="preserve"> (((L543/60)/60)/24)+DATE(1970,1,1)</f>
        <v>42165.208333333328</v>
      </c>
      <c r="O543" s="10">
        <f xml:space="preserve"> (((M543/60)/60)/24)+DATE(1970,1,1)</f>
        <v>42191.208333333328</v>
      </c>
      <c r="P543" s="3" t="b">
        <v>0</v>
      </c>
      <c r="Q543" s="3" t="b">
        <v>0</v>
      </c>
      <c r="R543" s="3" t="s">
        <v>292</v>
      </c>
      <c r="S543" s="7" t="s">
        <v>18413</v>
      </c>
      <c r="T543" s="3" t="s">
        <v>18424</v>
      </c>
    </row>
    <row r="544" spans="1:20" s="3" customFormat="1" x14ac:dyDescent="0.3">
      <c r="A544" s="3">
        <v>542</v>
      </c>
      <c r="B544" s="3" t="s">
        <v>1129</v>
      </c>
      <c r="C544" s="3" t="s">
        <v>1130</v>
      </c>
      <c r="D544" s="3">
        <v>77000</v>
      </c>
      <c r="E544" s="3">
        <v>1930</v>
      </c>
      <c r="F544" s="14">
        <f>(E544/D544)*100</f>
        <v>2.5064935064935066</v>
      </c>
      <c r="G544" s="3" t="s">
        <v>14</v>
      </c>
      <c r="H544" s="3">
        <v>49</v>
      </c>
      <c r="I544" s="5">
        <f t="shared" si="8"/>
        <v>39.387755102040813</v>
      </c>
      <c r="J544" s="3" t="s">
        <v>40</v>
      </c>
      <c r="K544" s="3" t="s">
        <v>41</v>
      </c>
      <c r="L544" s="3">
        <v>1453442400</v>
      </c>
      <c r="M544" s="3">
        <v>1456034400</v>
      </c>
      <c r="N544" s="11">
        <f xml:space="preserve"> (((L544/60)/60)/24)+DATE(1970,1,1)</f>
        <v>42391.25</v>
      </c>
      <c r="O544" s="10">
        <f xml:space="preserve"> (((M544/60)/60)/24)+DATE(1970,1,1)</f>
        <v>42421.25</v>
      </c>
      <c r="P544" s="3" t="b">
        <v>0</v>
      </c>
      <c r="Q544" s="3" t="b">
        <v>0</v>
      </c>
      <c r="R544" s="3" t="s">
        <v>60</v>
      </c>
      <c r="S544" s="7" t="s">
        <v>18398</v>
      </c>
      <c r="T544" s="3" t="s">
        <v>18408</v>
      </c>
    </row>
    <row r="545" spans="1:20" s="3" customFormat="1" x14ac:dyDescent="0.3">
      <c r="A545" s="3">
        <v>543</v>
      </c>
      <c r="B545" s="3" t="s">
        <v>1131</v>
      </c>
      <c r="C545" s="3" t="s">
        <v>1132</v>
      </c>
      <c r="D545" s="3">
        <v>84900</v>
      </c>
      <c r="E545" s="3">
        <v>13864</v>
      </c>
      <c r="F545" s="14">
        <f>(E545/D545)*100</f>
        <v>16.329799764428738</v>
      </c>
      <c r="G545" s="3" t="s">
        <v>14</v>
      </c>
      <c r="H545" s="3">
        <v>180</v>
      </c>
      <c r="I545" s="5">
        <f t="shared" si="8"/>
        <v>77.022222222222226</v>
      </c>
      <c r="J545" s="3" t="s">
        <v>21</v>
      </c>
      <c r="K545" s="3" t="s">
        <v>22</v>
      </c>
      <c r="L545" s="3">
        <v>1378875600</v>
      </c>
      <c r="M545" s="3">
        <v>1380171600</v>
      </c>
      <c r="N545" s="11">
        <f xml:space="preserve"> (((L545/60)/60)/24)+DATE(1970,1,1)</f>
        <v>41528.208333333336</v>
      </c>
      <c r="O545" s="10">
        <f xml:space="preserve"> (((M545/60)/60)/24)+DATE(1970,1,1)</f>
        <v>41543.208333333336</v>
      </c>
      <c r="P545" s="3" t="b">
        <v>0</v>
      </c>
      <c r="Q545" s="3" t="b">
        <v>0</v>
      </c>
      <c r="R545" s="3" t="s">
        <v>89</v>
      </c>
      <c r="S545" s="7" t="s">
        <v>18413</v>
      </c>
      <c r="T545" s="3" t="s">
        <v>18414</v>
      </c>
    </row>
    <row r="546" spans="1:20" s="3" customFormat="1" x14ac:dyDescent="0.3">
      <c r="A546" s="3">
        <v>544</v>
      </c>
      <c r="B546" s="3" t="s">
        <v>1133</v>
      </c>
      <c r="C546" s="3" t="s">
        <v>1134</v>
      </c>
      <c r="D546" s="3">
        <v>2800</v>
      </c>
      <c r="E546" s="3">
        <v>7742</v>
      </c>
      <c r="F546" s="14">
        <f>(E546/D546)*100</f>
        <v>276.5</v>
      </c>
      <c r="G546" s="3" t="s">
        <v>20</v>
      </c>
      <c r="H546" s="3">
        <v>84</v>
      </c>
      <c r="I546" s="5">
        <f t="shared" si="8"/>
        <v>92.166666666666671</v>
      </c>
      <c r="J546" s="3" t="s">
        <v>21</v>
      </c>
      <c r="K546" s="3" t="s">
        <v>22</v>
      </c>
      <c r="L546" s="3">
        <v>1452232800</v>
      </c>
      <c r="M546" s="3">
        <v>1453356000</v>
      </c>
      <c r="N546" s="11">
        <f xml:space="preserve"> (((L546/60)/60)/24)+DATE(1970,1,1)</f>
        <v>42377.25</v>
      </c>
      <c r="O546" s="10">
        <f xml:space="preserve"> (((M546/60)/60)/24)+DATE(1970,1,1)</f>
        <v>42390.25</v>
      </c>
      <c r="P546" s="3" t="b">
        <v>0</v>
      </c>
      <c r="Q546" s="3" t="b">
        <v>0</v>
      </c>
      <c r="R546" s="3" t="s">
        <v>23</v>
      </c>
      <c r="S546" s="7" t="s">
        <v>18398</v>
      </c>
      <c r="T546" s="3" t="s">
        <v>18399</v>
      </c>
    </row>
    <row r="547" spans="1:20" s="3" customFormat="1" x14ac:dyDescent="0.3">
      <c r="A547" s="3">
        <v>545</v>
      </c>
      <c r="B547" s="3" t="s">
        <v>1135</v>
      </c>
      <c r="C547" s="3" t="s">
        <v>1136</v>
      </c>
      <c r="D547" s="3">
        <v>184800</v>
      </c>
      <c r="E547" s="3">
        <v>164109</v>
      </c>
      <c r="F547" s="14">
        <f>(E547/D547)*100</f>
        <v>88.803571428571431</v>
      </c>
      <c r="G547" s="3" t="s">
        <v>14</v>
      </c>
      <c r="H547" s="3">
        <v>2690</v>
      </c>
      <c r="I547" s="5">
        <f t="shared" si="8"/>
        <v>61.007063197026021</v>
      </c>
      <c r="J547" s="3" t="s">
        <v>21</v>
      </c>
      <c r="K547" s="3" t="s">
        <v>22</v>
      </c>
      <c r="L547" s="3">
        <v>1577253600</v>
      </c>
      <c r="M547" s="3">
        <v>1578981600</v>
      </c>
      <c r="N547" s="11">
        <f xml:space="preserve"> (((L547/60)/60)/24)+DATE(1970,1,1)</f>
        <v>43824.25</v>
      </c>
      <c r="O547" s="10">
        <f xml:space="preserve"> (((M547/60)/60)/24)+DATE(1970,1,1)</f>
        <v>43844.25</v>
      </c>
      <c r="P547" s="3" t="b">
        <v>0</v>
      </c>
      <c r="Q547" s="3" t="b">
        <v>0</v>
      </c>
      <c r="R547" s="3" t="s">
        <v>33</v>
      </c>
      <c r="S547" s="7" t="s">
        <v>18402</v>
      </c>
      <c r="T547" s="3" t="s">
        <v>18403</v>
      </c>
    </row>
    <row r="548" spans="1:20" s="3" customFormat="1" x14ac:dyDescent="0.3">
      <c r="A548" s="3">
        <v>546</v>
      </c>
      <c r="B548" s="3" t="s">
        <v>1137</v>
      </c>
      <c r="C548" s="3" t="s">
        <v>1138</v>
      </c>
      <c r="D548" s="3">
        <v>4200</v>
      </c>
      <c r="E548" s="3">
        <v>6870</v>
      </c>
      <c r="F548" s="14">
        <f>(E548/D548)*100</f>
        <v>163.57142857142856</v>
      </c>
      <c r="G548" s="3" t="s">
        <v>20</v>
      </c>
      <c r="H548" s="3">
        <v>88</v>
      </c>
      <c r="I548" s="5">
        <f t="shared" si="8"/>
        <v>78.068181818181813</v>
      </c>
      <c r="J548" s="3" t="s">
        <v>21</v>
      </c>
      <c r="K548" s="3" t="s">
        <v>22</v>
      </c>
      <c r="L548" s="3">
        <v>1537160400</v>
      </c>
      <c r="M548" s="3">
        <v>1537419600</v>
      </c>
      <c r="N548" s="11">
        <f xml:space="preserve"> (((L548/60)/60)/24)+DATE(1970,1,1)</f>
        <v>43360.208333333328</v>
      </c>
      <c r="O548" s="10">
        <f xml:space="preserve"> (((M548/60)/60)/24)+DATE(1970,1,1)</f>
        <v>43363.208333333328</v>
      </c>
      <c r="P548" s="3" t="b">
        <v>0</v>
      </c>
      <c r="Q548" s="3" t="b">
        <v>1</v>
      </c>
      <c r="R548" s="3" t="s">
        <v>33</v>
      </c>
      <c r="S548" s="7" t="s">
        <v>18402</v>
      </c>
      <c r="T548" s="3" t="s">
        <v>18403</v>
      </c>
    </row>
    <row r="549" spans="1:20" s="3" customFormat="1" x14ac:dyDescent="0.3">
      <c r="A549" s="3">
        <v>547</v>
      </c>
      <c r="B549" s="3" t="s">
        <v>1139</v>
      </c>
      <c r="C549" s="3" t="s">
        <v>1140</v>
      </c>
      <c r="D549" s="3">
        <v>1300</v>
      </c>
      <c r="E549" s="3">
        <v>12597</v>
      </c>
      <c r="F549" s="14">
        <f>(E549/D549)*100</f>
        <v>969</v>
      </c>
      <c r="G549" s="3" t="s">
        <v>20</v>
      </c>
      <c r="H549" s="3">
        <v>156</v>
      </c>
      <c r="I549" s="5">
        <f t="shared" si="8"/>
        <v>80.75</v>
      </c>
      <c r="J549" s="3" t="s">
        <v>21</v>
      </c>
      <c r="K549" s="3" t="s">
        <v>22</v>
      </c>
      <c r="L549" s="3">
        <v>1422165600</v>
      </c>
      <c r="M549" s="3">
        <v>1423202400</v>
      </c>
      <c r="N549" s="11">
        <f xml:space="preserve"> (((L549/60)/60)/24)+DATE(1970,1,1)</f>
        <v>42029.25</v>
      </c>
      <c r="O549" s="10">
        <f xml:space="preserve"> (((M549/60)/60)/24)+DATE(1970,1,1)</f>
        <v>42041.25</v>
      </c>
      <c r="P549" s="3" t="b">
        <v>0</v>
      </c>
      <c r="Q549" s="3" t="b">
        <v>0</v>
      </c>
      <c r="R549" s="3" t="s">
        <v>53</v>
      </c>
      <c r="S549" s="7" t="s">
        <v>18404</v>
      </c>
      <c r="T549" s="3" t="s">
        <v>18407</v>
      </c>
    </row>
    <row r="550" spans="1:20" s="3" customFormat="1" x14ac:dyDescent="0.3">
      <c r="A550" s="3">
        <v>548</v>
      </c>
      <c r="B550" s="3" t="s">
        <v>1141</v>
      </c>
      <c r="C550" s="3" t="s">
        <v>1142</v>
      </c>
      <c r="D550" s="3">
        <v>66100</v>
      </c>
      <c r="E550" s="3">
        <v>179074</v>
      </c>
      <c r="F550" s="14">
        <f>(E550/D550)*100</f>
        <v>270.91376701966715</v>
      </c>
      <c r="G550" s="3" t="s">
        <v>20</v>
      </c>
      <c r="H550" s="3">
        <v>2985</v>
      </c>
      <c r="I550" s="5">
        <f t="shared" si="8"/>
        <v>59.991289782244557</v>
      </c>
      <c r="J550" s="3" t="s">
        <v>21</v>
      </c>
      <c r="K550" s="3" t="s">
        <v>22</v>
      </c>
      <c r="L550" s="3">
        <v>1459486800</v>
      </c>
      <c r="M550" s="3">
        <v>1460610000</v>
      </c>
      <c r="N550" s="11">
        <f xml:space="preserve"> (((L550/60)/60)/24)+DATE(1970,1,1)</f>
        <v>42461.208333333328</v>
      </c>
      <c r="O550" s="10">
        <f xml:space="preserve"> (((M550/60)/60)/24)+DATE(1970,1,1)</f>
        <v>42474.208333333328</v>
      </c>
      <c r="P550" s="3" t="b">
        <v>0</v>
      </c>
      <c r="Q550" s="3" t="b">
        <v>0</v>
      </c>
      <c r="R550" s="3" t="s">
        <v>33</v>
      </c>
      <c r="S550" s="7" t="s">
        <v>18402</v>
      </c>
      <c r="T550" s="3" t="s">
        <v>18403</v>
      </c>
    </row>
    <row r="551" spans="1:20" s="3" customFormat="1" x14ac:dyDescent="0.3">
      <c r="A551" s="3">
        <v>549</v>
      </c>
      <c r="B551" s="3" t="s">
        <v>1143</v>
      </c>
      <c r="C551" s="3" t="s">
        <v>1144</v>
      </c>
      <c r="D551" s="3">
        <v>29500</v>
      </c>
      <c r="E551" s="3">
        <v>83843</v>
      </c>
      <c r="F551" s="14">
        <f>(E551/D551)*100</f>
        <v>284.21355932203392</v>
      </c>
      <c r="G551" s="3" t="s">
        <v>20</v>
      </c>
      <c r="H551" s="3">
        <v>762</v>
      </c>
      <c r="I551" s="5">
        <f t="shared" si="8"/>
        <v>110.03018372703411</v>
      </c>
      <c r="J551" s="3" t="s">
        <v>21</v>
      </c>
      <c r="K551" s="3" t="s">
        <v>22</v>
      </c>
      <c r="L551" s="3">
        <v>1369717200</v>
      </c>
      <c r="M551" s="3">
        <v>1370494800</v>
      </c>
      <c r="N551" s="11">
        <f xml:space="preserve"> (((L551/60)/60)/24)+DATE(1970,1,1)</f>
        <v>41422.208333333336</v>
      </c>
      <c r="O551" s="10">
        <f xml:space="preserve"> (((M551/60)/60)/24)+DATE(1970,1,1)</f>
        <v>41431.208333333336</v>
      </c>
      <c r="P551" s="3" t="b">
        <v>0</v>
      </c>
      <c r="Q551" s="3" t="b">
        <v>0</v>
      </c>
      <c r="R551" s="3" t="s">
        <v>65</v>
      </c>
      <c r="S551" s="7" t="s">
        <v>18400</v>
      </c>
      <c r="T551" s="3" t="s">
        <v>18409</v>
      </c>
    </row>
    <row r="552" spans="1:20" s="3" customFormat="1" x14ac:dyDescent="0.3">
      <c r="A552" s="3">
        <v>550</v>
      </c>
      <c r="B552" s="3" t="s">
        <v>1145</v>
      </c>
      <c r="C552" s="3" t="s">
        <v>1146</v>
      </c>
      <c r="D552" s="3">
        <v>100</v>
      </c>
      <c r="E552" s="3">
        <v>4</v>
      </c>
      <c r="F552" s="14">
        <f>(E552/D552)*100</f>
        <v>4</v>
      </c>
      <c r="G552" s="3" t="s">
        <v>74</v>
      </c>
      <c r="H552" s="3">
        <v>1</v>
      </c>
      <c r="I552" s="5">
        <f t="shared" si="8"/>
        <v>4</v>
      </c>
      <c r="J552" s="3" t="s">
        <v>98</v>
      </c>
      <c r="K552" s="3" t="s">
        <v>99</v>
      </c>
      <c r="L552" s="3">
        <v>1330495200</v>
      </c>
      <c r="M552" s="3">
        <v>1332306000</v>
      </c>
      <c r="N552" s="11">
        <f xml:space="preserve"> (((L552/60)/60)/24)+DATE(1970,1,1)</f>
        <v>40968.25</v>
      </c>
      <c r="O552" s="10">
        <f xml:space="preserve"> (((M552/60)/60)/24)+DATE(1970,1,1)</f>
        <v>40989.208333333336</v>
      </c>
      <c r="P552" s="3" t="b">
        <v>0</v>
      </c>
      <c r="Q552" s="3" t="b">
        <v>0</v>
      </c>
      <c r="R552" s="3" t="s">
        <v>60</v>
      </c>
      <c r="S552" s="7" t="s">
        <v>18398</v>
      </c>
      <c r="T552" s="3" t="s">
        <v>18408</v>
      </c>
    </row>
    <row r="553" spans="1:20" s="3" customFormat="1" x14ac:dyDescent="0.3">
      <c r="A553" s="3">
        <v>551</v>
      </c>
      <c r="B553" s="3" t="s">
        <v>1147</v>
      </c>
      <c r="C553" s="3" t="s">
        <v>1148</v>
      </c>
      <c r="D553" s="3">
        <v>180100</v>
      </c>
      <c r="E553" s="3">
        <v>105598</v>
      </c>
      <c r="F553" s="14">
        <f>(E553/D553)*100</f>
        <v>58.6329816768462</v>
      </c>
      <c r="G553" s="3" t="s">
        <v>14</v>
      </c>
      <c r="H553" s="3">
        <v>2779</v>
      </c>
      <c r="I553" s="5">
        <f t="shared" si="8"/>
        <v>37.99856063332134</v>
      </c>
      <c r="J553" s="3" t="s">
        <v>26</v>
      </c>
      <c r="K553" s="3" t="s">
        <v>27</v>
      </c>
      <c r="L553" s="3">
        <v>1419055200</v>
      </c>
      <c r="M553" s="3">
        <v>1422511200</v>
      </c>
      <c r="N553" s="11">
        <f xml:space="preserve"> (((L553/60)/60)/24)+DATE(1970,1,1)</f>
        <v>41993.25</v>
      </c>
      <c r="O553" s="10">
        <f xml:space="preserve"> (((M553/60)/60)/24)+DATE(1970,1,1)</f>
        <v>42033.25</v>
      </c>
      <c r="P553" s="3" t="b">
        <v>0</v>
      </c>
      <c r="Q553" s="3" t="b">
        <v>1</v>
      </c>
      <c r="R553" s="3" t="s">
        <v>28</v>
      </c>
      <c r="S553" s="7" t="s">
        <v>18400</v>
      </c>
      <c r="T553" s="3" t="s">
        <v>18401</v>
      </c>
    </row>
    <row r="554" spans="1:20" s="3" customFormat="1" x14ac:dyDescent="0.3">
      <c r="A554" s="3">
        <v>552</v>
      </c>
      <c r="B554" s="3" t="s">
        <v>1149</v>
      </c>
      <c r="C554" s="3" t="s">
        <v>1150</v>
      </c>
      <c r="D554" s="3">
        <v>9000</v>
      </c>
      <c r="E554" s="3">
        <v>8866</v>
      </c>
      <c r="F554" s="14">
        <f>(E554/D554)*100</f>
        <v>98.51111111111112</v>
      </c>
      <c r="G554" s="3" t="s">
        <v>14</v>
      </c>
      <c r="H554" s="3">
        <v>92</v>
      </c>
      <c r="I554" s="5">
        <f t="shared" si="8"/>
        <v>96.369565217391298</v>
      </c>
      <c r="J554" s="3" t="s">
        <v>21</v>
      </c>
      <c r="K554" s="3" t="s">
        <v>22</v>
      </c>
      <c r="L554" s="3">
        <v>1480140000</v>
      </c>
      <c r="M554" s="3">
        <v>1480312800</v>
      </c>
      <c r="N554" s="11">
        <f xml:space="preserve"> (((L554/60)/60)/24)+DATE(1970,1,1)</f>
        <v>42700.25</v>
      </c>
      <c r="O554" s="10">
        <f xml:space="preserve"> (((M554/60)/60)/24)+DATE(1970,1,1)</f>
        <v>42702.25</v>
      </c>
      <c r="P554" s="3" t="b">
        <v>0</v>
      </c>
      <c r="Q554" s="3" t="b">
        <v>0</v>
      </c>
      <c r="R554" s="3" t="s">
        <v>33</v>
      </c>
      <c r="S554" s="7" t="s">
        <v>18402</v>
      </c>
      <c r="T554" s="3" t="s">
        <v>18403</v>
      </c>
    </row>
    <row r="555" spans="1:20" s="3" customFormat="1" x14ac:dyDescent="0.3">
      <c r="A555" s="3">
        <v>553</v>
      </c>
      <c r="B555" s="3" t="s">
        <v>1151</v>
      </c>
      <c r="C555" s="3" t="s">
        <v>1152</v>
      </c>
      <c r="D555" s="3">
        <v>170600</v>
      </c>
      <c r="E555" s="3">
        <v>75022</v>
      </c>
      <c r="F555" s="14">
        <f>(E555/D555)*100</f>
        <v>43.975381008206334</v>
      </c>
      <c r="G555" s="3" t="s">
        <v>14</v>
      </c>
      <c r="H555" s="3">
        <v>1028</v>
      </c>
      <c r="I555" s="5">
        <f t="shared" si="8"/>
        <v>72.978599221789878</v>
      </c>
      <c r="J555" s="3" t="s">
        <v>21</v>
      </c>
      <c r="K555" s="3" t="s">
        <v>22</v>
      </c>
      <c r="L555" s="3">
        <v>1293948000</v>
      </c>
      <c r="M555" s="3">
        <v>1294034400</v>
      </c>
      <c r="N555" s="11">
        <f xml:space="preserve"> (((L555/60)/60)/24)+DATE(1970,1,1)</f>
        <v>40545.25</v>
      </c>
      <c r="O555" s="10">
        <f xml:space="preserve"> (((M555/60)/60)/24)+DATE(1970,1,1)</f>
        <v>40546.25</v>
      </c>
      <c r="P555" s="3" t="b">
        <v>0</v>
      </c>
      <c r="Q555" s="3" t="b">
        <v>0</v>
      </c>
      <c r="R555" s="3" t="s">
        <v>23</v>
      </c>
      <c r="S555" s="7" t="s">
        <v>18398</v>
      </c>
      <c r="T555" s="3" t="s">
        <v>18399</v>
      </c>
    </row>
    <row r="556" spans="1:20" s="3" customFormat="1" x14ac:dyDescent="0.3">
      <c r="A556" s="3">
        <v>554</v>
      </c>
      <c r="B556" s="3" t="s">
        <v>1153</v>
      </c>
      <c r="C556" s="3" t="s">
        <v>1154</v>
      </c>
      <c r="D556" s="3">
        <v>9500</v>
      </c>
      <c r="E556" s="3">
        <v>14408</v>
      </c>
      <c r="F556" s="14">
        <f>(E556/D556)*100</f>
        <v>151.66315789473683</v>
      </c>
      <c r="G556" s="3" t="s">
        <v>20</v>
      </c>
      <c r="H556" s="3">
        <v>554</v>
      </c>
      <c r="I556" s="5">
        <f t="shared" si="8"/>
        <v>26.007220216606498</v>
      </c>
      <c r="J556" s="3" t="s">
        <v>15</v>
      </c>
      <c r="K556" s="3" t="s">
        <v>16</v>
      </c>
      <c r="L556" s="3">
        <v>1482127200</v>
      </c>
      <c r="M556" s="3">
        <v>1482645600</v>
      </c>
      <c r="N556" s="11">
        <f xml:space="preserve"> (((L556/60)/60)/24)+DATE(1970,1,1)</f>
        <v>42723.25</v>
      </c>
      <c r="O556" s="10">
        <f xml:space="preserve"> (((M556/60)/60)/24)+DATE(1970,1,1)</f>
        <v>42729.25</v>
      </c>
      <c r="P556" s="3" t="b">
        <v>0</v>
      </c>
      <c r="Q556" s="3" t="b">
        <v>0</v>
      </c>
      <c r="R556" s="3" t="s">
        <v>60</v>
      </c>
      <c r="S556" s="7" t="s">
        <v>18398</v>
      </c>
      <c r="T556" s="3" t="s">
        <v>18408</v>
      </c>
    </row>
    <row r="557" spans="1:20" s="3" customFormat="1" x14ac:dyDescent="0.3">
      <c r="A557" s="3">
        <v>555</v>
      </c>
      <c r="B557" s="3" t="s">
        <v>1155</v>
      </c>
      <c r="C557" s="3" t="s">
        <v>1156</v>
      </c>
      <c r="D557" s="3">
        <v>6300</v>
      </c>
      <c r="E557" s="3">
        <v>14089</v>
      </c>
      <c r="F557" s="14">
        <f>(E557/D557)*100</f>
        <v>223.63492063492063</v>
      </c>
      <c r="G557" s="3" t="s">
        <v>20</v>
      </c>
      <c r="H557" s="3">
        <v>135</v>
      </c>
      <c r="I557" s="5">
        <f t="shared" si="8"/>
        <v>104.36296296296297</v>
      </c>
      <c r="J557" s="3" t="s">
        <v>36</v>
      </c>
      <c r="K557" s="3" t="s">
        <v>37</v>
      </c>
      <c r="L557" s="3">
        <v>1396414800</v>
      </c>
      <c r="M557" s="3">
        <v>1399093200</v>
      </c>
      <c r="N557" s="11">
        <f xml:space="preserve"> (((L557/60)/60)/24)+DATE(1970,1,1)</f>
        <v>41731.208333333336</v>
      </c>
      <c r="O557" s="10">
        <f xml:space="preserve"> (((M557/60)/60)/24)+DATE(1970,1,1)</f>
        <v>41762.208333333336</v>
      </c>
      <c r="P557" s="3" t="b">
        <v>0</v>
      </c>
      <c r="Q557" s="3" t="b">
        <v>0</v>
      </c>
      <c r="R557" s="3" t="s">
        <v>23</v>
      </c>
      <c r="S557" s="7" t="s">
        <v>18398</v>
      </c>
      <c r="T557" s="3" t="s">
        <v>18399</v>
      </c>
    </row>
    <row r="558" spans="1:20" s="3" customFormat="1" x14ac:dyDescent="0.3">
      <c r="A558" s="3">
        <v>556</v>
      </c>
      <c r="B558" s="3" t="s">
        <v>442</v>
      </c>
      <c r="C558" s="3" t="s">
        <v>1157</v>
      </c>
      <c r="D558" s="3">
        <v>5200</v>
      </c>
      <c r="E558" s="3">
        <v>12467</v>
      </c>
      <c r="F558" s="14">
        <f>(E558/D558)*100</f>
        <v>239.75</v>
      </c>
      <c r="G558" s="3" t="s">
        <v>20</v>
      </c>
      <c r="H558" s="3">
        <v>122</v>
      </c>
      <c r="I558" s="5">
        <f t="shared" si="8"/>
        <v>102.18852459016394</v>
      </c>
      <c r="J558" s="3" t="s">
        <v>21</v>
      </c>
      <c r="K558" s="3" t="s">
        <v>22</v>
      </c>
      <c r="L558" s="3">
        <v>1315285200</v>
      </c>
      <c r="M558" s="3">
        <v>1315890000</v>
      </c>
      <c r="N558" s="11">
        <f xml:space="preserve"> (((L558/60)/60)/24)+DATE(1970,1,1)</f>
        <v>40792.208333333336</v>
      </c>
      <c r="O558" s="10">
        <f xml:space="preserve"> (((M558/60)/60)/24)+DATE(1970,1,1)</f>
        <v>40799.208333333336</v>
      </c>
      <c r="P558" s="3" t="b">
        <v>0</v>
      </c>
      <c r="Q558" s="3" t="b">
        <v>1</v>
      </c>
      <c r="R558" s="3" t="s">
        <v>206</v>
      </c>
      <c r="S558" s="7" t="s">
        <v>18410</v>
      </c>
      <c r="T558" s="3" t="s">
        <v>18422</v>
      </c>
    </row>
    <row r="559" spans="1:20" s="3" customFormat="1" x14ac:dyDescent="0.3">
      <c r="A559" s="3">
        <v>557</v>
      </c>
      <c r="B559" s="3" t="s">
        <v>1158</v>
      </c>
      <c r="C559" s="3" t="s">
        <v>1159</v>
      </c>
      <c r="D559" s="3">
        <v>6000</v>
      </c>
      <c r="E559" s="3">
        <v>11960</v>
      </c>
      <c r="F559" s="14">
        <f>(E559/D559)*100</f>
        <v>199.33333333333334</v>
      </c>
      <c r="G559" s="3" t="s">
        <v>20</v>
      </c>
      <c r="H559" s="3">
        <v>221</v>
      </c>
      <c r="I559" s="5">
        <f t="shared" si="8"/>
        <v>54.117647058823529</v>
      </c>
      <c r="J559" s="3" t="s">
        <v>21</v>
      </c>
      <c r="K559" s="3" t="s">
        <v>22</v>
      </c>
      <c r="L559" s="3">
        <v>1443762000</v>
      </c>
      <c r="M559" s="3">
        <v>1444021200</v>
      </c>
      <c r="N559" s="11">
        <f xml:space="preserve"> (((L559/60)/60)/24)+DATE(1970,1,1)</f>
        <v>42279.208333333328</v>
      </c>
      <c r="O559" s="10">
        <f xml:space="preserve"> (((M559/60)/60)/24)+DATE(1970,1,1)</f>
        <v>42282.208333333328</v>
      </c>
      <c r="P559" s="3" t="b">
        <v>0</v>
      </c>
      <c r="Q559" s="3" t="b">
        <v>1</v>
      </c>
      <c r="R559" s="3" t="s">
        <v>474</v>
      </c>
      <c r="S559" s="7" t="s">
        <v>18404</v>
      </c>
      <c r="T559" s="3" t="s">
        <v>18426</v>
      </c>
    </row>
    <row r="560" spans="1:20" s="3" customFormat="1" x14ac:dyDescent="0.3">
      <c r="A560" s="3">
        <v>558</v>
      </c>
      <c r="B560" s="3" t="s">
        <v>1160</v>
      </c>
      <c r="C560" s="3" t="s">
        <v>1161</v>
      </c>
      <c r="D560" s="3">
        <v>5800</v>
      </c>
      <c r="E560" s="3">
        <v>7966</v>
      </c>
      <c r="F560" s="14">
        <f>(E560/D560)*100</f>
        <v>137.34482758620689</v>
      </c>
      <c r="G560" s="3" t="s">
        <v>20</v>
      </c>
      <c r="H560" s="3">
        <v>126</v>
      </c>
      <c r="I560" s="5">
        <f t="shared" si="8"/>
        <v>63.222222222222221</v>
      </c>
      <c r="J560" s="3" t="s">
        <v>21</v>
      </c>
      <c r="K560" s="3" t="s">
        <v>22</v>
      </c>
      <c r="L560" s="3">
        <v>1456293600</v>
      </c>
      <c r="M560" s="3">
        <v>1460005200</v>
      </c>
      <c r="N560" s="11">
        <f xml:space="preserve"> (((L560/60)/60)/24)+DATE(1970,1,1)</f>
        <v>42424.25</v>
      </c>
      <c r="O560" s="10">
        <f xml:space="preserve"> (((M560/60)/60)/24)+DATE(1970,1,1)</f>
        <v>42467.208333333328</v>
      </c>
      <c r="P560" s="3" t="b">
        <v>0</v>
      </c>
      <c r="Q560" s="3" t="b">
        <v>0</v>
      </c>
      <c r="R560" s="3" t="s">
        <v>33</v>
      </c>
      <c r="S560" s="7" t="s">
        <v>18402</v>
      </c>
      <c r="T560" s="3" t="s">
        <v>18403</v>
      </c>
    </row>
    <row r="561" spans="1:20" s="3" customFormat="1" x14ac:dyDescent="0.3">
      <c r="A561" s="3">
        <v>559</v>
      </c>
      <c r="B561" s="3" t="s">
        <v>1162</v>
      </c>
      <c r="C561" s="3" t="s">
        <v>1163</v>
      </c>
      <c r="D561" s="3">
        <v>105300</v>
      </c>
      <c r="E561" s="3">
        <v>106321</v>
      </c>
      <c r="F561" s="14">
        <f>(E561/D561)*100</f>
        <v>100.9696106362773</v>
      </c>
      <c r="G561" s="3" t="s">
        <v>20</v>
      </c>
      <c r="H561" s="3">
        <v>1022</v>
      </c>
      <c r="I561" s="5">
        <f t="shared" si="8"/>
        <v>104.03228962818004</v>
      </c>
      <c r="J561" s="3" t="s">
        <v>21</v>
      </c>
      <c r="K561" s="3" t="s">
        <v>22</v>
      </c>
      <c r="L561" s="3">
        <v>1470114000</v>
      </c>
      <c r="M561" s="3">
        <v>1470718800</v>
      </c>
      <c r="N561" s="11">
        <f xml:space="preserve"> (((L561/60)/60)/24)+DATE(1970,1,1)</f>
        <v>42584.208333333328</v>
      </c>
      <c r="O561" s="10">
        <f xml:space="preserve"> (((M561/60)/60)/24)+DATE(1970,1,1)</f>
        <v>42591.208333333328</v>
      </c>
      <c r="P561" s="3" t="b">
        <v>0</v>
      </c>
      <c r="Q561" s="3" t="b">
        <v>0</v>
      </c>
      <c r="R561" s="3" t="s">
        <v>33</v>
      </c>
      <c r="S561" s="7" t="s">
        <v>18402</v>
      </c>
      <c r="T561" s="3" t="s">
        <v>18403</v>
      </c>
    </row>
    <row r="562" spans="1:20" s="3" customFormat="1" x14ac:dyDescent="0.3">
      <c r="A562" s="3">
        <v>560</v>
      </c>
      <c r="B562" s="3" t="s">
        <v>1164</v>
      </c>
      <c r="C562" s="3" t="s">
        <v>1165</v>
      </c>
      <c r="D562" s="3">
        <v>20000</v>
      </c>
      <c r="E562" s="3">
        <v>158832</v>
      </c>
      <c r="F562" s="14">
        <f>(E562/D562)*100</f>
        <v>794.16</v>
      </c>
      <c r="G562" s="3" t="s">
        <v>20</v>
      </c>
      <c r="H562" s="3">
        <v>3177</v>
      </c>
      <c r="I562" s="5">
        <f t="shared" si="8"/>
        <v>49.994334277620396</v>
      </c>
      <c r="J562" s="3" t="s">
        <v>21</v>
      </c>
      <c r="K562" s="3" t="s">
        <v>22</v>
      </c>
      <c r="L562" s="3">
        <v>1321596000</v>
      </c>
      <c r="M562" s="3">
        <v>1325052000</v>
      </c>
      <c r="N562" s="11">
        <f xml:space="preserve"> (((L562/60)/60)/24)+DATE(1970,1,1)</f>
        <v>40865.25</v>
      </c>
      <c r="O562" s="10">
        <f xml:space="preserve"> (((M562/60)/60)/24)+DATE(1970,1,1)</f>
        <v>40905.25</v>
      </c>
      <c r="P562" s="3" t="b">
        <v>0</v>
      </c>
      <c r="Q562" s="3" t="b">
        <v>0</v>
      </c>
      <c r="R562" s="3" t="s">
        <v>71</v>
      </c>
      <c r="S562" s="7" t="s">
        <v>18404</v>
      </c>
      <c r="T562" s="3" t="s">
        <v>18412</v>
      </c>
    </row>
    <row r="563" spans="1:20" s="3" customFormat="1" x14ac:dyDescent="0.3">
      <c r="A563" s="3">
        <v>561</v>
      </c>
      <c r="B563" s="3" t="s">
        <v>1166</v>
      </c>
      <c r="C563" s="3" t="s">
        <v>1167</v>
      </c>
      <c r="D563" s="3">
        <v>3000</v>
      </c>
      <c r="E563" s="3">
        <v>11091</v>
      </c>
      <c r="F563" s="14">
        <f>(E563/D563)*100</f>
        <v>369.7</v>
      </c>
      <c r="G563" s="3" t="s">
        <v>20</v>
      </c>
      <c r="H563" s="3">
        <v>198</v>
      </c>
      <c r="I563" s="5">
        <f t="shared" si="8"/>
        <v>56.015151515151516</v>
      </c>
      <c r="J563" s="3" t="s">
        <v>98</v>
      </c>
      <c r="K563" s="3" t="s">
        <v>99</v>
      </c>
      <c r="L563" s="3">
        <v>1318827600</v>
      </c>
      <c r="M563" s="3">
        <v>1319000400</v>
      </c>
      <c r="N563" s="11">
        <f xml:space="preserve"> (((L563/60)/60)/24)+DATE(1970,1,1)</f>
        <v>40833.208333333336</v>
      </c>
      <c r="O563" s="10">
        <f xml:space="preserve"> (((M563/60)/60)/24)+DATE(1970,1,1)</f>
        <v>40835.208333333336</v>
      </c>
      <c r="P563" s="3" t="b">
        <v>0</v>
      </c>
      <c r="Q563" s="3" t="b">
        <v>0</v>
      </c>
      <c r="R563" s="3" t="s">
        <v>33</v>
      </c>
      <c r="S563" s="7" t="s">
        <v>18402</v>
      </c>
      <c r="T563" s="3" t="s">
        <v>18403</v>
      </c>
    </row>
    <row r="564" spans="1:20" s="3" customFormat="1" x14ac:dyDescent="0.3">
      <c r="A564" s="3">
        <v>562</v>
      </c>
      <c r="B564" s="3" t="s">
        <v>1168</v>
      </c>
      <c r="C564" s="3" t="s">
        <v>1169</v>
      </c>
      <c r="D564" s="3">
        <v>9900</v>
      </c>
      <c r="E564" s="3">
        <v>1269</v>
      </c>
      <c r="F564" s="14">
        <f>(E564/D564)*100</f>
        <v>12.818181818181817</v>
      </c>
      <c r="G564" s="3" t="s">
        <v>14</v>
      </c>
      <c r="H564" s="3">
        <v>26</v>
      </c>
      <c r="I564" s="5">
        <f t="shared" si="8"/>
        <v>48.807692307692307</v>
      </c>
      <c r="J564" s="3" t="s">
        <v>98</v>
      </c>
      <c r="K564" s="3" t="s">
        <v>99</v>
      </c>
      <c r="L564" s="3">
        <v>1552366800</v>
      </c>
      <c r="M564" s="3">
        <v>1552539600</v>
      </c>
      <c r="N564" s="11">
        <f xml:space="preserve"> (((L564/60)/60)/24)+DATE(1970,1,1)</f>
        <v>43536.208333333328</v>
      </c>
      <c r="O564" s="10">
        <f xml:space="preserve"> (((M564/60)/60)/24)+DATE(1970,1,1)</f>
        <v>43538.208333333328</v>
      </c>
      <c r="P564" s="3" t="b">
        <v>0</v>
      </c>
      <c r="Q564" s="3" t="b">
        <v>0</v>
      </c>
      <c r="R564" s="3" t="s">
        <v>23</v>
      </c>
      <c r="S564" s="7" t="s">
        <v>18398</v>
      </c>
      <c r="T564" s="3" t="s">
        <v>18399</v>
      </c>
    </row>
    <row r="565" spans="1:20" s="3" customFormat="1" x14ac:dyDescent="0.3">
      <c r="A565" s="3">
        <v>563</v>
      </c>
      <c r="B565" s="3" t="s">
        <v>1170</v>
      </c>
      <c r="C565" s="3" t="s">
        <v>1171</v>
      </c>
      <c r="D565" s="3">
        <v>3700</v>
      </c>
      <c r="E565" s="3">
        <v>5107</v>
      </c>
      <c r="F565" s="14">
        <f>(E565/D565)*100</f>
        <v>138.02702702702703</v>
      </c>
      <c r="G565" s="3" t="s">
        <v>20</v>
      </c>
      <c r="H565" s="3">
        <v>85</v>
      </c>
      <c r="I565" s="5">
        <f t="shared" si="8"/>
        <v>60.082352941176474</v>
      </c>
      <c r="J565" s="3" t="s">
        <v>26</v>
      </c>
      <c r="K565" s="3" t="s">
        <v>27</v>
      </c>
      <c r="L565" s="3">
        <v>1542088800</v>
      </c>
      <c r="M565" s="3">
        <v>1543816800</v>
      </c>
      <c r="N565" s="11">
        <f xml:space="preserve"> (((L565/60)/60)/24)+DATE(1970,1,1)</f>
        <v>43417.25</v>
      </c>
      <c r="O565" s="10">
        <f xml:space="preserve"> (((M565/60)/60)/24)+DATE(1970,1,1)</f>
        <v>43437.25</v>
      </c>
      <c r="P565" s="3" t="b">
        <v>0</v>
      </c>
      <c r="Q565" s="3" t="b">
        <v>0</v>
      </c>
      <c r="R565" s="3" t="s">
        <v>42</v>
      </c>
      <c r="S565" s="7" t="s">
        <v>18404</v>
      </c>
      <c r="T565" s="3" t="s">
        <v>18405</v>
      </c>
    </row>
    <row r="566" spans="1:20" s="3" customFormat="1" x14ac:dyDescent="0.3">
      <c r="A566" s="3">
        <v>564</v>
      </c>
      <c r="B566" s="3" t="s">
        <v>1172</v>
      </c>
      <c r="C566" s="3" t="s">
        <v>1173</v>
      </c>
      <c r="D566" s="3">
        <v>168700</v>
      </c>
      <c r="E566" s="3">
        <v>141393</v>
      </c>
      <c r="F566" s="14">
        <f>(E566/D566)*100</f>
        <v>83.813278008298752</v>
      </c>
      <c r="G566" s="3" t="s">
        <v>14</v>
      </c>
      <c r="H566" s="3">
        <v>1790</v>
      </c>
      <c r="I566" s="5">
        <f t="shared" si="8"/>
        <v>78.990502793296088</v>
      </c>
      <c r="J566" s="3" t="s">
        <v>21</v>
      </c>
      <c r="K566" s="3" t="s">
        <v>22</v>
      </c>
      <c r="L566" s="3">
        <v>1426395600</v>
      </c>
      <c r="M566" s="3">
        <v>1427086800</v>
      </c>
      <c r="N566" s="11">
        <f xml:space="preserve"> (((L566/60)/60)/24)+DATE(1970,1,1)</f>
        <v>42078.208333333328</v>
      </c>
      <c r="O566" s="10">
        <f xml:space="preserve"> (((M566/60)/60)/24)+DATE(1970,1,1)</f>
        <v>42086.208333333328</v>
      </c>
      <c r="P566" s="3" t="b">
        <v>0</v>
      </c>
      <c r="Q566" s="3" t="b">
        <v>0</v>
      </c>
      <c r="R566" s="3" t="s">
        <v>33</v>
      </c>
      <c r="S566" s="7" t="s">
        <v>18402</v>
      </c>
      <c r="T566" s="3" t="s">
        <v>18403</v>
      </c>
    </row>
    <row r="567" spans="1:20" s="3" customFormat="1" x14ac:dyDescent="0.3">
      <c r="A567" s="3">
        <v>565</v>
      </c>
      <c r="B567" s="3" t="s">
        <v>1174</v>
      </c>
      <c r="C567" s="3" t="s">
        <v>1175</v>
      </c>
      <c r="D567" s="3">
        <v>94900</v>
      </c>
      <c r="E567" s="3">
        <v>194166</v>
      </c>
      <c r="F567" s="14">
        <f>(E567/D567)*100</f>
        <v>204.60063224446787</v>
      </c>
      <c r="G567" s="3" t="s">
        <v>20</v>
      </c>
      <c r="H567" s="3">
        <v>3596</v>
      </c>
      <c r="I567" s="5">
        <f t="shared" si="8"/>
        <v>53.99499443826474</v>
      </c>
      <c r="J567" s="3" t="s">
        <v>21</v>
      </c>
      <c r="K567" s="3" t="s">
        <v>22</v>
      </c>
      <c r="L567" s="3">
        <v>1321336800</v>
      </c>
      <c r="M567" s="3">
        <v>1323064800</v>
      </c>
      <c r="N567" s="11">
        <f xml:space="preserve"> (((L567/60)/60)/24)+DATE(1970,1,1)</f>
        <v>40862.25</v>
      </c>
      <c r="O567" s="10">
        <f xml:space="preserve"> (((M567/60)/60)/24)+DATE(1970,1,1)</f>
        <v>40882.25</v>
      </c>
      <c r="P567" s="3" t="b">
        <v>0</v>
      </c>
      <c r="Q567" s="3" t="b">
        <v>0</v>
      </c>
      <c r="R567" s="3" t="s">
        <v>33</v>
      </c>
      <c r="S567" s="7" t="s">
        <v>18402</v>
      </c>
      <c r="T567" s="3" t="s">
        <v>18403</v>
      </c>
    </row>
    <row r="568" spans="1:20" s="3" customFormat="1" x14ac:dyDescent="0.3">
      <c r="A568" s="3">
        <v>566</v>
      </c>
      <c r="B568" s="3" t="s">
        <v>1176</v>
      </c>
      <c r="C568" s="3" t="s">
        <v>1177</v>
      </c>
      <c r="D568" s="3">
        <v>9300</v>
      </c>
      <c r="E568" s="3">
        <v>4124</v>
      </c>
      <c r="F568" s="14">
        <f>(E568/D568)*100</f>
        <v>44.344086021505376</v>
      </c>
      <c r="G568" s="3" t="s">
        <v>14</v>
      </c>
      <c r="H568" s="3">
        <v>37</v>
      </c>
      <c r="I568" s="5">
        <f t="shared" si="8"/>
        <v>111.45945945945945</v>
      </c>
      <c r="J568" s="3" t="s">
        <v>21</v>
      </c>
      <c r="K568" s="3" t="s">
        <v>22</v>
      </c>
      <c r="L568" s="3">
        <v>1456293600</v>
      </c>
      <c r="M568" s="3">
        <v>1458277200</v>
      </c>
      <c r="N568" s="11">
        <f xml:space="preserve"> (((L568/60)/60)/24)+DATE(1970,1,1)</f>
        <v>42424.25</v>
      </c>
      <c r="O568" s="10">
        <f xml:space="preserve"> (((M568/60)/60)/24)+DATE(1970,1,1)</f>
        <v>42447.208333333328</v>
      </c>
      <c r="P568" s="3" t="b">
        <v>0</v>
      </c>
      <c r="Q568" s="3" t="b">
        <v>1</v>
      </c>
      <c r="R568" s="3" t="s">
        <v>50</v>
      </c>
      <c r="S568" s="7" t="s">
        <v>18398</v>
      </c>
      <c r="T568" s="3" t="s">
        <v>18406</v>
      </c>
    </row>
    <row r="569" spans="1:20" s="3" customFormat="1" x14ac:dyDescent="0.3">
      <c r="A569" s="3">
        <v>567</v>
      </c>
      <c r="B569" s="3" t="s">
        <v>1178</v>
      </c>
      <c r="C569" s="3" t="s">
        <v>1179</v>
      </c>
      <c r="D569" s="3">
        <v>6800</v>
      </c>
      <c r="E569" s="3">
        <v>14865</v>
      </c>
      <c r="F569" s="14">
        <f>(E569/D569)*100</f>
        <v>218.60294117647058</v>
      </c>
      <c r="G569" s="3" t="s">
        <v>20</v>
      </c>
      <c r="H569" s="3">
        <v>244</v>
      </c>
      <c r="I569" s="5">
        <f t="shared" si="8"/>
        <v>60.922131147540981</v>
      </c>
      <c r="J569" s="3" t="s">
        <v>21</v>
      </c>
      <c r="K569" s="3" t="s">
        <v>22</v>
      </c>
      <c r="L569" s="3">
        <v>1404968400</v>
      </c>
      <c r="M569" s="3">
        <v>1405141200</v>
      </c>
      <c r="N569" s="11">
        <f xml:space="preserve"> (((L569/60)/60)/24)+DATE(1970,1,1)</f>
        <v>41830.208333333336</v>
      </c>
      <c r="O569" s="10">
        <f xml:space="preserve"> (((M569/60)/60)/24)+DATE(1970,1,1)</f>
        <v>41832.208333333336</v>
      </c>
      <c r="P569" s="3" t="b">
        <v>0</v>
      </c>
      <c r="Q569" s="3" t="b">
        <v>0</v>
      </c>
      <c r="R569" s="3" t="s">
        <v>23</v>
      </c>
      <c r="S569" s="7" t="s">
        <v>18398</v>
      </c>
      <c r="T569" s="3" t="s">
        <v>18399</v>
      </c>
    </row>
    <row r="570" spans="1:20" s="3" customFormat="1" x14ac:dyDescent="0.3">
      <c r="A570" s="3">
        <v>568</v>
      </c>
      <c r="B570" s="3" t="s">
        <v>1180</v>
      </c>
      <c r="C570" s="3" t="s">
        <v>1181</v>
      </c>
      <c r="D570" s="3">
        <v>72400</v>
      </c>
      <c r="E570" s="3">
        <v>134688</v>
      </c>
      <c r="F570" s="14">
        <f>(E570/D570)*100</f>
        <v>186.03314917127071</v>
      </c>
      <c r="G570" s="3" t="s">
        <v>20</v>
      </c>
      <c r="H570" s="3">
        <v>5180</v>
      </c>
      <c r="I570" s="5">
        <f t="shared" si="8"/>
        <v>26.0015444015444</v>
      </c>
      <c r="J570" s="3" t="s">
        <v>21</v>
      </c>
      <c r="K570" s="3" t="s">
        <v>22</v>
      </c>
      <c r="L570" s="3">
        <v>1279170000</v>
      </c>
      <c r="M570" s="3">
        <v>1283058000</v>
      </c>
      <c r="N570" s="11">
        <f xml:space="preserve"> (((L570/60)/60)/24)+DATE(1970,1,1)</f>
        <v>40374.208333333336</v>
      </c>
      <c r="O570" s="10">
        <f xml:space="preserve"> (((M570/60)/60)/24)+DATE(1970,1,1)</f>
        <v>40419.208333333336</v>
      </c>
      <c r="P570" s="3" t="b">
        <v>0</v>
      </c>
      <c r="Q570" s="3" t="b">
        <v>0</v>
      </c>
      <c r="R570" s="3" t="s">
        <v>33</v>
      </c>
      <c r="S570" s="7" t="s">
        <v>18402</v>
      </c>
      <c r="T570" s="3" t="s">
        <v>18403</v>
      </c>
    </row>
    <row r="571" spans="1:20" s="3" customFormat="1" x14ac:dyDescent="0.3">
      <c r="A571" s="3">
        <v>569</v>
      </c>
      <c r="B571" s="3" t="s">
        <v>1182</v>
      </c>
      <c r="C571" s="3" t="s">
        <v>1183</v>
      </c>
      <c r="D571" s="3">
        <v>20100</v>
      </c>
      <c r="E571" s="3">
        <v>47705</v>
      </c>
      <c r="F571" s="14">
        <f>(E571/D571)*100</f>
        <v>237.33830845771143</v>
      </c>
      <c r="G571" s="3" t="s">
        <v>20</v>
      </c>
      <c r="H571" s="3">
        <v>589</v>
      </c>
      <c r="I571" s="5">
        <f t="shared" si="8"/>
        <v>80.993208828522924</v>
      </c>
      <c r="J571" s="3" t="s">
        <v>107</v>
      </c>
      <c r="K571" s="3" t="s">
        <v>108</v>
      </c>
      <c r="L571" s="3">
        <v>1294725600</v>
      </c>
      <c r="M571" s="3">
        <v>1295762400</v>
      </c>
      <c r="N571" s="11">
        <f xml:space="preserve"> (((L571/60)/60)/24)+DATE(1970,1,1)</f>
        <v>40554.25</v>
      </c>
      <c r="O571" s="10">
        <f xml:space="preserve"> (((M571/60)/60)/24)+DATE(1970,1,1)</f>
        <v>40566.25</v>
      </c>
      <c r="P571" s="3" t="b">
        <v>0</v>
      </c>
      <c r="Q571" s="3" t="b">
        <v>0</v>
      </c>
      <c r="R571" s="3" t="s">
        <v>71</v>
      </c>
      <c r="S571" s="7" t="s">
        <v>18404</v>
      </c>
      <c r="T571" s="3" t="s">
        <v>18412</v>
      </c>
    </row>
    <row r="572" spans="1:20" s="3" customFormat="1" x14ac:dyDescent="0.3">
      <c r="A572" s="3">
        <v>570</v>
      </c>
      <c r="B572" s="3" t="s">
        <v>1184</v>
      </c>
      <c r="C572" s="3" t="s">
        <v>1185</v>
      </c>
      <c r="D572" s="3">
        <v>31200</v>
      </c>
      <c r="E572" s="3">
        <v>95364</v>
      </c>
      <c r="F572" s="14">
        <f>(E572/D572)*100</f>
        <v>305.65384615384613</v>
      </c>
      <c r="G572" s="3" t="s">
        <v>20</v>
      </c>
      <c r="H572" s="3">
        <v>2725</v>
      </c>
      <c r="I572" s="5">
        <f t="shared" si="8"/>
        <v>34.995963302752294</v>
      </c>
      <c r="J572" s="3" t="s">
        <v>21</v>
      </c>
      <c r="K572" s="3" t="s">
        <v>22</v>
      </c>
      <c r="L572" s="3">
        <v>1419055200</v>
      </c>
      <c r="M572" s="3">
        <v>1419573600</v>
      </c>
      <c r="N572" s="11">
        <f xml:space="preserve"> (((L572/60)/60)/24)+DATE(1970,1,1)</f>
        <v>41993.25</v>
      </c>
      <c r="O572" s="10">
        <f xml:space="preserve"> (((M572/60)/60)/24)+DATE(1970,1,1)</f>
        <v>41999.25</v>
      </c>
      <c r="P572" s="3" t="b">
        <v>0</v>
      </c>
      <c r="Q572" s="3" t="b">
        <v>1</v>
      </c>
      <c r="R572" s="3" t="s">
        <v>23</v>
      </c>
      <c r="S572" s="7" t="s">
        <v>18398</v>
      </c>
      <c r="T572" s="3" t="s">
        <v>18399</v>
      </c>
    </row>
    <row r="573" spans="1:20" s="3" customFormat="1" x14ac:dyDescent="0.3">
      <c r="A573" s="3">
        <v>571</v>
      </c>
      <c r="B573" s="3" t="s">
        <v>1186</v>
      </c>
      <c r="C573" s="3" t="s">
        <v>1187</v>
      </c>
      <c r="D573" s="3">
        <v>3500</v>
      </c>
      <c r="E573" s="3">
        <v>3295</v>
      </c>
      <c r="F573" s="14">
        <f>(E573/D573)*100</f>
        <v>94.142857142857139</v>
      </c>
      <c r="G573" s="3" t="s">
        <v>14</v>
      </c>
      <c r="H573" s="3">
        <v>35</v>
      </c>
      <c r="I573" s="5">
        <f t="shared" si="8"/>
        <v>94.142857142857139</v>
      </c>
      <c r="J573" s="3" t="s">
        <v>107</v>
      </c>
      <c r="K573" s="3" t="s">
        <v>108</v>
      </c>
      <c r="L573" s="3">
        <v>1434690000</v>
      </c>
      <c r="M573" s="3">
        <v>1438750800</v>
      </c>
      <c r="N573" s="11">
        <f xml:space="preserve"> (((L573/60)/60)/24)+DATE(1970,1,1)</f>
        <v>42174.208333333328</v>
      </c>
      <c r="O573" s="10">
        <f xml:space="preserve"> (((M573/60)/60)/24)+DATE(1970,1,1)</f>
        <v>42221.208333333328</v>
      </c>
      <c r="P573" s="3" t="b">
        <v>0</v>
      </c>
      <c r="Q573" s="3" t="b">
        <v>0</v>
      </c>
      <c r="R573" s="3" t="s">
        <v>100</v>
      </c>
      <c r="S573" s="7" t="s">
        <v>18404</v>
      </c>
      <c r="T573" s="3" t="s">
        <v>18415</v>
      </c>
    </row>
    <row r="574" spans="1:20" s="3" customFormat="1" x14ac:dyDescent="0.3">
      <c r="A574" s="3">
        <v>572</v>
      </c>
      <c r="B574" s="3" t="s">
        <v>1188</v>
      </c>
      <c r="C574" s="3" t="s">
        <v>1189</v>
      </c>
      <c r="D574" s="3">
        <v>9000</v>
      </c>
      <c r="E574" s="3">
        <v>4896</v>
      </c>
      <c r="F574" s="14">
        <f>(E574/D574)*100</f>
        <v>54.400000000000006</v>
      </c>
      <c r="G574" s="3" t="s">
        <v>74</v>
      </c>
      <c r="H574" s="3">
        <v>94</v>
      </c>
      <c r="I574" s="5">
        <f t="shared" si="8"/>
        <v>52.085106382978722</v>
      </c>
      <c r="J574" s="3" t="s">
        <v>21</v>
      </c>
      <c r="K574" s="3" t="s">
        <v>22</v>
      </c>
      <c r="L574" s="3">
        <v>1443416400</v>
      </c>
      <c r="M574" s="3">
        <v>1444798800</v>
      </c>
      <c r="N574" s="11">
        <f xml:space="preserve"> (((L574/60)/60)/24)+DATE(1970,1,1)</f>
        <v>42275.208333333328</v>
      </c>
      <c r="O574" s="10">
        <f xml:space="preserve"> (((M574/60)/60)/24)+DATE(1970,1,1)</f>
        <v>42291.208333333328</v>
      </c>
      <c r="P574" s="3" t="b">
        <v>0</v>
      </c>
      <c r="Q574" s="3" t="b">
        <v>1</v>
      </c>
      <c r="R574" s="3" t="s">
        <v>23</v>
      </c>
      <c r="S574" s="7" t="s">
        <v>18398</v>
      </c>
      <c r="T574" s="3" t="s">
        <v>18399</v>
      </c>
    </row>
    <row r="575" spans="1:20" s="3" customFormat="1" x14ac:dyDescent="0.3">
      <c r="A575" s="3">
        <v>573</v>
      </c>
      <c r="B575" s="3" t="s">
        <v>1190</v>
      </c>
      <c r="C575" s="3" t="s">
        <v>1191</v>
      </c>
      <c r="D575" s="3">
        <v>6700</v>
      </c>
      <c r="E575" s="3">
        <v>7496</v>
      </c>
      <c r="F575" s="14">
        <f>(E575/D575)*100</f>
        <v>111.88059701492537</v>
      </c>
      <c r="G575" s="3" t="s">
        <v>20</v>
      </c>
      <c r="H575" s="3">
        <v>300</v>
      </c>
      <c r="I575" s="5">
        <f t="shared" si="8"/>
        <v>24.986666666666668</v>
      </c>
      <c r="J575" s="3" t="s">
        <v>21</v>
      </c>
      <c r="K575" s="3" t="s">
        <v>22</v>
      </c>
      <c r="L575" s="3">
        <v>1399006800</v>
      </c>
      <c r="M575" s="3">
        <v>1399179600</v>
      </c>
      <c r="N575" s="11">
        <f xml:space="preserve"> (((L575/60)/60)/24)+DATE(1970,1,1)</f>
        <v>41761.208333333336</v>
      </c>
      <c r="O575" s="10">
        <f xml:space="preserve"> (((M575/60)/60)/24)+DATE(1970,1,1)</f>
        <v>41763.208333333336</v>
      </c>
      <c r="P575" s="3" t="b">
        <v>0</v>
      </c>
      <c r="Q575" s="3" t="b">
        <v>0</v>
      </c>
      <c r="R575" s="3" t="s">
        <v>1029</v>
      </c>
      <c r="S575" s="7" t="s">
        <v>18427</v>
      </c>
      <c r="T575" s="3" t="s">
        <v>18428</v>
      </c>
    </row>
    <row r="576" spans="1:20" s="3" customFormat="1" x14ac:dyDescent="0.3">
      <c r="A576" s="3">
        <v>574</v>
      </c>
      <c r="B576" s="3" t="s">
        <v>1192</v>
      </c>
      <c r="C576" s="3" t="s">
        <v>1193</v>
      </c>
      <c r="D576" s="3">
        <v>2700</v>
      </c>
      <c r="E576" s="3">
        <v>9967</v>
      </c>
      <c r="F576" s="14">
        <f>(E576/D576)*100</f>
        <v>369.14814814814815</v>
      </c>
      <c r="G576" s="3" t="s">
        <v>20</v>
      </c>
      <c r="H576" s="3">
        <v>144</v>
      </c>
      <c r="I576" s="5">
        <f t="shared" si="8"/>
        <v>69.215277777777771</v>
      </c>
      <c r="J576" s="3" t="s">
        <v>21</v>
      </c>
      <c r="K576" s="3" t="s">
        <v>22</v>
      </c>
      <c r="L576" s="3">
        <v>1575698400</v>
      </c>
      <c r="M576" s="3">
        <v>1576562400</v>
      </c>
      <c r="N576" s="11">
        <f xml:space="preserve"> (((L576/60)/60)/24)+DATE(1970,1,1)</f>
        <v>43806.25</v>
      </c>
      <c r="O576" s="10">
        <f xml:space="preserve"> (((M576/60)/60)/24)+DATE(1970,1,1)</f>
        <v>43816.25</v>
      </c>
      <c r="P576" s="3" t="b">
        <v>0</v>
      </c>
      <c r="Q576" s="3" t="b">
        <v>1</v>
      </c>
      <c r="R576" s="3" t="s">
        <v>17</v>
      </c>
      <c r="S576" s="7" t="s">
        <v>18396</v>
      </c>
      <c r="T576" s="3" t="s">
        <v>18397</v>
      </c>
    </row>
    <row r="577" spans="1:20" s="3" customFormat="1" x14ac:dyDescent="0.3">
      <c r="A577" s="3">
        <v>575</v>
      </c>
      <c r="B577" s="3" t="s">
        <v>1194</v>
      </c>
      <c r="C577" s="3" t="s">
        <v>1195</v>
      </c>
      <c r="D577" s="3">
        <v>83300</v>
      </c>
      <c r="E577" s="3">
        <v>52421</v>
      </c>
      <c r="F577" s="14">
        <f>(E577/D577)*100</f>
        <v>62.930372148859547</v>
      </c>
      <c r="G577" s="3" t="s">
        <v>14</v>
      </c>
      <c r="H577" s="3">
        <v>558</v>
      </c>
      <c r="I577" s="5">
        <f t="shared" si="8"/>
        <v>93.944444444444443</v>
      </c>
      <c r="J577" s="3" t="s">
        <v>21</v>
      </c>
      <c r="K577" s="3" t="s">
        <v>22</v>
      </c>
      <c r="L577" s="3">
        <v>1400562000</v>
      </c>
      <c r="M577" s="3">
        <v>1400821200</v>
      </c>
      <c r="N577" s="11">
        <f xml:space="preserve"> (((L577/60)/60)/24)+DATE(1970,1,1)</f>
        <v>41779.208333333336</v>
      </c>
      <c r="O577" s="10">
        <f xml:space="preserve"> (((M577/60)/60)/24)+DATE(1970,1,1)</f>
        <v>41782.208333333336</v>
      </c>
      <c r="P577" s="3" t="b">
        <v>0</v>
      </c>
      <c r="Q577" s="3" t="b">
        <v>1</v>
      </c>
      <c r="R577" s="3" t="s">
        <v>33</v>
      </c>
      <c r="S577" s="7" t="s">
        <v>18402</v>
      </c>
      <c r="T577" s="3" t="s">
        <v>18403</v>
      </c>
    </row>
    <row r="578" spans="1:20" s="3" customFormat="1" x14ac:dyDescent="0.3">
      <c r="A578" s="3">
        <v>576</v>
      </c>
      <c r="B578" s="3" t="s">
        <v>1196</v>
      </c>
      <c r="C578" s="3" t="s">
        <v>1197</v>
      </c>
      <c r="D578" s="3">
        <v>9700</v>
      </c>
      <c r="E578" s="3">
        <v>6298</v>
      </c>
      <c r="F578" s="14">
        <f>(E578/D578)*100</f>
        <v>64.927835051546396</v>
      </c>
      <c r="G578" s="3" t="s">
        <v>14</v>
      </c>
      <c r="H578" s="3">
        <v>64</v>
      </c>
      <c r="I578" s="5">
        <f t="shared" si="8"/>
        <v>98.40625</v>
      </c>
      <c r="J578" s="3" t="s">
        <v>21</v>
      </c>
      <c r="K578" s="3" t="s">
        <v>22</v>
      </c>
      <c r="L578" s="3">
        <v>1509512400</v>
      </c>
      <c r="M578" s="3">
        <v>1510984800</v>
      </c>
      <c r="N578" s="11">
        <f xml:space="preserve"> (((L578/60)/60)/24)+DATE(1970,1,1)</f>
        <v>43040.208333333328</v>
      </c>
      <c r="O578" s="10">
        <f xml:space="preserve"> (((M578/60)/60)/24)+DATE(1970,1,1)</f>
        <v>43057.25</v>
      </c>
      <c r="P578" s="3" t="b">
        <v>0</v>
      </c>
      <c r="Q578" s="3" t="b">
        <v>0</v>
      </c>
      <c r="R578" s="3" t="s">
        <v>33</v>
      </c>
      <c r="S578" s="7" t="s">
        <v>18402</v>
      </c>
      <c r="T578" s="3" t="s">
        <v>18403</v>
      </c>
    </row>
    <row r="579" spans="1:20" s="3" customFormat="1" x14ac:dyDescent="0.3">
      <c r="A579" s="3">
        <v>577</v>
      </c>
      <c r="B579" s="3" t="s">
        <v>1198</v>
      </c>
      <c r="C579" s="3" t="s">
        <v>1199</v>
      </c>
      <c r="D579" s="3">
        <v>8200</v>
      </c>
      <c r="E579" s="3">
        <v>1546</v>
      </c>
      <c r="F579" s="14">
        <f>(E579/D579)*100</f>
        <v>18.853658536585368</v>
      </c>
      <c r="G579" s="3" t="s">
        <v>74</v>
      </c>
      <c r="H579" s="3">
        <v>37</v>
      </c>
      <c r="I579" s="5">
        <f t="shared" ref="I579:I642" si="9">IFERROR(E579/H579,0)</f>
        <v>41.783783783783782</v>
      </c>
      <c r="J579" s="3" t="s">
        <v>21</v>
      </c>
      <c r="K579" s="3" t="s">
        <v>22</v>
      </c>
      <c r="L579" s="3">
        <v>1299823200</v>
      </c>
      <c r="M579" s="3">
        <v>1302066000</v>
      </c>
      <c r="N579" s="11">
        <f xml:space="preserve"> (((L579/60)/60)/24)+DATE(1970,1,1)</f>
        <v>40613.25</v>
      </c>
      <c r="O579" s="10">
        <f xml:space="preserve"> (((M579/60)/60)/24)+DATE(1970,1,1)</f>
        <v>40639.208333333336</v>
      </c>
      <c r="P579" s="3" t="b">
        <v>0</v>
      </c>
      <c r="Q579" s="3" t="b">
        <v>0</v>
      </c>
      <c r="R579" s="3" t="s">
        <v>159</v>
      </c>
      <c r="S579" s="7" t="s">
        <v>18398</v>
      </c>
      <c r="T579" s="3" t="s">
        <v>18421</v>
      </c>
    </row>
    <row r="580" spans="1:20" s="3" customFormat="1" x14ac:dyDescent="0.3">
      <c r="A580" s="3">
        <v>578</v>
      </c>
      <c r="B580" s="3" t="s">
        <v>1200</v>
      </c>
      <c r="C580" s="3" t="s">
        <v>1201</v>
      </c>
      <c r="D580" s="3">
        <v>96500</v>
      </c>
      <c r="E580" s="3">
        <v>16168</v>
      </c>
      <c r="F580" s="14">
        <f>(E580/D580)*100</f>
        <v>16.754404145077721</v>
      </c>
      <c r="G580" s="3" t="s">
        <v>14</v>
      </c>
      <c r="H580" s="3">
        <v>245</v>
      </c>
      <c r="I580" s="5">
        <f t="shared" si="9"/>
        <v>65.991836734693877</v>
      </c>
      <c r="J580" s="3" t="s">
        <v>21</v>
      </c>
      <c r="K580" s="3" t="s">
        <v>22</v>
      </c>
      <c r="L580" s="3">
        <v>1322719200</v>
      </c>
      <c r="M580" s="3">
        <v>1322978400</v>
      </c>
      <c r="N580" s="11">
        <f xml:space="preserve"> (((L580/60)/60)/24)+DATE(1970,1,1)</f>
        <v>40878.25</v>
      </c>
      <c r="O580" s="10">
        <f xml:space="preserve"> (((M580/60)/60)/24)+DATE(1970,1,1)</f>
        <v>40881.25</v>
      </c>
      <c r="P580" s="3" t="b">
        <v>0</v>
      </c>
      <c r="Q580" s="3" t="b">
        <v>0</v>
      </c>
      <c r="R580" s="3" t="s">
        <v>474</v>
      </c>
      <c r="S580" s="7" t="s">
        <v>18404</v>
      </c>
      <c r="T580" s="3" t="s">
        <v>18426</v>
      </c>
    </row>
    <row r="581" spans="1:20" s="3" customFormat="1" x14ac:dyDescent="0.3">
      <c r="A581" s="3">
        <v>579</v>
      </c>
      <c r="B581" s="3" t="s">
        <v>1202</v>
      </c>
      <c r="C581" s="3" t="s">
        <v>1203</v>
      </c>
      <c r="D581" s="3">
        <v>6200</v>
      </c>
      <c r="E581" s="3">
        <v>6269</v>
      </c>
      <c r="F581" s="14">
        <f>(E581/D581)*100</f>
        <v>101.11290322580646</v>
      </c>
      <c r="G581" s="3" t="s">
        <v>20</v>
      </c>
      <c r="H581" s="3">
        <v>87</v>
      </c>
      <c r="I581" s="5">
        <f t="shared" si="9"/>
        <v>72.05747126436782</v>
      </c>
      <c r="J581" s="3" t="s">
        <v>21</v>
      </c>
      <c r="K581" s="3" t="s">
        <v>22</v>
      </c>
      <c r="L581" s="3">
        <v>1312693200</v>
      </c>
      <c r="M581" s="3">
        <v>1313730000</v>
      </c>
      <c r="N581" s="11">
        <f xml:space="preserve"> (((L581/60)/60)/24)+DATE(1970,1,1)</f>
        <v>40762.208333333336</v>
      </c>
      <c r="O581" s="10">
        <f xml:space="preserve"> (((M581/60)/60)/24)+DATE(1970,1,1)</f>
        <v>40774.208333333336</v>
      </c>
      <c r="P581" s="3" t="b">
        <v>0</v>
      </c>
      <c r="Q581" s="3" t="b">
        <v>0</v>
      </c>
      <c r="R581" s="3" t="s">
        <v>159</v>
      </c>
      <c r="S581" s="7" t="s">
        <v>18398</v>
      </c>
      <c r="T581" s="3" t="s">
        <v>18421</v>
      </c>
    </row>
    <row r="582" spans="1:20" s="3" customFormat="1" x14ac:dyDescent="0.3">
      <c r="A582" s="3">
        <v>580</v>
      </c>
      <c r="B582" s="3" t="s">
        <v>556</v>
      </c>
      <c r="C582" s="3" t="s">
        <v>1204</v>
      </c>
      <c r="D582" s="3">
        <v>43800</v>
      </c>
      <c r="E582" s="3">
        <v>149578</v>
      </c>
      <c r="F582" s="14">
        <f>(E582/D582)*100</f>
        <v>341.5022831050228</v>
      </c>
      <c r="G582" s="3" t="s">
        <v>20</v>
      </c>
      <c r="H582" s="3">
        <v>3116</v>
      </c>
      <c r="I582" s="5">
        <f t="shared" si="9"/>
        <v>48.003209242618745</v>
      </c>
      <c r="J582" s="3" t="s">
        <v>21</v>
      </c>
      <c r="K582" s="3" t="s">
        <v>22</v>
      </c>
      <c r="L582" s="3">
        <v>1393394400</v>
      </c>
      <c r="M582" s="3">
        <v>1394085600</v>
      </c>
      <c r="N582" s="11">
        <f xml:space="preserve"> (((L582/60)/60)/24)+DATE(1970,1,1)</f>
        <v>41696.25</v>
      </c>
      <c r="O582" s="10">
        <f xml:space="preserve"> (((M582/60)/60)/24)+DATE(1970,1,1)</f>
        <v>41704.25</v>
      </c>
      <c r="P582" s="3" t="b">
        <v>0</v>
      </c>
      <c r="Q582" s="3" t="b">
        <v>0</v>
      </c>
      <c r="R582" s="3" t="s">
        <v>33</v>
      </c>
      <c r="S582" s="7" t="s">
        <v>18402</v>
      </c>
      <c r="T582" s="3" t="s">
        <v>18403</v>
      </c>
    </row>
    <row r="583" spans="1:20" s="3" customFormat="1" x14ac:dyDescent="0.3">
      <c r="A583" s="3">
        <v>581</v>
      </c>
      <c r="B583" s="3" t="s">
        <v>1205</v>
      </c>
      <c r="C583" s="3" t="s">
        <v>1206</v>
      </c>
      <c r="D583" s="3">
        <v>6000</v>
      </c>
      <c r="E583" s="3">
        <v>3841</v>
      </c>
      <c r="F583" s="14">
        <f>(E583/D583)*100</f>
        <v>64.016666666666666</v>
      </c>
      <c r="G583" s="3" t="s">
        <v>14</v>
      </c>
      <c r="H583" s="3">
        <v>71</v>
      </c>
      <c r="I583" s="5">
        <f t="shared" si="9"/>
        <v>54.098591549295776</v>
      </c>
      <c r="J583" s="3" t="s">
        <v>21</v>
      </c>
      <c r="K583" s="3" t="s">
        <v>22</v>
      </c>
      <c r="L583" s="3">
        <v>1304053200</v>
      </c>
      <c r="M583" s="3">
        <v>1305349200</v>
      </c>
      <c r="N583" s="11">
        <f xml:space="preserve"> (((L583/60)/60)/24)+DATE(1970,1,1)</f>
        <v>40662.208333333336</v>
      </c>
      <c r="O583" s="10">
        <f xml:space="preserve"> (((M583/60)/60)/24)+DATE(1970,1,1)</f>
        <v>40677.208333333336</v>
      </c>
      <c r="P583" s="3" t="b">
        <v>0</v>
      </c>
      <c r="Q583" s="3" t="b">
        <v>0</v>
      </c>
      <c r="R583" s="3" t="s">
        <v>28</v>
      </c>
      <c r="S583" s="7" t="s">
        <v>18400</v>
      </c>
      <c r="T583" s="3" t="s">
        <v>18401</v>
      </c>
    </row>
    <row r="584" spans="1:20" s="3" customFormat="1" x14ac:dyDescent="0.3">
      <c r="A584" s="3">
        <v>582</v>
      </c>
      <c r="B584" s="3" t="s">
        <v>1207</v>
      </c>
      <c r="C584" s="3" t="s">
        <v>1208</v>
      </c>
      <c r="D584" s="3">
        <v>8700</v>
      </c>
      <c r="E584" s="3">
        <v>4531</v>
      </c>
      <c r="F584" s="14">
        <f>(E584/D584)*100</f>
        <v>52.080459770114942</v>
      </c>
      <c r="G584" s="3" t="s">
        <v>14</v>
      </c>
      <c r="H584" s="3">
        <v>42</v>
      </c>
      <c r="I584" s="5">
        <f t="shared" si="9"/>
        <v>107.88095238095238</v>
      </c>
      <c r="J584" s="3" t="s">
        <v>21</v>
      </c>
      <c r="K584" s="3" t="s">
        <v>22</v>
      </c>
      <c r="L584" s="3">
        <v>1433912400</v>
      </c>
      <c r="M584" s="3">
        <v>1434344400</v>
      </c>
      <c r="N584" s="11">
        <f xml:space="preserve"> (((L584/60)/60)/24)+DATE(1970,1,1)</f>
        <v>42165.208333333328</v>
      </c>
      <c r="O584" s="10">
        <f xml:space="preserve"> (((M584/60)/60)/24)+DATE(1970,1,1)</f>
        <v>42170.208333333328</v>
      </c>
      <c r="P584" s="3" t="b">
        <v>0</v>
      </c>
      <c r="Q584" s="3" t="b">
        <v>1</v>
      </c>
      <c r="R584" s="3" t="s">
        <v>89</v>
      </c>
      <c r="S584" s="7" t="s">
        <v>18413</v>
      </c>
      <c r="T584" s="3" t="s">
        <v>18414</v>
      </c>
    </row>
    <row r="585" spans="1:20" s="3" customFormat="1" x14ac:dyDescent="0.3">
      <c r="A585" s="3">
        <v>583</v>
      </c>
      <c r="B585" s="3" t="s">
        <v>1209</v>
      </c>
      <c r="C585" s="3" t="s">
        <v>1210</v>
      </c>
      <c r="D585" s="3">
        <v>18900</v>
      </c>
      <c r="E585" s="3">
        <v>60934</v>
      </c>
      <c r="F585" s="14">
        <f>(E585/D585)*100</f>
        <v>322.40211640211641</v>
      </c>
      <c r="G585" s="3" t="s">
        <v>20</v>
      </c>
      <c r="H585" s="3">
        <v>909</v>
      </c>
      <c r="I585" s="5">
        <f t="shared" si="9"/>
        <v>67.034103410341032</v>
      </c>
      <c r="J585" s="3" t="s">
        <v>21</v>
      </c>
      <c r="K585" s="3" t="s">
        <v>22</v>
      </c>
      <c r="L585" s="3">
        <v>1329717600</v>
      </c>
      <c r="M585" s="3">
        <v>1331186400</v>
      </c>
      <c r="N585" s="11">
        <f xml:space="preserve"> (((L585/60)/60)/24)+DATE(1970,1,1)</f>
        <v>40959.25</v>
      </c>
      <c r="O585" s="10">
        <f xml:space="preserve"> (((M585/60)/60)/24)+DATE(1970,1,1)</f>
        <v>40976.25</v>
      </c>
      <c r="P585" s="3" t="b">
        <v>0</v>
      </c>
      <c r="Q585" s="3" t="b">
        <v>0</v>
      </c>
      <c r="R585" s="3" t="s">
        <v>42</v>
      </c>
      <c r="S585" s="7" t="s">
        <v>18404</v>
      </c>
      <c r="T585" s="3" t="s">
        <v>18405</v>
      </c>
    </row>
    <row r="586" spans="1:20" s="3" customFormat="1" x14ac:dyDescent="0.3">
      <c r="A586" s="3">
        <v>584</v>
      </c>
      <c r="B586" s="3" t="s">
        <v>45</v>
      </c>
      <c r="C586" s="3" t="s">
        <v>1211</v>
      </c>
      <c r="D586" s="3">
        <v>86400</v>
      </c>
      <c r="E586" s="3">
        <v>103255</v>
      </c>
      <c r="F586" s="14">
        <f>(E586/D586)*100</f>
        <v>119.50810185185186</v>
      </c>
      <c r="G586" s="3" t="s">
        <v>20</v>
      </c>
      <c r="H586" s="3">
        <v>1613</v>
      </c>
      <c r="I586" s="5">
        <f t="shared" si="9"/>
        <v>64.01425914445133</v>
      </c>
      <c r="J586" s="3" t="s">
        <v>21</v>
      </c>
      <c r="K586" s="3" t="s">
        <v>22</v>
      </c>
      <c r="L586" s="3">
        <v>1335330000</v>
      </c>
      <c r="M586" s="3">
        <v>1336539600</v>
      </c>
      <c r="N586" s="11">
        <f xml:space="preserve"> (((L586/60)/60)/24)+DATE(1970,1,1)</f>
        <v>41024.208333333336</v>
      </c>
      <c r="O586" s="10">
        <f xml:space="preserve"> (((M586/60)/60)/24)+DATE(1970,1,1)</f>
        <v>41038.208333333336</v>
      </c>
      <c r="P586" s="3" t="b">
        <v>0</v>
      </c>
      <c r="Q586" s="3" t="b">
        <v>0</v>
      </c>
      <c r="R586" s="3" t="s">
        <v>28</v>
      </c>
      <c r="S586" s="7" t="s">
        <v>18400</v>
      </c>
      <c r="T586" s="3" t="s">
        <v>18401</v>
      </c>
    </row>
    <row r="587" spans="1:20" s="3" customFormat="1" x14ac:dyDescent="0.3">
      <c r="A587" s="3">
        <v>585</v>
      </c>
      <c r="B587" s="3" t="s">
        <v>1212</v>
      </c>
      <c r="C587" s="3" t="s">
        <v>1213</v>
      </c>
      <c r="D587" s="3">
        <v>8900</v>
      </c>
      <c r="E587" s="3">
        <v>13065</v>
      </c>
      <c r="F587" s="14">
        <f>(E587/D587)*100</f>
        <v>146.79775280898878</v>
      </c>
      <c r="G587" s="3" t="s">
        <v>20</v>
      </c>
      <c r="H587" s="3">
        <v>136</v>
      </c>
      <c r="I587" s="5">
        <f t="shared" si="9"/>
        <v>96.066176470588232</v>
      </c>
      <c r="J587" s="3" t="s">
        <v>21</v>
      </c>
      <c r="K587" s="3" t="s">
        <v>22</v>
      </c>
      <c r="L587" s="3">
        <v>1268888400</v>
      </c>
      <c r="M587" s="3">
        <v>1269752400</v>
      </c>
      <c r="N587" s="11">
        <f xml:space="preserve"> (((L587/60)/60)/24)+DATE(1970,1,1)</f>
        <v>40255.208333333336</v>
      </c>
      <c r="O587" s="10">
        <f xml:space="preserve"> (((M587/60)/60)/24)+DATE(1970,1,1)</f>
        <v>40265.208333333336</v>
      </c>
      <c r="P587" s="3" t="b">
        <v>0</v>
      </c>
      <c r="Q587" s="3" t="b">
        <v>0</v>
      </c>
      <c r="R587" s="3" t="s">
        <v>206</v>
      </c>
      <c r="S587" s="7" t="s">
        <v>18410</v>
      </c>
      <c r="T587" s="3" t="s">
        <v>18422</v>
      </c>
    </row>
    <row r="588" spans="1:20" s="3" customFormat="1" x14ac:dyDescent="0.3">
      <c r="A588" s="3">
        <v>586</v>
      </c>
      <c r="B588" s="3" t="s">
        <v>1214</v>
      </c>
      <c r="C588" s="3" t="s">
        <v>1215</v>
      </c>
      <c r="D588" s="3">
        <v>700</v>
      </c>
      <c r="E588" s="3">
        <v>6654</v>
      </c>
      <c r="F588" s="14">
        <f>(E588/D588)*100</f>
        <v>950.57142857142856</v>
      </c>
      <c r="G588" s="3" t="s">
        <v>20</v>
      </c>
      <c r="H588" s="3">
        <v>130</v>
      </c>
      <c r="I588" s="5">
        <f t="shared" si="9"/>
        <v>51.184615384615384</v>
      </c>
      <c r="J588" s="3" t="s">
        <v>21</v>
      </c>
      <c r="K588" s="3" t="s">
        <v>22</v>
      </c>
      <c r="L588" s="3">
        <v>1289973600</v>
      </c>
      <c r="M588" s="3">
        <v>1291615200</v>
      </c>
      <c r="N588" s="11">
        <f xml:space="preserve"> (((L588/60)/60)/24)+DATE(1970,1,1)</f>
        <v>40499.25</v>
      </c>
      <c r="O588" s="10">
        <f xml:space="preserve"> (((M588/60)/60)/24)+DATE(1970,1,1)</f>
        <v>40518.25</v>
      </c>
      <c r="P588" s="3" t="b">
        <v>0</v>
      </c>
      <c r="Q588" s="3" t="b">
        <v>0</v>
      </c>
      <c r="R588" s="3" t="s">
        <v>23</v>
      </c>
      <c r="S588" s="7" t="s">
        <v>18398</v>
      </c>
      <c r="T588" s="3" t="s">
        <v>18399</v>
      </c>
    </row>
    <row r="589" spans="1:20" s="3" customFormat="1" x14ac:dyDescent="0.3">
      <c r="A589" s="3">
        <v>587</v>
      </c>
      <c r="B589" s="3" t="s">
        <v>1216</v>
      </c>
      <c r="C589" s="3" t="s">
        <v>1217</v>
      </c>
      <c r="D589" s="3">
        <v>9400</v>
      </c>
      <c r="E589" s="3">
        <v>6852</v>
      </c>
      <c r="F589" s="14">
        <f>(E589/D589)*100</f>
        <v>72.893617021276597</v>
      </c>
      <c r="G589" s="3" t="s">
        <v>14</v>
      </c>
      <c r="H589" s="3">
        <v>156</v>
      </c>
      <c r="I589" s="5">
        <f t="shared" si="9"/>
        <v>43.92307692307692</v>
      </c>
      <c r="J589" s="3" t="s">
        <v>15</v>
      </c>
      <c r="K589" s="3" t="s">
        <v>16</v>
      </c>
      <c r="L589" s="3">
        <v>1547877600</v>
      </c>
      <c r="M589" s="3">
        <v>1552366800</v>
      </c>
      <c r="N589" s="11">
        <f xml:space="preserve"> (((L589/60)/60)/24)+DATE(1970,1,1)</f>
        <v>43484.25</v>
      </c>
      <c r="O589" s="10">
        <f xml:space="preserve"> (((M589/60)/60)/24)+DATE(1970,1,1)</f>
        <v>43536.208333333328</v>
      </c>
      <c r="P589" s="3" t="b">
        <v>0</v>
      </c>
      <c r="Q589" s="3" t="b">
        <v>1</v>
      </c>
      <c r="R589" s="3" t="s">
        <v>17</v>
      </c>
      <c r="S589" s="7" t="s">
        <v>18396</v>
      </c>
      <c r="T589" s="3" t="s">
        <v>18397</v>
      </c>
    </row>
    <row r="590" spans="1:20" s="3" customFormat="1" x14ac:dyDescent="0.3">
      <c r="A590" s="3">
        <v>588</v>
      </c>
      <c r="B590" s="3" t="s">
        <v>1218</v>
      </c>
      <c r="C590" s="3" t="s">
        <v>1219</v>
      </c>
      <c r="D590" s="3">
        <v>157600</v>
      </c>
      <c r="E590" s="3">
        <v>124517</v>
      </c>
      <c r="F590" s="14">
        <f>(E590/D590)*100</f>
        <v>79.008248730964468</v>
      </c>
      <c r="G590" s="3" t="s">
        <v>14</v>
      </c>
      <c r="H590" s="3">
        <v>1368</v>
      </c>
      <c r="I590" s="5">
        <f t="shared" si="9"/>
        <v>91.021198830409361</v>
      </c>
      <c r="J590" s="3" t="s">
        <v>40</v>
      </c>
      <c r="K590" s="3" t="s">
        <v>41</v>
      </c>
      <c r="L590" s="3">
        <v>1269493200</v>
      </c>
      <c r="M590" s="3">
        <v>1272171600</v>
      </c>
      <c r="N590" s="11">
        <f xml:space="preserve"> (((L590/60)/60)/24)+DATE(1970,1,1)</f>
        <v>40262.208333333336</v>
      </c>
      <c r="O590" s="10">
        <f xml:space="preserve"> (((M590/60)/60)/24)+DATE(1970,1,1)</f>
        <v>40293.208333333336</v>
      </c>
      <c r="P590" s="3" t="b">
        <v>0</v>
      </c>
      <c r="Q590" s="3" t="b">
        <v>0</v>
      </c>
      <c r="R590" s="3" t="s">
        <v>33</v>
      </c>
      <c r="S590" s="7" t="s">
        <v>18402</v>
      </c>
      <c r="T590" s="3" t="s">
        <v>18403</v>
      </c>
    </row>
    <row r="591" spans="1:20" s="3" customFormat="1" x14ac:dyDescent="0.3">
      <c r="A591" s="3">
        <v>589</v>
      </c>
      <c r="B591" s="3" t="s">
        <v>1220</v>
      </c>
      <c r="C591" s="3" t="s">
        <v>1221</v>
      </c>
      <c r="D591" s="3">
        <v>7900</v>
      </c>
      <c r="E591" s="3">
        <v>5113</v>
      </c>
      <c r="F591" s="14">
        <f>(E591/D591)*100</f>
        <v>64.721518987341781</v>
      </c>
      <c r="G591" s="3" t="s">
        <v>14</v>
      </c>
      <c r="H591" s="3">
        <v>102</v>
      </c>
      <c r="I591" s="5">
        <f t="shared" si="9"/>
        <v>50.127450980392155</v>
      </c>
      <c r="J591" s="3" t="s">
        <v>21</v>
      </c>
      <c r="K591" s="3" t="s">
        <v>22</v>
      </c>
      <c r="L591" s="3">
        <v>1436072400</v>
      </c>
      <c r="M591" s="3">
        <v>1436677200</v>
      </c>
      <c r="N591" s="11">
        <f xml:space="preserve"> (((L591/60)/60)/24)+DATE(1970,1,1)</f>
        <v>42190.208333333328</v>
      </c>
      <c r="O591" s="10">
        <f xml:space="preserve"> (((M591/60)/60)/24)+DATE(1970,1,1)</f>
        <v>42197.208333333328</v>
      </c>
      <c r="P591" s="3" t="b">
        <v>0</v>
      </c>
      <c r="Q591" s="3" t="b">
        <v>0</v>
      </c>
      <c r="R591" s="3" t="s">
        <v>42</v>
      </c>
      <c r="S591" s="7" t="s">
        <v>18404</v>
      </c>
      <c r="T591" s="3" t="s">
        <v>18405</v>
      </c>
    </row>
    <row r="592" spans="1:20" s="3" customFormat="1" x14ac:dyDescent="0.3">
      <c r="A592" s="3">
        <v>590</v>
      </c>
      <c r="B592" s="3" t="s">
        <v>1222</v>
      </c>
      <c r="C592" s="3" t="s">
        <v>1223</v>
      </c>
      <c r="D592" s="3">
        <v>7100</v>
      </c>
      <c r="E592" s="3">
        <v>5824</v>
      </c>
      <c r="F592" s="14">
        <f>(E592/D592)*100</f>
        <v>82.028169014084511</v>
      </c>
      <c r="G592" s="3" t="s">
        <v>14</v>
      </c>
      <c r="H592" s="3">
        <v>86</v>
      </c>
      <c r="I592" s="5">
        <f t="shared" si="9"/>
        <v>67.720930232558146</v>
      </c>
      <c r="J592" s="3" t="s">
        <v>26</v>
      </c>
      <c r="K592" s="3" t="s">
        <v>27</v>
      </c>
      <c r="L592" s="3">
        <v>1419141600</v>
      </c>
      <c r="M592" s="3">
        <v>1420092000</v>
      </c>
      <c r="N592" s="11">
        <f xml:space="preserve"> (((L592/60)/60)/24)+DATE(1970,1,1)</f>
        <v>41994.25</v>
      </c>
      <c r="O592" s="10">
        <f xml:space="preserve"> (((M592/60)/60)/24)+DATE(1970,1,1)</f>
        <v>42005.25</v>
      </c>
      <c r="P592" s="3" t="b">
        <v>0</v>
      </c>
      <c r="Q592" s="3" t="b">
        <v>0</v>
      </c>
      <c r="R592" s="3" t="s">
        <v>133</v>
      </c>
      <c r="S592" s="7" t="s">
        <v>18410</v>
      </c>
      <c r="T592" s="3" t="s">
        <v>18419</v>
      </c>
    </row>
    <row r="593" spans="1:20" s="3" customFormat="1" x14ac:dyDescent="0.3">
      <c r="A593" s="3">
        <v>591</v>
      </c>
      <c r="B593" s="3" t="s">
        <v>1224</v>
      </c>
      <c r="C593" s="3" t="s">
        <v>1225</v>
      </c>
      <c r="D593" s="3">
        <v>600</v>
      </c>
      <c r="E593" s="3">
        <v>6226</v>
      </c>
      <c r="F593" s="14">
        <f>(E593/D593)*100</f>
        <v>1037.6666666666667</v>
      </c>
      <c r="G593" s="3" t="s">
        <v>20</v>
      </c>
      <c r="H593" s="3">
        <v>102</v>
      </c>
      <c r="I593" s="5">
        <f t="shared" si="9"/>
        <v>61.03921568627451</v>
      </c>
      <c r="J593" s="3" t="s">
        <v>21</v>
      </c>
      <c r="K593" s="3" t="s">
        <v>22</v>
      </c>
      <c r="L593" s="3">
        <v>1279083600</v>
      </c>
      <c r="M593" s="3">
        <v>1279947600</v>
      </c>
      <c r="N593" s="11">
        <f xml:space="preserve"> (((L593/60)/60)/24)+DATE(1970,1,1)</f>
        <v>40373.208333333336</v>
      </c>
      <c r="O593" s="10">
        <f xml:space="preserve"> (((M593/60)/60)/24)+DATE(1970,1,1)</f>
        <v>40383.208333333336</v>
      </c>
      <c r="P593" s="3" t="b">
        <v>0</v>
      </c>
      <c r="Q593" s="3" t="b">
        <v>0</v>
      </c>
      <c r="R593" s="3" t="s">
        <v>89</v>
      </c>
      <c r="S593" s="7" t="s">
        <v>18413</v>
      </c>
      <c r="T593" s="3" t="s">
        <v>18414</v>
      </c>
    </row>
    <row r="594" spans="1:20" s="3" customFormat="1" x14ac:dyDescent="0.3">
      <c r="A594" s="3">
        <v>592</v>
      </c>
      <c r="B594" s="3" t="s">
        <v>1226</v>
      </c>
      <c r="C594" s="3" t="s">
        <v>1227</v>
      </c>
      <c r="D594" s="3">
        <v>156800</v>
      </c>
      <c r="E594" s="3">
        <v>20243</v>
      </c>
      <c r="F594" s="14">
        <f>(E594/D594)*100</f>
        <v>12.910076530612244</v>
      </c>
      <c r="G594" s="3" t="s">
        <v>14</v>
      </c>
      <c r="H594" s="3">
        <v>253</v>
      </c>
      <c r="I594" s="5">
        <f t="shared" si="9"/>
        <v>80.011857707509876</v>
      </c>
      <c r="J594" s="3" t="s">
        <v>21</v>
      </c>
      <c r="K594" s="3" t="s">
        <v>22</v>
      </c>
      <c r="L594" s="3">
        <v>1401426000</v>
      </c>
      <c r="M594" s="3">
        <v>1402203600</v>
      </c>
      <c r="N594" s="11">
        <f xml:space="preserve"> (((L594/60)/60)/24)+DATE(1970,1,1)</f>
        <v>41789.208333333336</v>
      </c>
      <c r="O594" s="10">
        <f xml:space="preserve"> (((M594/60)/60)/24)+DATE(1970,1,1)</f>
        <v>41798.208333333336</v>
      </c>
      <c r="P594" s="3" t="b">
        <v>0</v>
      </c>
      <c r="Q594" s="3" t="b">
        <v>0</v>
      </c>
      <c r="R594" s="3" t="s">
        <v>33</v>
      </c>
      <c r="S594" s="7" t="s">
        <v>18402</v>
      </c>
      <c r="T594" s="3" t="s">
        <v>18403</v>
      </c>
    </row>
    <row r="595" spans="1:20" s="3" customFormat="1" x14ac:dyDescent="0.3">
      <c r="A595" s="3">
        <v>593</v>
      </c>
      <c r="B595" s="3" t="s">
        <v>1228</v>
      </c>
      <c r="C595" s="3" t="s">
        <v>1229</v>
      </c>
      <c r="D595" s="3">
        <v>121600</v>
      </c>
      <c r="E595" s="3">
        <v>188288</v>
      </c>
      <c r="F595" s="14">
        <f>(E595/D595)*100</f>
        <v>154.84210526315789</v>
      </c>
      <c r="G595" s="3" t="s">
        <v>20</v>
      </c>
      <c r="H595" s="3">
        <v>4006</v>
      </c>
      <c r="I595" s="5">
        <f t="shared" si="9"/>
        <v>47.001497753369947</v>
      </c>
      <c r="J595" s="3" t="s">
        <v>21</v>
      </c>
      <c r="K595" s="3" t="s">
        <v>22</v>
      </c>
      <c r="L595" s="3">
        <v>1395810000</v>
      </c>
      <c r="M595" s="3">
        <v>1396933200</v>
      </c>
      <c r="N595" s="11">
        <f xml:space="preserve"> (((L595/60)/60)/24)+DATE(1970,1,1)</f>
        <v>41724.208333333336</v>
      </c>
      <c r="O595" s="10">
        <f xml:space="preserve"> (((M595/60)/60)/24)+DATE(1970,1,1)</f>
        <v>41737.208333333336</v>
      </c>
      <c r="P595" s="3" t="b">
        <v>0</v>
      </c>
      <c r="Q595" s="3" t="b">
        <v>0</v>
      </c>
      <c r="R595" s="3" t="s">
        <v>71</v>
      </c>
      <c r="S595" s="7" t="s">
        <v>18404</v>
      </c>
      <c r="T595" s="3" t="s">
        <v>18412</v>
      </c>
    </row>
    <row r="596" spans="1:20" s="3" customFormat="1" x14ac:dyDescent="0.3">
      <c r="A596" s="3">
        <v>594</v>
      </c>
      <c r="B596" s="3" t="s">
        <v>1230</v>
      </c>
      <c r="C596" s="3" t="s">
        <v>1231</v>
      </c>
      <c r="D596" s="3">
        <v>157300</v>
      </c>
      <c r="E596" s="3">
        <v>11167</v>
      </c>
      <c r="F596" s="14">
        <f>(E596/D596)*100</f>
        <v>7.0991735537190088</v>
      </c>
      <c r="G596" s="3" t="s">
        <v>14</v>
      </c>
      <c r="H596" s="3">
        <v>157</v>
      </c>
      <c r="I596" s="5">
        <f t="shared" si="9"/>
        <v>71.127388535031841</v>
      </c>
      <c r="J596" s="3" t="s">
        <v>21</v>
      </c>
      <c r="K596" s="3" t="s">
        <v>22</v>
      </c>
      <c r="L596" s="3">
        <v>1467003600</v>
      </c>
      <c r="M596" s="3">
        <v>1467262800</v>
      </c>
      <c r="N596" s="11">
        <f xml:space="preserve"> (((L596/60)/60)/24)+DATE(1970,1,1)</f>
        <v>42548.208333333328</v>
      </c>
      <c r="O596" s="10">
        <f xml:space="preserve"> (((M596/60)/60)/24)+DATE(1970,1,1)</f>
        <v>42551.208333333328</v>
      </c>
      <c r="P596" s="3" t="b">
        <v>0</v>
      </c>
      <c r="Q596" s="3" t="b">
        <v>1</v>
      </c>
      <c r="R596" s="3" t="s">
        <v>33</v>
      </c>
      <c r="S596" s="7" t="s">
        <v>18402</v>
      </c>
      <c r="T596" s="3" t="s">
        <v>18403</v>
      </c>
    </row>
    <row r="597" spans="1:20" s="3" customFormat="1" x14ac:dyDescent="0.3">
      <c r="A597" s="3">
        <v>595</v>
      </c>
      <c r="B597" s="3" t="s">
        <v>1232</v>
      </c>
      <c r="C597" s="3" t="s">
        <v>1233</v>
      </c>
      <c r="D597" s="3">
        <v>70300</v>
      </c>
      <c r="E597" s="3">
        <v>146595</v>
      </c>
      <c r="F597" s="14">
        <f>(E597/D597)*100</f>
        <v>208.52773826458036</v>
      </c>
      <c r="G597" s="3" t="s">
        <v>20</v>
      </c>
      <c r="H597" s="3">
        <v>1629</v>
      </c>
      <c r="I597" s="5">
        <f t="shared" si="9"/>
        <v>89.99079189686924</v>
      </c>
      <c r="J597" s="3" t="s">
        <v>21</v>
      </c>
      <c r="K597" s="3" t="s">
        <v>22</v>
      </c>
      <c r="L597" s="3">
        <v>1268715600</v>
      </c>
      <c r="M597" s="3">
        <v>1270530000</v>
      </c>
      <c r="N597" s="11">
        <f xml:space="preserve"> (((L597/60)/60)/24)+DATE(1970,1,1)</f>
        <v>40253.208333333336</v>
      </c>
      <c r="O597" s="10">
        <f xml:space="preserve"> (((M597/60)/60)/24)+DATE(1970,1,1)</f>
        <v>40274.208333333336</v>
      </c>
      <c r="P597" s="3" t="b">
        <v>0</v>
      </c>
      <c r="Q597" s="3" t="b">
        <v>1</v>
      </c>
      <c r="R597" s="3" t="s">
        <v>33</v>
      </c>
      <c r="S597" s="7" t="s">
        <v>18402</v>
      </c>
      <c r="T597" s="3" t="s">
        <v>18403</v>
      </c>
    </row>
    <row r="598" spans="1:20" s="3" customFormat="1" x14ac:dyDescent="0.3">
      <c r="A598" s="3">
        <v>596</v>
      </c>
      <c r="B598" s="3" t="s">
        <v>1234</v>
      </c>
      <c r="C598" s="3" t="s">
        <v>1235</v>
      </c>
      <c r="D598" s="3">
        <v>7900</v>
      </c>
      <c r="E598" s="3">
        <v>7875</v>
      </c>
      <c r="F598" s="14">
        <f>(E598/D598)*100</f>
        <v>99.683544303797461</v>
      </c>
      <c r="G598" s="3" t="s">
        <v>14</v>
      </c>
      <c r="H598" s="3">
        <v>183</v>
      </c>
      <c r="I598" s="5">
        <f t="shared" si="9"/>
        <v>43.032786885245905</v>
      </c>
      <c r="J598" s="3" t="s">
        <v>21</v>
      </c>
      <c r="K598" s="3" t="s">
        <v>22</v>
      </c>
      <c r="L598" s="3">
        <v>1457157600</v>
      </c>
      <c r="M598" s="3">
        <v>1457762400</v>
      </c>
      <c r="N598" s="11">
        <f xml:space="preserve"> (((L598/60)/60)/24)+DATE(1970,1,1)</f>
        <v>42434.25</v>
      </c>
      <c r="O598" s="10">
        <f xml:space="preserve"> (((M598/60)/60)/24)+DATE(1970,1,1)</f>
        <v>42441.25</v>
      </c>
      <c r="P598" s="3" t="b">
        <v>0</v>
      </c>
      <c r="Q598" s="3" t="b">
        <v>1</v>
      </c>
      <c r="R598" s="3" t="s">
        <v>53</v>
      </c>
      <c r="S598" s="7" t="s">
        <v>18404</v>
      </c>
      <c r="T598" s="3" t="s">
        <v>18407</v>
      </c>
    </row>
    <row r="599" spans="1:20" s="3" customFormat="1" x14ac:dyDescent="0.3">
      <c r="A599" s="3">
        <v>597</v>
      </c>
      <c r="B599" s="3" t="s">
        <v>1236</v>
      </c>
      <c r="C599" s="3" t="s">
        <v>1237</v>
      </c>
      <c r="D599" s="3">
        <v>73800</v>
      </c>
      <c r="E599" s="3">
        <v>148779</v>
      </c>
      <c r="F599" s="14">
        <f>(E599/D599)*100</f>
        <v>201.59756097560978</v>
      </c>
      <c r="G599" s="3" t="s">
        <v>20</v>
      </c>
      <c r="H599" s="3">
        <v>2188</v>
      </c>
      <c r="I599" s="5">
        <f t="shared" si="9"/>
        <v>67.997714808043881</v>
      </c>
      <c r="J599" s="3" t="s">
        <v>21</v>
      </c>
      <c r="K599" s="3" t="s">
        <v>22</v>
      </c>
      <c r="L599" s="3">
        <v>1573970400</v>
      </c>
      <c r="M599" s="3">
        <v>1575525600</v>
      </c>
      <c r="N599" s="11">
        <f xml:space="preserve"> (((L599/60)/60)/24)+DATE(1970,1,1)</f>
        <v>43786.25</v>
      </c>
      <c r="O599" s="10">
        <f xml:space="preserve"> (((M599/60)/60)/24)+DATE(1970,1,1)</f>
        <v>43804.25</v>
      </c>
      <c r="P599" s="3" t="b">
        <v>0</v>
      </c>
      <c r="Q599" s="3" t="b">
        <v>0</v>
      </c>
      <c r="R599" s="3" t="s">
        <v>33</v>
      </c>
      <c r="S599" s="7" t="s">
        <v>18402</v>
      </c>
      <c r="T599" s="3" t="s">
        <v>18403</v>
      </c>
    </row>
    <row r="600" spans="1:20" s="3" customFormat="1" x14ac:dyDescent="0.3">
      <c r="A600" s="3">
        <v>598</v>
      </c>
      <c r="B600" s="3" t="s">
        <v>1238</v>
      </c>
      <c r="C600" s="3" t="s">
        <v>1239</v>
      </c>
      <c r="D600" s="3">
        <v>108500</v>
      </c>
      <c r="E600" s="3">
        <v>175868</v>
      </c>
      <c r="F600" s="14">
        <f>(E600/D600)*100</f>
        <v>162.09032258064516</v>
      </c>
      <c r="G600" s="3" t="s">
        <v>20</v>
      </c>
      <c r="H600" s="3">
        <v>2409</v>
      </c>
      <c r="I600" s="5">
        <f t="shared" si="9"/>
        <v>73.004566210045667</v>
      </c>
      <c r="J600" s="3" t="s">
        <v>107</v>
      </c>
      <c r="K600" s="3" t="s">
        <v>108</v>
      </c>
      <c r="L600" s="3">
        <v>1276578000</v>
      </c>
      <c r="M600" s="3">
        <v>1279083600</v>
      </c>
      <c r="N600" s="11">
        <f xml:space="preserve"> (((L600/60)/60)/24)+DATE(1970,1,1)</f>
        <v>40344.208333333336</v>
      </c>
      <c r="O600" s="10">
        <f xml:space="preserve"> (((M600/60)/60)/24)+DATE(1970,1,1)</f>
        <v>40373.208333333336</v>
      </c>
      <c r="P600" s="3" t="b">
        <v>0</v>
      </c>
      <c r="Q600" s="3" t="b">
        <v>0</v>
      </c>
      <c r="R600" s="3" t="s">
        <v>23</v>
      </c>
      <c r="S600" s="7" t="s">
        <v>18398</v>
      </c>
      <c r="T600" s="3" t="s">
        <v>18399</v>
      </c>
    </row>
    <row r="601" spans="1:20" s="3" customFormat="1" x14ac:dyDescent="0.3">
      <c r="A601" s="3">
        <v>599</v>
      </c>
      <c r="B601" s="3" t="s">
        <v>1240</v>
      </c>
      <c r="C601" s="3" t="s">
        <v>1241</v>
      </c>
      <c r="D601" s="3">
        <v>140300</v>
      </c>
      <c r="E601" s="3">
        <v>5112</v>
      </c>
      <c r="F601" s="14">
        <f>(E601/D601)*100</f>
        <v>3.6436208125445471</v>
      </c>
      <c r="G601" s="3" t="s">
        <v>14</v>
      </c>
      <c r="H601" s="3">
        <v>82</v>
      </c>
      <c r="I601" s="5">
        <f t="shared" si="9"/>
        <v>62.341463414634148</v>
      </c>
      <c r="J601" s="3" t="s">
        <v>36</v>
      </c>
      <c r="K601" s="3" t="s">
        <v>37</v>
      </c>
      <c r="L601" s="3">
        <v>1423720800</v>
      </c>
      <c r="M601" s="3">
        <v>1424412000</v>
      </c>
      <c r="N601" s="11">
        <f xml:space="preserve"> (((L601/60)/60)/24)+DATE(1970,1,1)</f>
        <v>42047.25</v>
      </c>
      <c r="O601" s="10">
        <f xml:space="preserve"> (((M601/60)/60)/24)+DATE(1970,1,1)</f>
        <v>42055.25</v>
      </c>
      <c r="P601" s="3" t="b">
        <v>0</v>
      </c>
      <c r="Q601" s="3" t="b">
        <v>0</v>
      </c>
      <c r="R601" s="3" t="s">
        <v>42</v>
      </c>
      <c r="S601" s="7" t="s">
        <v>18404</v>
      </c>
      <c r="T601" s="3" t="s">
        <v>18405</v>
      </c>
    </row>
    <row r="602" spans="1:20" s="3" customFormat="1" x14ac:dyDescent="0.3">
      <c r="A602" s="3">
        <v>600</v>
      </c>
      <c r="B602" s="3" t="s">
        <v>1242</v>
      </c>
      <c r="C602" s="3" t="s">
        <v>1243</v>
      </c>
      <c r="D602" s="3">
        <v>100</v>
      </c>
      <c r="E602" s="3">
        <v>5</v>
      </c>
      <c r="F602" s="14">
        <f>(E602/D602)*100</f>
        <v>5</v>
      </c>
      <c r="G602" s="3" t="s">
        <v>14</v>
      </c>
      <c r="H602" s="3">
        <v>1</v>
      </c>
      <c r="I602" s="5">
        <f t="shared" si="9"/>
        <v>5</v>
      </c>
      <c r="J602" s="3" t="s">
        <v>40</v>
      </c>
      <c r="K602" s="3" t="s">
        <v>41</v>
      </c>
      <c r="L602" s="3">
        <v>1375160400</v>
      </c>
      <c r="M602" s="3">
        <v>1376197200</v>
      </c>
      <c r="N602" s="11">
        <f xml:space="preserve"> (((L602/60)/60)/24)+DATE(1970,1,1)</f>
        <v>41485.208333333336</v>
      </c>
      <c r="O602" s="10">
        <f xml:space="preserve"> (((M602/60)/60)/24)+DATE(1970,1,1)</f>
        <v>41497.208333333336</v>
      </c>
      <c r="P602" s="3" t="b">
        <v>0</v>
      </c>
      <c r="Q602" s="3" t="b">
        <v>0</v>
      </c>
      <c r="R602" s="3" t="s">
        <v>17</v>
      </c>
      <c r="S602" s="7" t="s">
        <v>18396</v>
      </c>
      <c r="T602" s="3" t="s">
        <v>18397</v>
      </c>
    </row>
    <row r="603" spans="1:20" s="3" customFormat="1" x14ac:dyDescent="0.3">
      <c r="A603" s="3">
        <v>601</v>
      </c>
      <c r="B603" s="3" t="s">
        <v>1244</v>
      </c>
      <c r="C603" s="3" t="s">
        <v>1245</v>
      </c>
      <c r="D603" s="3">
        <v>6300</v>
      </c>
      <c r="E603" s="3">
        <v>13018</v>
      </c>
      <c r="F603" s="14">
        <f>(E603/D603)*100</f>
        <v>206.63492063492063</v>
      </c>
      <c r="G603" s="3" t="s">
        <v>20</v>
      </c>
      <c r="H603" s="3">
        <v>194</v>
      </c>
      <c r="I603" s="5">
        <f t="shared" si="9"/>
        <v>67.103092783505161</v>
      </c>
      <c r="J603" s="3" t="s">
        <v>21</v>
      </c>
      <c r="K603" s="3" t="s">
        <v>22</v>
      </c>
      <c r="L603" s="3">
        <v>1401426000</v>
      </c>
      <c r="M603" s="3">
        <v>1402894800</v>
      </c>
      <c r="N603" s="11">
        <f xml:space="preserve"> (((L603/60)/60)/24)+DATE(1970,1,1)</f>
        <v>41789.208333333336</v>
      </c>
      <c r="O603" s="10">
        <f xml:space="preserve"> (((M603/60)/60)/24)+DATE(1970,1,1)</f>
        <v>41806.208333333336</v>
      </c>
      <c r="P603" s="3" t="b">
        <v>1</v>
      </c>
      <c r="Q603" s="3" t="b">
        <v>0</v>
      </c>
      <c r="R603" s="3" t="s">
        <v>65</v>
      </c>
      <c r="S603" s="7" t="s">
        <v>18400</v>
      </c>
      <c r="T603" s="3" t="s">
        <v>18409</v>
      </c>
    </row>
    <row r="604" spans="1:20" s="3" customFormat="1" x14ac:dyDescent="0.3">
      <c r="A604" s="3">
        <v>602</v>
      </c>
      <c r="B604" s="3" t="s">
        <v>1246</v>
      </c>
      <c r="C604" s="3" t="s">
        <v>1247</v>
      </c>
      <c r="D604" s="3">
        <v>71100</v>
      </c>
      <c r="E604" s="3">
        <v>91176</v>
      </c>
      <c r="F604" s="14">
        <f>(E604/D604)*100</f>
        <v>128.23628691983123</v>
      </c>
      <c r="G604" s="3" t="s">
        <v>20</v>
      </c>
      <c r="H604" s="3">
        <v>1140</v>
      </c>
      <c r="I604" s="5">
        <f t="shared" si="9"/>
        <v>79.978947368421046</v>
      </c>
      <c r="J604" s="3" t="s">
        <v>21</v>
      </c>
      <c r="K604" s="3" t="s">
        <v>22</v>
      </c>
      <c r="L604" s="3">
        <v>1433480400</v>
      </c>
      <c r="M604" s="3">
        <v>1434430800</v>
      </c>
      <c r="N604" s="11">
        <f xml:space="preserve"> (((L604/60)/60)/24)+DATE(1970,1,1)</f>
        <v>42160.208333333328</v>
      </c>
      <c r="O604" s="10">
        <f xml:space="preserve"> (((M604/60)/60)/24)+DATE(1970,1,1)</f>
        <v>42171.208333333328</v>
      </c>
      <c r="P604" s="3" t="b">
        <v>0</v>
      </c>
      <c r="Q604" s="3" t="b">
        <v>0</v>
      </c>
      <c r="R604" s="3" t="s">
        <v>33</v>
      </c>
      <c r="S604" s="7" t="s">
        <v>18402</v>
      </c>
      <c r="T604" s="3" t="s">
        <v>18403</v>
      </c>
    </row>
    <row r="605" spans="1:20" s="3" customFormat="1" x14ac:dyDescent="0.3">
      <c r="A605" s="3">
        <v>603</v>
      </c>
      <c r="B605" s="3" t="s">
        <v>1248</v>
      </c>
      <c r="C605" s="3" t="s">
        <v>1249</v>
      </c>
      <c r="D605" s="3">
        <v>5300</v>
      </c>
      <c r="E605" s="3">
        <v>6342</v>
      </c>
      <c r="F605" s="14">
        <f>(E605/D605)*100</f>
        <v>119.66037735849055</v>
      </c>
      <c r="G605" s="3" t="s">
        <v>20</v>
      </c>
      <c r="H605" s="3">
        <v>102</v>
      </c>
      <c r="I605" s="5">
        <f t="shared" si="9"/>
        <v>62.176470588235297</v>
      </c>
      <c r="J605" s="3" t="s">
        <v>21</v>
      </c>
      <c r="K605" s="3" t="s">
        <v>22</v>
      </c>
      <c r="L605" s="3">
        <v>1555563600</v>
      </c>
      <c r="M605" s="3">
        <v>1557896400</v>
      </c>
      <c r="N605" s="11">
        <f xml:space="preserve"> (((L605/60)/60)/24)+DATE(1970,1,1)</f>
        <v>43573.208333333328</v>
      </c>
      <c r="O605" s="10">
        <f xml:space="preserve"> (((M605/60)/60)/24)+DATE(1970,1,1)</f>
        <v>43600.208333333328</v>
      </c>
      <c r="P605" s="3" t="b">
        <v>0</v>
      </c>
      <c r="Q605" s="3" t="b">
        <v>0</v>
      </c>
      <c r="R605" s="3" t="s">
        <v>33</v>
      </c>
      <c r="S605" s="7" t="s">
        <v>18402</v>
      </c>
      <c r="T605" s="3" t="s">
        <v>18403</v>
      </c>
    </row>
    <row r="606" spans="1:20" s="3" customFormat="1" x14ac:dyDescent="0.3">
      <c r="A606" s="3">
        <v>604</v>
      </c>
      <c r="B606" s="3" t="s">
        <v>1250</v>
      </c>
      <c r="C606" s="3" t="s">
        <v>1251</v>
      </c>
      <c r="D606" s="3">
        <v>88700</v>
      </c>
      <c r="E606" s="3">
        <v>151438</v>
      </c>
      <c r="F606" s="14">
        <f>(E606/D606)*100</f>
        <v>170.73055242390078</v>
      </c>
      <c r="G606" s="3" t="s">
        <v>20</v>
      </c>
      <c r="H606" s="3">
        <v>2857</v>
      </c>
      <c r="I606" s="5">
        <f t="shared" si="9"/>
        <v>53.005950297514879</v>
      </c>
      <c r="J606" s="3" t="s">
        <v>21</v>
      </c>
      <c r="K606" s="3" t="s">
        <v>22</v>
      </c>
      <c r="L606" s="3">
        <v>1295676000</v>
      </c>
      <c r="M606" s="3">
        <v>1297490400</v>
      </c>
      <c r="N606" s="11">
        <f xml:space="preserve"> (((L606/60)/60)/24)+DATE(1970,1,1)</f>
        <v>40565.25</v>
      </c>
      <c r="O606" s="10">
        <f xml:space="preserve"> (((M606/60)/60)/24)+DATE(1970,1,1)</f>
        <v>40586.25</v>
      </c>
      <c r="P606" s="3" t="b">
        <v>0</v>
      </c>
      <c r="Q606" s="3" t="b">
        <v>0</v>
      </c>
      <c r="R606" s="3" t="s">
        <v>33</v>
      </c>
      <c r="S606" s="7" t="s">
        <v>18402</v>
      </c>
      <c r="T606" s="3" t="s">
        <v>18403</v>
      </c>
    </row>
    <row r="607" spans="1:20" s="3" customFormat="1" x14ac:dyDescent="0.3">
      <c r="A607" s="3">
        <v>605</v>
      </c>
      <c r="B607" s="3" t="s">
        <v>1252</v>
      </c>
      <c r="C607" s="3" t="s">
        <v>1253</v>
      </c>
      <c r="D607" s="3">
        <v>3300</v>
      </c>
      <c r="E607" s="3">
        <v>6178</v>
      </c>
      <c r="F607" s="14">
        <f>(E607/D607)*100</f>
        <v>187.21212121212122</v>
      </c>
      <c r="G607" s="3" t="s">
        <v>20</v>
      </c>
      <c r="H607" s="3">
        <v>107</v>
      </c>
      <c r="I607" s="5">
        <f t="shared" si="9"/>
        <v>57.738317757009348</v>
      </c>
      <c r="J607" s="3" t="s">
        <v>21</v>
      </c>
      <c r="K607" s="3" t="s">
        <v>22</v>
      </c>
      <c r="L607" s="3">
        <v>1443848400</v>
      </c>
      <c r="M607" s="3">
        <v>1447394400</v>
      </c>
      <c r="N607" s="11">
        <f xml:space="preserve"> (((L607/60)/60)/24)+DATE(1970,1,1)</f>
        <v>42280.208333333328</v>
      </c>
      <c r="O607" s="10">
        <f xml:space="preserve"> (((M607/60)/60)/24)+DATE(1970,1,1)</f>
        <v>42321.25</v>
      </c>
      <c r="P607" s="3" t="b">
        <v>0</v>
      </c>
      <c r="Q607" s="3" t="b">
        <v>0</v>
      </c>
      <c r="R607" s="3" t="s">
        <v>68</v>
      </c>
      <c r="S607" s="7" t="s">
        <v>18410</v>
      </c>
      <c r="T607" s="3" t="s">
        <v>18411</v>
      </c>
    </row>
    <row r="608" spans="1:20" s="3" customFormat="1" x14ac:dyDescent="0.3">
      <c r="A608" s="3">
        <v>606</v>
      </c>
      <c r="B608" s="3" t="s">
        <v>1254</v>
      </c>
      <c r="C608" s="3" t="s">
        <v>1255</v>
      </c>
      <c r="D608" s="3">
        <v>3400</v>
      </c>
      <c r="E608" s="3">
        <v>6405</v>
      </c>
      <c r="F608" s="14">
        <f>(E608/D608)*100</f>
        <v>188.38235294117646</v>
      </c>
      <c r="G608" s="3" t="s">
        <v>20</v>
      </c>
      <c r="H608" s="3">
        <v>160</v>
      </c>
      <c r="I608" s="5">
        <f t="shared" si="9"/>
        <v>40.03125</v>
      </c>
      <c r="J608" s="3" t="s">
        <v>40</v>
      </c>
      <c r="K608" s="3" t="s">
        <v>41</v>
      </c>
      <c r="L608" s="3">
        <v>1457330400</v>
      </c>
      <c r="M608" s="3">
        <v>1458277200</v>
      </c>
      <c r="N608" s="11">
        <f xml:space="preserve"> (((L608/60)/60)/24)+DATE(1970,1,1)</f>
        <v>42436.25</v>
      </c>
      <c r="O608" s="10">
        <f xml:space="preserve"> (((M608/60)/60)/24)+DATE(1970,1,1)</f>
        <v>42447.208333333328</v>
      </c>
      <c r="P608" s="3" t="b">
        <v>0</v>
      </c>
      <c r="Q608" s="3" t="b">
        <v>0</v>
      </c>
      <c r="R608" s="3" t="s">
        <v>23</v>
      </c>
      <c r="S608" s="7" t="s">
        <v>18398</v>
      </c>
      <c r="T608" s="3" t="s">
        <v>18399</v>
      </c>
    </row>
    <row r="609" spans="1:20" s="3" customFormat="1" x14ac:dyDescent="0.3">
      <c r="A609" s="3">
        <v>607</v>
      </c>
      <c r="B609" s="3" t="s">
        <v>1256</v>
      </c>
      <c r="C609" s="3" t="s">
        <v>1257</v>
      </c>
      <c r="D609" s="3">
        <v>137600</v>
      </c>
      <c r="E609" s="3">
        <v>180667</v>
      </c>
      <c r="F609" s="14">
        <f>(E609/D609)*100</f>
        <v>131.29869186046511</v>
      </c>
      <c r="G609" s="3" t="s">
        <v>20</v>
      </c>
      <c r="H609" s="3">
        <v>2230</v>
      </c>
      <c r="I609" s="5">
        <f t="shared" si="9"/>
        <v>81.016591928251117</v>
      </c>
      <c r="J609" s="3" t="s">
        <v>21</v>
      </c>
      <c r="K609" s="3" t="s">
        <v>22</v>
      </c>
      <c r="L609" s="3">
        <v>1395550800</v>
      </c>
      <c r="M609" s="3">
        <v>1395723600</v>
      </c>
      <c r="N609" s="11">
        <f xml:space="preserve"> (((L609/60)/60)/24)+DATE(1970,1,1)</f>
        <v>41721.208333333336</v>
      </c>
      <c r="O609" s="10">
        <f xml:space="preserve"> (((M609/60)/60)/24)+DATE(1970,1,1)</f>
        <v>41723.208333333336</v>
      </c>
      <c r="P609" s="3" t="b">
        <v>0</v>
      </c>
      <c r="Q609" s="3" t="b">
        <v>0</v>
      </c>
      <c r="R609" s="3" t="s">
        <v>17</v>
      </c>
      <c r="S609" s="7" t="s">
        <v>18396</v>
      </c>
      <c r="T609" s="3" t="s">
        <v>18397</v>
      </c>
    </row>
    <row r="610" spans="1:20" s="3" customFormat="1" x14ac:dyDescent="0.3">
      <c r="A610" s="3">
        <v>608</v>
      </c>
      <c r="B610" s="3" t="s">
        <v>1258</v>
      </c>
      <c r="C610" s="3" t="s">
        <v>1259</v>
      </c>
      <c r="D610" s="3">
        <v>3900</v>
      </c>
      <c r="E610" s="3">
        <v>11075</v>
      </c>
      <c r="F610" s="14">
        <f>(E610/D610)*100</f>
        <v>283.97435897435901</v>
      </c>
      <c r="G610" s="3" t="s">
        <v>20</v>
      </c>
      <c r="H610" s="3">
        <v>316</v>
      </c>
      <c r="I610" s="5">
        <f t="shared" si="9"/>
        <v>35.047468354430379</v>
      </c>
      <c r="J610" s="3" t="s">
        <v>21</v>
      </c>
      <c r="K610" s="3" t="s">
        <v>22</v>
      </c>
      <c r="L610" s="3">
        <v>1551852000</v>
      </c>
      <c r="M610" s="3">
        <v>1552197600</v>
      </c>
      <c r="N610" s="11">
        <f xml:space="preserve"> (((L610/60)/60)/24)+DATE(1970,1,1)</f>
        <v>43530.25</v>
      </c>
      <c r="O610" s="10">
        <f xml:space="preserve"> (((M610/60)/60)/24)+DATE(1970,1,1)</f>
        <v>43534.25</v>
      </c>
      <c r="P610" s="3" t="b">
        <v>0</v>
      </c>
      <c r="Q610" s="3" t="b">
        <v>1</v>
      </c>
      <c r="R610" s="3" t="s">
        <v>159</v>
      </c>
      <c r="S610" s="7" t="s">
        <v>18398</v>
      </c>
      <c r="T610" s="3" t="s">
        <v>18421</v>
      </c>
    </row>
    <row r="611" spans="1:20" s="3" customFormat="1" x14ac:dyDescent="0.3">
      <c r="A611" s="3">
        <v>609</v>
      </c>
      <c r="B611" s="3" t="s">
        <v>1260</v>
      </c>
      <c r="C611" s="3" t="s">
        <v>1261</v>
      </c>
      <c r="D611" s="3">
        <v>10000</v>
      </c>
      <c r="E611" s="3">
        <v>12042</v>
      </c>
      <c r="F611" s="14">
        <f>(E611/D611)*100</f>
        <v>120.41999999999999</v>
      </c>
      <c r="G611" s="3" t="s">
        <v>20</v>
      </c>
      <c r="H611" s="3">
        <v>117</v>
      </c>
      <c r="I611" s="5">
        <f t="shared" si="9"/>
        <v>102.92307692307692</v>
      </c>
      <c r="J611" s="3" t="s">
        <v>21</v>
      </c>
      <c r="K611" s="3" t="s">
        <v>22</v>
      </c>
      <c r="L611" s="3">
        <v>1547618400</v>
      </c>
      <c r="M611" s="3">
        <v>1549087200</v>
      </c>
      <c r="N611" s="11">
        <f xml:space="preserve"> (((L611/60)/60)/24)+DATE(1970,1,1)</f>
        <v>43481.25</v>
      </c>
      <c r="O611" s="10">
        <f xml:space="preserve"> (((M611/60)/60)/24)+DATE(1970,1,1)</f>
        <v>43498.25</v>
      </c>
      <c r="P611" s="3" t="b">
        <v>0</v>
      </c>
      <c r="Q611" s="3" t="b">
        <v>0</v>
      </c>
      <c r="R611" s="3" t="s">
        <v>474</v>
      </c>
      <c r="S611" s="7" t="s">
        <v>18404</v>
      </c>
      <c r="T611" s="3" t="s">
        <v>18426</v>
      </c>
    </row>
    <row r="612" spans="1:20" s="3" customFormat="1" x14ac:dyDescent="0.3">
      <c r="A612" s="3">
        <v>610</v>
      </c>
      <c r="B612" s="3" t="s">
        <v>1262</v>
      </c>
      <c r="C612" s="3" t="s">
        <v>1263</v>
      </c>
      <c r="D612" s="3">
        <v>42800</v>
      </c>
      <c r="E612" s="3">
        <v>179356</v>
      </c>
      <c r="F612" s="14">
        <f>(E612/D612)*100</f>
        <v>419.0560747663551</v>
      </c>
      <c r="G612" s="3" t="s">
        <v>20</v>
      </c>
      <c r="H612" s="3">
        <v>6406</v>
      </c>
      <c r="I612" s="5">
        <f t="shared" si="9"/>
        <v>27.998126756166094</v>
      </c>
      <c r="J612" s="3" t="s">
        <v>21</v>
      </c>
      <c r="K612" s="3" t="s">
        <v>22</v>
      </c>
      <c r="L612" s="3">
        <v>1355637600</v>
      </c>
      <c r="M612" s="3">
        <v>1356847200</v>
      </c>
      <c r="N612" s="11">
        <f xml:space="preserve"> (((L612/60)/60)/24)+DATE(1970,1,1)</f>
        <v>41259.25</v>
      </c>
      <c r="O612" s="10">
        <f xml:space="preserve"> (((M612/60)/60)/24)+DATE(1970,1,1)</f>
        <v>41273.25</v>
      </c>
      <c r="P612" s="3" t="b">
        <v>0</v>
      </c>
      <c r="Q612" s="3" t="b">
        <v>0</v>
      </c>
      <c r="R612" s="3" t="s">
        <v>33</v>
      </c>
      <c r="S612" s="7" t="s">
        <v>18402</v>
      </c>
      <c r="T612" s="3" t="s">
        <v>18403</v>
      </c>
    </row>
    <row r="613" spans="1:20" s="3" customFormat="1" x14ac:dyDescent="0.3">
      <c r="A613" s="3">
        <v>611</v>
      </c>
      <c r="B613" s="3" t="s">
        <v>1264</v>
      </c>
      <c r="C613" s="3" t="s">
        <v>1265</v>
      </c>
      <c r="D613" s="3">
        <v>8200</v>
      </c>
      <c r="E613" s="3">
        <v>1136</v>
      </c>
      <c r="F613" s="14">
        <f>(E613/D613)*100</f>
        <v>13.853658536585368</v>
      </c>
      <c r="G613" s="3" t="s">
        <v>74</v>
      </c>
      <c r="H613" s="3">
        <v>15</v>
      </c>
      <c r="I613" s="5">
        <f t="shared" si="9"/>
        <v>75.733333333333334</v>
      </c>
      <c r="J613" s="3" t="s">
        <v>21</v>
      </c>
      <c r="K613" s="3" t="s">
        <v>22</v>
      </c>
      <c r="L613" s="3">
        <v>1374728400</v>
      </c>
      <c r="M613" s="3">
        <v>1375765200</v>
      </c>
      <c r="N613" s="11">
        <f xml:space="preserve"> (((L613/60)/60)/24)+DATE(1970,1,1)</f>
        <v>41480.208333333336</v>
      </c>
      <c r="O613" s="10">
        <f xml:space="preserve"> (((M613/60)/60)/24)+DATE(1970,1,1)</f>
        <v>41492.208333333336</v>
      </c>
      <c r="P613" s="3" t="b">
        <v>0</v>
      </c>
      <c r="Q613" s="3" t="b">
        <v>0</v>
      </c>
      <c r="R613" s="3" t="s">
        <v>33</v>
      </c>
      <c r="S613" s="7" t="s">
        <v>18402</v>
      </c>
      <c r="T613" s="3" t="s">
        <v>18403</v>
      </c>
    </row>
    <row r="614" spans="1:20" s="3" customFormat="1" x14ac:dyDescent="0.3">
      <c r="A614" s="3">
        <v>612</v>
      </c>
      <c r="B614" s="3" t="s">
        <v>1266</v>
      </c>
      <c r="C614" s="3" t="s">
        <v>1267</v>
      </c>
      <c r="D614" s="3">
        <v>6200</v>
      </c>
      <c r="E614" s="3">
        <v>8645</v>
      </c>
      <c r="F614" s="14">
        <f>(E614/D614)*100</f>
        <v>139.43548387096774</v>
      </c>
      <c r="G614" s="3" t="s">
        <v>20</v>
      </c>
      <c r="H614" s="3">
        <v>192</v>
      </c>
      <c r="I614" s="5">
        <f t="shared" si="9"/>
        <v>45.026041666666664</v>
      </c>
      <c r="J614" s="3" t="s">
        <v>21</v>
      </c>
      <c r="K614" s="3" t="s">
        <v>22</v>
      </c>
      <c r="L614" s="3">
        <v>1287810000</v>
      </c>
      <c r="M614" s="3">
        <v>1289800800</v>
      </c>
      <c r="N614" s="11">
        <f xml:space="preserve"> (((L614/60)/60)/24)+DATE(1970,1,1)</f>
        <v>40474.208333333336</v>
      </c>
      <c r="O614" s="10">
        <f xml:space="preserve"> (((M614/60)/60)/24)+DATE(1970,1,1)</f>
        <v>40497.25</v>
      </c>
      <c r="P614" s="3" t="b">
        <v>0</v>
      </c>
      <c r="Q614" s="3" t="b">
        <v>0</v>
      </c>
      <c r="R614" s="3" t="s">
        <v>50</v>
      </c>
      <c r="S614" s="7" t="s">
        <v>18398</v>
      </c>
      <c r="T614" s="3" t="s">
        <v>18406</v>
      </c>
    </row>
    <row r="615" spans="1:20" s="3" customFormat="1" x14ac:dyDescent="0.3">
      <c r="A615" s="3">
        <v>613</v>
      </c>
      <c r="B615" s="3" t="s">
        <v>1268</v>
      </c>
      <c r="C615" s="3" t="s">
        <v>1269</v>
      </c>
      <c r="D615" s="3">
        <v>1100</v>
      </c>
      <c r="E615" s="3">
        <v>1914</v>
      </c>
      <c r="F615" s="14">
        <f>(E615/D615)*100</f>
        <v>174</v>
      </c>
      <c r="G615" s="3" t="s">
        <v>20</v>
      </c>
      <c r="H615" s="3">
        <v>26</v>
      </c>
      <c r="I615" s="5">
        <f t="shared" si="9"/>
        <v>73.615384615384613</v>
      </c>
      <c r="J615" s="3" t="s">
        <v>15</v>
      </c>
      <c r="K615" s="3" t="s">
        <v>16</v>
      </c>
      <c r="L615" s="3">
        <v>1503723600</v>
      </c>
      <c r="M615" s="3">
        <v>1504501200</v>
      </c>
      <c r="N615" s="11">
        <f xml:space="preserve"> (((L615/60)/60)/24)+DATE(1970,1,1)</f>
        <v>42973.208333333328</v>
      </c>
      <c r="O615" s="10">
        <f xml:space="preserve"> (((M615/60)/60)/24)+DATE(1970,1,1)</f>
        <v>42982.208333333328</v>
      </c>
      <c r="P615" s="3" t="b">
        <v>0</v>
      </c>
      <c r="Q615" s="3" t="b">
        <v>0</v>
      </c>
      <c r="R615" s="3" t="s">
        <v>33</v>
      </c>
      <c r="S615" s="7" t="s">
        <v>18402</v>
      </c>
      <c r="T615" s="3" t="s">
        <v>18403</v>
      </c>
    </row>
    <row r="616" spans="1:20" s="3" customFormat="1" x14ac:dyDescent="0.3">
      <c r="A616" s="3">
        <v>614</v>
      </c>
      <c r="B616" s="3" t="s">
        <v>1270</v>
      </c>
      <c r="C616" s="3" t="s">
        <v>1271</v>
      </c>
      <c r="D616" s="3">
        <v>26500</v>
      </c>
      <c r="E616" s="3">
        <v>41205</v>
      </c>
      <c r="F616" s="14">
        <f>(E616/D616)*100</f>
        <v>155.49056603773585</v>
      </c>
      <c r="G616" s="3" t="s">
        <v>20</v>
      </c>
      <c r="H616" s="3">
        <v>723</v>
      </c>
      <c r="I616" s="5">
        <f t="shared" si="9"/>
        <v>56.991701244813278</v>
      </c>
      <c r="J616" s="3" t="s">
        <v>21</v>
      </c>
      <c r="K616" s="3" t="s">
        <v>22</v>
      </c>
      <c r="L616" s="3">
        <v>1484114400</v>
      </c>
      <c r="M616" s="3">
        <v>1485669600</v>
      </c>
      <c r="N616" s="11">
        <f xml:space="preserve"> (((L616/60)/60)/24)+DATE(1970,1,1)</f>
        <v>42746.25</v>
      </c>
      <c r="O616" s="10">
        <f xml:space="preserve"> (((M616/60)/60)/24)+DATE(1970,1,1)</f>
        <v>42764.25</v>
      </c>
      <c r="P616" s="3" t="b">
        <v>0</v>
      </c>
      <c r="Q616" s="3" t="b">
        <v>0</v>
      </c>
      <c r="R616" s="3" t="s">
        <v>33</v>
      </c>
      <c r="S616" s="7" t="s">
        <v>18402</v>
      </c>
      <c r="T616" s="3" t="s">
        <v>18403</v>
      </c>
    </row>
    <row r="617" spans="1:20" s="3" customFormat="1" x14ac:dyDescent="0.3">
      <c r="A617" s="3">
        <v>615</v>
      </c>
      <c r="B617" s="3" t="s">
        <v>1272</v>
      </c>
      <c r="C617" s="3" t="s">
        <v>1273</v>
      </c>
      <c r="D617" s="3">
        <v>8500</v>
      </c>
      <c r="E617" s="3">
        <v>14488</v>
      </c>
      <c r="F617" s="14">
        <f>(E617/D617)*100</f>
        <v>170.44705882352943</v>
      </c>
      <c r="G617" s="3" t="s">
        <v>20</v>
      </c>
      <c r="H617" s="3">
        <v>170</v>
      </c>
      <c r="I617" s="5">
        <f t="shared" si="9"/>
        <v>85.223529411764702</v>
      </c>
      <c r="J617" s="3" t="s">
        <v>107</v>
      </c>
      <c r="K617" s="3" t="s">
        <v>108</v>
      </c>
      <c r="L617" s="3">
        <v>1461906000</v>
      </c>
      <c r="M617" s="3">
        <v>1462770000</v>
      </c>
      <c r="N617" s="11">
        <f xml:space="preserve"> (((L617/60)/60)/24)+DATE(1970,1,1)</f>
        <v>42489.208333333328</v>
      </c>
      <c r="O617" s="10">
        <f xml:space="preserve"> (((M617/60)/60)/24)+DATE(1970,1,1)</f>
        <v>42499.208333333328</v>
      </c>
      <c r="P617" s="3" t="b">
        <v>0</v>
      </c>
      <c r="Q617" s="3" t="b">
        <v>0</v>
      </c>
      <c r="R617" s="3" t="s">
        <v>33</v>
      </c>
      <c r="S617" s="7" t="s">
        <v>18402</v>
      </c>
      <c r="T617" s="3" t="s">
        <v>18403</v>
      </c>
    </row>
    <row r="618" spans="1:20" s="3" customFormat="1" x14ac:dyDescent="0.3">
      <c r="A618" s="3">
        <v>616</v>
      </c>
      <c r="B618" s="3" t="s">
        <v>1274</v>
      </c>
      <c r="C618" s="3" t="s">
        <v>1275</v>
      </c>
      <c r="D618" s="3">
        <v>6400</v>
      </c>
      <c r="E618" s="3">
        <v>12129</v>
      </c>
      <c r="F618" s="14">
        <f>(E618/D618)*100</f>
        <v>189.515625</v>
      </c>
      <c r="G618" s="3" t="s">
        <v>20</v>
      </c>
      <c r="H618" s="3">
        <v>238</v>
      </c>
      <c r="I618" s="5">
        <f t="shared" si="9"/>
        <v>50.962184873949582</v>
      </c>
      <c r="J618" s="3" t="s">
        <v>40</v>
      </c>
      <c r="K618" s="3" t="s">
        <v>41</v>
      </c>
      <c r="L618" s="3">
        <v>1379653200</v>
      </c>
      <c r="M618" s="3">
        <v>1379739600</v>
      </c>
      <c r="N618" s="11">
        <f xml:space="preserve"> (((L618/60)/60)/24)+DATE(1970,1,1)</f>
        <v>41537.208333333336</v>
      </c>
      <c r="O618" s="10">
        <f xml:space="preserve"> (((M618/60)/60)/24)+DATE(1970,1,1)</f>
        <v>41538.208333333336</v>
      </c>
      <c r="P618" s="3" t="b">
        <v>0</v>
      </c>
      <c r="Q618" s="3" t="b">
        <v>1</v>
      </c>
      <c r="R618" s="3" t="s">
        <v>60</v>
      </c>
      <c r="S618" s="7" t="s">
        <v>18398</v>
      </c>
      <c r="T618" s="3" t="s">
        <v>18408</v>
      </c>
    </row>
    <row r="619" spans="1:20" s="3" customFormat="1" x14ac:dyDescent="0.3">
      <c r="A619" s="3">
        <v>617</v>
      </c>
      <c r="B619" s="3" t="s">
        <v>1276</v>
      </c>
      <c r="C619" s="3" t="s">
        <v>1277</v>
      </c>
      <c r="D619" s="3">
        <v>1400</v>
      </c>
      <c r="E619" s="3">
        <v>3496</v>
      </c>
      <c r="F619" s="14">
        <f>(E619/D619)*100</f>
        <v>249.71428571428572</v>
      </c>
      <c r="G619" s="3" t="s">
        <v>20</v>
      </c>
      <c r="H619" s="3">
        <v>55</v>
      </c>
      <c r="I619" s="5">
        <f t="shared" si="9"/>
        <v>63.563636363636363</v>
      </c>
      <c r="J619" s="3" t="s">
        <v>21</v>
      </c>
      <c r="K619" s="3" t="s">
        <v>22</v>
      </c>
      <c r="L619" s="3">
        <v>1401858000</v>
      </c>
      <c r="M619" s="3">
        <v>1402722000</v>
      </c>
      <c r="N619" s="11">
        <f xml:space="preserve"> (((L619/60)/60)/24)+DATE(1970,1,1)</f>
        <v>41794.208333333336</v>
      </c>
      <c r="O619" s="10">
        <f xml:space="preserve"> (((M619/60)/60)/24)+DATE(1970,1,1)</f>
        <v>41804.208333333336</v>
      </c>
      <c r="P619" s="3" t="b">
        <v>0</v>
      </c>
      <c r="Q619" s="3" t="b">
        <v>0</v>
      </c>
      <c r="R619" s="3" t="s">
        <v>33</v>
      </c>
      <c r="S619" s="7" t="s">
        <v>18402</v>
      </c>
      <c r="T619" s="3" t="s">
        <v>18403</v>
      </c>
    </row>
    <row r="620" spans="1:20" s="3" customFormat="1" x14ac:dyDescent="0.3">
      <c r="A620" s="3">
        <v>618</v>
      </c>
      <c r="B620" s="3" t="s">
        <v>1278</v>
      </c>
      <c r="C620" s="3" t="s">
        <v>1279</v>
      </c>
      <c r="D620" s="3">
        <v>198600</v>
      </c>
      <c r="E620" s="3">
        <v>97037</v>
      </c>
      <c r="F620" s="14">
        <f>(E620/D620)*100</f>
        <v>48.860523665659613</v>
      </c>
      <c r="G620" s="3" t="s">
        <v>14</v>
      </c>
      <c r="H620" s="3">
        <v>1198</v>
      </c>
      <c r="I620" s="5">
        <f t="shared" si="9"/>
        <v>80.999165275459092</v>
      </c>
      <c r="J620" s="3" t="s">
        <v>21</v>
      </c>
      <c r="K620" s="3" t="s">
        <v>22</v>
      </c>
      <c r="L620" s="3">
        <v>1367470800</v>
      </c>
      <c r="M620" s="3">
        <v>1369285200</v>
      </c>
      <c r="N620" s="11">
        <f xml:space="preserve"> (((L620/60)/60)/24)+DATE(1970,1,1)</f>
        <v>41396.208333333336</v>
      </c>
      <c r="O620" s="10">
        <f xml:space="preserve"> (((M620/60)/60)/24)+DATE(1970,1,1)</f>
        <v>41417.208333333336</v>
      </c>
      <c r="P620" s="3" t="b">
        <v>0</v>
      </c>
      <c r="Q620" s="3" t="b">
        <v>0</v>
      </c>
      <c r="R620" s="3" t="s">
        <v>68</v>
      </c>
      <c r="S620" s="7" t="s">
        <v>18410</v>
      </c>
      <c r="T620" s="3" t="s">
        <v>18411</v>
      </c>
    </row>
    <row r="621" spans="1:20" s="3" customFormat="1" x14ac:dyDescent="0.3">
      <c r="A621" s="3">
        <v>619</v>
      </c>
      <c r="B621" s="3" t="s">
        <v>1280</v>
      </c>
      <c r="C621" s="3" t="s">
        <v>1281</v>
      </c>
      <c r="D621" s="3">
        <v>195900</v>
      </c>
      <c r="E621" s="3">
        <v>55757</v>
      </c>
      <c r="F621" s="14">
        <f>(E621/D621)*100</f>
        <v>28.461970393057683</v>
      </c>
      <c r="G621" s="3" t="s">
        <v>14</v>
      </c>
      <c r="H621" s="3">
        <v>648</v>
      </c>
      <c r="I621" s="5">
        <f t="shared" si="9"/>
        <v>86.044753086419746</v>
      </c>
      <c r="J621" s="3" t="s">
        <v>21</v>
      </c>
      <c r="K621" s="3" t="s">
        <v>22</v>
      </c>
      <c r="L621" s="3">
        <v>1304658000</v>
      </c>
      <c r="M621" s="3">
        <v>1304744400</v>
      </c>
      <c r="N621" s="11">
        <f xml:space="preserve"> (((L621/60)/60)/24)+DATE(1970,1,1)</f>
        <v>40669.208333333336</v>
      </c>
      <c r="O621" s="10">
        <f xml:space="preserve"> (((M621/60)/60)/24)+DATE(1970,1,1)</f>
        <v>40670.208333333336</v>
      </c>
      <c r="P621" s="3" t="b">
        <v>1</v>
      </c>
      <c r="Q621" s="3" t="b">
        <v>1</v>
      </c>
      <c r="R621" s="3" t="s">
        <v>33</v>
      </c>
      <c r="S621" s="7" t="s">
        <v>18402</v>
      </c>
      <c r="T621" s="3" t="s">
        <v>18403</v>
      </c>
    </row>
    <row r="622" spans="1:20" s="3" customFormat="1" x14ac:dyDescent="0.3">
      <c r="A622" s="3">
        <v>620</v>
      </c>
      <c r="B622" s="3" t="s">
        <v>1282</v>
      </c>
      <c r="C622" s="3" t="s">
        <v>1283</v>
      </c>
      <c r="D622" s="3">
        <v>4300</v>
      </c>
      <c r="E622" s="3">
        <v>11525</v>
      </c>
      <c r="F622" s="14">
        <f>(E622/D622)*100</f>
        <v>268.02325581395348</v>
      </c>
      <c r="G622" s="3" t="s">
        <v>20</v>
      </c>
      <c r="H622" s="3">
        <v>128</v>
      </c>
      <c r="I622" s="5">
        <f t="shared" si="9"/>
        <v>90.0390625</v>
      </c>
      <c r="J622" s="3" t="s">
        <v>26</v>
      </c>
      <c r="K622" s="3" t="s">
        <v>27</v>
      </c>
      <c r="L622" s="3">
        <v>1467954000</v>
      </c>
      <c r="M622" s="3">
        <v>1468299600</v>
      </c>
      <c r="N622" s="11">
        <f xml:space="preserve"> (((L622/60)/60)/24)+DATE(1970,1,1)</f>
        <v>42559.208333333328</v>
      </c>
      <c r="O622" s="10">
        <f xml:space="preserve"> (((M622/60)/60)/24)+DATE(1970,1,1)</f>
        <v>42563.208333333328</v>
      </c>
      <c r="P622" s="3" t="b">
        <v>0</v>
      </c>
      <c r="Q622" s="3" t="b">
        <v>0</v>
      </c>
      <c r="R622" s="3" t="s">
        <v>122</v>
      </c>
      <c r="S622" s="7" t="s">
        <v>18417</v>
      </c>
      <c r="T622" s="3" t="s">
        <v>18418</v>
      </c>
    </row>
    <row r="623" spans="1:20" s="3" customFormat="1" x14ac:dyDescent="0.3">
      <c r="A623" s="3">
        <v>621</v>
      </c>
      <c r="B623" s="3" t="s">
        <v>1284</v>
      </c>
      <c r="C623" s="3" t="s">
        <v>1285</v>
      </c>
      <c r="D623" s="3">
        <v>25600</v>
      </c>
      <c r="E623" s="3">
        <v>158669</v>
      </c>
      <c r="F623" s="14">
        <f>(E623/D623)*100</f>
        <v>619.80078125</v>
      </c>
      <c r="G623" s="3" t="s">
        <v>20</v>
      </c>
      <c r="H623" s="3">
        <v>2144</v>
      </c>
      <c r="I623" s="5">
        <f t="shared" si="9"/>
        <v>74.006063432835816</v>
      </c>
      <c r="J623" s="3" t="s">
        <v>21</v>
      </c>
      <c r="K623" s="3" t="s">
        <v>22</v>
      </c>
      <c r="L623" s="3">
        <v>1473742800</v>
      </c>
      <c r="M623" s="3">
        <v>1474174800</v>
      </c>
      <c r="N623" s="11">
        <f xml:space="preserve"> (((L623/60)/60)/24)+DATE(1970,1,1)</f>
        <v>42626.208333333328</v>
      </c>
      <c r="O623" s="10">
        <f xml:space="preserve"> (((M623/60)/60)/24)+DATE(1970,1,1)</f>
        <v>42631.208333333328</v>
      </c>
      <c r="P623" s="3" t="b">
        <v>0</v>
      </c>
      <c r="Q623" s="3" t="b">
        <v>0</v>
      </c>
      <c r="R623" s="3" t="s">
        <v>33</v>
      </c>
      <c r="S623" s="7" t="s">
        <v>18402</v>
      </c>
      <c r="T623" s="3" t="s">
        <v>18403</v>
      </c>
    </row>
    <row r="624" spans="1:20" s="3" customFormat="1" x14ac:dyDescent="0.3">
      <c r="A624" s="3">
        <v>622</v>
      </c>
      <c r="B624" s="3" t="s">
        <v>1286</v>
      </c>
      <c r="C624" s="3" t="s">
        <v>1287</v>
      </c>
      <c r="D624" s="3">
        <v>189000</v>
      </c>
      <c r="E624" s="3">
        <v>5916</v>
      </c>
      <c r="F624" s="14">
        <f>(E624/D624)*100</f>
        <v>3.1301587301587301</v>
      </c>
      <c r="G624" s="3" t="s">
        <v>14</v>
      </c>
      <c r="H624" s="3">
        <v>64</v>
      </c>
      <c r="I624" s="5">
        <f t="shared" si="9"/>
        <v>92.4375</v>
      </c>
      <c r="J624" s="3" t="s">
        <v>21</v>
      </c>
      <c r="K624" s="3" t="s">
        <v>22</v>
      </c>
      <c r="L624" s="3">
        <v>1523768400</v>
      </c>
      <c r="M624" s="3">
        <v>1526014800</v>
      </c>
      <c r="N624" s="11">
        <f xml:space="preserve"> (((L624/60)/60)/24)+DATE(1970,1,1)</f>
        <v>43205.208333333328</v>
      </c>
      <c r="O624" s="10">
        <f xml:space="preserve"> (((M624/60)/60)/24)+DATE(1970,1,1)</f>
        <v>43231.208333333328</v>
      </c>
      <c r="P624" s="3" t="b">
        <v>0</v>
      </c>
      <c r="Q624" s="3" t="b">
        <v>0</v>
      </c>
      <c r="R624" s="3" t="s">
        <v>60</v>
      </c>
      <c r="S624" s="7" t="s">
        <v>18398</v>
      </c>
      <c r="T624" s="3" t="s">
        <v>18408</v>
      </c>
    </row>
    <row r="625" spans="1:20" s="3" customFormat="1" x14ac:dyDescent="0.3">
      <c r="A625" s="3">
        <v>623</v>
      </c>
      <c r="B625" s="3" t="s">
        <v>1288</v>
      </c>
      <c r="C625" s="3" t="s">
        <v>1289</v>
      </c>
      <c r="D625" s="3">
        <v>94300</v>
      </c>
      <c r="E625" s="3">
        <v>150806</v>
      </c>
      <c r="F625" s="14">
        <f>(E625/D625)*100</f>
        <v>159.92152704135739</v>
      </c>
      <c r="G625" s="3" t="s">
        <v>20</v>
      </c>
      <c r="H625" s="3">
        <v>2693</v>
      </c>
      <c r="I625" s="5">
        <f t="shared" si="9"/>
        <v>55.999257333828446</v>
      </c>
      <c r="J625" s="3" t="s">
        <v>40</v>
      </c>
      <c r="K625" s="3" t="s">
        <v>41</v>
      </c>
      <c r="L625" s="3">
        <v>1437022800</v>
      </c>
      <c r="M625" s="3">
        <v>1437454800</v>
      </c>
      <c r="N625" s="11">
        <f xml:space="preserve"> (((L625/60)/60)/24)+DATE(1970,1,1)</f>
        <v>42201.208333333328</v>
      </c>
      <c r="O625" s="10">
        <f xml:space="preserve"> (((M625/60)/60)/24)+DATE(1970,1,1)</f>
        <v>42206.208333333328</v>
      </c>
      <c r="P625" s="3" t="b">
        <v>0</v>
      </c>
      <c r="Q625" s="3" t="b">
        <v>0</v>
      </c>
      <c r="R625" s="3" t="s">
        <v>33</v>
      </c>
      <c r="S625" s="7" t="s">
        <v>18402</v>
      </c>
      <c r="T625" s="3" t="s">
        <v>18403</v>
      </c>
    </row>
    <row r="626" spans="1:20" s="3" customFormat="1" x14ac:dyDescent="0.3">
      <c r="A626" s="3">
        <v>624</v>
      </c>
      <c r="B626" s="3" t="s">
        <v>1290</v>
      </c>
      <c r="C626" s="3" t="s">
        <v>1291</v>
      </c>
      <c r="D626" s="3">
        <v>5100</v>
      </c>
      <c r="E626" s="3">
        <v>14249</v>
      </c>
      <c r="F626" s="14">
        <f>(E626/D626)*100</f>
        <v>279.39215686274508</v>
      </c>
      <c r="G626" s="3" t="s">
        <v>20</v>
      </c>
      <c r="H626" s="3">
        <v>432</v>
      </c>
      <c r="I626" s="5">
        <f t="shared" si="9"/>
        <v>32.983796296296298</v>
      </c>
      <c r="J626" s="3" t="s">
        <v>21</v>
      </c>
      <c r="K626" s="3" t="s">
        <v>22</v>
      </c>
      <c r="L626" s="3">
        <v>1422165600</v>
      </c>
      <c r="M626" s="3">
        <v>1422684000</v>
      </c>
      <c r="N626" s="11">
        <f xml:space="preserve"> (((L626/60)/60)/24)+DATE(1970,1,1)</f>
        <v>42029.25</v>
      </c>
      <c r="O626" s="10">
        <f xml:space="preserve"> (((M626/60)/60)/24)+DATE(1970,1,1)</f>
        <v>42035.25</v>
      </c>
      <c r="P626" s="3" t="b">
        <v>0</v>
      </c>
      <c r="Q626" s="3" t="b">
        <v>0</v>
      </c>
      <c r="R626" s="3" t="s">
        <v>122</v>
      </c>
      <c r="S626" s="7" t="s">
        <v>18417</v>
      </c>
      <c r="T626" s="3" t="s">
        <v>18418</v>
      </c>
    </row>
    <row r="627" spans="1:20" s="3" customFormat="1" x14ac:dyDescent="0.3">
      <c r="A627" s="3">
        <v>625</v>
      </c>
      <c r="B627" s="3" t="s">
        <v>1292</v>
      </c>
      <c r="C627" s="3" t="s">
        <v>1293</v>
      </c>
      <c r="D627" s="3">
        <v>7500</v>
      </c>
      <c r="E627" s="3">
        <v>5803</v>
      </c>
      <c r="F627" s="14">
        <f>(E627/D627)*100</f>
        <v>77.373333333333335</v>
      </c>
      <c r="G627" s="3" t="s">
        <v>14</v>
      </c>
      <c r="H627" s="3">
        <v>62</v>
      </c>
      <c r="I627" s="5">
        <f t="shared" si="9"/>
        <v>93.596774193548384</v>
      </c>
      <c r="J627" s="3" t="s">
        <v>21</v>
      </c>
      <c r="K627" s="3" t="s">
        <v>22</v>
      </c>
      <c r="L627" s="3">
        <v>1580104800</v>
      </c>
      <c r="M627" s="3">
        <v>1581314400</v>
      </c>
      <c r="N627" s="11">
        <f xml:space="preserve"> (((L627/60)/60)/24)+DATE(1970,1,1)</f>
        <v>43857.25</v>
      </c>
      <c r="O627" s="10">
        <f xml:space="preserve"> (((M627/60)/60)/24)+DATE(1970,1,1)</f>
        <v>43871.25</v>
      </c>
      <c r="P627" s="3" t="b">
        <v>0</v>
      </c>
      <c r="Q627" s="3" t="b">
        <v>0</v>
      </c>
      <c r="R627" s="3" t="s">
        <v>33</v>
      </c>
      <c r="S627" s="7" t="s">
        <v>18402</v>
      </c>
      <c r="T627" s="3" t="s">
        <v>18403</v>
      </c>
    </row>
    <row r="628" spans="1:20" s="3" customFormat="1" x14ac:dyDescent="0.3">
      <c r="A628" s="3">
        <v>626</v>
      </c>
      <c r="B628" s="3" t="s">
        <v>1294</v>
      </c>
      <c r="C628" s="3" t="s">
        <v>1295</v>
      </c>
      <c r="D628" s="3">
        <v>6400</v>
      </c>
      <c r="E628" s="3">
        <v>13205</v>
      </c>
      <c r="F628" s="14">
        <f>(E628/D628)*100</f>
        <v>206.32812500000003</v>
      </c>
      <c r="G628" s="3" t="s">
        <v>20</v>
      </c>
      <c r="H628" s="3">
        <v>189</v>
      </c>
      <c r="I628" s="5">
        <f t="shared" si="9"/>
        <v>69.867724867724874</v>
      </c>
      <c r="J628" s="3" t="s">
        <v>21</v>
      </c>
      <c r="K628" s="3" t="s">
        <v>22</v>
      </c>
      <c r="L628" s="3">
        <v>1285650000</v>
      </c>
      <c r="M628" s="3">
        <v>1286427600</v>
      </c>
      <c r="N628" s="11">
        <f xml:space="preserve"> (((L628/60)/60)/24)+DATE(1970,1,1)</f>
        <v>40449.208333333336</v>
      </c>
      <c r="O628" s="10">
        <f xml:space="preserve"> (((M628/60)/60)/24)+DATE(1970,1,1)</f>
        <v>40458.208333333336</v>
      </c>
      <c r="P628" s="3" t="b">
        <v>0</v>
      </c>
      <c r="Q628" s="3" t="b">
        <v>1</v>
      </c>
      <c r="R628" s="3" t="s">
        <v>33</v>
      </c>
      <c r="S628" s="7" t="s">
        <v>18402</v>
      </c>
      <c r="T628" s="3" t="s">
        <v>18403</v>
      </c>
    </row>
    <row r="629" spans="1:20" s="3" customFormat="1" x14ac:dyDescent="0.3">
      <c r="A629" s="3">
        <v>627</v>
      </c>
      <c r="B629" s="3" t="s">
        <v>1296</v>
      </c>
      <c r="C629" s="3" t="s">
        <v>1297</v>
      </c>
      <c r="D629" s="3">
        <v>1600</v>
      </c>
      <c r="E629" s="3">
        <v>11108</v>
      </c>
      <c r="F629" s="14">
        <f>(E629/D629)*100</f>
        <v>694.25</v>
      </c>
      <c r="G629" s="3" t="s">
        <v>20</v>
      </c>
      <c r="H629" s="3">
        <v>154</v>
      </c>
      <c r="I629" s="5">
        <f t="shared" si="9"/>
        <v>72.129870129870127</v>
      </c>
      <c r="J629" s="3" t="s">
        <v>40</v>
      </c>
      <c r="K629" s="3" t="s">
        <v>41</v>
      </c>
      <c r="L629" s="3">
        <v>1276664400</v>
      </c>
      <c r="M629" s="3">
        <v>1278738000</v>
      </c>
      <c r="N629" s="11">
        <f xml:space="preserve"> (((L629/60)/60)/24)+DATE(1970,1,1)</f>
        <v>40345.208333333336</v>
      </c>
      <c r="O629" s="10">
        <f xml:space="preserve"> (((M629/60)/60)/24)+DATE(1970,1,1)</f>
        <v>40369.208333333336</v>
      </c>
      <c r="P629" s="3" t="b">
        <v>1</v>
      </c>
      <c r="Q629" s="3" t="b">
        <v>0</v>
      </c>
      <c r="R629" s="3" t="s">
        <v>17</v>
      </c>
      <c r="S629" s="7" t="s">
        <v>18396</v>
      </c>
      <c r="T629" s="3" t="s">
        <v>18397</v>
      </c>
    </row>
    <row r="630" spans="1:20" s="3" customFormat="1" x14ac:dyDescent="0.3">
      <c r="A630" s="3">
        <v>628</v>
      </c>
      <c r="B630" s="3" t="s">
        <v>1298</v>
      </c>
      <c r="C630" s="3" t="s">
        <v>1299</v>
      </c>
      <c r="D630" s="3">
        <v>1900</v>
      </c>
      <c r="E630" s="3">
        <v>2884</v>
      </c>
      <c r="F630" s="14">
        <f>(E630/D630)*100</f>
        <v>151.78947368421052</v>
      </c>
      <c r="G630" s="3" t="s">
        <v>20</v>
      </c>
      <c r="H630" s="3">
        <v>96</v>
      </c>
      <c r="I630" s="5">
        <f t="shared" si="9"/>
        <v>30.041666666666668</v>
      </c>
      <c r="J630" s="3" t="s">
        <v>21</v>
      </c>
      <c r="K630" s="3" t="s">
        <v>22</v>
      </c>
      <c r="L630" s="3">
        <v>1286168400</v>
      </c>
      <c r="M630" s="3">
        <v>1286427600</v>
      </c>
      <c r="N630" s="11">
        <f xml:space="preserve"> (((L630/60)/60)/24)+DATE(1970,1,1)</f>
        <v>40455.208333333336</v>
      </c>
      <c r="O630" s="10">
        <f xml:space="preserve"> (((M630/60)/60)/24)+DATE(1970,1,1)</f>
        <v>40458.208333333336</v>
      </c>
      <c r="P630" s="3" t="b">
        <v>0</v>
      </c>
      <c r="Q630" s="3" t="b">
        <v>0</v>
      </c>
      <c r="R630" s="3" t="s">
        <v>60</v>
      </c>
      <c r="S630" s="7" t="s">
        <v>18398</v>
      </c>
      <c r="T630" s="3" t="s">
        <v>18408</v>
      </c>
    </row>
    <row r="631" spans="1:20" s="3" customFormat="1" x14ac:dyDescent="0.3">
      <c r="A631" s="3">
        <v>629</v>
      </c>
      <c r="B631" s="3" t="s">
        <v>1300</v>
      </c>
      <c r="C631" s="3" t="s">
        <v>1301</v>
      </c>
      <c r="D631" s="3">
        <v>85900</v>
      </c>
      <c r="E631" s="3">
        <v>55476</v>
      </c>
      <c r="F631" s="14">
        <f>(E631/D631)*100</f>
        <v>64.58207217694995</v>
      </c>
      <c r="G631" s="3" t="s">
        <v>14</v>
      </c>
      <c r="H631" s="3">
        <v>750</v>
      </c>
      <c r="I631" s="5">
        <f t="shared" si="9"/>
        <v>73.968000000000004</v>
      </c>
      <c r="J631" s="3" t="s">
        <v>21</v>
      </c>
      <c r="K631" s="3" t="s">
        <v>22</v>
      </c>
      <c r="L631" s="3">
        <v>1467781200</v>
      </c>
      <c r="M631" s="3">
        <v>1467954000</v>
      </c>
      <c r="N631" s="11">
        <f xml:space="preserve"> (((L631/60)/60)/24)+DATE(1970,1,1)</f>
        <v>42557.208333333328</v>
      </c>
      <c r="O631" s="10">
        <f xml:space="preserve"> (((M631/60)/60)/24)+DATE(1970,1,1)</f>
        <v>42559.208333333328</v>
      </c>
      <c r="P631" s="3" t="b">
        <v>0</v>
      </c>
      <c r="Q631" s="3" t="b">
        <v>1</v>
      </c>
      <c r="R631" s="3" t="s">
        <v>33</v>
      </c>
      <c r="S631" s="7" t="s">
        <v>18402</v>
      </c>
      <c r="T631" s="3" t="s">
        <v>18403</v>
      </c>
    </row>
    <row r="632" spans="1:20" s="3" customFormat="1" x14ac:dyDescent="0.3">
      <c r="A632" s="3">
        <v>630</v>
      </c>
      <c r="B632" s="3" t="s">
        <v>1302</v>
      </c>
      <c r="C632" s="3" t="s">
        <v>1303</v>
      </c>
      <c r="D632" s="3">
        <v>9500</v>
      </c>
      <c r="E632" s="3">
        <v>5973</v>
      </c>
      <c r="F632" s="14">
        <f>(E632/D632)*100</f>
        <v>62.873684210526314</v>
      </c>
      <c r="G632" s="3" t="s">
        <v>74</v>
      </c>
      <c r="H632" s="3">
        <v>87</v>
      </c>
      <c r="I632" s="5">
        <f t="shared" si="9"/>
        <v>68.65517241379311</v>
      </c>
      <c r="J632" s="3" t="s">
        <v>21</v>
      </c>
      <c r="K632" s="3" t="s">
        <v>22</v>
      </c>
      <c r="L632" s="3">
        <v>1556686800</v>
      </c>
      <c r="M632" s="3">
        <v>1557637200</v>
      </c>
      <c r="N632" s="11">
        <f xml:space="preserve"> (((L632/60)/60)/24)+DATE(1970,1,1)</f>
        <v>43586.208333333328</v>
      </c>
      <c r="O632" s="10">
        <f xml:space="preserve"> (((M632/60)/60)/24)+DATE(1970,1,1)</f>
        <v>43597.208333333328</v>
      </c>
      <c r="P632" s="3" t="b">
        <v>0</v>
      </c>
      <c r="Q632" s="3" t="b">
        <v>1</v>
      </c>
      <c r="R632" s="3" t="s">
        <v>33</v>
      </c>
      <c r="S632" s="7" t="s">
        <v>18402</v>
      </c>
      <c r="T632" s="3" t="s">
        <v>18403</v>
      </c>
    </row>
    <row r="633" spans="1:20" s="3" customFormat="1" x14ac:dyDescent="0.3">
      <c r="A633" s="3">
        <v>631</v>
      </c>
      <c r="B633" s="3" t="s">
        <v>1304</v>
      </c>
      <c r="C633" s="3" t="s">
        <v>1305</v>
      </c>
      <c r="D633" s="3">
        <v>59200</v>
      </c>
      <c r="E633" s="3">
        <v>183756</v>
      </c>
      <c r="F633" s="14">
        <f>(E633/D633)*100</f>
        <v>310.39864864864865</v>
      </c>
      <c r="G633" s="3" t="s">
        <v>20</v>
      </c>
      <c r="H633" s="3">
        <v>3063</v>
      </c>
      <c r="I633" s="5">
        <f t="shared" si="9"/>
        <v>59.992164544564154</v>
      </c>
      <c r="J633" s="3" t="s">
        <v>21</v>
      </c>
      <c r="K633" s="3" t="s">
        <v>22</v>
      </c>
      <c r="L633" s="3">
        <v>1553576400</v>
      </c>
      <c r="M633" s="3">
        <v>1553922000</v>
      </c>
      <c r="N633" s="11">
        <f xml:space="preserve"> (((L633/60)/60)/24)+DATE(1970,1,1)</f>
        <v>43550.208333333328</v>
      </c>
      <c r="O633" s="10">
        <f xml:space="preserve"> (((M633/60)/60)/24)+DATE(1970,1,1)</f>
        <v>43554.208333333328</v>
      </c>
      <c r="P633" s="3" t="b">
        <v>0</v>
      </c>
      <c r="Q633" s="3" t="b">
        <v>0</v>
      </c>
      <c r="R633" s="3" t="s">
        <v>33</v>
      </c>
      <c r="S633" s="7" t="s">
        <v>18402</v>
      </c>
      <c r="T633" s="3" t="s">
        <v>18403</v>
      </c>
    </row>
    <row r="634" spans="1:20" s="3" customFormat="1" x14ac:dyDescent="0.3">
      <c r="A634" s="3">
        <v>632</v>
      </c>
      <c r="B634" s="3" t="s">
        <v>1306</v>
      </c>
      <c r="C634" s="3" t="s">
        <v>1307</v>
      </c>
      <c r="D634" s="3">
        <v>72100</v>
      </c>
      <c r="E634" s="3">
        <v>30902</v>
      </c>
      <c r="F634" s="14">
        <f>(E634/D634)*100</f>
        <v>42.859916782246884</v>
      </c>
      <c r="G634" s="3" t="s">
        <v>47</v>
      </c>
      <c r="H634" s="3">
        <v>278</v>
      </c>
      <c r="I634" s="5">
        <f t="shared" si="9"/>
        <v>111.15827338129496</v>
      </c>
      <c r="J634" s="3" t="s">
        <v>21</v>
      </c>
      <c r="K634" s="3" t="s">
        <v>22</v>
      </c>
      <c r="L634" s="3">
        <v>1414904400</v>
      </c>
      <c r="M634" s="3">
        <v>1416463200</v>
      </c>
      <c r="N634" s="11">
        <f xml:space="preserve"> (((L634/60)/60)/24)+DATE(1970,1,1)</f>
        <v>41945.208333333336</v>
      </c>
      <c r="O634" s="10">
        <f xml:space="preserve"> (((M634/60)/60)/24)+DATE(1970,1,1)</f>
        <v>41963.25</v>
      </c>
      <c r="P634" s="3" t="b">
        <v>0</v>
      </c>
      <c r="Q634" s="3" t="b">
        <v>0</v>
      </c>
      <c r="R634" s="3" t="s">
        <v>33</v>
      </c>
      <c r="S634" s="7" t="s">
        <v>18402</v>
      </c>
      <c r="T634" s="3" t="s">
        <v>18403</v>
      </c>
    </row>
    <row r="635" spans="1:20" s="3" customFormat="1" x14ac:dyDescent="0.3">
      <c r="A635" s="3">
        <v>633</v>
      </c>
      <c r="B635" s="3" t="s">
        <v>1308</v>
      </c>
      <c r="C635" s="3" t="s">
        <v>1309</v>
      </c>
      <c r="D635" s="3">
        <v>6700</v>
      </c>
      <c r="E635" s="3">
        <v>5569</v>
      </c>
      <c r="F635" s="14">
        <f>(E635/D635)*100</f>
        <v>83.119402985074629</v>
      </c>
      <c r="G635" s="3" t="s">
        <v>14</v>
      </c>
      <c r="H635" s="3">
        <v>105</v>
      </c>
      <c r="I635" s="5">
        <f t="shared" si="9"/>
        <v>53.038095238095238</v>
      </c>
      <c r="J635" s="3" t="s">
        <v>21</v>
      </c>
      <c r="K635" s="3" t="s">
        <v>22</v>
      </c>
      <c r="L635" s="3">
        <v>1446876000</v>
      </c>
      <c r="M635" s="3">
        <v>1447221600</v>
      </c>
      <c r="N635" s="11">
        <f xml:space="preserve"> (((L635/60)/60)/24)+DATE(1970,1,1)</f>
        <v>42315.25</v>
      </c>
      <c r="O635" s="10">
        <f xml:space="preserve"> (((M635/60)/60)/24)+DATE(1970,1,1)</f>
        <v>42319.25</v>
      </c>
      <c r="P635" s="3" t="b">
        <v>0</v>
      </c>
      <c r="Q635" s="3" t="b">
        <v>0</v>
      </c>
      <c r="R635" s="3" t="s">
        <v>71</v>
      </c>
      <c r="S635" s="7" t="s">
        <v>18404</v>
      </c>
      <c r="T635" s="3" t="s">
        <v>18412</v>
      </c>
    </row>
    <row r="636" spans="1:20" s="3" customFormat="1" x14ac:dyDescent="0.3">
      <c r="A636" s="3">
        <v>634</v>
      </c>
      <c r="B636" s="3" t="s">
        <v>1310</v>
      </c>
      <c r="C636" s="3" t="s">
        <v>1311</v>
      </c>
      <c r="D636" s="3">
        <v>118200</v>
      </c>
      <c r="E636" s="3">
        <v>92824</v>
      </c>
      <c r="F636" s="14">
        <f>(E636/D636)*100</f>
        <v>78.531302876480552</v>
      </c>
      <c r="G636" s="3" t="s">
        <v>74</v>
      </c>
      <c r="H636" s="3">
        <v>1658</v>
      </c>
      <c r="I636" s="5">
        <f t="shared" si="9"/>
        <v>55.985524728588658</v>
      </c>
      <c r="J636" s="3" t="s">
        <v>21</v>
      </c>
      <c r="K636" s="3" t="s">
        <v>22</v>
      </c>
      <c r="L636" s="3">
        <v>1490418000</v>
      </c>
      <c r="M636" s="3">
        <v>1491627600</v>
      </c>
      <c r="N636" s="11">
        <f xml:space="preserve"> (((L636/60)/60)/24)+DATE(1970,1,1)</f>
        <v>42819.208333333328</v>
      </c>
      <c r="O636" s="10">
        <f xml:space="preserve"> (((M636/60)/60)/24)+DATE(1970,1,1)</f>
        <v>42833.208333333328</v>
      </c>
      <c r="P636" s="3" t="b">
        <v>0</v>
      </c>
      <c r="Q636" s="3" t="b">
        <v>0</v>
      </c>
      <c r="R636" s="3" t="s">
        <v>269</v>
      </c>
      <c r="S636" s="7" t="s">
        <v>18404</v>
      </c>
      <c r="T636" s="3" t="s">
        <v>18423</v>
      </c>
    </row>
    <row r="637" spans="1:20" s="3" customFormat="1" x14ac:dyDescent="0.3">
      <c r="A637" s="3">
        <v>635</v>
      </c>
      <c r="B637" s="3" t="s">
        <v>1312</v>
      </c>
      <c r="C637" s="3" t="s">
        <v>1313</v>
      </c>
      <c r="D637" s="3">
        <v>139000</v>
      </c>
      <c r="E637" s="3">
        <v>158590</v>
      </c>
      <c r="F637" s="14">
        <f>(E637/D637)*100</f>
        <v>114.09352517985612</v>
      </c>
      <c r="G637" s="3" t="s">
        <v>20</v>
      </c>
      <c r="H637" s="3">
        <v>2266</v>
      </c>
      <c r="I637" s="5">
        <f t="shared" si="9"/>
        <v>69.986760812003524</v>
      </c>
      <c r="J637" s="3" t="s">
        <v>21</v>
      </c>
      <c r="K637" s="3" t="s">
        <v>22</v>
      </c>
      <c r="L637" s="3">
        <v>1360389600</v>
      </c>
      <c r="M637" s="3">
        <v>1363150800</v>
      </c>
      <c r="N637" s="11">
        <f xml:space="preserve"> (((L637/60)/60)/24)+DATE(1970,1,1)</f>
        <v>41314.25</v>
      </c>
      <c r="O637" s="10">
        <f xml:space="preserve"> (((M637/60)/60)/24)+DATE(1970,1,1)</f>
        <v>41346.208333333336</v>
      </c>
      <c r="P637" s="3" t="b">
        <v>0</v>
      </c>
      <c r="Q637" s="3" t="b">
        <v>0</v>
      </c>
      <c r="R637" s="3" t="s">
        <v>269</v>
      </c>
      <c r="S637" s="7" t="s">
        <v>18404</v>
      </c>
      <c r="T637" s="3" t="s">
        <v>18423</v>
      </c>
    </row>
    <row r="638" spans="1:20" s="3" customFormat="1" x14ac:dyDescent="0.3">
      <c r="A638" s="3">
        <v>636</v>
      </c>
      <c r="B638" s="3" t="s">
        <v>1314</v>
      </c>
      <c r="C638" s="3" t="s">
        <v>1315</v>
      </c>
      <c r="D638" s="3">
        <v>197700</v>
      </c>
      <c r="E638" s="3">
        <v>127591</v>
      </c>
      <c r="F638" s="14">
        <f>(E638/D638)*100</f>
        <v>64.537683358624179</v>
      </c>
      <c r="G638" s="3" t="s">
        <v>14</v>
      </c>
      <c r="H638" s="3">
        <v>2604</v>
      </c>
      <c r="I638" s="5">
        <f t="shared" si="9"/>
        <v>48.998079877112133</v>
      </c>
      <c r="J638" s="3" t="s">
        <v>36</v>
      </c>
      <c r="K638" s="3" t="s">
        <v>37</v>
      </c>
      <c r="L638" s="3">
        <v>1326866400</v>
      </c>
      <c r="M638" s="3">
        <v>1330754400</v>
      </c>
      <c r="N638" s="11">
        <f xml:space="preserve"> (((L638/60)/60)/24)+DATE(1970,1,1)</f>
        <v>40926.25</v>
      </c>
      <c r="O638" s="10">
        <f xml:space="preserve"> (((M638/60)/60)/24)+DATE(1970,1,1)</f>
        <v>40971.25</v>
      </c>
      <c r="P638" s="3" t="b">
        <v>0</v>
      </c>
      <c r="Q638" s="3" t="b">
        <v>1</v>
      </c>
      <c r="R638" s="3" t="s">
        <v>71</v>
      </c>
      <c r="S638" s="7" t="s">
        <v>18404</v>
      </c>
      <c r="T638" s="3" t="s">
        <v>18412</v>
      </c>
    </row>
    <row r="639" spans="1:20" s="3" customFormat="1" x14ac:dyDescent="0.3">
      <c r="A639" s="3">
        <v>637</v>
      </c>
      <c r="B639" s="3" t="s">
        <v>1316</v>
      </c>
      <c r="C639" s="3" t="s">
        <v>1317</v>
      </c>
      <c r="D639" s="3">
        <v>8500</v>
      </c>
      <c r="E639" s="3">
        <v>6750</v>
      </c>
      <c r="F639" s="14">
        <f>(E639/D639)*100</f>
        <v>79.411764705882348</v>
      </c>
      <c r="G639" s="3" t="s">
        <v>14</v>
      </c>
      <c r="H639" s="3">
        <v>65</v>
      </c>
      <c r="I639" s="5">
        <f t="shared" si="9"/>
        <v>103.84615384615384</v>
      </c>
      <c r="J639" s="3" t="s">
        <v>21</v>
      </c>
      <c r="K639" s="3" t="s">
        <v>22</v>
      </c>
      <c r="L639" s="3">
        <v>1479103200</v>
      </c>
      <c r="M639" s="3">
        <v>1479794400</v>
      </c>
      <c r="N639" s="11">
        <f xml:space="preserve"> (((L639/60)/60)/24)+DATE(1970,1,1)</f>
        <v>42688.25</v>
      </c>
      <c r="O639" s="10">
        <f xml:space="preserve"> (((M639/60)/60)/24)+DATE(1970,1,1)</f>
        <v>42696.25</v>
      </c>
      <c r="P639" s="3" t="b">
        <v>0</v>
      </c>
      <c r="Q639" s="3" t="b">
        <v>0</v>
      </c>
      <c r="R639" s="3" t="s">
        <v>33</v>
      </c>
      <c r="S639" s="7" t="s">
        <v>18402</v>
      </c>
      <c r="T639" s="3" t="s">
        <v>18403</v>
      </c>
    </row>
    <row r="640" spans="1:20" s="3" customFormat="1" x14ac:dyDescent="0.3">
      <c r="A640" s="3">
        <v>638</v>
      </c>
      <c r="B640" s="3" t="s">
        <v>1318</v>
      </c>
      <c r="C640" s="3" t="s">
        <v>1319</v>
      </c>
      <c r="D640" s="3">
        <v>81600</v>
      </c>
      <c r="E640" s="3">
        <v>9318</v>
      </c>
      <c r="F640" s="14">
        <f>(E640/D640)*100</f>
        <v>11.419117647058824</v>
      </c>
      <c r="G640" s="3" t="s">
        <v>14</v>
      </c>
      <c r="H640" s="3">
        <v>94</v>
      </c>
      <c r="I640" s="5">
        <f t="shared" si="9"/>
        <v>99.127659574468083</v>
      </c>
      <c r="J640" s="3" t="s">
        <v>21</v>
      </c>
      <c r="K640" s="3" t="s">
        <v>22</v>
      </c>
      <c r="L640" s="3">
        <v>1280206800</v>
      </c>
      <c r="M640" s="3">
        <v>1281243600</v>
      </c>
      <c r="N640" s="11">
        <f xml:space="preserve"> (((L640/60)/60)/24)+DATE(1970,1,1)</f>
        <v>40386.208333333336</v>
      </c>
      <c r="O640" s="10">
        <f xml:space="preserve"> (((M640/60)/60)/24)+DATE(1970,1,1)</f>
        <v>40398.208333333336</v>
      </c>
      <c r="P640" s="3" t="b">
        <v>0</v>
      </c>
      <c r="Q640" s="3" t="b">
        <v>1</v>
      </c>
      <c r="R640" s="3" t="s">
        <v>33</v>
      </c>
      <c r="S640" s="7" t="s">
        <v>18402</v>
      </c>
      <c r="T640" s="3" t="s">
        <v>18403</v>
      </c>
    </row>
    <row r="641" spans="1:20" s="3" customFormat="1" x14ac:dyDescent="0.3">
      <c r="A641" s="3">
        <v>639</v>
      </c>
      <c r="B641" s="3" t="s">
        <v>1320</v>
      </c>
      <c r="C641" s="3" t="s">
        <v>1321</v>
      </c>
      <c r="D641" s="3">
        <v>8600</v>
      </c>
      <c r="E641" s="3">
        <v>4832</v>
      </c>
      <c r="F641" s="14">
        <f>(E641/D641)*100</f>
        <v>56.186046511627907</v>
      </c>
      <c r="G641" s="3" t="s">
        <v>47</v>
      </c>
      <c r="H641" s="3">
        <v>45</v>
      </c>
      <c r="I641" s="5">
        <f t="shared" si="9"/>
        <v>107.37777777777778</v>
      </c>
      <c r="J641" s="3" t="s">
        <v>21</v>
      </c>
      <c r="K641" s="3" t="s">
        <v>22</v>
      </c>
      <c r="L641" s="3">
        <v>1532754000</v>
      </c>
      <c r="M641" s="3">
        <v>1532754000</v>
      </c>
      <c r="N641" s="11">
        <f xml:space="preserve"> (((L641/60)/60)/24)+DATE(1970,1,1)</f>
        <v>43309.208333333328</v>
      </c>
      <c r="O641" s="10">
        <f xml:space="preserve"> (((M641/60)/60)/24)+DATE(1970,1,1)</f>
        <v>43309.208333333328</v>
      </c>
      <c r="P641" s="3" t="b">
        <v>0</v>
      </c>
      <c r="Q641" s="3" t="b">
        <v>1</v>
      </c>
      <c r="R641" s="3" t="s">
        <v>53</v>
      </c>
      <c r="S641" s="7" t="s">
        <v>18404</v>
      </c>
      <c r="T641" s="3" t="s">
        <v>18407</v>
      </c>
    </row>
    <row r="642" spans="1:20" s="3" customFormat="1" x14ac:dyDescent="0.3">
      <c r="A642" s="3">
        <v>640</v>
      </c>
      <c r="B642" s="3" t="s">
        <v>1322</v>
      </c>
      <c r="C642" s="3" t="s">
        <v>1323</v>
      </c>
      <c r="D642" s="3">
        <v>119800</v>
      </c>
      <c r="E642" s="3">
        <v>19769</v>
      </c>
      <c r="F642" s="14">
        <f>(E642/D642)*100</f>
        <v>16.501669449081803</v>
      </c>
      <c r="G642" s="3" t="s">
        <v>14</v>
      </c>
      <c r="H642" s="3">
        <v>257</v>
      </c>
      <c r="I642" s="5">
        <f t="shared" si="9"/>
        <v>76.922178988326849</v>
      </c>
      <c r="J642" s="3" t="s">
        <v>21</v>
      </c>
      <c r="K642" s="3" t="s">
        <v>22</v>
      </c>
      <c r="L642" s="3">
        <v>1453096800</v>
      </c>
      <c r="M642" s="3">
        <v>1453356000</v>
      </c>
      <c r="N642" s="11">
        <f xml:space="preserve"> (((L642/60)/60)/24)+DATE(1970,1,1)</f>
        <v>42387.25</v>
      </c>
      <c r="O642" s="10">
        <f xml:space="preserve"> (((M642/60)/60)/24)+DATE(1970,1,1)</f>
        <v>42390.25</v>
      </c>
      <c r="P642" s="3" t="b">
        <v>0</v>
      </c>
      <c r="Q642" s="3" t="b">
        <v>0</v>
      </c>
      <c r="R642" s="3" t="s">
        <v>33</v>
      </c>
      <c r="S642" s="7" t="s">
        <v>18402</v>
      </c>
      <c r="T642" s="3" t="s">
        <v>18403</v>
      </c>
    </row>
    <row r="643" spans="1:20" s="3" customFormat="1" x14ac:dyDescent="0.3">
      <c r="A643" s="3">
        <v>641</v>
      </c>
      <c r="B643" s="3" t="s">
        <v>1324</v>
      </c>
      <c r="C643" s="3" t="s">
        <v>1325</v>
      </c>
      <c r="D643" s="3">
        <v>9400</v>
      </c>
      <c r="E643" s="3">
        <v>11277</v>
      </c>
      <c r="F643" s="14">
        <f>(E643/D643)*100</f>
        <v>119.96808510638297</v>
      </c>
      <c r="G643" s="3" t="s">
        <v>20</v>
      </c>
      <c r="H643" s="3">
        <v>194</v>
      </c>
      <c r="I643" s="5">
        <f t="shared" ref="I643:I706" si="10">IFERROR(E643/H643,0)</f>
        <v>58.128865979381445</v>
      </c>
      <c r="J643" s="3" t="s">
        <v>98</v>
      </c>
      <c r="K643" s="3" t="s">
        <v>99</v>
      </c>
      <c r="L643" s="3">
        <v>1487570400</v>
      </c>
      <c r="M643" s="3">
        <v>1489986000</v>
      </c>
      <c r="N643" s="11">
        <f xml:space="preserve"> (((L643/60)/60)/24)+DATE(1970,1,1)</f>
        <v>42786.25</v>
      </c>
      <c r="O643" s="10">
        <f xml:space="preserve"> (((M643/60)/60)/24)+DATE(1970,1,1)</f>
        <v>42814.208333333328</v>
      </c>
      <c r="P643" s="3" t="b">
        <v>0</v>
      </c>
      <c r="Q643" s="3" t="b">
        <v>0</v>
      </c>
      <c r="R643" s="3" t="s">
        <v>33</v>
      </c>
      <c r="S643" s="7" t="s">
        <v>18402</v>
      </c>
      <c r="T643" s="3" t="s">
        <v>18403</v>
      </c>
    </row>
    <row r="644" spans="1:20" s="3" customFormat="1" x14ac:dyDescent="0.3">
      <c r="A644" s="3">
        <v>642</v>
      </c>
      <c r="B644" s="3" t="s">
        <v>1326</v>
      </c>
      <c r="C644" s="3" t="s">
        <v>1327</v>
      </c>
      <c r="D644" s="3">
        <v>9200</v>
      </c>
      <c r="E644" s="3">
        <v>13382</v>
      </c>
      <c r="F644" s="14">
        <f>(E644/D644)*100</f>
        <v>145.45652173913044</v>
      </c>
      <c r="G644" s="3" t="s">
        <v>20</v>
      </c>
      <c r="H644" s="3">
        <v>129</v>
      </c>
      <c r="I644" s="5">
        <f t="shared" si="10"/>
        <v>103.73643410852713</v>
      </c>
      <c r="J644" s="3" t="s">
        <v>15</v>
      </c>
      <c r="K644" s="3" t="s">
        <v>16</v>
      </c>
      <c r="L644" s="3">
        <v>1545026400</v>
      </c>
      <c r="M644" s="3">
        <v>1545804000</v>
      </c>
      <c r="N644" s="11">
        <f xml:space="preserve"> (((L644/60)/60)/24)+DATE(1970,1,1)</f>
        <v>43451.25</v>
      </c>
      <c r="O644" s="10">
        <f xml:space="preserve"> (((M644/60)/60)/24)+DATE(1970,1,1)</f>
        <v>43460.25</v>
      </c>
      <c r="P644" s="3" t="b">
        <v>0</v>
      </c>
      <c r="Q644" s="3" t="b">
        <v>0</v>
      </c>
      <c r="R644" s="3" t="s">
        <v>65</v>
      </c>
      <c r="S644" s="7" t="s">
        <v>18400</v>
      </c>
      <c r="T644" s="3" t="s">
        <v>18409</v>
      </c>
    </row>
    <row r="645" spans="1:20" s="3" customFormat="1" x14ac:dyDescent="0.3">
      <c r="A645" s="3">
        <v>643</v>
      </c>
      <c r="B645" s="3" t="s">
        <v>1328</v>
      </c>
      <c r="C645" s="3" t="s">
        <v>1329</v>
      </c>
      <c r="D645" s="3">
        <v>14900</v>
      </c>
      <c r="E645" s="3">
        <v>32986</v>
      </c>
      <c r="F645" s="14">
        <f>(E645/D645)*100</f>
        <v>221.38255033557047</v>
      </c>
      <c r="G645" s="3" t="s">
        <v>20</v>
      </c>
      <c r="H645" s="3">
        <v>375</v>
      </c>
      <c r="I645" s="5">
        <f t="shared" si="10"/>
        <v>87.962666666666664</v>
      </c>
      <c r="J645" s="3" t="s">
        <v>21</v>
      </c>
      <c r="K645" s="3" t="s">
        <v>22</v>
      </c>
      <c r="L645" s="3">
        <v>1488348000</v>
      </c>
      <c r="M645" s="3">
        <v>1489899600</v>
      </c>
      <c r="N645" s="11">
        <f xml:space="preserve"> (((L645/60)/60)/24)+DATE(1970,1,1)</f>
        <v>42795.25</v>
      </c>
      <c r="O645" s="10">
        <f xml:space="preserve"> (((M645/60)/60)/24)+DATE(1970,1,1)</f>
        <v>42813.208333333328</v>
      </c>
      <c r="P645" s="3" t="b">
        <v>0</v>
      </c>
      <c r="Q645" s="3" t="b">
        <v>0</v>
      </c>
      <c r="R645" s="3" t="s">
        <v>33</v>
      </c>
      <c r="S645" s="7" t="s">
        <v>18402</v>
      </c>
      <c r="T645" s="3" t="s">
        <v>18403</v>
      </c>
    </row>
    <row r="646" spans="1:20" s="3" customFormat="1" x14ac:dyDescent="0.3">
      <c r="A646" s="3">
        <v>644</v>
      </c>
      <c r="B646" s="3" t="s">
        <v>1330</v>
      </c>
      <c r="C646" s="3" t="s">
        <v>1331</v>
      </c>
      <c r="D646" s="3">
        <v>169400</v>
      </c>
      <c r="E646" s="3">
        <v>81984</v>
      </c>
      <c r="F646" s="14">
        <f>(E646/D646)*100</f>
        <v>48.396694214876035</v>
      </c>
      <c r="G646" s="3" t="s">
        <v>14</v>
      </c>
      <c r="H646" s="3">
        <v>2928</v>
      </c>
      <c r="I646" s="5">
        <f t="shared" si="10"/>
        <v>28</v>
      </c>
      <c r="J646" s="3" t="s">
        <v>15</v>
      </c>
      <c r="K646" s="3" t="s">
        <v>16</v>
      </c>
      <c r="L646" s="3">
        <v>1545112800</v>
      </c>
      <c r="M646" s="3">
        <v>1546495200</v>
      </c>
      <c r="N646" s="11">
        <f xml:space="preserve"> (((L646/60)/60)/24)+DATE(1970,1,1)</f>
        <v>43452.25</v>
      </c>
      <c r="O646" s="10">
        <f xml:space="preserve"> (((M646/60)/60)/24)+DATE(1970,1,1)</f>
        <v>43468.25</v>
      </c>
      <c r="P646" s="3" t="b">
        <v>0</v>
      </c>
      <c r="Q646" s="3" t="b">
        <v>0</v>
      </c>
      <c r="R646" s="3" t="s">
        <v>33</v>
      </c>
      <c r="S646" s="7" t="s">
        <v>18402</v>
      </c>
      <c r="T646" s="3" t="s">
        <v>18403</v>
      </c>
    </row>
    <row r="647" spans="1:20" s="3" customFormat="1" x14ac:dyDescent="0.3">
      <c r="A647" s="3">
        <v>645</v>
      </c>
      <c r="B647" s="3" t="s">
        <v>1332</v>
      </c>
      <c r="C647" s="3" t="s">
        <v>1333</v>
      </c>
      <c r="D647" s="3">
        <v>192100</v>
      </c>
      <c r="E647" s="3">
        <v>178483</v>
      </c>
      <c r="F647" s="14">
        <f>(E647/D647)*100</f>
        <v>92.911504424778755</v>
      </c>
      <c r="G647" s="3" t="s">
        <v>14</v>
      </c>
      <c r="H647" s="3">
        <v>4697</v>
      </c>
      <c r="I647" s="5">
        <f t="shared" si="10"/>
        <v>37.999361294443261</v>
      </c>
      <c r="J647" s="3" t="s">
        <v>21</v>
      </c>
      <c r="K647" s="3" t="s">
        <v>22</v>
      </c>
      <c r="L647" s="3">
        <v>1537938000</v>
      </c>
      <c r="M647" s="3">
        <v>1539752400</v>
      </c>
      <c r="N647" s="11">
        <f xml:space="preserve"> (((L647/60)/60)/24)+DATE(1970,1,1)</f>
        <v>43369.208333333328</v>
      </c>
      <c r="O647" s="10">
        <f xml:space="preserve"> (((M647/60)/60)/24)+DATE(1970,1,1)</f>
        <v>43390.208333333328</v>
      </c>
      <c r="P647" s="3" t="b">
        <v>0</v>
      </c>
      <c r="Q647" s="3" t="b">
        <v>1</v>
      </c>
      <c r="R647" s="3" t="s">
        <v>23</v>
      </c>
      <c r="S647" s="7" t="s">
        <v>18398</v>
      </c>
      <c r="T647" s="3" t="s">
        <v>18399</v>
      </c>
    </row>
    <row r="648" spans="1:20" s="3" customFormat="1" x14ac:dyDescent="0.3">
      <c r="A648" s="3">
        <v>646</v>
      </c>
      <c r="B648" s="3" t="s">
        <v>1334</v>
      </c>
      <c r="C648" s="3" t="s">
        <v>1335</v>
      </c>
      <c r="D648" s="3">
        <v>98700</v>
      </c>
      <c r="E648" s="3">
        <v>87448</v>
      </c>
      <c r="F648" s="14">
        <f>(E648/D648)*100</f>
        <v>88.599797365754824</v>
      </c>
      <c r="G648" s="3" t="s">
        <v>14</v>
      </c>
      <c r="H648" s="3">
        <v>2915</v>
      </c>
      <c r="I648" s="5">
        <f t="shared" si="10"/>
        <v>29.999313893653515</v>
      </c>
      <c r="J648" s="3" t="s">
        <v>21</v>
      </c>
      <c r="K648" s="3" t="s">
        <v>22</v>
      </c>
      <c r="L648" s="3">
        <v>1363150800</v>
      </c>
      <c r="M648" s="3">
        <v>1364101200</v>
      </c>
      <c r="N648" s="11">
        <f xml:space="preserve"> (((L648/60)/60)/24)+DATE(1970,1,1)</f>
        <v>41346.208333333336</v>
      </c>
      <c r="O648" s="10">
        <f xml:space="preserve"> (((M648/60)/60)/24)+DATE(1970,1,1)</f>
        <v>41357.208333333336</v>
      </c>
      <c r="P648" s="3" t="b">
        <v>0</v>
      </c>
      <c r="Q648" s="3" t="b">
        <v>0</v>
      </c>
      <c r="R648" s="3" t="s">
        <v>89</v>
      </c>
      <c r="S648" s="7" t="s">
        <v>18413</v>
      </c>
      <c r="T648" s="3" t="s">
        <v>18414</v>
      </c>
    </row>
    <row r="649" spans="1:20" s="3" customFormat="1" x14ac:dyDescent="0.3">
      <c r="A649" s="3">
        <v>647</v>
      </c>
      <c r="B649" s="3" t="s">
        <v>1336</v>
      </c>
      <c r="C649" s="3" t="s">
        <v>1337</v>
      </c>
      <c r="D649" s="3">
        <v>4500</v>
      </c>
      <c r="E649" s="3">
        <v>1863</v>
      </c>
      <c r="F649" s="14">
        <f>(E649/D649)*100</f>
        <v>41.4</v>
      </c>
      <c r="G649" s="3" t="s">
        <v>14</v>
      </c>
      <c r="H649" s="3">
        <v>18</v>
      </c>
      <c r="I649" s="5">
        <f t="shared" si="10"/>
        <v>103.5</v>
      </c>
      <c r="J649" s="3" t="s">
        <v>21</v>
      </c>
      <c r="K649" s="3" t="s">
        <v>22</v>
      </c>
      <c r="L649" s="3">
        <v>1523250000</v>
      </c>
      <c r="M649" s="3">
        <v>1525323600</v>
      </c>
      <c r="N649" s="11">
        <f xml:space="preserve"> (((L649/60)/60)/24)+DATE(1970,1,1)</f>
        <v>43199.208333333328</v>
      </c>
      <c r="O649" s="10">
        <f xml:space="preserve"> (((M649/60)/60)/24)+DATE(1970,1,1)</f>
        <v>43223.208333333328</v>
      </c>
      <c r="P649" s="3" t="b">
        <v>0</v>
      </c>
      <c r="Q649" s="3" t="b">
        <v>0</v>
      </c>
      <c r="R649" s="3" t="s">
        <v>206</v>
      </c>
      <c r="S649" s="7" t="s">
        <v>18410</v>
      </c>
      <c r="T649" s="3" t="s">
        <v>18422</v>
      </c>
    </row>
    <row r="650" spans="1:20" s="3" customFormat="1" x14ac:dyDescent="0.3">
      <c r="A650" s="3">
        <v>648</v>
      </c>
      <c r="B650" s="3" t="s">
        <v>1338</v>
      </c>
      <c r="C650" s="3" t="s">
        <v>1339</v>
      </c>
      <c r="D650" s="3">
        <v>98600</v>
      </c>
      <c r="E650" s="3">
        <v>62174</v>
      </c>
      <c r="F650" s="14">
        <f>(E650/D650)*100</f>
        <v>63.056795131845846</v>
      </c>
      <c r="G650" s="3" t="s">
        <v>74</v>
      </c>
      <c r="H650" s="3">
        <v>723</v>
      </c>
      <c r="I650" s="5">
        <f t="shared" si="10"/>
        <v>85.994467496542185</v>
      </c>
      <c r="J650" s="3" t="s">
        <v>21</v>
      </c>
      <c r="K650" s="3" t="s">
        <v>22</v>
      </c>
      <c r="L650" s="3">
        <v>1499317200</v>
      </c>
      <c r="M650" s="3">
        <v>1500872400</v>
      </c>
      <c r="N650" s="11">
        <f xml:space="preserve"> (((L650/60)/60)/24)+DATE(1970,1,1)</f>
        <v>42922.208333333328</v>
      </c>
      <c r="O650" s="10">
        <f xml:space="preserve"> (((M650/60)/60)/24)+DATE(1970,1,1)</f>
        <v>42940.208333333328</v>
      </c>
      <c r="P650" s="3" t="b">
        <v>1</v>
      </c>
      <c r="Q650" s="3" t="b">
        <v>0</v>
      </c>
      <c r="R650" s="3" t="s">
        <v>17</v>
      </c>
      <c r="S650" s="7" t="s">
        <v>18396</v>
      </c>
      <c r="T650" s="3" t="s">
        <v>18397</v>
      </c>
    </row>
    <row r="651" spans="1:20" s="3" customFormat="1" x14ac:dyDescent="0.3">
      <c r="A651" s="3">
        <v>649</v>
      </c>
      <c r="B651" s="3" t="s">
        <v>1340</v>
      </c>
      <c r="C651" s="3" t="s">
        <v>1341</v>
      </c>
      <c r="D651" s="3">
        <v>121700</v>
      </c>
      <c r="E651" s="3">
        <v>59003</v>
      </c>
      <c r="F651" s="14">
        <f>(E651/D651)*100</f>
        <v>48.482333607230892</v>
      </c>
      <c r="G651" s="3" t="s">
        <v>14</v>
      </c>
      <c r="H651" s="3">
        <v>602</v>
      </c>
      <c r="I651" s="5">
        <f t="shared" si="10"/>
        <v>98.011627906976742</v>
      </c>
      <c r="J651" s="3" t="s">
        <v>98</v>
      </c>
      <c r="K651" s="3" t="s">
        <v>99</v>
      </c>
      <c r="L651" s="3">
        <v>1287550800</v>
      </c>
      <c r="M651" s="3">
        <v>1288501200</v>
      </c>
      <c r="N651" s="11">
        <f xml:space="preserve"> (((L651/60)/60)/24)+DATE(1970,1,1)</f>
        <v>40471.208333333336</v>
      </c>
      <c r="O651" s="10">
        <f xml:space="preserve"> (((M651/60)/60)/24)+DATE(1970,1,1)</f>
        <v>40482.208333333336</v>
      </c>
      <c r="P651" s="3" t="b">
        <v>1</v>
      </c>
      <c r="Q651" s="3" t="b">
        <v>1</v>
      </c>
      <c r="R651" s="3" t="s">
        <v>33</v>
      </c>
      <c r="S651" s="7" t="s">
        <v>18402</v>
      </c>
      <c r="T651" s="3" t="s">
        <v>18403</v>
      </c>
    </row>
    <row r="652" spans="1:20" s="3" customFormat="1" x14ac:dyDescent="0.3">
      <c r="A652" s="3">
        <v>650</v>
      </c>
      <c r="B652" s="3" t="s">
        <v>1342</v>
      </c>
      <c r="C652" s="3" t="s">
        <v>1343</v>
      </c>
      <c r="D652" s="3">
        <v>100</v>
      </c>
      <c r="E652" s="3">
        <v>2</v>
      </c>
      <c r="F652" s="14">
        <f>(E652/D652)*100</f>
        <v>2</v>
      </c>
      <c r="G652" s="3" t="s">
        <v>14</v>
      </c>
      <c r="H652" s="3">
        <v>1</v>
      </c>
      <c r="I652" s="5">
        <f t="shared" si="10"/>
        <v>2</v>
      </c>
      <c r="J652" s="3" t="s">
        <v>21</v>
      </c>
      <c r="K652" s="3" t="s">
        <v>22</v>
      </c>
      <c r="L652" s="3">
        <v>1404795600</v>
      </c>
      <c r="M652" s="3">
        <v>1407128400</v>
      </c>
      <c r="N652" s="11">
        <f xml:space="preserve"> (((L652/60)/60)/24)+DATE(1970,1,1)</f>
        <v>41828.208333333336</v>
      </c>
      <c r="O652" s="10">
        <f xml:space="preserve"> (((M652/60)/60)/24)+DATE(1970,1,1)</f>
        <v>41855.208333333336</v>
      </c>
      <c r="P652" s="3" t="b">
        <v>0</v>
      </c>
      <c r="Q652" s="3" t="b">
        <v>0</v>
      </c>
      <c r="R652" s="3" t="s">
        <v>159</v>
      </c>
      <c r="S652" s="7" t="s">
        <v>18398</v>
      </c>
      <c r="T652" s="3" t="s">
        <v>18421</v>
      </c>
    </row>
    <row r="653" spans="1:20" s="3" customFormat="1" x14ac:dyDescent="0.3">
      <c r="A653" s="3">
        <v>651</v>
      </c>
      <c r="B653" s="3" t="s">
        <v>1344</v>
      </c>
      <c r="C653" s="3" t="s">
        <v>1345</v>
      </c>
      <c r="D653" s="3">
        <v>196700</v>
      </c>
      <c r="E653" s="3">
        <v>174039</v>
      </c>
      <c r="F653" s="14">
        <f>(E653/D653)*100</f>
        <v>88.47941026944585</v>
      </c>
      <c r="G653" s="3" t="s">
        <v>14</v>
      </c>
      <c r="H653" s="3">
        <v>3868</v>
      </c>
      <c r="I653" s="5">
        <f t="shared" si="10"/>
        <v>44.994570837642193</v>
      </c>
      <c r="J653" s="3" t="s">
        <v>107</v>
      </c>
      <c r="K653" s="3" t="s">
        <v>108</v>
      </c>
      <c r="L653" s="3">
        <v>1393048800</v>
      </c>
      <c r="M653" s="3">
        <v>1394344800</v>
      </c>
      <c r="N653" s="11">
        <f xml:space="preserve"> (((L653/60)/60)/24)+DATE(1970,1,1)</f>
        <v>41692.25</v>
      </c>
      <c r="O653" s="10">
        <f xml:space="preserve"> (((M653/60)/60)/24)+DATE(1970,1,1)</f>
        <v>41707.25</v>
      </c>
      <c r="P653" s="3" t="b">
        <v>0</v>
      </c>
      <c r="Q653" s="3" t="b">
        <v>0</v>
      </c>
      <c r="R653" s="3" t="s">
        <v>100</v>
      </c>
      <c r="S653" s="7" t="s">
        <v>18404</v>
      </c>
      <c r="T653" s="3" t="s">
        <v>18415</v>
      </c>
    </row>
    <row r="654" spans="1:20" s="3" customFormat="1" x14ac:dyDescent="0.3">
      <c r="A654" s="3">
        <v>652</v>
      </c>
      <c r="B654" s="3" t="s">
        <v>1346</v>
      </c>
      <c r="C654" s="3" t="s">
        <v>1347</v>
      </c>
      <c r="D654" s="3">
        <v>10000</v>
      </c>
      <c r="E654" s="3">
        <v>12684</v>
      </c>
      <c r="F654" s="14">
        <f>(E654/D654)*100</f>
        <v>126.84</v>
      </c>
      <c r="G654" s="3" t="s">
        <v>20</v>
      </c>
      <c r="H654" s="3">
        <v>409</v>
      </c>
      <c r="I654" s="5">
        <f t="shared" si="10"/>
        <v>31.012224938875306</v>
      </c>
      <c r="J654" s="3" t="s">
        <v>21</v>
      </c>
      <c r="K654" s="3" t="s">
        <v>22</v>
      </c>
      <c r="L654" s="3">
        <v>1470373200</v>
      </c>
      <c r="M654" s="3">
        <v>1474088400</v>
      </c>
      <c r="N654" s="11">
        <f xml:space="preserve"> (((L654/60)/60)/24)+DATE(1970,1,1)</f>
        <v>42587.208333333328</v>
      </c>
      <c r="O654" s="10">
        <f xml:space="preserve"> (((M654/60)/60)/24)+DATE(1970,1,1)</f>
        <v>42630.208333333328</v>
      </c>
      <c r="P654" s="3" t="b">
        <v>0</v>
      </c>
      <c r="Q654" s="3" t="b">
        <v>0</v>
      </c>
      <c r="R654" s="3" t="s">
        <v>28</v>
      </c>
      <c r="S654" s="7" t="s">
        <v>18400</v>
      </c>
      <c r="T654" s="3" t="s">
        <v>18401</v>
      </c>
    </row>
    <row r="655" spans="1:20" s="3" customFormat="1" x14ac:dyDescent="0.3">
      <c r="A655" s="3">
        <v>653</v>
      </c>
      <c r="B655" s="3" t="s">
        <v>1348</v>
      </c>
      <c r="C655" s="3" t="s">
        <v>1349</v>
      </c>
      <c r="D655" s="3">
        <v>600</v>
      </c>
      <c r="E655" s="3">
        <v>14033</v>
      </c>
      <c r="F655" s="14">
        <f>(E655/D655)*100</f>
        <v>2338.833333333333</v>
      </c>
      <c r="G655" s="3" t="s">
        <v>20</v>
      </c>
      <c r="H655" s="3">
        <v>234</v>
      </c>
      <c r="I655" s="5">
        <f t="shared" si="10"/>
        <v>59.970085470085472</v>
      </c>
      <c r="J655" s="3" t="s">
        <v>21</v>
      </c>
      <c r="K655" s="3" t="s">
        <v>22</v>
      </c>
      <c r="L655" s="3">
        <v>1460091600</v>
      </c>
      <c r="M655" s="3">
        <v>1460264400</v>
      </c>
      <c r="N655" s="11">
        <f xml:space="preserve"> (((L655/60)/60)/24)+DATE(1970,1,1)</f>
        <v>42468.208333333328</v>
      </c>
      <c r="O655" s="10">
        <f xml:space="preserve"> (((M655/60)/60)/24)+DATE(1970,1,1)</f>
        <v>42470.208333333328</v>
      </c>
      <c r="P655" s="3" t="b">
        <v>0</v>
      </c>
      <c r="Q655" s="3" t="b">
        <v>0</v>
      </c>
      <c r="R655" s="3" t="s">
        <v>28</v>
      </c>
      <c r="S655" s="7" t="s">
        <v>18400</v>
      </c>
      <c r="T655" s="3" t="s">
        <v>18401</v>
      </c>
    </row>
    <row r="656" spans="1:20" s="3" customFormat="1" x14ac:dyDescent="0.3">
      <c r="A656" s="3">
        <v>654</v>
      </c>
      <c r="B656" s="3" t="s">
        <v>1350</v>
      </c>
      <c r="C656" s="3" t="s">
        <v>1351</v>
      </c>
      <c r="D656" s="3">
        <v>35000</v>
      </c>
      <c r="E656" s="3">
        <v>177936</v>
      </c>
      <c r="F656" s="14">
        <f>(E656/D656)*100</f>
        <v>508.38857142857148</v>
      </c>
      <c r="G656" s="3" t="s">
        <v>20</v>
      </c>
      <c r="H656" s="3">
        <v>3016</v>
      </c>
      <c r="I656" s="5">
        <f t="shared" si="10"/>
        <v>58.9973474801061</v>
      </c>
      <c r="J656" s="3" t="s">
        <v>21</v>
      </c>
      <c r="K656" s="3" t="s">
        <v>22</v>
      </c>
      <c r="L656" s="3">
        <v>1440392400</v>
      </c>
      <c r="M656" s="3">
        <v>1440824400</v>
      </c>
      <c r="N656" s="11">
        <f xml:space="preserve"> (((L656/60)/60)/24)+DATE(1970,1,1)</f>
        <v>42240.208333333328</v>
      </c>
      <c r="O656" s="10">
        <f xml:space="preserve"> (((M656/60)/60)/24)+DATE(1970,1,1)</f>
        <v>42245.208333333328</v>
      </c>
      <c r="P656" s="3" t="b">
        <v>0</v>
      </c>
      <c r="Q656" s="3" t="b">
        <v>0</v>
      </c>
      <c r="R656" s="3" t="s">
        <v>148</v>
      </c>
      <c r="S656" s="7" t="s">
        <v>18398</v>
      </c>
      <c r="T656" s="3" t="s">
        <v>18420</v>
      </c>
    </row>
    <row r="657" spans="1:20" s="3" customFormat="1" x14ac:dyDescent="0.3">
      <c r="A657" s="3">
        <v>655</v>
      </c>
      <c r="B657" s="3" t="s">
        <v>1352</v>
      </c>
      <c r="C657" s="3" t="s">
        <v>1353</v>
      </c>
      <c r="D657" s="3">
        <v>6900</v>
      </c>
      <c r="E657" s="3">
        <v>13212</v>
      </c>
      <c r="F657" s="14">
        <f>(E657/D657)*100</f>
        <v>191.47826086956522</v>
      </c>
      <c r="G657" s="3" t="s">
        <v>20</v>
      </c>
      <c r="H657" s="3">
        <v>264</v>
      </c>
      <c r="I657" s="5">
        <f t="shared" si="10"/>
        <v>50.045454545454547</v>
      </c>
      <c r="J657" s="3" t="s">
        <v>21</v>
      </c>
      <c r="K657" s="3" t="s">
        <v>22</v>
      </c>
      <c r="L657" s="3">
        <v>1488434400</v>
      </c>
      <c r="M657" s="3">
        <v>1489554000</v>
      </c>
      <c r="N657" s="11">
        <f xml:space="preserve"> (((L657/60)/60)/24)+DATE(1970,1,1)</f>
        <v>42796.25</v>
      </c>
      <c r="O657" s="10">
        <f xml:space="preserve"> (((M657/60)/60)/24)+DATE(1970,1,1)</f>
        <v>42809.208333333328</v>
      </c>
      <c r="P657" s="3" t="b">
        <v>1</v>
      </c>
      <c r="Q657" s="3" t="b">
        <v>0</v>
      </c>
      <c r="R657" s="3" t="s">
        <v>122</v>
      </c>
      <c r="S657" s="7" t="s">
        <v>18417</v>
      </c>
      <c r="T657" s="3" t="s">
        <v>18418</v>
      </c>
    </row>
    <row r="658" spans="1:20" s="3" customFormat="1" x14ac:dyDescent="0.3">
      <c r="A658" s="3">
        <v>656</v>
      </c>
      <c r="B658" s="3" t="s">
        <v>1354</v>
      </c>
      <c r="C658" s="3" t="s">
        <v>1355</v>
      </c>
      <c r="D658" s="3">
        <v>118400</v>
      </c>
      <c r="E658" s="3">
        <v>49879</v>
      </c>
      <c r="F658" s="14">
        <f>(E658/D658)*100</f>
        <v>42.127533783783782</v>
      </c>
      <c r="G658" s="3" t="s">
        <v>14</v>
      </c>
      <c r="H658" s="3">
        <v>504</v>
      </c>
      <c r="I658" s="5">
        <f t="shared" si="10"/>
        <v>98.966269841269835</v>
      </c>
      <c r="J658" s="3" t="s">
        <v>26</v>
      </c>
      <c r="K658" s="3" t="s">
        <v>27</v>
      </c>
      <c r="L658" s="3">
        <v>1514440800</v>
      </c>
      <c r="M658" s="3">
        <v>1514872800</v>
      </c>
      <c r="N658" s="11">
        <f xml:space="preserve"> (((L658/60)/60)/24)+DATE(1970,1,1)</f>
        <v>43097.25</v>
      </c>
      <c r="O658" s="10">
        <f xml:space="preserve"> (((M658/60)/60)/24)+DATE(1970,1,1)</f>
        <v>43102.25</v>
      </c>
      <c r="P658" s="3" t="b">
        <v>0</v>
      </c>
      <c r="Q658" s="3" t="b">
        <v>0</v>
      </c>
      <c r="R658" s="3" t="s">
        <v>17</v>
      </c>
      <c r="S658" s="7" t="s">
        <v>18396</v>
      </c>
      <c r="T658" s="3" t="s">
        <v>18397</v>
      </c>
    </row>
    <row r="659" spans="1:20" s="3" customFormat="1" x14ac:dyDescent="0.3">
      <c r="A659" s="3">
        <v>657</v>
      </c>
      <c r="B659" s="3" t="s">
        <v>1356</v>
      </c>
      <c r="C659" s="3" t="s">
        <v>1357</v>
      </c>
      <c r="D659" s="3">
        <v>10000</v>
      </c>
      <c r="E659" s="3">
        <v>824</v>
      </c>
      <c r="F659" s="14">
        <f>(E659/D659)*100</f>
        <v>8.24</v>
      </c>
      <c r="G659" s="3" t="s">
        <v>14</v>
      </c>
      <c r="H659" s="3">
        <v>14</v>
      </c>
      <c r="I659" s="5">
        <f t="shared" si="10"/>
        <v>58.857142857142854</v>
      </c>
      <c r="J659" s="3" t="s">
        <v>21</v>
      </c>
      <c r="K659" s="3" t="s">
        <v>22</v>
      </c>
      <c r="L659" s="3">
        <v>1514354400</v>
      </c>
      <c r="M659" s="3">
        <v>1515736800</v>
      </c>
      <c r="N659" s="11">
        <f xml:space="preserve"> (((L659/60)/60)/24)+DATE(1970,1,1)</f>
        <v>43096.25</v>
      </c>
      <c r="O659" s="10">
        <f xml:space="preserve"> (((M659/60)/60)/24)+DATE(1970,1,1)</f>
        <v>43112.25</v>
      </c>
      <c r="P659" s="3" t="b">
        <v>0</v>
      </c>
      <c r="Q659" s="3" t="b">
        <v>0</v>
      </c>
      <c r="R659" s="3" t="s">
        <v>474</v>
      </c>
      <c r="S659" s="7" t="s">
        <v>18404</v>
      </c>
      <c r="T659" s="3" t="s">
        <v>18426</v>
      </c>
    </row>
    <row r="660" spans="1:20" s="3" customFormat="1" x14ac:dyDescent="0.3">
      <c r="A660" s="3">
        <v>658</v>
      </c>
      <c r="B660" s="3" t="s">
        <v>1358</v>
      </c>
      <c r="C660" s="3" t="s">
        <v>1359</v>
      </c>
      <c r="D660" s="3">
        <v>52600</v>
      </c>
      <c r="E660" s="3">
        <v>31594</v>
      </c>
      <c r="F660" s="14">
        <f>(E660/D660)*100</f>
        <v>60.064638783269963</v>
      </c>
      <c r="G660" s="3" t="s">
        <v>74</v>
      </c>
      <c r="H660" s="3">
        <v>390</v>
      </c>
      <c r="I660" s="5">
        <f t="shared" si="10"/>
        <v>81.010256410256417</v>
      </c>
      <c r="J660" s="3" t="s">
        <v>21</v>
      </c>
      <c r="K660" s="3" t="s">
        <v>22</v>
      </c>
      <c r="L660" s="3">
        <v>1440910800</v>
      </c>
      <c r="M660" s="3">
        <v>1442898000</v>
      </c>
      <c r="N660" s="11">
        <f xml:space="preserve"> (((L660/60)/60)/24)+DATE(1970,1,1)</f>
        <v>42246.208333333328</v>
      </c>
      <c r="O660" s="10">
        <f xml:space="preserve"> (((M660/60)/60)/24)+DATE(1970,1,1)</f>
        <v>42269.208333333328</v>
      </c>
      <c r="P660" s="3" t="b">
        <v>0</v>
      </c>
      <c r="Q660" s="3" t="b">
        <v>0</v>
      </c>
      <c r="R660" s="3" t="s">
        <v>23</v>
      </c>
      <c r="S660" s="7" t="s">
        <v>18398</v>
      </c>
      <c r="T660" s="3" t="s">
        <v>18399</v>
      </c>
    </row>
    <row r="661" spans="1:20" s="3" customFormat="1" x14ac:dyDescent="0.3">
      <c r="A661" s="3">
        <v>659</v>
      </c>
      <c r="B661" s="3" t="s">
        <v>1360</v>
      </c>
      <c r="C661" s="3" t="s">
        <v>1361</v>
      </c>
      <c r="D661" s="3">
        <v>120700</v>
      </c>
      <c r="E661" s="3">
        <v>57010</v>
      </c>
      <c r="F661" s="14">
        <f>(E661/D661)*100</f>
        <v>47.232808616404313</v>
      </c>
      <c r="G661" s="3" t="s">
        <v>14</v>
      </c>
      <c r="H661" s="3">
        <v>750</v>
      </c>
      <c r="I661" s="5">
        <f t="shared" si="10"/>
        <v>76.013333333333335</v>
      </c>
      <c r="J661" s="3" t="s">
        <v>40</v>
      </c>
      <c r="K661" s="3" t="s">
        <v>41</v>
      </c>
      <c r="L661" s="3">
        <v>1296108000</v>
      </c>
      <c r="M661" s="3">
        <v>1296194400</v>
      </c>
      <c r="N661" s="11">
        <f xml:space="preserve"> (((L661/60)/60)/24)+DATE(1970,1,1)</f>
        <v>40570.25</v>
      </c>
      <c r="O661" s="10">
        <f xml:space="preserve"> (((M661/60)/60)/24)+DATE(1970,1,1)</f>
        <v>40571.25</v>
      </c>
      <c r="P661" s="3" t="b">
        <v>0</v>
      </c>
      <c r="Q661" s="3" t="b">
        <v>0</v>
      </c>
      <c r="R661" s="3" t="s">
        <v>42</v>
      </c>
      <c r="S661" s="7" t="s">
        <v>18404</v>
      </c>
      <c r="T661" s="3" t="s">
        <v>18405</v>
      </c>
    </row>
    <row r="662" spans="1:20" s="3" customFormat="1" x14ac:dyDescent="0.3">
      <c r="A662" s="3">
        <v>660</v>
      </c>
      <c r="B662" s="3" t="s">
        <v>1362</v>
      </c>
      <c r="C662" s="3" t="s">
        <v>1363</v>
      </c>
      <c r="D662" s="3">
        <v>9100</v>
      </c>
      <c r="E662" s="3">
        <v>7438</v>
      </c>
      <c r="F662" s="14">
        <f>(E662/D662)*100</f>
        <v>81.736263736263737</v>
      </c>
      <c r="G662" s="3" t="s">
        <v>14</v>
      </c>
      <c r="H662" s="3">
        <v>77</v>
      </c>
      <c r="I662" s="5">
        <f t="shared" si="10"/>
        <v>96.597402597402592</v>
      </c>
      <c r="J662" s="3" t="s">
        <v>21</v>
      </c>
      <c r="K662" s="3" t="s">
        <v>22</v>
      </c>
      <c r="L662" s="3">
        <v>1440133200</v>
      </c>
      <c r="M662" s="3">
        <v>1440910800</v>
      </c>
      <c r="N662" s="11">
        <f xml:space="preserve"> (((L662/60)/60)/24)+DATE(1970,1,1)</f>
        <v>42237.208333333328</v>
      </c>
      <c r="O662" s="10">
        <f xml:space="preserve"> (((M662/60)/60)/24)+DATE(1970,1,1)</f>
        <v>42246.208333333328</v>
      </c>
      <c r="P662" s="3" t="b">
        <v>1</v>
      </c>
      <c r="Q662" s="3" t="b">
        <v>0</v>
      </c>
      <c r="R662" s="3" t="s">
        <v>33</v>
      </c>
      <c r="S662" s="7" t="s">
        <v>18402</v>
      </c>
      <c r="T662" s="3" t="s">
        <v>18403</v>
      </c>
    </row>
    <row r="663" spans="1:20" s="3" customFormat="1" x14ac:dyDescent="0.3">
      <c r="A663" s="3">
        <v>661</v>
      </c>
      <c r="B663" s="3" t="s">
        <v>1364</v>
      </c>
      <c r="C663" s="3" t="s">
        <v>1365</v>
      </c>
      <c r="D663" s="3">
        <v>106800</v>
      </c>
      <c r="E663" s="3">
        <v>57872</v>
      </c>
      <c r="F663" s="14">
        <f>(E663/D663)*100</f>
        <v>54.187265917603</v>
      </c>
      <c r="G663" s="3" t="s">
        <v>14</v>
      </c>
      <c r="H663" s="3">
        <v>752</v>
      </c>
      <c r="I663" s="5">
        <f t="shared" si="10"/>
        <v>76.957446808510639</v>
      </c>
      <c r="J663" s="3" t="s">
        <v>36</v>
      </c>
      <c r="K663" s="3" t="s">
        <v>37</v>
      </c>
      <c r="L663" s="3">
        <v>1332910800</v>
      </c>
      <c r="M663" s="3">
        <v>1335502800</v>
      </c>
      <c r="N663" s="11">
        <f xml:space="preserve"> (((L663/60)/60)/24)+DATE(1970,1,1)</f>
        <v>40996.208333333336</v>
      </c>
      <c r="O663" s="10">
        <f xml:space="preserve"> (((M663/60)/60)/24)+DATE(1970,1,1)</f>
        <v>41026.208333333336</v>
      </c>
      <c r="P663" s="3" t="b">
        <v>0</v>
      </c>
      <c r="Q663" s="3" t="b">
        <v>0</v>
      </c>
      <c r="R663" s="3" t="s">
        <v>159</v>
      </c>
      <c r="S663" s="7" t="s">
        <v>18398</v>
      </c>
      <c r="T663" s="3" t="s">
        <v>18421</v>
      </c>
    </row>
    <row r="664" spans="1:20" s="3" customFormat="1" x14ac:dyDescent="0.3">
      <c r="A664" s="3">
        <v>662</v>
      </c>
      <c r="B664" s="3" t="s">
        <v>1366</v>
      </c>
      <c r="C664" s="3" t="s">
        <v>1367</v>
      </c>
      <c r="D664" s="3">
        <v>9100</v>
      </c>
      <c r="E664" s="3">
        <v>8906</v>
      </c>
      <c r="F664" s="14">
        <f>(E664/D664)*100</f>
        <v>97.868131868131869</v>
      </c>
      <c r="G664" s="3" t="s">
        <v>14</v>
      </c>
      <c r="H664" s="3">
        <v>131</v>
      </c>
      <c r="I664" s="5">
        <f t="shared" si="10"/>
        <v>67.984732824427482</v>
      </c>
      <c r="J664" s="3" t="s">
        <v>21</v>
      </c>
      <c r="K664" s="3" t="s">
        <v>22</v>
      </c>
      <c r="L664" s="3">
        <v>1544335200</v>
      </c>
      <c r="M664" s="3">
        <v>1544680800</v>
      </c>
      <c r="N664" s="11">
        <f xml:space="preserve"> (((L664/60)/60)/24)+DATE(1970,1,1)</f>
        <v>43443.25</v>
      </c>
      <c r="O664" s="10">
        <f xml:space="preserve"> (((M664/60)/60)/24)+DATE(1970,1,1)</f>
        <v>43447.25</v>
      </c>
      <c r="P664" s="3" t="b">
        <v>0</v>
      </c>
      <c r="Q664" s="3" t="b">
        <v>0</v>
      </c>
      <c r="R664" s="3" t="s">
        <v>33</v>
      </c>
      <c r="S664" s="7" t="s">
        <v>18402</v>
      </c>
      <c r="T664" s="3" t="s">
        <v>18403</v>
      </c>
    </row>
    <row r="665" spans="1:20" s="3" customFormat="1" x14ac:dyDescent="0.3">
      <c r="A665" s="3">
        <v>663</v>
      </c>
      <c r="B665" s="3" t="s">
        <v>1368</v>
      </c>
      <c r="C665" s="3" t="s">
        <v>1369</v>
      </c>
      <c r="D665" s="3">
        <v>10000</v>
      </c>
      <c r="E665" s="3">
        <v>7724</v>
      </c>
      <c r="F665" s="14">
        <f>(E665/D665)*100</f>
        <v>77.239999999999995</v>
      </c>
      <c r="G665" s="3" t="s">
        <v>14</v>
      </c>
      <c r="H665" s="3">
        <v>87</v>
      </c>
      <c r="I665" s="5">
        <f t="shared" si="10"/>
        <v>88.781609195402297</v>
      </c>
      <c r="J665" s="3" t="s">
        <v>21</v>
      </c>
      <c r="K665" s="3" t="s">
        <v>22</v>
      </c>
      <c r="L665" s="3">
        <v>1286427600</v>
      </c>
      <c r="M665" s="3">
        <v>1288414800</v>
      </c>
      <c r="N665" s="11">
        <f xml:space="preserve"> (((L665/60)/60)/24)+DATE(1970,1,1)</f>
        <v>40458.208333333336</v>
      </c>
      <c r="O665" s="10">
        <f xml:space="preserve"> (((M665/60)/60)/24)+DATE(1970,1,1)</f>
        <v>40481.208333333336</v>
      </c>
      <c r="P665" s="3" t="b">
        <v>0</v>
      </c>
      <c r="Q665" s="3" t="b">
        <v>0</v>
      </c>
      <c r="R665" s="3" t="s">
        <v>33</v>
      </c>
      <c r="S665" s="7" t="s">
        <v>18402</v>
      </c>
      <c r="T665" s="3" t="s">
        <v>18403</v>
      </c>
    </row>
    <row r="666" spans="1:20" s="3" customFormat="1" x14ac:dyDescent="0.3">
      <c r="A666" s="3">
        <v>664</v>
      </c>
      <c r="B666" s="3" t="s">
        <v>708</v>
      </c>
      <c r="C666" s="3" t="s">
        <v>1370</v>
      </c>
      <c r="D666" s="3">
        <v>79400</v>
      </c>
      <c r="E666" s="3">
        <v>26571</v>
      </c>
      <c r="F666" s="14">
        <f>(E666/D666)*100</f>
        <v>33.464735516372798</v>
      </c>
      <c r="G666" s="3" t="s">
        <v>14</v>
      </c>
      <c r="H666" s="3">
        <v>1063</v>
      </c>
      <c r="I666" s="5">
        <f t="shared" si="10"/>
        <v>24.99623706491063</v>
      </c>
      <c r="J666" s="3" t="s">
        <v>21</v>
      </c>
      <c r="K666" s="3" t="s">
        <v>22</v>
      </c>
      <c r="L666" s="3">
        <v>1329717600</v>
      </c>
      <c r="M666" s="3">
        <v>1330581600</v>
      </c>
      <c r="N666" s="11">
        <f xml:space="preserve"> (((L666/60)/60)/24)+DATE(1970,1,1)</f>
        <v>40959.25</v>
      </c>
      <c r="O666" s="10">
        <f xml:space="preserve"> (((M666/60)/60)/24)+DATE(1970,1,1)</f>
        <v>40969.25</v>
      </c>
      <c r="P666" s="3" t="b">
        <v>0</v>
      </c>
      <c r="Q666" s="3" t="b">
        <v>0</v>
      </c>
      <c r="R666" s="3" t="s">
        <v>159</v>
      </c>
      <c r="S666" s="7" t="s">
        <v>18398</v>
      </c>
      <c r="T666" s="3" t="s">
        <v>18421</v>
      </c>
    </row>
    <row r="667" spans="1:20" s="3" customFormat="1" x14ac:dyDescent="0.3">
      <c r="A667" s="3">
        <v>665</v>
      </c>
      <c r="B667" s="3" t="s">
        <v>1371</v>
      </c>
      <c r="C667" s="3" t="s">
        <v>1372</v>
      </c>
      <c r="D667" s="3">
        <v>5100</v>
      </c>
      <c r="E667" s="3">
        <v>12219</v>
      </c>
      <c r="F667" s="14">
        <f>(E667/D667)*100</f>
        <v>239.58823529411765</v>
      </c>
      <c r="G667" s="3" t="s">
        <v>20</v>
      </c>
      <c r="H667" s="3">
        <v>272</v>
      </c>
      <c r="I667" s="5">
        <f t="shared" si="10"/>
        <v>44.922794117647058</v>
      </c>
      <c r="J667" s="3" t="s">
        <v>21</v>
      </c>
      <c r="K667" s="3" t="s">
        <v>22</v>
      </c>
      <c r="L667" s="3">
        <v>1310187600</v>
      </c>
      <c r="M667" s="3">
        <v>1311397200</v>
      </c>
      <c r="N667" s="11">
        <f xml:space="preserve"> (((L667/60)/60)/24)+DATE(1970,1,1)</f>
        <v>40733.208333333336</v>
      </c>
      <c r="O667" s="10">
        <f xml:space="preserve"> (((M667/60)/60)/24)+DATE(1970,1,1)</f>
        <v>40747.208333333336</v>
      </c>
      <c r="P667" s="3" t="b">
        <v>0</v>
      </c>
      <c r="Q667" s="3" t="b">
        <v>1</v>
      </c>
      <c r="R667" s="3" t="s">
        <v>42</v>
      </c>
      <c r="S667" s="7" t="s">
        <v>18404</v>
      </c>
      <c r="T667" s="3" t="s">
        <v>18405</v>
      </c>
    </row>
    <row r="668" spans="1:20" s="3" customFormat="1" x14ac:dyDescent="0.3">
      <c r="A668" s="3">
        <v>666</v>
      </c>
      <c r="B668" s="3" t="s">
        <v>1373</v>
      </c>
      <c r="C668" s="3" t="s">
        <v>1374</v>
      </c>
      <c r="D668" s="3">
        <v>3100</v>
      </c>
      <c r="E668" s="3">
        <v>1985</v>
      </c>
      <c r="F668" s="14">
        <f>(E668/D668)*100</f>
        <v>64.032258064516128</v>
      </c>
      <c r="G668" s="3" t="s">
        <v>74</v>
      </c>
      <c r="H668" s="3">
        <v>25</v>
      </c>
      <c r="I668" s="5">
        <f t="shared" si="10"/>
        <v>79.400000000000006</v>
      </c>
      <c r="J668" s="3" t="s">
        <v>21</v>
      </c>
      <c r="K668" s="3" t="s">
        <v>22</v>
      </c>
      <c r="L668" s="3">
        <v>1377838800</v>
      </c>
      <c r="M668" s="3">
        <v>1378357200</v>
      </c>
      <c r="N668" s="11">
        <f xml:space="preserve"> (((L668/60)/60)/24)+DATE(1970,1,1)</f>
        <v>41516.208333333336</v>
      </c>
      <c r="O668" s="10">
        <f xml:space="preserve"> (((M668/60)/60)/24)+DATE(1970,1,1)</f>
        <v>41522.208333333336</v>
      </c>
      <c r="P668" s="3" t="b">
        <v>0</v>
      </c>
      <c r="Q668" s="3" t="b">
        <v>1</v>
      </c>
      <c r="R668" s="3" t="s">
        <v>33</v>
      </c>
      <c r="S668" s="7" t="s">
        <v>18402</v>
      </c>
      <c r="T668" s="3" t="s">
        <v>18403</v>
      </c>
    </row>
    <row r="669" spans="1:20" s="3" customFormat="1" x14ac:dyDescent="0.3">
      <c r="A669" s="3">
        <v>667</v>
      </c>
      <c r="B669" s="3" t="s">
        <v>1375</v>
      </c>
      <c r="C669" s="3" t="s">
        <v>1376</v>
      </c>
      <c r="D669" s="3">
        <v>6900</v>
      </c>
      <c r="E669" s="3">
        <v>12155</v>
      </c>
      <c r="F669" s="14">
        <f>(E669/D669)*100</f>
        <v>176.15942028985506</v>
      </c>
      <c r="G669" s="3" t="s">
        <v>20</v>
      </c>
      <c r="H669" s="3">
        <v>419</v>
      </c>
      <c r="I669" s="5">
        <f t="shared" si="10"/>
        <v>29.009546539379475</v>
      </c>
      <c r="J669" s="3" t="s">
        <v>21</v>
      </c>
      <c r="K669" s="3" t="s">
        <v>22</v>
      </c>
      <c r="L669" s="3">
        <v>1410325200</v>
      </c>
      <c r="M669" s="3">
        <v>1411102800</v>
      </c>
      <c r="N669" s="11">
        <f xml:space="preserve"> (((L669/60)/60)/24)+DATE(1970,1,1)</f>
        <v>41892.208333333336</v>
      </c>
      <c r="O669" s="10">
        <f xml:space="preserve"> (((M669/60)/60)/24)+DATE(1970,1,1)</f>
        <v>41901.208333333336</v>
      </c>
      <c r="P669" s="3" t="b">
        <v>0</v>
      </c>
      <c r="Q669" s="3" t="b">
        <v>0</v>
      </c>
      <c r="R669" s="3" t="s">
        <v>1029</v>
      </c>
      <c r="S669" s="7" t="s">
        <v>18427</v>
      </c>
      <c r="T669" s="3" t="s">
        <v>18428</v>
      </c>
    </row>
    <row r="670" spans="1:20" s="3" customFormat="1" x14ac:dyDescent="0.3">
      <c r="A670" s="3">
        <v>668</v>
      </c>
      <c r="B670" s="3" t="s">
        <v>1377</v>
      </c>
      <c r="C670" s="3" t="s">
        <v>1378</v>
      </c>
      <c r="D670" s="3">
        <v>27500</v>
      </c>
      <c r="E670" s="3">
        <v>5593</v>
      </c>
      <c r="F670" s="14">
        <f>(E670/D670)*100</f>
        <v>20.33818181818182</v>
      </c>
      <c r="G670" s="3" t="s">
        <v>14</v>
      </c>
      <c r="H670" s="3">
        <v>76</v>
      </c>
      <c r="I670" s="5">
        <f t="shared" si="10"/>
        <v>73.59210526315789</v>
      </c>
      <c r="J670" s="3" t="s">
        <v>21</v>
      </c>
      <c r="K670" s="3" t="s">
        <v>22</v>
      </c>
      <c r="L670" s="3">
        <v>1343797200</v>
      </c>
      <c r="M670" s="3">
        <v>1344834000</v>
      </c>
      <c r="N670" s="11">
        <f xml:space="preserve"> (((L670/60)/60)/24)+DATE(1970,1,1)</f>
        <v>41122.208333333336</v>
      </c>
      <c r="O670" s="10">
        <f xml:space="preserve"> (((M670/60)/60)/24)+DATE(1970,1,1)</f>
        <v>41134.208333333336</v>
      </c>
      <c r="P670" s="3" t="b">
        <v>0</v>
      </c>
      <c r="Q670" s="3" t="b">
        <v>0</v>
      </c>
      <c r="R670" s="3" t="s">
        <v>33</v>
      </c>
      <c r="S670" s="7" t="s">
        <v>18402</v>
      </c>
      <c r="T670" s="3" t="s">
        <v>18403</v>
      </c>
    </row>
    <row r="671" spans="1:20" s="3" customFormat="1" x14ac:dyDescent="0.3">
      <c r="A671" s="3">
        <v>669</v>
      </c>
      <c r="B671" s="3" t="s">
        <v>1379</v>
      </c>
      <c r="C671" s="3" t="s">
        <v>1380</v>
      </c>
      <c r="D671" s="3">
        <v>48800</v>
      </c>
      <c r="E671" s="3">
        <v>175020</v>
      </c>
      <c r="F671" s="14">
        <f>(E671/D671)*100</f>
        <v>358.64754098360658</v>
      </c>
      <c r="G671" s="3" t="s">
        <v>20</v>
      </c>
      <c r="H671" s="3">
        <v>1621</v>
      </c>
      <c r="I671" s="5">
        <f t="shared" si="10"/>
        <v>107.97038864898211</v>
      </c>
      <c r="J671" s="3" t="s">
        <v>107</v>
      </c>
      <c r="K671" s="3" t="s">
        <v>108</v>
      </c>
      <c r="L671" s="3">
        <v>1498453200</v>
      </c>
      <c r="M671" s="3">
        <v>1499230800</v>
      </c>
      <c r="N671" s="11">
        <f xml:space="preserve"> (((L671/60)/60)/24)+DATE(1970,1,1)</f>
        <v>42912.208333333328</v>
      </c>
      <c r="O671" s="10">
        <f xml:space="preserve"> (((M671/60)/60)/24)+DATE(1970,1,1)</f>
        <v>42921.208333333328</v>
      </c>
      <c r="P671" s="3" t="b">
        <v>0</v>
      </c>
      <c r="Q671" s="3" t="b">
        <v>0</v>
      </c>
      <c r="R671" s="3" t="s">
        <v>33</v>
      </c>
      <c r="S671" s="7" t="s">
        <v>18402</v>
      </c>
      <c r="T671" s="3" t="s">
        <v>18403</v>
      </c>
    </row>
    <row r="672" spans="1:20" s="3" customFormat="1" x14ac:dyDescent="0.3">
      <c r="A672" s="3">
        <v>670</v>
      </c>
      <c r="B672" s="3" t="s">
        <v>1334</v>
      </c>
      <c r="C672" s="3" t="s">
        <v>1381</v>
      </c>
      <c r="D672" s="3">
        <v>16200</v>
      </c>
      <c r="E672" s="3">
        <v>75955</v>
      </c>
      <c r="F672" s="14">
        <f>(E672/D672)*100</f>
        <v>468.85802469135803</v>
      </c>
      <c r="G672" s="3" t="s">
        <v>20</v>
      </c>
      <c r="H672" s="3">
        <v>1101</v>
      </c>
      <c r="I672" s="5">
        <f t="shared" si="10"/>
        <v>68.987284287011803</v>
      </c>
      <c r="J672" s="3" t="s">
        <v>21</v>
      </c>
      <c r="K672" s="3" t="s">
        <v>22</v>
      </c>
      <c r="L672" s="3">
        <v>1456380000</v>
      </c>
      <c r="M672" s="3">
        <v>1457416800</v>
      </c>
      <c r="N672" s="11">
        <f xml:space="preserve"> (((L672/60)/60)/24)+DATE(1970,1,1)</f>
        <v>42425.25</v>
      </c>
      <c r="O672" s="10">
        <f xml:space="preserve"> (((M672/60)/60)/24)+DATE(1970,1,1)</f>
        <v>42437.25</v>
      </c>
      <c r="P672" s="3" t="b">
        <v>0</v>
      </c>
      <c r="Q672" s="3" t="b">
        <v>0</v>
      </c>
      <c r="R672" s="3" t="s">
        <v>60</v>
      </c>
      <c r="S672" s="7" t="s">
        <v>18398</v>
      </c>
      <c r="T672" s="3" t="s">
        <v>18408</v>
      </c>
    </row>
    <row r="673" spans="1:20" s="3" customFormat="1" x14ac:dyDescent="0.3">
      <c r="A673" s="3">
        <v>671</v>
      </c>
      <c r="B673" s="3" t="s">
        <v>1382</v>
      </c>
      <c r="C673" s="3" t="s">
        <v>1383</v>
      </c>
      <c r="D673" s="3">
        <v>97600</v>
      </c>
      <c r="E673" s="3">
        <v>119127</v>
      </c>
      <c r="F673" s="14">
        <f>(E673/D673)*100</f>
        <v>122.05635245901641</v>
      </c>
      <c r="G673" s="3" t="s">
        <v>20</v>
      </c>
      <c r="H673" s="3">
        <v>1073</v>
      </c>
      <c r="I673" s="5">
        <f t="shared" si="10"/>
        <v>111.02236719478098</v>
      </c>
      <c r="J673" s="3" t="s">
        <v>21</v>
      </c>
      <c r="K673" s="3" t="s">
        <v>22</v>
      </c>
      <c r="L673" s="3">
        <v>1280552400</v>
      </c>
      <c r="M673" s="3">
        <v>1280898000</v>
      </c>
      <c r="N673" s="11">
        <f xml:space="preserve"> (((L673/60)/60)/24)+DATE(1970,1,1)</f>
        <v>40390.208333333336</v>
      </c>
      <c r="O673" s="10">
        <f xml:space="preserve"> (((M673/60)/60)/24)+DATE(1970,1,1)</f>
        <v>40394.208333333336</v>
      </c>
      <c r="P673" s="3" t="b">
        <v>0</v>
      </c>
      <c r="Q673" s="3" t="b">
        <v>1</v>
      </c>
      <c r="R673" s="3" t="s">
        <v>33</v>
      </c>
      <c r="S673" s="7" t="s">
        <v>18402</v>
      </c>
      <c r="T673" s="3" t="s">
        <v>18403</v>
      </c>
    </row>
    <row r="674" spans="1:20" s="3" customFormat="1" x14ac:dyDescent="0.3">
      <c r="A674" s="3">
        <v>672</v>
      </c>
      <c r="B674" s="3" t="s">
        <v>1384</v>
      </c>
      <c r="C674" s="3" t="s">
        <v>1385</v>
      </c>
      <c r="D674" s="3">
        <v>197900</v>
      </c>
      <c r="E674" s="3">
        <v>110689</v>
      </c>
      <c r="F674" s="14">
        <f>(E674/D674)*100</f>
        <v>55.931783729156137</v>
      </c>
      <c r="G674" s="3" t="s">
        <v>14</v>
      </c>
      <c r="H674" s="3">
        <v>4428</v>
      </c>
      <c r="I674" s="5">
        <f t="shared" si="10"/>
        <v>24.997515808491418</v>
      </c>
      <c r="J674" s="3" t="s">
        <v>26</v>
      </c>
      <c r="K674" s="3" t="s">
        <v>27</v>
      </c>
      <c r="L674" s="3">
        <v>1521608400</v>
      </c>
      <c r="M674" s="3">
        <v>1522472400</v>
      </c>
      <c r="N674" s="11">
        <f xml:space="preserve"> (((L674/60)/60)/24)+DATE(1970,1,1)</f>
        <v>43180.208333333328</v>
      </c>
      <c r="O674" s="10">
        <f xml:space="preserve"> (((M674/60)/60)/24)+DATE(1970,1,1)</f>
        <v>43190.208333333328</v>
      </c>
      <c r="P674" s="3" t="b">
        <v>0</v>
      </c>
      <c r="Q674" s="3" t="b">
        <v>0</v>
      </c>
      <c r="R674" s="3" t="s">
        <v>33</v>
      </c>
      <c r="S674" s="7" t="s">
        <v>18402</v>
      </c>
      <c r="T674" s="3" t="s">
        <v>18403</v>
      </c>
    </row>
    <row r="675" spans="1:20" s="3" customFormat="1" x14ac:dyDescent="0.3">
      <c r="A675" s="3">
        <v>673</v>
      </c>
      <c r="B675" s="3" t="s">
        <v>1386</v>
      </c>
      <c r="C675" s="3" t="s">
        <v>1387</v>
      </c>
      <c r="D675" s="3">
        <v>5600</v>
      </c>
      <c r="E675" s="3">
        <v>2445</v>
      </c>
      <c r="F675" s="14">
        <f>(E675/D675)*100</f>
        <v>43.660714285714285</v>
      </c>
      <c r="G675" s="3" t="s">
        <v>14</v>
      </c>
      <c r="H675" s="3">
        <v>58</v>
      </c>
      <c r="I675" s="5">
        <f t="shared" si="10"/>
        <v>42.155172413793103</v>
      </c>
      <c r="J675" s="3" t="s">
        <v>107</v>
      </c>
      <c r="K675" s="3" t="s">
        <v>108</v>
      </c>
      <c r="L675" s="3">
        <v>1460696400</v>
      </c>
      <c r="M675" s="3">
        <v>1462510800</v>
      </c>
      <c r="N675" s="11">
        <f xml:space="preserve"> (((L675/60)/60)/24)+DATE(1970,1,1)</f>
        <v>42475.208333333328</v>
      </c>
      <c r="O675" s="10">
        <f xml:space="preserve"> (((M675/60)/60)/24)+DATE(1970,1,1)</f>
        <v>42496.208333333328</v>
      </c>
      <c r="P675" s="3" t="b">
        <v>0</v>
      </c>
      <c r="Q675" s="3" t="b">
        <v>0</v>
      </c>
      <c r="R675" s="3" t="s">
        <v>60</v>
      </c>
      <c r="S675" s="7" t="s">
        <v>18398</v>
      </c>
      <c r="T675" s="3" t="s">
        <v>18408</v>
      </c>
    </row>
    <row r="676" spans="1:20" s="3" customFormat="1" x14ac:dyDescent="0.3">
      <c r="A676" s="3">
        <v>674</v>
      </c>
      <c r="B676" s="3" t="s">
        <v>1388</v>
      </c>
      <c r="C676" s="3" t="s">
        <v>1389</v>
      </c>
      <c r="D676" s="3">
        <v>170700</v>
      </c>
      <c r="E676" s="3">
        <v>57250</v>
      </c>
      <c r="F676" s="14">
        <f>(E676/D676)*100</f>
        <v>33.53837141183363</v>
      </c>
      <c r="G676" s="3" t="s">
        <v>74</v>
      </c>
      <c r="H676" s="3">
        <v>1218</v>
      </c>
      <c r="I676" s="5">
        <f t="shared" si="10"/>
        <v>47.003284072249592</v>
      </c>
      <c r="J676" s="3" t="s">
        <v>21</v>
      </c>
      <c r="K676" s="3" t="s">
        <v>22</v>
      </c>
      <c r="L676" s="3">
        <v>1313730000</v>
      </c>
      <c r="M676" s="3">
        <v>1317790800</v>
      </c>
      <c r="N676" s="11">
        <f xml:space="preserve"> (((L676/60)/60)/24)+DATE(1970,1,1)</f>
        <v>40774.208333333336</v>
      </c>
      <c r="O676" s="10">
        <f xml:space="preserve"> (((M676/60)/60)/24)+DATE(1970,1,1)</f>
        <v>40821.208333333336</v>
      </c>
      <c r="P676" s="3" t="b">
        <v>0</v>
      </c>
      <c r="Q676" s="3" t="b">
        <v>0</v>
      </c>
      <c r="R676" s="3" t="s">
        <v>122</v>
      </c>
      <c r="S676" s="7" t="s">
        <v>18417</v>
      </c>
      <c r="T676" s="3" t="s">
        <v>18418</v>
      </c>
    </row>
    <row r="677" spans="1:20" s="3" customFormat="1" x14ac:dyDescent="0.3">
      <c r="A677" s="3">
        <v>675</v>
      </c>
      <c r="B677" s="3" t="s">
        <v>1390</v>
      </c>
      <c r="C677" s="3" t="s">
        <v>1391</v>
      </c>
      <c r="D677" s="3">
        <v>9700</v>
      </c>
      <c r="E677" s="3">
        <v>11929</v>
      </c>
      <c r="F677" s="14">
        <f>(E677/D677)*100</f>
        <v>122.97938144329896</v>
      </c>
      <c r="G677" s="3" t="s">
        <v>20</v>
      </c>
      <c r="H677" s="3">
        <v>331</v>
      </c>
      <c r="I677" s="5">
        <f t="shared" si="10"/>
        <v>36.0392749244713</v>
      </c>
      <c r="J677" s="3" t="s">
        <v>21</v>
      </c>
      <c r="K677" s="3" t="s">
        <v>22</v>
      </c>
      <c r="L677" s="3">
        <v>1568178000</v>
      </c>
      <c r="M677" s="3">
        <v>1568782800</v>
      </c>
      <c r="N677" s="11">
        <f xml:space="preserve"> (((L677/60)/60)/24)+DATE(1970,1,1)</f>
        <v>43719.208333333328</v>
      </c>
      <c r="O677" s="10">
        <f xml:space="preserve"> (((M677/60)/60)/24)+DATE(1970,1,1)</f>
        <v>43726.208333333328</v>
      </c>
      <c r="P677" s="3" t="b">
        <v>0</v>
      </c>
      <c r="Q677" s="3" t="b">
        <v>0</v>
      </c>
      <c r="R677" s="3" t="s">
        <v>1029</v>
      </c>
      <c r="S677" s="7" t="s">
        <v>18427</v>
      </c>
      <c r="T677" s="3" t="s">
        <v>18428</v>
      </c>
    </row>
    <row r="678" spans="1:20" s="3" customFormat="1" x14ac:dyDescent="0.3">
      <c r="A678" s="3">
        <v>676</v>
      </c>
      <c r="B678" s="3" t="s">
        <v>1392</v>
      </c>
      <c r="C678" s="3" t="s">
        <v>1393</v>
      </c>
      <c r="D678" s="3">
        <v>62300</v>
      </c>
      <c r="E678" s="3">
        <v>118214</v>
      </c>
      <c r="F678" s="14">
        <f>(E678/D678)*100</f>
        <v>189.74959871589084</v>
      </c>
      <c r="G678" s="3" t="s">
        <v>20</v>
      </c>
      <c r="H678" s="3">
        <v>1170</v>
      </c>
      <c r="I678" s="5">
        <f t="shared" si="10"/>
        <v>101.03760683760684</v>
      </c>
      <c r="J678" s="3" t="s">
        <v>21</v>
      </c>
      <c r="K678" s="3" t="s">
        <v>22</v>
      </c>
      <c r="L678" s="3">
        <v>1348635600</v>
      </c>
      <c r="M678" s="3">
        <v>1349413200</v>
      </c>
      <c r="N678" s="11">
        <f xml:space="preserve"> (((L678/60)/60)/24)+DATE(1970,1,1)</f>
        <v>41178.208333333336</v>
      </c>
      <c r="O678" s="10">
        <f xml:space="preserve"> (((M678/60)/60)/24)+DATE(1970,1,1)</f>
        <v>41187.208333333336</v>
      </c>
      <c r="P678" s="3" t="b">
        <v>0</v>
      </c>
      <c r="Q678" s="3" t="b">
        <v>0</v>
      </c>
      <c r="R678" s="3" t="s">
        <v>122</v>
      </c>
      <c r="S678" s="7" t="s">
        <v>18417</v>
      </c>
      <c r="T678" s="3" t="s">
        <v>18418</v>
      </c>
    </row>
    <row r="679" spans="1:20" s="3" customFormat="1" x14ac:dyDescent="0.3">
      <c r="A679" s="3">
        <v>677</v>
      </c>
      <c r="B679" s="3" t="s">
        <v>1394</v>
      </c>
      <c r="C679" s="3" t="s">
        <v>1395</v>
      </c>
      <c r="D679" s="3">
        <v>5300</v>
      </c>
      <c r="E679" s="3">
        <v>4432</v>
      </c>
      <c r="F679" s="14">
        <f>(E679/D679)*100</f>
        <v>83.622641509433961</v>
      </c>
      <c r="G679" s="3" t="s">
        <v>14</v>
      </c>
      <c r="H679" s="3">
        <v>111</v>
      </c>
      <c r="I679" s="5">
        <f t="shared" si="10"/>
        <v>39.927927927927925</v>
      </c>
      <c r="J679" s="3" t="s">
        <v>21</v>
      </c>
      <c r="K679" s="3" t="s">
        <v>22</v>
      </c>
      <c r="L679" s="3">
        <v>1468126800</v>
      </c>
      <c r="M679" s="3">
        <v>1472446800</v>
      </c>
      <c r="N679" s="11">
        <f xml:space="preserve"> (((L679/60)/60)/24)+DATE(1970,1,1)</f>
        <v>42561.208333333328</v>
      </c>
      <c r="O679" s="10">
        <f xml:space="preserve"> (((M679/60)/60)/24)+DATE(1970,1,1)</f>
        <v>42611.208333333328</v>
      </c>
      <c r="P679" s="3" t="b">
        <v>0</v>
      </c>
      <c r="Q679" s="3" t="b">
        <v>0</v>
      </c>
      <c r="R679" s="3" t="s">
        <v>119</v>
      </c>
      <c r="S679" s="7" t="s">
        <v>18410</v>
      </c>
      <c r="T679" s="3" t="s">
        <v>18416</v>
      </c>
    </row>
    <row r="680" spans="1:20" s="3" customFormat="1" x14ac:dyDescent="0.3">
      <c r="A680" s="3">
        <v>678</v>
      </c>
      <c r="B680" s="3" t="s">
        <v>1396</v>
      </c>
      <c r="C680" s="3" t="s">
        <v>1397</v>
      </c>
      <c r="D680" s="3">
        <v>99500</v>
      </c>
      <c r="E680" s="3">
        <v>17879</v>
      </c>
      <c r="F680" s="14">
        <f>(E680/D680)*100</f>
        <v>17.968844221105527</v>
      </c>
      <c r="G680" s="3" t="s">
        <v>74</v>
      </c>
      <c r="H680" s="3">
        <v>215</v>
      </c>
      <c r="I680" s="5">
        <f t="shared" si="10"/>
        <v>83.158139534883716</v>
      </c>
      <c r="J680" s="3" t="s">
        <v>21</v>
      </c>
      <c r="K680" s="3" t="s">
        <v>22</v>
      </c>
      <c r="L680" s="3">
        <v>1547877600</v>
      </c>
      <c r="M680" s="3">
        <v>1548050400</v>
      </c>
      <c r="N680" s="11">
        <f xml:space="preserve"> (((L680/60)/60)/24)+DATE(1970,1,1)</f>
        <v>43484.25</v>
      </c>
      <c r="O680" s="10">
        <f xml:space="preserve"> (((M680/60)/60)/24)+DATE(1970,1,1)</f>
        <v>43486.25</v>
      </c>
      <c r="P680" s="3" t="b">
        <v>0</v>
      </c>
      <c r="Q680" s="3" t="b">
        <v>0</v>
      </c>
      <c r="R680" s="3" t="s">
        <v>53</v>
      </c>
      <c r="S680" s="7" t="s">
        <v>18404</v>
      </c>
      <c r="T680" s="3" t="s">
        <v>18407</v>
      </c>
    </row>
    <row r="681" spans="1:20" s="3" customFormat="1" x14ac:dyDescent="0.3">
      <c r="A681" s="3">
        <v>679</v>
      </c>
      <c r="B681" s="3" t="s">
        <v>668</v>
      </c>
      <c r="C681" s="3" t="s">
        <v>1398</v>
      </c>
      <c r="D681" s="3">
        <v>1400</v>
      </c>
      <c r="E681" s="3">
        <v>14511</v>
      </c>
      <c r="F681" s="14">
        <f>(E681/D681)*100</f>
        <v>1036.5</v>
      </c>
      <c r="G681" s="3" t="s">
        <v>20</v>
      </c>
      <c r="H681" s="3">
        <v>363</v>
      </c>
      <c r="I681" s="5">
        <f t="shared" si="10"/>
        <v>39.97520661157025</v>
      </c>
      <c r="J681" s="3" t="s">
        <v>21</v>
      </c>
      <c r="K681" s="3" t="s">
        <v>22</v>
      </c>
      <c r="L681" s="3">
        <v>1571374800</v>
      </c>
      <c r="M681" s="3">
        <v>1571806800</v>
      </c>
      <c r="N681" s="11">
        <f xml:space="preserve"> (((L681/60)/60)/24)+DATE(1970,1,1)</f>
        <v>43756.208333333328</v>
      </c>
      <c r="O681" s="10">
        <f xml:space="preserve"> (((M681/60)/60)/24)+DATE(1970,1,1)</f>
        <v>43761.208333333328</v>
      </c>
      <c r="P681" s="3" t="b">
        <v>0</v>
      </c>
      <c r="Q681" s="3" t="b">
        <v>1</v>
      </c>
      <c r="R681" s="3" t="s">
        <v>17</v>
      </c>
      <c r="S681" s="7" t="s">
        <v>18396</v>
      </c>
      <c r="T681" s="3" t="s">
        <v>18397</v>
      </c>
    </row>
    <row r="682" spans="1:20" s="3" customFormat="1" x14ac:dyDescent="0.3">
      <c r="A682" s="3">
        <v>680</v>
      </c>
      <c r="B682" s="3" t="s">
        <v>1399</v>
      </c>
      <c r="C682" s="3" t="s">
        <v>1400</v>
      </c>
      <c r="D682" s="3">
        <v>145600</v>
      </c>
      <c r="E682" s="3">
        <v>141822</v>
      </c>
      <c r="F682" s="14">
        <f>(E682/D682)*100</f>
        <v>97.405219780219781</v>
      </c>
      <c r="G682" s="3" t="s">
        <v>14</v>
      </c>
      <c r="H682" s="3">
        <v>2955</v>
      </c>
      <c r="I682" s="5">
        <f t="shared" si="10"/>
        <v>47.993908629441627</v>
      </c>
      <c r="J682" s="3" t="s">
        <v>21</v>
      </c>
      <c r="K682" s="3" t="s">
        <v>22</v>
      </c>
      <c r="L682" s="3">
        <v>1576303200</v>
      </c>
      <c r="M682" s="3">
        <v>1576476000</v>
      </c>
      <c r="N682" s="11">
        <f xml:space="preserve"> (((L682/60)/60)/24)+DATE(1970,1,1)</f>
        <v>43813.25</v>
      </c>
      <c r="O682" s="10">
        <f xml:space="preserve"> (((M682/60)/60)/24)+DATE(1970,1,1)</f>
        <v>43815.25</v>
      </c>
      <c r="P682" s="3" t="b">
        <v>0</v>
      </c>
      <c r="Q682" s="3" t="b">
        <v>1</v>
      </c>
      <c r="R682" s="3" t="s">
        <v>292</v>
      </c>
      <c r="S682" s="7" t="s">
        <v>18413</v>
      </c>
      <c r="T682" s="3" t="s">
        <v>18424</v>
      </c>
    </row>
    <row r="683" spans="1:20" s="3" customFormat="1" x14ac:dyDescent="0.3">
      <c r="A683" s="3">
        <v>681</v>
      </c>
      <c r="B683" s="3" t="s">
        <v>1401</v>
      </c>
      <c r="C683" s="3" t="s">
        <v>1402</v>
      </c>
      <c r="D683" s="3">
        <v>184100</v>
      </c>
      <c r="E683" s="3">
        <v>159037</v>
      </c>
      <c r="F683" s="14">
        <f>(E683/D683)*100</f>
        <v>86.386203150461711</v>
      </c>
      <c r="G683" s="3" t="s">
        <v>14</v>
      </c>
      <c r="H683" s="3">
        <v>1657</v>
      </c>
      <c r="I683" s="5">
        <f t="shared" si="10"/>
        <v>95.978877489438744</v>
      </c>
      <c r="J683" s="3" t="s">
        <v>21</v>
      </c>
      <c r="K683" s="3" t="s">
        <v>22</v>
      </c>
      <c r="L683" s="3">
        <v>1324447200</v>
      </c>
      <c r="M683" s="3">
        <v>1324965600</v>
      </c>
      <c r="N683" s="11">
        <f xml:space="preserve"> (((L683/60)/60)/24)+DATE(1970,1,1)</f>
        <v>40898.25</v>
      </c>
      <c r="O683" s="10">
        <f xml:space="preserve"> (((M683/60)/60)/24)+DATE(1970,1,1)</f>
        <v>40904.25</v>
      </c>
      <c r="P683" s="3" t="b">
        <v>0</v>
      </c>
      <c r="Q683" s="3" t="b">
        <v>0</v>
      </c>
      <c r="R683" s="3" t="s">
        <v>33</v>
      </c>
      <c r="S683" s="7" t="s">
        <v>18402</v>
      </c>
      <c r="T683" s="3" t="s">
        <v>18403</v>
      </c>
    </row>
    <row r="684" spans="1:20" s="3" customFormat="1" x14ac:dyDescent="0.3">
      <c r="A684" s="3">
        <v>682</v>
      </c>
      <c r="B684" s="3" t="s">
        <v>1403</v>
      </c>
      <c r="C684" s="3" t="s">
        <v>1404</v>
      </c>
      <c r="D684" s="3">
        <v>5400</v>
      </c>
      <c r="E684" s="3">
        <v>8109</v>
      </c>
      <c r="F684" s="14">
        <f>(E684/D684)*100</f>
        <v>150.16666666666666</v>
      </c>
      <c r="G684" s="3" t="s">
        <v>20</v>
      </c>
      <c r="H684" s="3">
        <v>103</v>
      </c>
      <c r="I684" s="5">
        <f t="shared" si="10"/>
        <v>78.728155339805824</v>
      </c>
      <c r="J684" s="3" t="s">
        <v>21</v>
      </c>
      <c r="K684" s="3" t="s">
        <v>22</v>
      </c>
      <c r="L684" s="3">
        <v>1386741600</v>
      </c>
      <c r="M684" s="3">
        <v>1387519200</v>
      </c>
      <c r="N684" s="11">
        <f xml:space="preserve"> (((L684/60)/60)/24)+DATE(1970,1,1)</f>
        <v>41619.25</v>
      </c>
      <c r="O684" s="10">
        <f xml:space="preserve"> (((M684/60)/60)/24)+DATE(1970,1,1)</f>
        <v>41628.25</v>
      </c>
      <c r="P684" s="3" t="b">
        <v>0</v>
      </c>
      <c r="Q684" s="3" t="b">
        <v>0</v>
      </c>
      <c r="R684" s="3" t="s">
        <v>33</v>
      </c>
      <c r="S684" s="7" t="s">
        <v>18402</v>
      </c>
      <c r="T684" s="3" t="s">
        <v>18403</v>
      </c>
    </row>
    <row r="685" spans="1:20" s="3" customFormat="1" x14ac:dyDescent="0.3">
      <c r="A685" s="3">
        <v>683</v>
      </c>
      <c r="B685" s="3" t="s">
        <v>1405</v>
      </c>
      <c r="C685" s="3" t="s">
        <v>1406</v>
      </c>
      <c r="D685" s="3">
        <v>2300</v>
      </c>
      <c r="E685" s="3">
        <v>8244</v>
      </c>
      <c r="F685" s="14">
        <f>(E685/D685)*100</f>
        <v>358.43478260869563</v>
      </c>
      <c r="G685" s="3" t="s">
        <v>20</v>
      </c>
      <c r="H685" s="3">
        <v>147</v>
      </c>
      <c r="I685" s="5">
        <f t="shared" si="10"/>
        <v>56.081632653061227</v>
      </c>
      <c r="J685" s="3" t="s">
        <v>21</v>
      </c>
      <c r="K685" s="3" t="s">
        <v>22</v>
      </c>
      <c r="L685" s="3">
        <v>1537074000</v>
      </c>
      <c r="M685" s="3">
        <v>1537246800</v>
      </c>
      <c r="N685" s="11">
        <f xml:space="preserve"> (((L685/60)/60)/24)+DATE(1970,1,1)</f>
        <v>43359.208333333328</v>
      </c>
      <c r="O685" s="10">
        <f xml:space="preserve"> (((M685/60)/60)/24)+DATE(1970,1,1)</f>
        <v>43361.208333333328</v>
      </c>
      <c r="P685" s="3" t="b">
        <v>0</v>
      </c>
      <c r="Q685" s="3" t="b">
        <v>0</v>
      </c>
      <c r="R685" s="3" t="s">
        <v>33</v>
      </c>
      <c r="S685" s="7" t="s">
        <v>18402</v>
      </c>
      <c r="T685" s="3" t="s">
        <v>18403</v>
      </c>
    </row>
    <row r="686" spans="1:20" s="3" customFormat="1" x14ac:dyDescent="0.3">
      <c r="A686" s="3">
        <v>684</v>
      </c>
      <c r="B686" s="3" t="s">
        <v>1407</v>
      </c>
      <c r="C686" s="3" t="s">
        <v>1408</v>
      </c>
      <c r="D686" s="3">
        <v>1400</v>
      </c>
      <c r="E686" s="3">
        <v>7600</v>
      </c>
      <c r="F686" s="14">
        <f>(E686/D686)*100</f>
        <v>542.85714285714289</v>
      </c>
      <c r="G686" s="3" t="s">
        <v>20</v>
      </c>
      <c r="H686" s="3">
        <v>110</v>
      </c>
      <c r="I686" s="5">
        <f t="shared" si="10"/>
        <v>69.090909090909093</v>
      </c>
      <c r="J686" s="3" t="s">
        <v>15</v>
      </c>
      <c r="K686" s="3" t="s">
        <v>16</v>
      </c>
      <c r="L686" s="3">
        <v>1277787600</v>
      </c>
      <c r="M686" s="3">
        <v>1279515600</v>
      </c>
      <c r="N686" s="11">
        <f xml:space="preserve"> (((L686/60)/60)/24)+DATE(1970,1,1)</f>
        <v>40358.208333333336</v>
      </c>
      <c r="O686" s="10">
        <f xml:space="preserve"> (((M686/60)/60)/24)+DATE(1970,1,1)</f>
        <v>40378.208333333336</v>
      </c>
      <c r="P686" s="3" t="b">
        <v>0</v>
      </c>
      <c r="Q686" s="3" t="b">
        <v>0</v>
      </c>
      <c r="R686" s="3" t="s">
        <v>68</v>
      </c>
      <c r="S686" s="7" t="s">
        <v>18410</v>
      </c>
      <c r="T686" s="3" t="s">
        <v>18411</v>
      </c>
    </row>
    <row r="687" spans="1:20" s="3" customFormat="1" x14ac:dyDescent="0.3">
      <c r="A687" s="3">
        <v>685</v>
      </c>
      <c r="B687" s="3" t="s">
        <v>1409</v>
      </c>
      <c r="C687" s="3" t="s">
        <v>1410</v>
      </c>
      <c r="D687" s="3">
        <v>140000</v>
      </c>
      <c r="E687" s="3">
        <v>94501</v>
      </c>
      <c r="F687" s="14">
        <f>(E687/D687)*100</f>
        <v>67.500714285714281</v>
      </c>
      <c r="G687" s="3" t="s">
        <v>14</v>
      </c>
      <c r="H687" s="3">
        <v>926</v>
      </c>
      <c r="I687" s="5">
        <f t="shared" si="10"/>
        <v>102.05291576673866</v>
      </c>
      <c r="J687" s="3" t="s">
        <v>15</v>
      </c>
      <c r="K687" s="3" t="s">
        <v>16</v>
      </c>
      <c r="L687" s="3">
        <v>1440306000</v>
      </c>
      <c r="M687" s="3">
        <v>1442379600</v>
      </c>
      <c r="N687" s="11">
        <f xml:space="preserve"> (((L687/60)/60)/24)+DATE(1970,1,1)</f>
        <v>42239.208333333328</v>
      </c>
      <c r="O687" s="10">
        <f xml:space="preserve"> (((M687/60)/60)/24)+DATE(1970,1,1)</f>
        <v>42263.208333333328</v>
      </c>
      <c r="P687" s="3" t="b">
        <v>0</v>
      </c>
      <c r="Q687" s="3" t="b">
        <v>0</v>
      </c>
      <c r="R687" s="3" t="s">
        <v>33</v>
      </c>
      <c r="S687" s="7" t="s">
        <v>18402</v>
      </c>
      <c r="T687" s="3" t="s">
        <v>18403</v>
      </c>
    </row>
    <row r="688" spans="1:20" s="3" customFormat="1" x14ac:dyDescent="0.3">
      <c r="A688" s="3">
        <v>686</v>
      </c>
      <c r="B688" s="3" t="s">
        <v>1411</v>
      </c>
      <c r="C688" s="3" t="s">
        <v>1412</v>
      </c>
      <c r="D688" s="3">
        <v>7500</v>
      </c>
      <c r="E688" s="3">
        <v>14381</v>
      </c>
      <c r="F688" s="14">
        <f>(E688/D688)*100</f>
        <v>191.74666666666667</v>
      </c>
      <c r="G688" s="3" t="s">
        <v>20</v>
      </c>
      <c r="H688" s="3">
        <v>134</v>
      </c>
      <c r="I688" s="5">
        <f t="shared" si="10"/>
        <v>107.32089552238806</v>
      </c>
      <c r="J688" s="3" t="s">
        <v>21</v>
      </c>
      <c r="K688" s="3" t="s">
        <v>22</v>
      </c>
      <c r="L688" s="3">
        <v>1522126800</v>
      </c>
      <c r="M688" s="3">
        <v>1523077200</v>
      </c>
      <c r="N688" s="11">
        <f xml:space="preserve"> (((L688/60)/60)/24)+DATE(1970,1,1)</f>
        <v>43186.208333333328</v>
      </c>
      <c r="O688" s="10">
        <f xml:space="preserve"> (((M688/60)/60)/24)+DATE(1970,1,1)</f>
        <v>43197.208333333328</v>
      </c>
      <c r="P688" s="3" t="b">
        <v>0</v>
      </c>
      <c r="Q688" s="3" t="b">
        <v>0</v>
      </c>
      <c r="R688" s="3" t="s">
        <v>65</v>
      </c>
      <c r="S688" s="7" t="s">
        <v>18400</v>
      </c>
      <c r="T688" s="3" t="s">
        <v>18409</v>
      </c>
    </row>
    <row r="689" spans="1:20" s="3" customFormat="1" x14ac:dyDescent="0.3">
      <c r="A689" s="3">
        <v>687</v>
      </c>
      <c r="B689" s="3" t="s">
        <v>1413</v>
      </c>
      <c r="C689" s="3" t="s">
        <v>1414</v>
      </c>
      <c r="D689" s="3">
        <v>1500</v>
      </c>
      <c r="E689" s="3">
        <v>13980</v>
      </c>
      <c r="F689" s="14">
        <f>(E689/D689)*100</f>
        <v>932</v>
      </c>
      <c r="G689" s="3" t="s">
        <v>20</v>
      </c>
      <c r="H689" s="3">
        <v>269</v>
      </c>
      <c r="I689" s="5">
        <f t="shared" si="10"/>
        <v>51.970260223048328</v>
      </c>
      <c r="J689" s="3" t="s">
        <v>21</v>
      </c>
      <c r="K689" s="3" t="s">
        <v>22</v>
      </c>
      <c r="L689" s="3">
        <v>1489298400</v>
      </c>
      <c r="M689" s="3">
        <v>1489554000</v>
      </c>
      <c r="N689" s="11">
        <f xml:space="preserve"> (((L689/60)/60)/24)+DATE(1970,1,1)</f>
        <v>42806.25</v>
      </c>
      <c r="O689" s="10">
        <f xml:space="preserve"> (((M689/60)/60)/24)+DATE(1970,1,1)</f>
        <v>42809.208333333328</v>
      </c>
      <c r="P689" s="3" t="b">
        <v>0</v>
      </c>
      <c r="Q689" s="3" t="b">
        <v>0</v>
      </c>
      <c r="R689" s="3" t="s">
        <v>33</v>
      </c>
      <c r="S689" s="7" t="s">
        <v>18402</v>
      </c>
      <c r="T689" s="3" t="s">
        <v>18403</v>
      </c>
    </row>
    <row r="690" spans="1:20" s="3" customFormat="1" x14ac:dyDescent="0.3">
      <c r="A690" s="3">
        <v>688</v>
      </c>
      <c r="B690" s="3" t="s">
        <v>1415</v>
      </c>
      <c r="C690" s="3" t="s">
        <v>1416</v>
      </c>
      <c r="D690" s="3">
        <v>2900</v>
      </c>
      <c r="E690" s="3">
        <v>12449</v>
      </c>
      <c r="F690" s="14">
        <f>(E690/D690)*100</f>
        <v>429.27586206896552</v>
      </c>
      <c r="G690" s="3" t="s">
        <v>20</v>
      </c>
      <c r="H690" s="3">
        <v>175</v>
      </c>
      <c r="I690" s="5">
        <f t="shared" si="10"/>
        <v>71.137142857142862</v>
      </c>
      <c r="J690" s="3" t="s">
        <v>21</v>
      </c>
      <c r="K690" s="3" t="s">
        <v>22</v>
      </c>
      <c r="L690" s="3">
        <v>1547100000</v>
      </c>
      <c r="M690" s="3">
        <v>1548482400</v>
      </c>
      <c r="N690" s="11">
        <f xml:space="preserve"> (((L690/60)/60)/24)+DATE(1970,1,1)</f>
        <v>43475.25</v>
      </c>
      <c r="O690" s="10">
        <f xml:space="preserve"> (((M690/60)/60)/24)+DATE(1970,1,1)</f>
        <v>43491.25</v>
      </c>
      <c r="P690" s="3" t="b">
        <v>0</v>
      </c>
      <c r="Q690" s="3" t="b">
        <v>1</v>
      </c>
      <c r="R690" s="3" t="s">
        <v>269</v>
      </c>
      <c r="S690" s="7" t="s">
        <v>18404</v>
      </c>
      <c r="T690" s="3" t="s">
        <v>18423</v>
      </c>
    </row>
    <row r="691" spans="1:20" s="3" customFormat="1" x14ac:dyDescent="0.3">
      <c r="A691" s="3">
        <v>689</v>
      </c>
      <c r="B691" s="3" t="s">
        <v>1417</v>
      </c>
      <c r="C691" s="3" t="s">
        <v>1418</v>
      </c>
      <c r="D691" s="3">
        <v>7300</v>
      </c>
      <c r="E691" s="3">
        <v>7348</v>
      </c>
      <c r="F691" s="14">
        <f>(E691/D691)*100</f>
        <v>100.65753424657535</v>
      </c>
      <c r="G691" s="3" t="s">
        <v>20</v>
      </c>
      <c r="H691" s="3">
        <v>69</v>
      </c>
      <c r="I691" s="5">
        <f t="shared" si="10"/>
        <v>106.49275362318841</v>
      </c>
      <c r="J691" s="3" t="s">
        <v>21</v>
      </c>
      <c r="K691" s="3" t="s">
        <v>22</v>
      </c>
      <c r="L691" s="3">
        <v>1383022800</v>
      </c>
      <c r="M691" s="3">
        <v>1384063200</v>
      </c>
      <c r="N691" s="11">
        <f xml:space="preserve"> (((L691/60)/60)/24)+DATE(1970,1,1)</f>
        <v>41576.208333333336</v>
      </c>
      <c r="O691" s="10">
        <f xml:space="preserve"> (((M691/60)/60)/24)+DATE(1970,1,1)</f>
        <v>41588.25</v>
      </c>
      <c r="P691" s="3" t="b">
        <v>0</v>
      </c>
      <c r="Q691" s="3" t="b">
        <v>0</v>
      </c>
      <c r="R691" s="3" t="s">
        <v>28</v>
      </c>
      <c r="S691" s="7" t="s">
        <v>18400</v>
      </c>
      <c r="T691" s="3" t="s">
        <v>18401</v>
      </c>
    </row>
    <row r="692" spans="1:20" s="3" customFormat="1" x14ac:dyDescent="0.3">
      <c r="A692" s="3">
        <v>690</v>
      </c>
      <c r="B692" s="3" t="s">
        <v>1419</v>
      </c>
      <c r="C692" s="3" t="s">
        <v>1420</v>
      </c>
      <c r="D692" s="3">
        <v>3600</v>
      </c>
      <c r="E692" s="3">
        <v>8158</v>
      </c>
      <c r="F692" s="14">
        <f>(E692/D692)*100</f>
        <v>226.61111111111109</v>
      </c>
      <c r="G692" s="3" t="s">
        <v>20</v>
      </c>
      <c r="H692" s="3">
        <v>190</v>
      </c>
      <c r="I692" s="5">
        <f t="shared" si="10"/>
        <v>42.93684210526316</v>
      </c>
      <c r="J692" s="3" t="s">
        <v>21</v>
      </c>
      <c r="K692" s="3" t="s">
        <v>22</v>
      </c>
      <c r="L692" s="3">
        <v>1322373600</v>
      </c>
      <c r="M692" s="3">
        <v>1322892000</v>
      </c>
      <c r="N692" s="11">
        <f xml:space="preserve"> (((L692/60)/60)/24)+DATE(1970,1,1)</f>
        <v>40874.25</v>
      </c>
      <c r="O692" s="10">
        <f xml:space="preserve"> (((M692/60)/60)/24)+DATE(1970,1,1)</f>
        <v>40880.25</v>
      </c>
      <c r="P692" s="3" t="b">
        <v>0</v>
      </c>
      <c r="Q692" s="3" t="b">
        <v>1</v>
      </c>
      <c r="R692" s="3" t="s">
        <v>42</v>
      </c>
      <c r="S692" s="7" t="s">
        <v>18404</v>
      </c>
      <c r="T692" s="3" t="s">
        <v>18405</v>
      </c>
    </row>
    <row r="693" spans="1:20" s="3" customFormat="1" x14ac:dyDescent="0.3">
      <c r="A693" s="3">
        <v>691</v>
      </c>
      <c r="B693" s="3" t="s">
        <v>1421</v>
      </c>
      <c r="C693" s="3" t="s">
        <v>1422</v>
      </c>
      <c r="D693" s="3">
        <v>5000</v>
      </c>
      <c r="E693" s="3">
        <v>7119</v>
      </c>
      <c r="F693" s="14">
        <f>(E693/D693)*100</f>
        <v>142.38</v>
      </c>
      <c r="G693" s="3" t="s">
        <v>20</v>
      </c>
      <c r="H693" s="3">
        <v>237</v>
      </c>
      <c r="I693" s="5">
        <f t="shared" si="10"/>
        <v>30.037974683544302</v>
      </c>
      <c r="J693" s="3" t="s">
        <v>21</v>
      </c>
      <c r="K693" s="3" t="s">
        <v>22</v>
      </c>
      <c r="L693" s="3">
        <v>1349240400</v>
      </c>
      <c r="M693" s="3">
        <v>1350709200</v>
      </c>
      <c r="N693" s="11">
        <f xml:space="preserve"> (((L693/60)/60)/24)+DATE(1970,1,1)</f>
        <v>41185.208333333336</v>
      </c>
      <c r="O693" s="10">
        <f xml:space="preserve"> (((M693/60)/60)/24)+DATE(1970,1,1)</f>
        <v>41202.208333333336</v>
      </c>
      <c r="P693" s="3" t="b">
        <v>1</v>
      </c>
      <c r="Q693" s="3" t="b">
        <v>1</v>
      </c>
      <c r="R693" s="3" t="s">
        <v>42</v>
      </c>
      <c r="S693" s="7" t="s">
        <v>18404</v>
      </c>
      <c r="T693" s="3" t="s">
        <v>18405</v>
      </c>
    </row>
    <row r="694" spans="1:20" s="3" customFormat="1" x14ac:dyDescent="0.3">
      <c r="A694" s="3">
        <v>692</v>
      </c>
      <c r="B694" s="3" t="s">
        <v>1423</v>
      </c>
      <c r="C694" s="3" t="s">
        <v>1424</v>
      </c>
      <c r="D694" s="3">
        <v>6000</v>
      </c>
      <c r="E694" s="3">
        <v>5438</v>
      </c>
      <c r="F694" s="14">
        <f>(E694/D694)*100</f>
        <v>90.633333333333326</v>
      </c>
      <c r="G694" s="3" t="s">
        <v>14</v>
      </c>
      <c r="H694" s="3">
        <v>77</v>
      </c>
      <c r="I694" s="5">
        <f t="shared" si="10"/>
        <v>70.623376623376629</v>
      </c>
      <c r="J694" s="3" t="s">
        <v>40</v>
      </c>
      <c r="K694" s="3" t="s">
        <v>41</v>
      </c>
      <c r="L694" s="3">
        <v>1562648400</v>
      </c>
      <c r="M694" s="3">
        <v>1564203600</v>
      </c>
      <c r="N694" s="11">
        <f xml:space="preserve"> (((L694/60)/60)/24)+DATE(1970,1,1)</f>
        <v>43655.208333333328</v>
      </c>
      <c r="O694" s="10">
        <f xml:space="preserve"> (((M694/60)/60)/24)+DATE(1970,1,1)</f>
        <v>43673.208333333328</v>
      </c>
      <c r="P694" s="3" t="b">
        <v>0</v>
      </c>
      <c r="Q694" s="3" t="b">
        <v>0</v>
      </c>
      <c r="R694" s="3" t="s">
        <v>23</v>
      </c>
      <c r="S694" s="7" t="s">
        <v>18398</v>
      </c>
      <c r="T694" s="3" t="s">
        <v>18399</v>
      </c>
    </row>
    <row r="695" spans="1:20" s="3" customFormat="1" x14ac:dyDescent="0.3">
      <c r="A695" s="3">
        <v>693</v>
      </c>
      <c r="B695" s="3" t="s">
        <v>1425</v>
      </c>
      <c r="C695" s="3" t="s">
        <v>1426</v>
      </c>
      <c r="D695" s="3">
        <v>180400</v>
      </c>
      <c r="E695" s="3">
        <v>115396</v>
      </c>
      <c r="F695" s="14">
        <f>(E695/D695)*100</f>
        <v>63.966740576496676</v>
      </c>
      <c r="G695" s="3" t="s">
        <v>14</v>
      </c>
      <c r="H695" s="3">
        <v>1748</v>
      </c>
      <c r="I695" s="5">
        <f t="shared" si="10"/>
        <v>66.016018306636155</v>
      </c>
      <c r="J695" s="3" t="s">
        <v>21</v>
      </c>
      <c r="K695" s="3" t="s">
        <v>22</v>
      </c>
      <c r="L695" s="3">
        <v>1508216400</v>
      </c>
      <c r="M695" s="3">
        <v>1509685200</v>
      </c>
      <c r="N695" s="11">
        <f xml:space="preserve"> (((L695/60)/60)/24)+DATE(1970,1,1)</f>
        <v>43025.208333333328</v>
      </c>
      <c r="O695" s="10">
        <f xml:space="preserve"> (((M695/60)/60)/24)+DATE(1970,1,1)</f>
        <v>43042.208333333328</v>
      </c>
      <c r="P695" s="3" t="b">
        <v>0</v>
      </c>
      <c r="Q695" s="3" t="b">
        <v>0</v>
      </c>
      <c r="R695" s="3" t="s">
        <v>33</v>
      </c>
      <c r="S695" s="7" t="s">
        <v>18402</v>
      </c>
      <c r="T695" s="3" t="s">
        <v>18403</v>
      </c>
    </row>
    <row r="696" spans="1:20" s="3" customFormat="1" x14ac:dyDescent="0.3">
      <c r="A696" s="3">
        <v>694</v>
      </c>
      <c r="B696" s="3" t="s">
        <v>1427</v>
      </c>
      <c r="C696" s="3" t="s">
        <v>1428</v>
      </c>
      <c r="D696" s="3">
        <v>9100</v>
      </c>
      <c r="E696" s="3">
        <v>7656</v>
      </c>
      <c r="F696" s="14">
        <f>(E696/D696)*100</f>
        <v>84.131868131868131</v>
      </c>
      <c r="G696" s="3" t="s">
        <v>14</v>
      </c>
      <c r="H696" s="3">
        <v>79</v>
      </c>
      <c r="I696" s="5">
        <f t="shared" si="10"/>
        <v>96.911392405063296</v>
      </c>
      <c r="J696" s="3" t="s">
        <v>21</v>
      </c>
      <c r="K696" s="3" t="s">
        <v>22</v>
      </c>
      <c r="L696" s="3">
        <v>1511762400</v>
      </c>
      <c r="M696" s="3">
        <v>1514959200</v>
      </c>
      <c r="N696" s="11">
        <f xml:space="preserve"> (((L696/60)/60)/24)+DATE(1970,1,1)</f>
        <v>43066.25</v>
      </c>
      <c r="O696" s="10">
        <f xml:space="preserve"> (((M696/60)/60)/24)+DATE(1970,1,1)</f>
        <v>43103.25</v>
      </c>
      <c r="P696" s="3" t="b">
        <v>0</v>
      </c>
      <c r="Q696" s="3" t="b">
        <v>0</v>
      </c>
      <c r="R696" s="3" t="s">
        <v>33</v>
      </c>
      <c r="S696" s="7" t="s">
        <v>18402</v>
      </c>
      <c r="T696" s="3" t="s">
        <v>18403</v>
      </c>
    </row>
    <row r="697" spans="1:20" s="3" customFormat="1" x14ac:dyDescent="0.3">
      <c r="A697" s="3">
        <v>695</v>
      </c>
      <c r="B697" s="3" t="s">
        <v>1429</v>
      </c>
      <c r="C697" s="3" t="s">
        <v>1430</v>
      </c>
      <c r="D697" s="3">
        <v>9200</v>
      </c>
      <c r="E697" s="3">
        <v>12322</v>
      </c>
      <c r="F697" s="14">
        <f>(E697/D697)*100</f>
        <v>133.93478260869566</v>
      </c>
      <c r="G697" s="3" t="s">
        <v>20</v>
      </c>
      <c r="H697" s="3">
        <v>196</v>
      </c>
      <c r="I697" s="5">
        <f t="shared" si="10"/>
        <v>62.867346938775512</v>
      </c>
      <c r="J697" s="3" t="s">
        <v>107</v>
      </c>
      <c r="K697" s="3" t="s">
        <v>108</v>
      </c>
      <c r="L697" s="3">
        <v>1447480800</v>
      </c>
      <c r="M697" s="3">
        <v>1448863200</v>
      </c>
      <c r="N697" s="11">
        <f xml:space="preserve"> (((L697/60)/60)/24)+DATE(1970,1,1)</f>
        <v>42322.25</v>
      </c>
      <c r="O697" s="10">
        <f xml:space="preserve"> (((M697/60)/60)/24)+DATE(1970,1,1)</f>
        <v>42338.25</v>
      </c>
      <c r="P697" s="3" t="b">
        <v>1</v>
      </c>
      <c r="Q697" s="3" t="b">
        <v>0</v>
      </c>
      <c r="R697" s="3" t="s">
        <v>23</v>
      </c>
      <c r="S697" s="7" t="s">
        <v>18398</v>
      </c>
      <c r="T697" s="3" t="s">
        <v>18399</v>
      </c>
    </row>
    <row r="698" spans="1:20" s="3" customFormat="1" x14ac:dyDescent="0.3">
      <c r="A698" s="3">
        <v>696</v>
      </c>
      <c r="B698" s="3" t="s">
        <v>1431</v>
      </c>
      <c r="C698" s="3" t="s">
        <v>1432</v>
      </c>
      <c r="D698" s="3">
        <v>164100</v>
      </c>
      <c r="E698" s="3">
        <v>96888</v>
      </c>
      <c r="F698" s="14">
        <f>(E698/D698)*100</f>
        <v>59.042047531992694</v>
      </c>
      <c r="G698" s="3" t="s">
        <v>14</v>
      </c>
      <c r="H698" s="3">
        <v>889</v>
      </c>
      <c r="I698" s="5">
        <f t="shared" si="10"/>
        <v>108.98537682789652</v>
      </c>
      <c r="J698" s="3" t="s">
        <v>21</v>
      </c>
      <c r="K698" s="3" t="s">
        <v>22</v>
      </c>
      <c r="L698" s="3">
        <v>1429506000</v>
      </c>
      <c r="M698" s="3">
        <v>1429592400</v>
      </c>
      <c r="N698" s="11">
        <f xml:space="preserve"> (((L698/60)/60)/24)+DATE(1970,1,1)</f>
        <v>42114.208333333328</v>
      </c>
      <c r="O698" s="10">
        <f xml:space="preserve"> (((M698/60)/60)/24)+DATE(1970,1,1)</f>
        <v>42115.208333333328</v>
      </c>
      <c r="P698" s="3" t="b">
        <v>0</v>
      </c>
      <c r="Q698" s="3" t="b">
        <v>1</v>
      </c>
      <c r="R698" s="3" t="s">
        <v>33</v>
      </c>
      <c r="S698" s="7" t="s">
        <v>18402</v>
      </c>
      <c r="T698" s="3" t="s">
        <v>18403</v>
      </c>
    </row>
    <row r="699" spans="1:20" s="3" customFormat="1" x14ac:dyDescent="0.3">
      <c r="A699" s="3">
        <v>697</v>
      </c>
      <c r="B699" s="3" t="s">
        <v>1433</v>
      </c>
      <c r="C699" s="3" t="s">
        <v>1434</v>
      </c>
      <c r="D699" s="3">
        <v>128900</v>
      </c>
      <c r="E699" s="3">
        <v>196960</v>
      </c>
      <c r="F699" s="14">
        <f>(E699/D699)*100</f>
        <v>152.80062063615205</v>
      </c>
      <c r="G699" s="3" t="s">
        <v>20</v>
      </c>
      <c r="H699" s="3">
        <v>7295</v>
      </c>
      <c r="I699" s="5">
        <f t="shared" si="10"/>
        <v>26.999314599040439</v>
      </c>
      <c r="J699" s="3" t="s">
        <v>21</v>
      </c>
      <c r="K699" s="3" t="s">
        <v>22</v>
      </c>
      <c r="L699" s="3">
        <v>1522472400</v>
      </c>
      <c r="M699" s="3">
        <v>1522645200</v>
      </c>
      <c r="N699" s="11">
        <f xml:space="preserve"> (((L699/60)/60)/24)+DATE(1970,1,1)</f>
        <v>43190.208333333328</v>
      </c>
      <c r="O699" s="10">
        <f xml:space="preserve"> (((M699/60)/60)/24)+DATE(1970,1,1)</f>
        <v>43192.208333333328</v>
      </c>
      <c r="P699" s="3" t="b">
        <v>0</v>
      </c>
      <c r="Q699" s="3" t="b">
        <v>0</v>
      </c>
      <c r="R699" s="3" t="s">
        <v>50</v>
      </c>
      <c r="S699" s="7" t="s">
        <v>18398</v>
      </c>
      <c r="T699" s="3" t="s">
        <v>18406</v>
      </c>
    </row>
    <row r="700" spans="1:20" s="3" customFormat="1" x14ac:dyDescent="0.3">
      <c r="A700" s="3">
        <v>698</v>
      </c>
      <c r="B700" s="3" t="s">
        <v>1435</v>
      </c>
      <c r="C700" s="3" t="s">
        <v>1436</v>
      </c>
      <c r="D700" s="3">
        <v>42100</v>
      </c>
      <c r="E700" s="3">
        <v>188057</v>
      </c>
      <c r="F700" s="14">
        <f>(E700/D700)*100</f>
        <v>446.69121140142522</v>
      </c>
      <c r="G700" s="3" t="s">
        <v>20</v>
      </c>
      <c r="H700" s="3">
        <v>2893</v>
      </c>
      <c r="I700" s="5">
        <f t="shared" si="10"/>
        <v>65.004147943311438</v>
      </c>
      <c r="J700" s="3" t="s">
        <v>15</v>
      </c>
      <c r="K700" s="3" t="s">
        <v>16</v>
      </c>
      <c r="L700" s="3">
        <v>1322114400</v>
      </c>
      <c r="M700" s="3">
        <v>1323324000</v>
      </c>
      <c r="N700" s="11">
        <f xml:space="preserve"> (((L700/60)/60)/24)+DATE(1970,1,1)</f>
        <v>40871.25</v>
      </c>
      <c r="O700" s="10">
        <f xml:space="preserve"> (((M700/60)/60)/24)+DATE(1970,1,1)</f>
        <v>40885.25</v>
      </c>
      <c r="P700" s="3" t="b">
        <v>0</v>
      </c>
      <c r="Q700" s="3" t="b">
        <v>0</v>
      </c>
      <c r="R700" s="3" t="s">
        <v>65</v>
      </c>
      <c r="S700" s="7" t="s">
        <v>18400</v>
      </c>
      <c r="T700" s="3" t="s">
        <v>18409</v>
      </c>
    </row>
    <row r="701" spans="1:20" s="3" customFormat="1" x14ac:dyDescent="0.3">
      <c r="A701" s="3">
        <v>699</v>
      </c>
      <c r="B701" s="3" t="s">
        <v>444</v>
      </c>
      <c r="C701" s="3" t="s">
        <v>1437</v>
      </c>
      <c r="D701" s="3">
        <v>7400</v>
      </c>
      <c r="E701" s="3">
        <v>6245</v>
      </c>
      <c r="F701" s="14">
        <f>(E701/D701)*100</f>
        <v>84.391891891891888</v>
      </c>
      <c r="G701" s="3" t="s">
        <v>14</v>
      </c>
      <c r="H701" s="3">
        <v>56</v>
      </c>
      <c r="I701" s="5">
        <f t="shared" si="10"/>
        <v>111.51785714285714</v>
      </c>
      <c r="J701" s="3" t="s">
        <v>21</v>
      </c>
      <c r="K701" s="3" t="s">
        <v>22</v>
      </c>
      <c r="L701" s="3">
        <v>1561438800</v>
      </c>
      <c r="M701" s="3">
        <v>1561525200</v>
      </c>
      <c r="N701" s="11">
        <f xml:space="preserve"> (((L701/60)/60)/24)+DATE(1970,1,1)</f>
        <v>43641.208333333328</v>
      </c>
      <c r="O701" s="10">
        <f xml:space="preserve"> (((M701/60)/60)/24)+DATE(1970,1,1)</f>
        <v>43642.208333333328</v>
      </c>
      <c r="P701" s="3" t="b">
        <v>0</v>
      </c>
      <c r="Q701" s="3" t="b">
        <v>0</v>
      </c>
      <c r="R701" s="3" t="s">
        <v>53</v>
      </c>
      <c r="S701" s="7" t="s">
        <v>18404</v>
      </c>
      <c r="T701" s="3" t="s">
        <v>18407</v>
      </c>
    </row>
    <row r="702" spans="1:20" s="3" customFormat="1" x14ac:dyDescent="0.3">
      <c r="A702" s="3">
        <v>700</v>
      </c>
      <c r="B702" s="3" t="s">
        <v>1438</v>
      </c>
      <c r="C702" s="3" t="s">
        <v>1439</v>
      </c>
      <c r="D702" s="3">
        <v>100</v>
      </c>
      <c r="E702" s="3">
        <v>3</v>
      </c>
      <c r="F702" s="14">
        <f>(E702/D702)*100</f>
        <v>3</v>
      </c>
      <c r="G702" s="3" t="s">
        <v>14</v>
      </c>
      <c r="H702" s="3">
        <v>1</v>
      </c>
      <c r="I702" s="5">
        <f t="shared" si="10"/>
        <v>3</v>
      </c>
      <c r="J702" s="3" t="s">
        <v>21</v>
      </c>
      <c r="K702" s="3" t="s">
        <v>22</v>
      </c>
      <c r="L702" s="3">
        <v>1264399200</v>
      </c>
      <c r="M702" s="3">
        <v>1265695200</v>
      </c>
      <c r="N702" s="11">
        <f xml:space="preserve"> (((L702/60)/60)/24)+DATE(1970,1,1)</f>
        <v>40203.25</v>
      </c>
      <c r="O702" s="10">
        <f xml:space="preserve"> (((M702/60)/60)/24)+DATE(1970,1,1)</f>
        <v>40218.25</v>
      </c>
      <c r="P702" s="3" t="b">
        <v>0</v>
      </c>
      <c r="Q702" s="3" t="b">
        <v>0</v>
      </c>
      <c r="R702" s="3" t="s">
        <v>65</v>
      </c>
      <c r="S702" s="7" t="s">
        <v>18400</v>
      </c>
      <c r="T702" s="3" t="s">
        <v>18409</v>
      </c>
    </row>
    <row r="703" spans="1:20" s="3" customFormat="1" x14ac:dyDescent="0.3">
      <c r="A703" s="3">
        <v>701</v>
      </c>
      <c r="B703" s="3" t="s">
        <v>1440</v>
      </c>
      <c r="C703" s="3" t="s">
        <v>1441</v>
      </c>
      <c r="D703" s="3">
        <v>52000</v>
      </c>
      <c r="E703" s="3">
        <v>91014</v>
      </c>
      <c r="F703" s="14">
        <f>(E703/D703)*100</f>
        <v>175.02692307692308</v>
      </c>
      <c r="G703" s="3" t="s">
        <v>20</v>
      </c>
      <c r="H703" s="3">
        <v>820</v>
      </c>
      <c r="I703" s="5">
        <f t="shared" si="10"/>
        <v>110.99268292682927</v>
      </c>
      <c r="J703" s="3" t="s">
        <v>21</v>
      </c>
      <c r="K703" s="3" t="s">
        <v>22</v>
      </c>
      <c r="L703" s="3">
        <v>1301202000</v>
      </c>
      <c r="M703" s="3">
        <v>1301806800</v>
      </c>
      <c r="N703" s="11">
        <f xml:space="preserve"> (((L703/60)/60)/24)+DATE(1970,1,1)</f>
        <v>40629.208333333336</v>
      </c>
      <c r="O703" s="10">
        <f xml:space="preserve"> (((M703/60)/60)/24)+DATE(1970,1,1)</f>
        <v>40636.208333333336</v>
      </c>
      <c r="P703" s="3" t="b">
        <v>1</v>
      </c>
      <c r="Q703" s="3" t="b">
        <v>0</v>
      </c>
      <c r="R703" s="3" t="s">
        <v>33</v>
      </c>
      <c r="S703" s="7" t="s">
        <v>18402</v>
      </c>
      <c r="T703" s="3" t="s">
        <v>18403</v>
      </c>
    </row>
    <row r="704" spans="1:20" s="3" customFormat="1" x14ac:dyDescent="0.3">
      <c r="A704" s="3">
        <v>702</v>
      </c>
      <c r="B704" s="3" t="s">
        <v>1442</v>
      </c>
      <c r="C704" s="3" t="s">
        <v>1443</v>
      </c>
      <c r="D704" s="3">
        <v>8700</v>
      </c>
      <c r="E704" s="3">
        <v>4710</v>
      </c>
      <c r="F704" s="14">
        <f>(E704/D704)*100</f>
        <v>54.137931034482754</v>
      </c>
      <c r="G704" s="3" t="s">
        <v>14</v>
      </c>
      <c r="H704" s="3">
        <v>83</v>
      </c>
      <c r="I704" s="5">
        <f t="shared" si="10"/>
        <v>56.746987951807228</v>
      </c>
      <c r="J704" s="3" t="s">
        <v>21</v>
      </c>
      <c r="K704" s="3" t="s">
        <v>22</v>
      </c>
      <c r="L704" s="3">
        <v>1374469200</v>
      </c>
      <c r="M704" s="3">
        <v>1374901200</v>
      </c>
      <c r="N704" s="11">
        <f xml:space="preserve"> (((L704/60)/60)/24)+DATE(1970,1,1)</f>
        <v>41477.208333333336</v>
      </c>
      <c r="O704" s="10">
        <f xml:space="preserve"> (((M704/60)/60)/24)+DATE(1970,1,1)</f>
        <v>41482.208333333336</v>
      </c>
      <c r="P704" s="3" t="b">
        <v>0</v>
      </c>
      <c r="Q704" s="3" t="b">
        <v>0</v>
      </c>
      <c r="R704" s="3" t="s">
        <v>65</v>
      </c>
      <c r="S704" s="7" t="s">
        <v>18400</v>
      </c>
      <c r="T704" s="3" t="s">
        <v>18409</v>
      </c>
    </row>
    <row r="705" spans="1:20" s="3" customFormat="1" x14ac:dyDescent="0.3">
      <c r="A705" s="3">
        <v>703</v>
      </c>
      <c r="B705" s="3" t="s">
        <v>1444</v>
      </c>
      <c r="C705" s="3" t="s">
        <v>1445</v>
      </c>
      <c r="D705" s="3">
        <v>63400</v>
      </c>
      <c r="E705" s="3">
        <v>197728</v>
      </c>
      <c r="F705" s="14">
        <f>(E705/D705)*100</f>
        <v>311.87381703470032</v>
      </c>
      <c r="G705" s="3" t="s">
        <v>20</v>
      </c>
      <c r="H705" s="3">
        <v>2038</v>
      </c>
      <c r="I705" s="5">
        <f t="shared" si="10"/>
        <v>97.020608439646708</v>
      </c>
      <c r="J705" s="3" t="s">
        <v>21</v>
      </c>
      <c r="K705" s="3" t="s">
        <v>22</v>
      </c>
      <c r="L705" s="3">
        <v>1334984400</v>
      </c>
      <c r="M705" s="3">
        <v>1336453200</v>
      </c>
      <c r="N705" s="11">
        <f xml:space="preserve"> (((L705/60)/60)/24)+DATE(1970,1,1)</f>
        <v>41020.208333333336</v>
      </c>
      <c r="O705" s="10">
        <f xml:space="preserve"> (((M705/60)/60)/24)+DATE(1970,1,1)</f>
        <v>41037.208333333336</v>
      </c>
      <c r="P705" s="3" t="b">
        <v>1</v>
      </c>
      <c r="Q705" s="3" t="b">
        <v>1</v>
      </c>
      <c r="R705" s="3" t="s">
        <v>206</v>
      </c>
      <c r="S705" s="7" t="s">
        <v>18410</v>
      </c>
      <c r="T705" s="3" t="s">
        <v>18422</v>
      </c>
    </row>
    <row r="706" spans="1:20" s="3" customFormat="1" x14ac:dyDescent="0.3">
      <c r="A706" s="3">
        <v>704</v>
      </c>
      <c r="B706" s="3" t="s">
        <v>1446</v>
      </c>
      <c r="C706" s="3" t="s">
        <v>1447</v>
      </c>
      <c r="D706" s="3">
        <v>8700</v>
      </c>
      <c r="E706" s="3">
        <v>10682</v>
      </c>
      <c r="F706" s="14">
        <f>(E706/D706)*100</f>
        <v>122.78160919540231</v>
      </c>
      <c r="G706" s="3" t="s">
        <v>20</v>
      </c>
      <c r="H706" s="3">
        <v>116</v>
      </c>
      <c r="I706" s="5">
        <f t="shared" si="10"/>
        <v>92.08620689655173</v>
      </c>
      <c r="J706" s="3" t="s">
        <v>21</v>
      </c>
      <c r="K706" s="3" t="s">
        <v>22</v>
      </c>
      <c r="L706" s="3">
        <v>1467608400</v>
      </c>
      <c r="M706" s="3">
        <v>1468904400</v>
      </c>
      <c r="N706" s="11">
        <f xml:space="preserve"> (((L706/60)/60)/24)+DATE(1970,1,1)</f>
        <v>42555.208333333328</v>
      </c>
      <c r="O706" s="10">
        <f xml:space="preserve"> (((M706/60)/60)/24)+DATE(1970,1,1)</f>
        <v>42570.208333333328</v>
      </c>
      <c r="P706" s="3" t="b">
        <v>0</v>
      </c>
      <c r="Q706" s="3" t="b">
        <v>0</v>
      </c>
      <c r="R706" s="3" t="s">
        <v>71</v>
      </c>
      <c r="S706" s="7" t="s">
        <v>18404</v>
      </c>
      <c r="T706" s="3" t="s">
        <v>18412</v>
      </c>
    </row>
    <row r="707" spans="1:20" s="3" customFormat="1" x14ac:dyDescent="0.3">
      <c r="A707" s="3">
        <v>705</v>
      </c>
      <c r="B707" s="3" t="s">
        <v>1448</v>
      </c>
      <c r="C707" s="3" t="s">
        <v>1449</v>
      </c>
      <c r="D707" s="3">
        <v>169700</v>
      </c>
      <c r="E707" s="3">
        <v>168048</v>
      </c>
      <c r="F707" s="14">
        <f>(E707/D707)*100</f>
        <v>99.026517383618156</v>
      </c>
      <c r="G707" s="3" t="s">
        <v>14</v>
      </c>
      <c r="H707" s="3">
        <v>2025</v>
      </c>
      <c r="I707" s="5">
        <f t="shared" ref="I707:I770" si="11">IFERROR(E707/H707,0)</f>
        <v>82.986666666666665</v>
      </c>
      <c r="J707" s="3" t="s">
        <v>40</v>
      </c>
      <c r="K707" s="3" t="s">
        <v>41</v>
      </c>
      <c r="L707" s="3">
        <v>1386741600</v>
      </c>
      <c r="M707" s="3">
        <v>1387087200</v>
      </c>
      <c r="N707" s="11">
        <f xml:space="preserve"> (((L707/60)/60)/24)+DATE(1970,1,1)</f>
        <v>41619.25</v>
      </c>
      <c r="O707" s="10">
        <f xml:space="preserve"> (((M707/60)/60)/24)+DATE(1970,1,1)</f>
        <v>41623.25</v>
      </c>
      <c r="P707" s="3" t="b">
        <v>0</v>
      </c>
      <c r="Q707" s="3" t="b">
        <v>0</v>
      </c>
      <c r="R707" s="3" t="s">
        <v>68</v>
      </c>
      <c r="S707" s="7" t="s">
        <v>18410</v>
      </c>
      <c r="T707" s="3" t="s">
        <v>18411</v>
      </c>
    </row>
    <row r="708" spans="1:20" s="3" customFormat="1" x14ac:dyDescent="0.3">
      <c r="A708" s="3">
        <v>706</v>
      </c>
      <c r="B708" s="3" t="s">
        <v>1450</v>
      </c>
      <c r="C708" s="3" t="s">
        <v>1451</v>
      </c>
      <c r="D708" s="3">
        <v>108400</v>
      </c>
      <c r="E708" s="3">
        <v>138586</v>
      </c>
      <c r="F708" s="14">
        <f>(E708/D708)*100</f>
        <v>127.84686346863469</v>
      </c>
      <c r="G708" s="3" t="s">
        <v>20</v>
      </c>
      <c r="H708" s="3">
        <v>1345</v>
      </c>
      <c r="I708" s="5">
        <f t="shared" si="11"/>
        <v>103.03791821561339</v>
      </c>
      <c r="J708" s="3" t="s">
        <v>26</v>
      </c>
      <c r="K708" s="3" t="s">
        <v>27</v>
      </c>
      <c r="L708" s="3">
        <v>1546754400</v>
      </c>
      <c r="M708" s="3">
        <v>1547445600</v>
      </c>
      <c r="N708" s="11">
        <f xml:space="preserve"> (((L708/60)/60)/24)+DATE(1970,1,1)</f>
        <v>43471.25</v>
      </c>
      <c r="O708" s="10">
        <f xml:space="preserve"> (((M708/60)/60)/24)+DATE(1970,1,1)</f>
        <v>43479.25</v>
      </c>
      <c r="P708" s="3" t="b">
        <v>0</v>
      </c>
      <c r="Q708" s="3" t="b">
        <v>1</v>
      </c>
      <c r="R708" s="3" t="s">
        <v>28</v>
      </c>
      <c r="S708" s="7" t="s">
        <v>18400</v>
      </c>
      <c r="T708" s="3" t="s">
        <v>18401</v>
      </c>
    </row>
    <row r="709" spans="1:20" s="3" customFormat="1" x14ac:dyDescent="0.3">
      <c r="A709" s="3">
        <v>707</v>
      </c>
      <c r="B709" s="3" t="s">
        <v>1452</v>
      </c>
      <c r="C709" s="3" t="s">
        <v>1453</v>
      </c>
      <c r="D709" s="3">
        <v>7300</v>
      </c>
      <c r="E709" s="3">
        <v>11579</v>
      </c>
      <c r="F709" s="14">
        <f>(E709/D709)*100</f>
        <v>158.61643835616439</v>
      </c>
      <c r="G709" s="3" t="s">
        <v>20</v>
      </c>
      <c r="H709" s="3">
        <v>168</v>
      </c>
      <c r="I709" s="5">
        <f t="shared" si="11"/>
        <v>68.922619047619051</v>
      </c>
      <c r="J709" s="3" t="s">
        <v>21</v>
      </c>
      <c r="K709" s="3" t="s">
        <v>22</v>
      </c>
      <c r="L709" s="3">
        <v>1544248800</v>
      </c>
      <c r="M709" s="3">
        <v>1547359200</v>
      </c>
      <c r="N709" s="11">
        <f xml:space="preserve"> (((L709/60)/60)/24)+DATE(1970,1,1)</f>
        <v>43442.25</v>
      </c>
      <c r="O709" s="10">
        <f xml:space="preserve"> (((M709/60)/60)/24)+DATE(1970,1,1)</f>
        <v>43478.25</v>
      </c>
      <c r="P709" s="3" t="b">
        <v>0</v>
      </c>
      <c r="Q709" s="3" t="b">
        <v>0</v>
      </c>
      <c r="R709" s="3" t="s">
        <v>53</v>
      </c>
      <c r="S709" s="7" t="s">
        <v>18404</v>
      </c>
      <c r="T709" s="3" t="s">
        <v>18407</v>
      </c>
    </row>
    <row r="710" spans="1:20" s="3" customFormat="1" x14ac:dyDescent="0.3">
      <c r="A710" s="3">
        <v>708</v>
      </c>
      <c r="B710" s="3" t="s">
        <v>1454</v>
      </c>
      <c r="C710" s="3" t="s">
        <v>1455</v>
      </c>
      <c r="D710" s="3">
        <v>1700</v>
      </c>
      <c r="E710" s="3">
        <v>12020</v>
      </c>
      <c r="F710" s="14">
        <f>(E710/D710)*100</f>
        <v>707.05882352941171</v>
      </c>
      <c r="G710" s="3" t="s">
        <v>20</v>
      </c>
      <c r="H710" s="3">
        <v>137</v>
      </c>
      <c r="I710" s="5">
        <f t="shared" si="11"/>
        <v>87.737226277372258</v>
      </c>
      <c r="J710" s="3" t="s">
        <v>98</v>
      </c>
      <c r="K710" s="3" t="s">
        <v>99</v>
      </c>
      <c r="L710" s="3">
        <v>1495429200</v>
      </c>
      <c r="M710" s="3">
        <v>1496293200</v>
      </c>
      <c r="N710" s="11">
        <f xml:space="preserve"> (((L710/60)/60)/24)+DATE(1970,1,1)</f>
        <v>42877.208333333328</v>
      </c>
      <c r="O710" s="10">
        <f xml:space="preserve"> (((M710/60)/60)/24)+DATE(1970,1,1)</f>
        <v>42887.208333333328</v>
      </c>
      <c r="P710" s="3" t="b">
        <v>0</v>
      </c>
      <c r="Q710" s="3" t="b">
        <v>0</v>
      </c>
      <c r="R710" s="3" t="s">
        <v>33</v>
      </c>
      <c r="S710" s="7" t="s">
        <v>18402</v>
      </c>
      <c r="T710" s="3" t="s">
        <v>18403</v>
      </c>
    </row>
    <row r="711" spans="1:20" s="3" customFormat="1" x14ac:dyDescent="0.3">
      <c r="A711" s="3">
        <v>709</v>
      </c>
      <c r="B711" s="3" t="s">
        <v>1456</v>
      </c>
      <c r="C711" s="3" t="s">
        <v>1457</v>
      </c>
      <c r="D711" s="3">
        <v>9800</v>
      </c>
      <c r="E711" s="3">
        <v>13954</v>
      </c>
      <c r="F711" s="14">
        <f>(E711/D711)*100</f>
        <v>142.38775510204081</v>
      </c>
      <c r="G711" s="3" t="s">
        <v>20</v>
      </c>
      <c r="H711" s="3">
        <v>186</v>
      </c>
      <c r="I711" s="5">
        <f t="shared" si="11"/>
        <v>75.021505376344081</v>
      </c>
      <c r="J711" s="3" t="s">
        <v>107</v>
      </c>
      <c r="K711" s="3" t="s">
        <v>108</v>
      </c>
      <c r="L711" s="3">
        <v>1334811600</v>
      </c>
      <c r="M711" s="3">
        <v>1335416400</v>
      </c>
      <c r="N711" s="11">
        <f xml:space="preserve"> (((L711/60)/60)/24)+DATE(1970,1,1)</f>
        <v>41018.208333333336</v>
      </c>
      <c r="O711" s="10">
        <f xml:space="preserve"> (((M711/60)/60)/24)+DATE(1970,1,1)</f>
        <v>41025.208333333336</v>
      </c>
      <c r="P711" s="3" t="b">
        <v>0</v>
      </c>
      <c r="Q711" s="3" t="b">
        <v>0</v>
      </c>
      <c r="R711" s="3" t="s">
        <v>33</v>
      </c>
      <c r="S711" s="7" t="s">
        <v>18402</v>
      </c>
      <c r="T711" s="3" t="s">
        <v>18403</v>
      </c>
    </row>
    <row r="712" spans="1:20" s="3" customFormat="1" x14ac:dyDescent="0.3">
      <c r="A712" s="3">
        <v>710</v>
      </c>
      <c r="B712" s="3" t="s">
        <v>1458</v>
      </c>
      <c r="C712" s="3" t="s">
        <v>1459</v>
      </c>
      <c r="D712" s="3">
        <v>4300</v>
      </c>
      <c r="E712" s="3">
        <v>6358</v>
      </c>
      <c r="F712" s="14">
        <f>(E712/D712)*100</f>
        <v>147.86046511627907</v>
      </c>
      <c r="G712" s="3" t="s">
        <v>20</v>
      </c>
      <c r="H712" s="3">
        <v>125</v>
      </c>
      <c r="I712" s="5">
        <f t="shared" si="11"/>
        <v>50.863999999999997</v>
      </c>
      <c r="J712" s="3" t="s">
        <v>21</v>
      </c>
      <c r="K712" s="3" t="s">
        <v>22</v>
      </c>
      <c r="L712" s="3">
        <v>1531544400</v>
      </c>
      <c r="M712" s="3">
        <v>1532149200</v>
      </c>
      <c r="N712" s="11">
        <f xml:space="preserve"> (((L712/60)/60)/24)+DATE(1970,1,1)</f>
        <v>43295.208333333328</v>
      </c>
      <c r="O712" s="10">
        <f xml:space="preserve"> (((M712/60)/60)/24)+DATE(1970,1,1)</f>
        <v>43302.208333333328</v>
      </c>
      <c r="P712" s="3" t="b">
        <v>0</v>
      </c>
      <c r="Q712" s="3" t="b">
        <v>1</v>
      </c>
      <c r="R712" s="3" t="s">
        <v>33</v>
      </c>
      <c r="S712" s="7" t="s">
        <v>18402</v>
      </c>
      <c r="T712" s="3" t="s">
        <v>18403</v>
      </c>
    </row>
    <row r="713" spans="1:20" s="3" customFormat="1" x14ac:dyDescent="0.3">
      <c r="A713" s="3">
        <v>711</v>
      </c>
      <c r="B713" s="3" t="s">
        <v>1460</v>
      </c>
      <c r="C713" s="3" t="s">
        <v>1461</v>
      </c>
      <c r="D713" s="3">
        <v>6200</v>
      </c>
      <c r="E713" s="3">
        <v>1260</v>
      </c>
      <c r="F713" s="14">
        <f>(E713/D713)*100</f>
        <v>20.322580645161288</v>
      </c>
      <c r="G713" s="3" t="s">
        <v>14</v>
      </c>
      <c r="H713" s="3">
        <v>14</v>
      </c>
      <c r="I713" s="5">
        <f t="shared" si="11"/>
        <v>90</v>
      </c>
      <c r="J713" s="3" t="s">
        <v>107</v>
      </c>
      <c r="K713" s="3" t="s">
        <v>108</v>
      </c>
      <c r="L713" s="3">
        <v>1453615200</v>
      </c>
      <c r="M713" s="3">
        <v>1453788000</v>
      </c>
      <c r="N713" s="11">
        <f xml:space="preserve"> (((L713/60)/60)/24)+DATE(1970,1,1)</f>
        <v>42393.25</v>
      </c>
      <c r="O713" s="10">
        <f xml:space="preserve"> (((M713/60)/60)/24)+DATE(1970,1,1)</f>
        <v>42395.25</v>
      </c>
      <c r="P713" s="3" t="b">
        <v>1</v>
      </c>
      <c r="Q713" s="3" t="b">
        <v>1</v>
      </c>
      <c r="R713" s="3" t="s">
        <v>33</v>
      </c>
      <c r="S713" s="7" t="s">
        <v>18402</v>
      </c>
      <c r="T713" s="3" t="s">
        <v>18403</v>
      </c>
    </row>
    <row r="714" spans="1:20" s="3" customFormat="1" x14ac:dyDescent="0.3">
      <c r="A714" s="3">
        <v>712</v>
      </c>
      <c r="B714" s="3" t="s">
        <v>1462</v>
      </c>
      <c r="C714" s="3" t="s">
        <v>1463</v>
      </c>
      <c r="D714" s="3">
        <v>800</v>
      </c>
      <c r="E714" s="3">
        <v>14725</v>
      </c>
      <c r="F714" s="14">
        <f>(E714/D714)*100</f>
        <v>1840.625</v>
      </c>
      <c r="G714" s="3" t="s">
        <v>20</v>
      </c>
      <c r="H714" s="3">
        <v>202</v>
      </c>
      <c r="I714" s="5">
        <f t="shared" si="11"/>
        <v>72.896039603960389</v>
      </c>
      <c r="J714" s="3" t="s">
        <v>21</v>
      </c>
      <c r="K714" s="3" t="s">
        <v>22</v>
      </c>
      <c r="L714" s="3">
        <v>1467954000</v>
      </c>
      <c r="M714" s="3">
        <v>1471496400</v>
      </c>
      <c r="N714" s="11">
        <f xml:space="preserve"> (((L714/60)/60)/24)+DATE(1970,1,1)</f>
        <v>42559.208333333328</v>
      </c>
      <c r="O714" s="10">
        <f xml:space="preserve"> (((M714/60)/60)/24)+DATE(1970,1,1)</f>
        <v>42600.208333333328</v>
      </c>
      <c r="P714" s="3" t="b">
        <v>0</v>
      </c>
      <c r="Q714" s="3" t="b">
        <v>0</v>
      </c>
      <c r="R714" s="3" t="s">
        <v>33</v>
      </c>
      <c r="S714" s="7" t="s">
        <v>18402</v>
      </c>
      <c r="T714" s="3" t="s">
        <v>18403</v>
      </c>
    </row>
    <row r="715" spans="1:20" s="3" customFormat="1" x14ac:dyDescent="0.3">
      <c r="A715" s="3">
        <v>713</v>
      </c>
      <c r="B715" s="3" t="s">
        <v>1464</v>
      </c>
      <c r="C715" s="3" t="s">
        <v>1465</v>
      </c>
      <c r="D715" s="3">
        <v>6900</v>
      </c>
      <c r="E715" s="3">
        <v>11174</v>
      </c>
      <c r="F715" s="14">
        <f>(E715/D715)*100</f>
        <v>161.94202898550725</v>
      </c>
      <c r="G715" s="3" t="s">
        <v>20</v>
      </c>
      <c r="H715" s="3">
        <v>103</v>
      </c>
      <c r="I715" s="5">
        <f t="shared" si="11"/>
        <v>108.48543689320388</v>
      </c>
      <c r="J715" s="3" t="s">
        <v>21</v>
      </c>
      <c r="K715" s="3" t="s">
        <v>22</v>
      </c>
      <c r="L715" s="3">
        <v>1471842000</v>
      </c>
      <c r="M715" s="3">
        <v>1472878800</v>
      </c>
      <c r="N715" s="11">
        <f xml:space="preserve"> (((L715/60)/60)/24)+DATE(1970,1,1)</f>
        <v>42604.208333333328</v>
      </c>
      <c r="O715" s="10">
        <f xml:space="preserve"> (((M715/60)/60)/24)+DATE(1970,1,1)</f>
        <v>42616.208333333328</v>
      </c>
      <c r="P715" s="3" t="b">
        <v>0</v>
      </c>
      <c r="Q715" s="3" t="b">
        <v>0</v>
      </c>
      <c r="R715" s="3" t="s">
        <v>133</v>
      </c>
      <c r="S715" s="7" t="s">
        <v>18410</v>
      </c>
      <c r="T715" s="3" t="s">
        <v>18419</v>
      </c>
    </row>
    <row r="716" spans="1:20" s="3" customFormat="1" x14ac:dyDescent="0.3">
      <c r="A716" s="3">
        <v>714</v>
      </c>
      <c r="B716" s="3" t="s">
        <v>1466</v>
      </c>
      <c r="C716" s="3" t="s">
        <v>1467</v>
      </c>
      <c r="D716" s="3">
        <v>38500</v>
      </c>
      <c r="E716" s="3">
        <v>182036</v>
      </c>
      <c r="F716" s="14">
        <f>(E716/D716)*100</f>
        <v>472.82077922077923</v>
      </c>
      <c r="G716" s="3" t="s">
        <v>20</v>
      </c>
      <c r="H716" s="3">
        <v>1785</v>
      </c>
      <c r="I716" s="5">
        <f t="shared" si="11"/>
        <v>101.98095238095237</v>
      </c>
      <c r="J716" s="3" t="s">
        <v>21</v>
      </c>
      <c r="K716" s="3" t="s">
        <v>22</v>
      </c>
      <c r="L716" s="3">
        <v>1408424400</v>
      </c>
      <c r="M716" s="3">
        <v>1408510800</v>
      </c>
      <c r="N716" s="11">
        <f xml:space="preserve"> (((L716/60)/60)/24)+DATE(1970,1,1)</f>
        <v>41870.208333333336</v>
      </c>
      <c r="O716" s="10">
        <f xml:space="preserve"> (((M716/60)/60)/24)+DATE(1970,1,1)</f>
        <v>41871.208333333336</v>
      </c>
      <c r="P716" s="3" t="b">
        <v>0</v>
      </c>
      <c r="Q716" s="3" t="b">
        <v>0</v>
      </c>
      <c r="R716" s="3" t="s">
        <v>23</v>
      </c>
      <c r="S716" s="7" t="s">
        <v>18398</v>
      </c>
      <c r="T716" s="3" t="s">
        <v>18399</v>
      </c>
    </row>
    <row r="717" spans="1:20" s="3" customFormat="1" x14ac:dyDescent="0.3">
      <c r="A717" s="3">
        <v>715</v>
      </c>
      <c r="B717" s="3" t="s">
        <v>1468</v>
      </c>
      <c r="C717" s="3" t="s">
        <v>1469</v>
      </c>
      <c r="D717" s="3">
        <v>118000</v>
      </c>
      <c r="E717" s="3">
        <v>28870</v>
      </c>
      <c r="F717" s="14">
        <f>(E717/D717)*100</f>
        <v>24.466101694915253</v>
      </c>
      <c r="G717" s="3" t="s">
        <v>14</v>
      </c>
      <c r="H717" s="3">
        <v>656</v>
      </c>
      <c r="I717" s="5">
        <f t="shared" si="11"/>
        <v>44.009146341463413</v>
      </c>
      <c r="J717" s="3" t="s">
        <v>21</v>
      </c>
      <c r="K717" s="3" t="s">
        <v>22</v>
      </c>
      <c r="L717" s="3">
        <v>1281157200</v>
      </c>
      <c r="M717" s="3">
        <v>1281589200</v>
      </c>
      <c r="N717" s="11">
        <f xml:space="preserve"> (((L717/60)/60)/24)+DATE(1970,1,1)</f>
        <v>40397.208333333336</v>
      </c>
      <c r="O717" s="10">
        <f xml:space="preserve"> (((M717/60)/60)/24)+DATE(1970,1,1)</f>
        <v>40402.208333333336</v>
      </c>
      <c r="P717" s="3" t="b">
        <v>0</v>
      </c>
      <c r="Q717" s="3" t="b">
        <v>0</v>
      </c>
      <c r="R717" s="3" t="s">
        <v>292</v>
      </c>
      <c r="S717" s="7" t="s">
        <v>18413</v>
      </c>
      <c r="T717" s="3" t="s">
        <v>18424</v>
      </c>
    </row>
    <row r="718" spans="1:20" s="3" customFormat="1" x14ac:dyDescent="0.3">
      <c r="A718" s="3">
        <v>716</v>
      </c>
      <c r="B718" s="3" t="s">
        <v>1470</v>
      </c>
      <c r="C718" s="3" t="s">
        <v>1471</v>
      </c>
      <c r="D718" s="3">
        <v>2000</v>
      </c>
      <c r="E718" s="3">
        <v>10353</v>
      </c>
      <c r="F718" s="14">
        <f>(E718/D718)*100</f>
        <v>517.65</v>
      </c>
      <c r="G718" s="3" t="s">
        <v>20</v>
      </c>
      <c r="H718" s="3">
        <v>157</v>
      </c>
      <c r="I718" s="5">
        <f t="shared" si="11"/>
        <v>65.942675159235662</v>
      </c>
      <c r="J718" s="3" t="s">
        <v>21</v>
      </c>
      <c r="K718" s="3" t="s">
        <v>22</v>
      </c>
      <c r="L718" s="3">
        <v>1373432400</v>
      </c>
      <c r="M718" s="3">
        <v>1375851600</v>
      </c>
      <c r="N718" s="11">
        <f xml:space="preserve"> (((L718/60)/60)/24)+DATE(1970,1,1)</f>
        <v>41465.208333333336</v>
      </c>
      <c r="O718" s="10">
        <f xml:space="preserve"> (((M718/60)/60)/24)+DATE(1970,1,1)</f>
        <v>41493.208333333336</v>
      </c>
      <c r="P718" s="3" t="b">
        <v>0</v>
      </c>
      <c r="Q718" s="3" t="b">
        <v>1</v>
      </c>
      <c r="R718" s="3" t="s">
        <v>33</v>
      </c>
      <c r="S718" s="7" t="s">
        <v>18402</v>
      </c>
      <c r="T718" s="3" t="s">
        <v>18403</v>
      </c>
    </row>
    <row r="719" spans="1:20" s="3" customFormat="1" x14ac:dyDescent="0.3">
      <c r="A719" s="3">
        <v>717</v>
      </c>
      <c r="B719" s="3" t="s">
        <v>1472</v>
      </c>
      <c r="C719" s="3" t="s">
        <v>1473</v>
      </c>
      <c r="D719" s="3">
        <v>5600</v>
      </c>
      <c r="E719" s="3">
        <v>13868</v>
      </c>
      <c r="F719" s="14">
        <f>(E719/D719)*100</f>
        <v>247.64285714285714</v>
      </c>
      <c r="G719" s="3" t="s">
        <v>20</v>
      </c>
      <c r="H719" s="3">
        <v>555</v>
      </c>
      <c r="I719" s="5">
        <f t="shared" si="11"/>
        <v>24.987387387387386</v>
      </c>
      <c r="J719" s="3" t="s">
        <v>21</v>
      </c>
      <c r="K719" s="3" t="s">
        <v>22</v>
      </c>
      <c r="L719" s="3">
        <v>1313989200</v>
      </c>
      <c r="M719" s="3">
        <v>1315803600</v>
      </c>
      <c r="N719" s="11">
        <f xml:space="preserve"> (((L719/60)/60)/24)+DATE(1970,1,1)</f>
        <v>40777.208333333336</v>
      </c>
      <c r="O719" s="10">
        <f xml:space="preserve"> (((M719/60)/60)/24)+DATE(1970,1,1)</f>
        <v>40798.208333333336</v>
      </c>
      <c r="P719" s="3" t="b">
        <v>0</v>
      </c>
      <c r="Q719" s="3" t="b">
        <v>0</v>
      </c>
      <c r="R719" s="3" t="s">
        <v>42</v>
      </c>
      <c r="S719" s="7" t="s">
        <v>18404</v>
      </c>
      <c r="T719" s="3" t="s">
        <v>18405</v>
      </c>
    </row>
    <row r="720" spans="1:20" s="3" customFormat="1" x14ac:dyDescent="0.3">
      <c r="A720" s="3">
        <v>718</v>
      </c>
      <c r="B720" s="3" t="s">
        <v>1474</v>
      </c>
      <c r="C720" s="3" t="s">
        <v>1475</v>
      </c>
      <c r="D720" s="3">
        <v>8300</v>
      </c>
      <c r="E720" s="3">
        <v>8317</v>
      </c>
      <c r="F720" s="14">
        <f>(E720/D720)*100</f>
        <v>100.20481927710843</v>
      </c>
      <c r="G720" s="3" t="s">
        <v>20</v>
      </c>
      <c r="H720" s="3">
        <v>297</v>
      </c>
      <c r="I720" s="5">
        <f t="shared" si="11"/>
        <v>28.003367003367003</v>
      </c>
      <c r="J720" s="3" t="s">
        <v>21</v>
      </c>
      <c r="K720" s="3" t="s">
        <v>22</v>
      </c>
      <c r="L720" s="3">
        <v>1371445200</v>
      </c>
      <c r="M720" s="3">
        <v>1373691600</v>
      </c>
      <c r="N720" s="11">
        <f xml:space="preserve"> (((L720/60)/60)/24)+DATE(1970,1,1)</f>
        <v>41442.208333333336</v>
      </c>
      <c r="O720" s="10">
        <f xml:space="preserve"> (((M720/60)/60)/24)+DATE(1970,1,1)</f>
        <v>41468.208333333336</v>
      </c>
      <c r="P720" s="3" t="b">
        <v>0</v>
      </c>
      <c r="Q720" s="3" t="b">
        <v>0</v>
      </c>
      <c r="R720" s="3" t="s">
        <v>65</v>
      </c>
      <c r="S720" s="7" t="s">
        <v>18400</v>
      </c>
      <c r="T720" s="3" t="s">
        <v>18409</v>
      </c>
    </row>
    <row r="721" spans="1:20" s="3" customFormat="1" x14ac:dyDescent="0.3">
      <c r="A721" s="3">
        <v>719</v>
      </c>
      <c r="B721" s="3" t="s">
        <v>1476</v>
      </c>
      <c r="C721" s="3" t="s">
        <v>1477</v>
      </c>
      <c r="D721" s="3">
        <v>6900</v>
      </c>
      <c r="E721" s="3">
        <v>10557</v>
      </c>
      <c r="F721" s="14">
        <f>(E721/D721)*100</f>
        <v>153</v>
      </c>
      <c r="G721" s="3" t="s">
        <v>20</v>
      </c>
      <c r="H721" s="3">
        <v>123</v>
      </c>
      <c r="I721" s="5">
        <f t="shared" si="11"/>
        <v>85.829268292682926</v>
      </c>
      <c r="J721" s="3" t="s">
        <v>21</v>
      </c>
      <c r="K721" s="3" t="s">
        <v>22</v>
      </c>
      <c r="L721" s="3">
        <v>1338267600</v>
      </c>
      <c r="M721" s="3">
        <v>1339218000</v>
      </c>
      <c r="N721" s="11">
        <f xml:space="preserve"> (((L721/60)/60)/24)+DATE(1970,1,1)</f>
        <v>41058.208333333336</v>
      </c>
      <c r="O721" s="10">
        <f xml:space="preserve"> (((M721/60)/60)/24)+DATE(1970,1,1)</f>
        <v>41069.208333333336</v>
      </c>
      <c r="P721" s="3" t="b">
        <v>0</v>
      </c>
      <c r="Q721" s="3" t="b">
        <v>0</v>
      </c>
      <c r="R721" s="3" t="s">
        <v>119</v>
      </c>
      <c r="S721" s="7" t="s">
        <v>18410</v>
      </c>
      <c r="T721" s="3" t="s">
        <v>18416</v>
      </c>
    </row>
    <row r="722" spans="1:20" s="3" customFormat="1" x14ac:dyDescent="0.3">
      <c r="A722" s="3">
        <v>720</v>
      </c>
      <c r="B722" s="3" t="s">
        <v>1478</v>
      </c>
      <c r="C722" s="3" t="s">
        <v>1479</v>
      </c>
      <c r="D722" s="3">
        <v>8700</v>
      </c>
      <c r="E722" s="3">
        <v>3227</v>
      </c>
      <c r="F722" s="14">
        <f>(E722/D722)*100</f>
        <v>37.091954022988503</v>
      </c>
      <c r="G722" s="3" t="s">
        <v>74</v>
      </c>
      <c r="H722" s="3">
        <v>38</v>
      </c>
      <c r="I722" s="5">
        <f t="shared" si="11"/>
        <v>84.921052631578945</v>
      </c>
      <c r="J722" s="3" t="s">
        <v>36</v>
      </c>
      <c r="K722" s="3" t="s">
        <v>37</v>
      </c>
      <c r="L722" s="3">
        <v>1519192800</v>
      </c>
      <c r="M722" s="3">
        <v>1520402400</v>
      </c>
      <c r="N722" s="11">
        <f xml:space="preserve"> (((L722/60)/60)/24)+DATE(1970,1,1)</f>
        <v>43152.25</v>
      </c>
      <c r="O722" s="10">
        <f xml:space="preserve"> (((M722/60)/60)/24)+DATE(1970,1,1)</f>
        <v>43166.25</v>
      </c>
      <c r="P722" s="3" t="b">
        <v>0</v>
      </c>
      <c r="Q722" s="3" t="b">
        <v>1</v>
      </c>
      <c r="R722" s="3" t="s">
        <v>33</v>
      </c>
      <c r="S722" s="7" t="s">
        <v>18402</v>
      </c>
      <c r="T722" s="3" t="s">
        <v>18403</v>
      </c>
    </row>
    <row r="723" spans="1:20" s="3" customFormat="1" x14ac:dyDescent="0.3">
      <c r="A723" s="3">
        <v>721</v>
      </c>
      <c r="B723" s="3" t="s">
        <v>1480</v>
      </c>
      <c r="C723" s="3" t="s">
        <v>1481</v>
      </c>
      <c r="D723" s="3">
        <v>123600</v>
      </c>
      <c r="E723" s="3">
        <v>5429</v>
      </c>
      <c r="F723" s="14">
        <f>(E723/D723)*100</f>
        <v>4.392394822006473</v>
      </c>
      <c r="G723" s="3" t="s">
        <v>74</v>
      </c>
      <c r="H723" s="3">
        <v>60</v>
      </c>
      <c r="I723" s="5">
        <f t="shared" si="11"/>
        <v>90.483333333333334</v>
      </c>
      <c r="J723" s="3" t="s">
        <v>21</v>
      </c>
      <c r="K723" s="3" t="s">
        <v>22</v>
      </c>
      <c r="L723" s="3">
        <v>1522818000</v>
      </c>
      <c r="M723" s="3">
        <v>1523336400</v>
      </c>
      <c r="N723" s="11">
        <f xml:space="preserve"> (((L723/60)/60)/24)+DATE(1970,1,1)</f>
        <v>43194.208333333328</v>
      </c>
      <c r="O723" s="10">
        <f xml:space="preserve"> (((M723/60)/60)/24)+DATE(1970,1,1)</f>
        <v>43200.208333333328</v>
      </c>
      <c r="P723" s="3" t="b">
        <v>0</v>
      </c>
      <c r="Q723" s="3" t="b">
        <v>0</v>
      </c>
      <c r="R723" s="3" t="s">
        <v>23</v>
      </c>
      <c r="S723" s="7" t="s">
        <v>18398</v>
      </c>
      <c r="T723" s="3" t="s">
        <v>18399</v>
      </c>
    </row>
    <row r="724" spans="1:20" s="3" customFormat="1" x14ac:dyDescent="0.3">
      <c r="A724" s="3">
        <v>722</v>
      </c>
      <c r="B724" s="3" t="s">
        <v>1482</v>
      </c>
      <c r="C724" s="3" t="s">
        <v>1483</v>
      </c>
      <c r="D724" s="3">
        <v>48500</v>
      </c>
      <c r="E724" s="3">
        <v>75906</v>
      </c>
      <c r="F724" s="14">
        <f>(E724/D724)*100</f>
        <v>156.50721649484535</v>
      </c>
      <c r="G724" s="3" t="s">
        <v>20</v>
      </c>
      <c r="H724" s="3">
        <v>3036</v>
      </c>
      <c r="I724" s="5">
        <f t="shared" si="11"/>
        <v>25.00197628458498</v>
      </c>
      <c r="J724" s="3" t="s">
        <v>21</v>
      </c>
      <c r="K724" s="3" t="s">
        <v>22</v>
      </c>
      <c r="L724" s="3">
        <v>1509948000</v>
      </c>
      <c r="M724" s="3">
        <v>1512280800</v>
      </c>
      <c r="N724" s="11">
        <f xml:space="preserve"> (((L724/60)/60)/24)+DATE(1970,1,1)</f>
        <v>43045.25</v>
      </c>
      <c r="O724" s="10">
        <f xml:space="preserve"> (((M724/60)/60)/24)+DATE(1970,1,1)</f>
        <v>43072.25</v>
      </c>
      <c r="P724" s="3" t="b">
        <v>0</v>
      </c>
      <c r="Q724" s="3" t="b">
        <v>0</v>
      </c>
      <c r="R724" s="3" t="s">
        <v>42</v>
      </c>
      <c r="S724" s="7" t="s">
        <v>18404</v>
      </c>
      <c r="T724" s="3" t="s">
        <v>18405</v>
      </c>
    </row>
    <row r="725" spans="1:20" s="3" customFormat="1" x14ac:dyDescent="0.3">
      <c r="A725" s="3">
        <v>723</v>
      </c>
      <c r="B725" s="3" t="s">
        <v>1484</v>
      </c>
      <c r="C725" s="3" t="s">
        <v>1485</v>
      </c>
      <c r="D725" s="3">
        <v>4900</v>
      </c>
      <c r="E725" s="3">
        <v>13250</v>
      </c>
      <c r="F725" s="14">
        <f>(E725/D725)*100</f>
        <v>270.40816326530609</v>
      </c>
      <c r="G725" s="3" t="s">
        <v>20</v>
      </c>
      <c r="H725" s="3">
        <v>144</v>
      </c>
      <c r="I725" s="5">
        <f t="shared" si="11"/>
        <v>92.013888888888886</v>
      </c>
      <c r="J725" s="3" t="s">
        <v>26</v>
      </c>
      <c r="K725" s="3" t="s">
        <v>27</v>
      </c>
      <c r="L725" s="3">
        <v>1456898400</v>
      </c>
      <c r="M725" s="3">
        <v>1458709200</v>
      </c>
      <c r="N725" s="11">
        <f xml:space="preserve"> (((L725/60)/60)/24)+DATE(1970,1,1)</f>
        <v>42431.25</v>
      </c>
      <c r="O725" s="10">
        <f xml:space="preserve"> (((M725/60)/60)/24)+DATE(1970,1,1)</f>
        <v>42452.208333333328</v>
      </c>
      <c r="P725" s="3" t="b">
        <v>0</v>
      </c>
      <c r="Q725" s="3" t="b">
        <v>0</v>
      </c>
      <c r="R725" s="3" t="s">
        <v>33</v>
      </c>
      <c r="S725" s="7" t="s">
        <v>18402</v>
      </c>
      <c r="T725" s="3" t="s">
        <v>18403</v>
      </c>
    </row>
    <row r="726" spans="1:20" s="3" customFormat="1" x14ac:dyDescent="0.3">
      <c r="A726" s="3">
        <v>724</v>
      </c>
      <c r="B726" s="3" t="s">
        <v>1486</v>
      </c>
      <c r="C726" s="3" t="s">
        <v>1487</v>
      </c>
      <c r="D726" s="3">
        <v>8400</v>
      </c>
      <c r="E726" s="3">
        <v>11261</v>
      </c>
      <c r="F726" s="14">
        <f>(E726/D726)*100</f>
        <v>134.05952380952382</v>
      </c>
      <c r="G726" s="3" t="s">
        <v>20</v>
      </c>
      <c r="H726" s="3">
        <v>121</v>
      </c>
      <c r="I726" s="5">
        <f t="shared" si="11"/>
        <v>93.066115702479337</v>
      </c>
      <c r="J726" s="3" t="s">
        <v>40</v>
      </c>
      <c r="K726" s="3" t="s">
        <v>41</v>
      </c>
      <c r="L726" s="3">
        <v>1413954000</v>
      </c>
      <c r="M726" s="3">
        <v>1414126800</v>
      </c>
      <c r="N726" s="11">
        <f xml:space="preserve"> (((L726/60)/60)/24)+DATE(1970,1,1)</f>
        <v>41934.208333333336</v>
      </c>
      <c r="O726" s="10">
        <f xml:space="preserve"> (((M726/60)/60)/24)+DATE(1970,1,1)</f>
        <v>41936.208333333336</v>
      </c>
      <c r="P726" s="3" t="b">
        <v>0</v>
      </c>
      <c r="Q726" s="3" t="b">
        <v>1</v>
      </c>
      <c r="R726" s="3" t="s">
        <v>33</v>
      </c>
      <c r="S726" s="7" t="s">
        <v>18402</v>
      </c>
      <c r="T726" s="3" t="s">
        <v>18403</v>
      </c>
    </row>
    <row r="727" spans="1:20" s="3" customFormat="1" x14ac:dyDescent="0.3">
      <c r="A727" s="3">
        <v>725</v>
      </c>
      <c r="B727" s="3" t="s">
        <v>1488</v>
      </c>
      <c r="C727" s="3" t="s">
        <v>1489</v>
      </c>
      <c r="D727" s="3">
        <v>193200</v>
      </c>
      <c r="E727" s="3">
        <v>97369</v>
      </c>
      <c r="F727" s="14">
        <f>(E727/D727)*100</f>
        <v>50.398033126293996</v>
      </c>
      <c r="G727" s="3" t="s">
        <v>14</v>
      </c>
      <c r="H727" s="3">
        <v>1596</v>
      </c>
      <c r="I727" s="5">
        <f t="shared" si="11"/>
        <v>61.008145363408524</v>
      </c>
      <c r="J727" s="3" t="s">
        <v>21</v>
      </c>
      <c r="K727" s="3" t="s">
        <v>22</v>
      </c>
      <c r="L727" s="3">
        <v>1416031200</v>
      </c>
      <c r="M727" s="3">
        <v>1416204000</v>
      </c>
      <c r="N727" s="11">
        <f xml:space="preserve"> (((L727/60)/60)/24)+DATE(1970,1,1)</f>
        <v>41958.25</v>
      </c>
      <c r="O727" s="10">
        <f xml:space="preserve"> (((M727/60)/60)/24)+DATE(1970,1,1)</f>
        <v>41960.25</v>
      </c>
      <c r="P727" s="3" t="b">
        <v>0</v>
      </c>
      <c r="Q727" s="3" t="b">
        <v>0</v>
      </c>
      <c r="R727" s="3" t="s">
        <v>292</v>
      </c>
      <c r="S727" s="7" t="s">
        <v>18413</v>
      </c>
      <c r="T727" s="3" t="s">
        <v>18424</v>
      </c>
    </row>
    <row r="728" spans="1:20" s="3" customFormat="1" x14ac:dyDescent="0.3">
      <c r="A728" s="3">
        <v>726</v>
      </c>
      <c r="B728" s="3" t="s">
        <v>1490</v>
      </c>
      <c r="C728" s="3" t="s">
        <v>1491</v>
      </c>
      <c r="D728" s="3">
        <v>54300</v>
      </c>
      <c r="E728" s="3">
        <v>48227</v>
      </c>
      <c r="F728" s="14">
        <f>(E728/D728)*100</f>
        <v>88.815837937384899</v>
      </c>
      <c r="G728" s="3" t="s">
        <v>74</v>
      </c>
      <c r="H728" s="3">
        <v>524</v>
      </c>
      <c r="I728" s="5">
        <f t="shared" si="11"/>
        <v>92.036259541984734</v>
      </c>
      <c r="J728" s="3" t="s">
        <v>21</v>
      </c>
      <c r="K728" s="3" t="s">
        <v>22</v>
      </c>
      <c r="L728" s="3">
        <v>1287982800</v>
      </c>
      <c r="M728" s="3">
        <v>1288501200</v>
      </c>
      <c r="N728" s="11">
        <f xml:space="preserve"> (((L728/60)/60)/24)+DATE(1970,1,1)</f>
        <v>40476.208333333336</v>
      </c>
      <c r="O728" s="10">
        <f xml:space="preserve"> (((M728/60)/60)/24)+DATE(1970,1,1)</f>
        <v>40482.208333333336</v>
      </c>
      <c r="P728" s="3" t="b">
        <v>0</v>
      </c>
      <c r="Q728" s="3" t="b">
        <v>1</v>
      </c>
      <c r="R728" s="3" t="s">
        <v>33</v>
      </c>
      <c r="S728" s="7" t="s">
        <v>18402</v>
      </c>
      <c r="T728" s="3" t="s">
        <v>18403</v>
      </c>
    </row>
    <row r="729" spans="1:20" s="3" customFormat="1" x14ac:dyDescent="0.3">
      <c r="A729" s="3">
        <v>727</v>
      </c>
      <c r="B729" s="3" t="s">
        <v>1492</v>
      </c>
      <c r="C729" s="3" t="s">
        <v>1493</v>
      </c>
      <c r="D729" s="3">
        <v>8900</v>
      </c>
      <c r="E729" s="3">
        <v>14685</v>
      </c>
      <c r="F729" s="14">
        <f>(E729/D729)*100</f>
        <v>165</v>
      </c>
      <c r="G729" s="3" t="s">
        <v>20</v>
      </c>
      <c r="H729" s="3">
        <v>181</v>
      </c>
      <c r="I729" s="5">
        <f t="shared" si="11"/>
        <v>81.132596685082873</v>
      </c>
      <c r="J729" s="3" t="s">
        <v>21</v>
      </c>
      <c r="K729" s="3" t="s">
        <v>22</v>
      </c>
      <c r="L729" s="3">
        <v>1547964000</v>
      </c>
      <c r="M729" s="3">
        <v>1552971600</v>
      </c>
      <c r="N729" s="11">
        <f xml:space="preserve"> (((L729/60)/60)/24)+DATE(1970,1,1)</f>
        <v>43485.25</v>
      </c>
      <c r="O729" s="10">
        <f xml:space="preserve"> (((M729/60)/60)/24)+DATE(1970,1,1)</f>
        <v>43543.208333333328</v>
      </c>
      <c r="P729" s="3" t="b">
        <v>0</v>
      </c>
      <c r="Q729" s="3" t="b">
        <v>0</v>
      </c>
      <c r="R729" s="3" t="s">
        <v>28</v>
      </c>
      <c r="S729" s="7" t="s">
        <v>18400</v>
      </c>
      <c r="T729" s="3" t="s">
        <v>18401</v>
      </c>
    </row>
    <row r="730" spans="1:20" s="3" customFormat="1" x14ac:dyDescent="0.3">
      <c r="A730" s="3">
        <v>728</v>
      </c>
      <c r="B730" s="3" t="s">
        <v>1494</v>
      </c>
      <c r="C730" s="3" t="s">
        <v>1495</v>
      </c>
      <c r="D730" s="3">
        <v>4200</v>
      </c>
      <c r="E730" s="3">
        <v>735</v>
      </c>
      <c r="F730" s="14">
        <f>(E730/D730)*100</f>
        <v>17.5</v>
      </c>
      <c r="G730" s="3" t="s">
        <v>14</v>
      </c>
      <c r="H730" s="3">
        <v>10</v>
      </c>
      <c r="I730" s="5">
        <f t="shared" si="11"/>
        <v>73.5</v>
      </c>
      <c r="J730" s="3" t="s">
        <v>21</v>
      </c>
      <c r="K730" s="3" t="s">
        <v>22</v>
      </c>
      <c r="L730" s="3">
        <v>1464152400</v>
      </c>
      <c r="M730" s="3">
        <v>1465102800</v>
      </c>
      <c r="N730" s="11">
        <f xml:space="preserve"> (((L730/60)/60)/24)+DATE(1970,1,1)</f>
        <v>42515.208333333328</v>
      </c>
      <c r="O730" s="10">
        <f xml:space="preserve"> (((M730/60)/60)/24)+DATE(1970,1,1)</f>
        <v>42526.208333333328</v>
      </c>
      <c r="P730" s="3" t="b">
        <v>0</v>
      </c>
      <c r="Q730" s="3" t="b">
        <v>0</v>
      </c>
      <c r="R730" s="3" t="s">
        <v>33</v>
      </c>
      <c r="S730" s="7" t="s">
        <v>18402</v>
      </c>
      <c r="T730" s="3" t="s">
        <v>18403</v>
      </c>
    </row>
    <row r="731" spans="1:20" s="3" customFormat="1" x14ac:dyDescent="0.3">
      <c r="A731" s="3">
        <v>729</v>
      </c>
      <c r="B731" s="3" t="s">
        <v>1496</v>
      </c>
      <c r="C731" s="3" t="s">
        <v>1497</v>
      </c>
      <c r="D731" s="3">
        <v>5600</v>
      </c>
      <c r="E731" s="3">
        <v>10397</v>
      </c>
      <c r="F731" s="14">
        <f>(E731/D731)*100</f>
        <v>185.66071428571428</v>
      </c>
      <c r="G731" s="3" t="s">
        <v>20</v>
      </c>
      <c r="H731" s="3">
        <v>122</v>
      </c>
      <c r="I731" s="5">
        <f t="shared" si="11"/>
        <v>85.221311475409834</v>
      </c>
      <c r="J731" s="3" t="s">
        <v>21</v>
      </c>
      <c r="K731" s="3" t="s">
        <v>22</v>
      </c>
      <c r="L731" s="3">
        <v>1359957600</v>
      </c>
      <c r="M731" s="3">
        <v>1360130400</v>
      </c>
      <c r="N731" s="11">
        <f xml:space="preserve"> (((L731/60)/60)/24)+DATE(1970,1,1)</f>
        <v>41309.25</v>
      </c>
      <c r="O731" s="10">
        <f xml:space="preserve"> (((M731/60)/60)/24)+DATE(1970,1,1)</f>
        <v>41311.25</v>
      </c>
      <c r="P731" s="3" t="b">
        <v>0</v>
      </c>
      <c r="Q731" s="3" t="b">
        <v>0</v>
      </c>
      <c r="R731" s="3" t="s">
        <v>53</v>
      </c>
      <c r="S731" s="7" t="s">
        <v>18404</v>
      </c>
      <c r="T731" s="3" t="s">
        <v>18407</v>
      </c>
    </row>
    <row r="732" spans="1:20" s="3" customFormat="1" x14ac:dyDescent="0.3">
      <c r="A732" s="3">
        <v>730</v>
      </c>
      <c r="B732" s="3" t="s">
        <v>1498</v>
      </c>
      <c r="C732" s="3" t="s">
        <v>1499</v>
      </c>
      <c r="D732" s="3">
        <v>28800</v>
      </c>
      <c r="E732" s="3">
        <v>118847</v>
      </c>
      <c r="F732" s="14">
        <f>(E732/D732)*100</f>
        <v>412.6631944444444</v>
      </c>
      <c r="G732" s="3" t="s">
        <v>20</v>
      </c>
      <c r="H732" s="3">
        <v>1071</v>
      </c>
      <c r="I732" s="5">
        <f t="shared" si="11"/>
        <v>110.96825396825396</v>
      </c>
      <c r="J732" s="3" t="s">
        <v>15</v>
      </c>
      <c r="K732" s="3" t="s">
        <v>16</v>
      </c>
      <c r="L732" s="3">
        <v>1432357200</v>
      </c>
      <c r="M732" s="3">
        <v>1432875600</v>
      </c>
      <c r="N732" s="11">
        <f xml:space="preserve"> (((L732/60)/60)/24)+DATE(1970,1,1)</f>
        <v>42147.208333333328</v>
      </c>
      <c r="O732" s="10">
        <f xml:space="preserve"> (((M732/60)/60)/24)+DATE(1970,1,1)</f>
        <v>42153.208333333328</v>
      </c>
      <c r="P732" s="3" t="b">
        <v>0</v>
      </c>
      <c r="Q732" s="3" t="b">
        <v>0</v>
      </c>
      <c r="R732" s="3" t="s">
        <v>65</v>
      </c>
      <c r="S732" s="7" t="s">
        <v>18400</v>
      </c>
      <c r="T732" s="3" t="s">
        <v>18409</v>
      </c>
    </row>
    <row r="733" spans="1:20" s="3" customFormat="1" x14ac:dyDescent="0.3">
      <c r="A733" s="3">
        <v>731</v>
      </c>
      <c r="B733" s="3" t="s">
        <v>1500</v>
      </c>
      <c r="C733" s="3" t="s">
        <v>1501</v>
      </c>
      <c r="D733" s="3">
        <v>8000</v>
      </c>
      <c r="E733" s="3">
        <v>7220</v>
      </c>
      <c r="F733" s="14">
        <f>(E733/D733)*100</f>
        <v>90.25</v>
      </c>
      <c r="G733" s="3" t="s">
        <v>74</v>
      </c>
      <c r="H733" s="3">
        <v>219</v>
      </c>
      <c r="I733" s="5">
        <f t="shared" si="11"/>
        <v>32.968036529680369</v>
      </c>
      <c r="J733" s="3" t="s">
        <v>21</v>
      </c>
      <c r="K733" s="3" t="s">
        <v>22</v>
      </c>
      <c r="L733" s="3">
        <v>1500786000</v>
      </c>
      <c r="M733" s="3">
        <v>1500872400</v>
      </c>
      <c r="N733" s="11">
        <f xml:space="preserve"> (((L733/60)/60)/24)+DATE(1970,1,1)</f>
        <v>42939.208333333328</v>
      </c>
      <c r="O733" s="10">
        <f xml:space="preserve"> (((M733/60)/60)/24)+DATE(1970,1,1)</f>
        <v>42940.208333333328</v>
      </c>
      <c r="P733" s="3" t="b">
        <v>0</v>
      </c>
      <c r="Q733" s="3" t="b">
        <v>0</v>
      </c>
      <c r="R733" s="3" t="s">
        <v>28</v>
      </c>
      <c r="S733" s="7" t="s">
        <v>18400</v>
      </c>
      <c r="T733" s="3" t="s">
        <v>18401</v>
      </c>
    </row>
    <row r="734" spans="1:20" s="3" customFormat="1" x14ac:dyDescent="0.3">
      <c r="A734" s="3">
        <v>732</v>
      </c>
      <c r="B734" s="3" t="s">
        <v>1502</v>
      </c>
      <c r="C734" s="3" t="s">
        <v>1503</v>
      </c>
      <c r="D734" s="3">
        <v>117000</v>
      </c>
      <c r="E734" s="3">
        <v>107622</v>
      </c>
      <c r="F734" s="14">
        <f>(E734/D734)*100</f>
        <v>91.984615384615381</v>
      </c>
      <c r="G734" s="3" t="s">
        <v>14</v>
      </c>
      <c r="H734" s="3">
        <v>1121</v>
      </c>
      <c r="I734" s="5">
        <f t="shared" si="11"/>
        <v>96.005352363960753</v>
      </c>
      <c r="J734" s="3" t="s">
        <v>21</v>
      </c>
      <c r="K734" s="3" t="s">
        <v>22</v>
      </c>
      <c r="L734" s="3">
        <v>1490158800</v>
      </c>
      <c r="M734" s="3">
        <v>1492146000</v>
      </c>
      <c r="N734" s="11">
        <f xml:space="preserve"> (((L734/60)/60)/24)+DATE(1970,1,1)</f>
        <v>42816.208333333328</v>
      </c>
      <c r="O734" s="10">
        <f xml:space="preserve"> (((M734/60)/60)/24)+DATE(1970,1,1)</f>
        <v>42839.208333333328</v>
      </c>
      <c r="P734" s="3" t="b">
        <v>0</v>
      </c>
      <c r="Q734" s="3" t="b">
        <v>1</v>
      </c>
      <c r="R734" s="3" t="s">
        <v>23</v>
      </c>
      <c r="S734" s="7" t="s">
        <v>18398</v>
      </c>
      <c r="T734" s="3" t="s">
        <v>18399</v>
      </c>
    </row>
    <row r="735" spans="1:20" s="3" customFormat="1" x14ac:dyDescent="0.3">
      <c r="A735" s="3">
        <v>733</v>
      </c>
      <c r="B735" s="3" t="s">
        <v>1504</v>
      </c>
      <c r="C735" s="3" t="s">
        <v>1505</v>
      </c>
      <c r="D735" s="3">
        <v>15800</v>
      </c>
      <c r="E735" s="3">
        <v>83267</v>
      </c>
      <c r="F735" s="14">
        <f>(E735/D735)*100</f>
        <v>527.00632911392404</v>
      </c>
      <c r="G735" s="3" t="s">
        <v>20</v>
      </c>
      <c r="H735" s="3">
        <v>980</v>
      </c>
      <c r="I735" s="5">
        <f t="shared" si="11"/>
        <v>84.96632653061225</v>
      </c>
      <c r="J735" s="3" t="s">
        <v>21</v>
      </c>
      <c r="K735" s="3" t="s">
        <v>22</v>
      </c>
      <c r="L735" s="3">
        <v>1406178000</v>
      </c>
      <c r="M735" s="3">
        <v>1407301200</v>
      </c>
      <c r="N735" s="11">
        <f xml:space="preserve"> (((L735/60)/60)/24)+DATE(1970,1,1)</f>
        <v>41844.208333333336</v>
      </c>
      <c r="O735" s="10">
        <f xml:space="preserve"> (((M735/60)/60)/24)+DATE(1970,1,1)</f>
        <v>41857.208333333336</v>
      </c>
      <c r="P735" s="3" t="b">
        <v>0</v>
      </c>
      <c r="Q735" s="3" t="b">
        <v>0</v>
      </c>
      <c r="R735" s="3" t="s">
        <v>148</v>
      </c>
      <c r="S735" s="7" t="s">
        <v>18398</v>
      </c>
      <c r="T735" s="3" t="s">
        <v>18420</v>
      </c>
    </row>
    <row r="736" spans="1:20" s="3" customFormat="1" x14ac:dyDescent="0.3">
      <c r="A736" s="3">
        <v>734</v>
      </c>
      <c r="B736" s="3" t="s">
        <v>1506</v>
      </c>
      <c r="C736" s="3" t="s">
        <v>1507</v>
      </c>
      <c r="D736" s="3">
        <v>4200</v>
      </c>
      <c r="E736" s="3">
        <v>13404</v>
      </c>
      <c r="F736" s="14">
        <f>(E736/D736)*100</f>
        <v>319.14285714285711</v>
      </c>
      <c r="G736" s="3" t="s">
        <v>20</v>
      </c>
      <c r="H736" s="3">
        <v>536</v>
      </c>
      <c r="I736" s="5">
        <f t="shared" si="11"/>
        <v>25.007462686567163</v>
      </c>
      <c r="J736" s="3" t="s">
        <v>21</v>
      </c>
      <c r="K736" s="3" t="s">
        <v>22</v>
      </c>
      <c r="L736" s="3">
        <v>1485583200</v>
      </c>
      <c r="M736" s="3">
        <v>1486620000</v>
      </c>
      <c r="N736" s="11">
        <f xml:space="preserve"> (((L736/60)/60)/24)+DATE(1970,1,1)</f>
        <v>42763.25</v>
      </c>
      <c r="O736" s="10">
        <f xml:space="preserve"> (((M736/60)/60)/24)+DATE(1970,1,1)</f>
        <v>42775.25</v>
      </c>
      <c r="P736" s="3" t="b">
        <v>0</v>
      </c>
      <c r="Q736" s="3" t="b">
        <v>1</v>
      </c>
      <c r="R736" s="3" t="s">
        <v>33</v>
      </c>
      <c r="S736" s="7" t="s">
        <v>18402</v>
      </c>
      <c r="T736" s="3" t="s">
        <v>18403</v>
      </c>
    </row>
    <row r="737" spans="1:20" s="3" customFormat="1" x14ac:dyDescent="0.3">
      <c r="A737" s="3">
        <v>735</v>
      </c>
      <c r="B737" s="3" t="s">
        <v>1508</v>
      </c>
      <c r="C737" s="3" t="s">
        <v>1509</v>
      </c>
      <c r="D737" s="3">
        <v>37100</v>
      </c>
      <c r="E737" s="3">
        <v>131404</v>
      </c>
      <c r="F737" s="14">
        <f>(E737/D737)*100</f>
        <v>354.18867924528303</v>
      </c>
      <c r="G737" s="3" t="s">
        <v>20</v>
      </c>
      <c r="H737" s="3">
        <v>1991</v>
      </c>
      <c r="I737" s="5">
        <f t="shared" si="11"/>
        <v>65.998995479658461</v>
      </c>
      <c r="J737" s="3" t="s">
        <v>21</v>
      </c>
      <c r="K737" s="3" t="s">
        <v>22</v>
      </c>
      <c r="L737" s="3">
        <v>1459314000</v>
      </c>
      <c r="M737" s="3">
        <v>1459918800</v>
      </c>
      <c r="N737" s="11">
        <f xml:space="preserve"> (((L737/60)/60)/24)+DATE(1970,1,1)</f>
        <v>42459.208333333328</v>
      </c>
      <c r="O737" s="10">
        <f xml:space="preserve"> (((M737/60)/60)/24)+DATE(1970,1,1)</f>
        <v>42466.208333333328</v>
      </c>
      <c r="P737" s="3" t="b">
        <v>0</v>
      </c>
      <c r="Q737" s="3" t="b">
        <v>0</v>
      </c>
      <c r="R737" s="3" t="s">
        <v>122</v>
      </c>
      <c r="S737" s="7" t="s">
        <v>18417</v>
      </c>
      <c r="T737" s="3" t="s">
        <v>18418</v>
      </c>
    </row>
    <row r="738" spans="1:20" s="3" customFormat="1" x14ac:dyDescent="0.3">
      <c r="A738" s="3">
        <v>736</v>
      </c>
      <c r="B738" s="3" t="s">
        <v>1510</v>
      </c>
      <c r="C738" s="3" t="s">
        <v>1511</v>
      </c>
      <c r="D738" s="3">
        <v>7700</v>
      </c>
      <c r="E738" s="3">
        <v>2533</v>
      </c>
      <c r="F738" s="14">
        <f>(E738/D738)*100</f>
        <v>32.896103896103895</v>
      </c>
      <c r="G738" s="3" t="s">
        <v>74</v>
      </c>
      <c r="H738" s="3">
        <v>29</v>
      </c>
      <c r="I738" s="5">
        <f t="shared" si="11"/>
        <v>87.34482758620689</v>
      </c>
      <c r="J738" s="3" t="s">
        <v>21</v>
      </c>
      <c r="K738" s="3" t="s">
        <v>22</v>
      </c>
      <c r="L738" s="3">
        <v>1424412000</v>
      </c>
      <c r="M738" s="3">
        <v>1424757600</v>
      </c>
      <c r="N738" s="11">
        <f xml:space="preserve"> (((L738/60)/60)/24)+DATE(1970,1,1)</f>
        <v>42055.25</v>
      </c>
      <c r="O738" s="10">
        <f xml:space="preserve"> (((M738/60)/60)/24)+DATE(1970,1,1)</f>
        <v>42059.25</v>
      </c>
      <c r="P738" s="3" t="b">
        <v>0</v>
      </c>
      <c r="Q738" s="3" t="b">
        <v>0</v>
      </c>
      <c r="R738" s="3" t="s">
        <v>68</v>
      </c>
      <c r="S738" s="7" t="s">
        <v>18410</v>
      </c>
      <c r="T738" s="3" t="s">
        <v>18411</v>
      </c>
    </row>
    <row r="739" spans="1:20" s="3" customFormat="1" x14ac:dyDescent="0.3">
      <c r="A739" s="3">
        <v>737</v>
      </c>
      <c r="B739" s="3" t="s">
        <v>1512</v>
      </c>
      <c r="C739" s="3" t="s">
        <v>1513</v>
      </c>
      <c r="D739" s="3">
        <v>3700</v>
      </c>
      <c r="E739" s="3">
        <v>5028</v>
      </c>
      <c r="F739" s="14">
        <f>(E739/D739)*100</f>
        <v>135.8918918918919</v>
      </c>
      <c r="G739" s="3" t="s">
        <v>20</v>
      </c>
      <c r="H739" s="3">
        <v>180</v>
      </c>
      <c r="I739" s="5">
        <f t="shared" si="11"/>
        <v>27.933333333333334</v>
      </c>
      <c r="J739" s="3" t="s">
        <v>21</v>
      </c>
      <c r="K739" s="3" t="s">
        <v>22</v>
      </c>
      <c r="L739" s="3">
        <v>1478844000</v>
      </c>
      <c r="M739" s="3">
        <v>1479880800</v>
      </c>
      <c r="N739" s="11">
        <f xml:space="preserve"> (((L739/60)/60)/24)+DATE(1970,1,1)</f>
        <v>42685.25</v>
      </c>
      <c r="O739" s="10">
        <f xml:space="preserve"> (((M739/60)/60)/24)+DATE(1970,1,1)</f>
        <v>42697.25</v>
      </c>
      <c r="P739" s="3" t="b">
        <v>0</v>
      </c>
      <c r="Q739" s="3" t="b">
        <v>0</v>
      </c>
      <c r="R739" s="3" t="s">
        <v>60</v>
      </c>
      <c r="S739" s="7" t="s">
        <v>18398</v>
      </c>
      <c r="T739" s="3" t="s">
        <v>18408</v>
      </c>
    </row>
    <row r="740" spans="1:20" s="3" customFormat="1" x14ac:dyDescent="0.3">
      <c r="A740" s="3">
        <v>738</v>
      </c>
      <c r="B740" s="3" t="s">
        <v>1032</v>
      </c>
      <c r="C740" s="3" t="s">
        <v>1514</v>
      </c>
      <c r="D740" s="3">
        <v>74700</v>
      </c>
      <c r="E740" s="3">
        <v>1557</v>
      </c>
      <c r="F740" s="14">
        <f>(E740/D740)*100</f>
        <v>2.0843373493975905</v>
      </c>
      <c r="G740" s="3" t="s">
        <v>14</v>
      </c>
      <c r="H740" s="3">
        <v>15</v>
      </c>
      <c r="I740" s="5">
        <f t="shared" si="11"/>
        <v>103.8</v>
      </c>
      <c r="J740" s="3" t="s">
        <v>21</v>
      </c>
      <c r="K740" s="3" t="s">
        <v>22</v>
      </c>
      <c r="L740" s="3">
        <v>1416117600</v>
      </c>
      <c r="M740" s="3">
        <v>1418018400</v>
      </c>
      <c r="N740" s="11">
        <f xml:space="preserve"> (((L740/60)/60)/24)+DATE(1970,1,1)</f>
        <v>41959.25</v>
      </c>
      <c r="O740" s="10">
        <f xml:space="preserve"> (((M740/60)/60)/24)+DATE(1970,1,1)</f>
        <v>41981.25</v>
      </c>
      <c r="P740" s="3" t="b">
        <v>0</v>
      </c>
      <c r="Q740" s="3" t="b">
        <v>1</v>
      </c>
      <c r="R740" s="3" t="s">
        <v>33</v>
      </c>
      <c r="S740" s="7" t="s">
        <v>18402</v>
      </c>
      <c r="T740" s="3" t="s">
        <v>18403</v>
      </c>
    </row>
    <row r="741" spans="1:20" s="3" customFormat="1" x14ac:dyDescent="0.3">
      <c r="A741" s="3">
        <v>739</v>
      </c>
      <c r="B741" s="3" t="s">
        <v>1515</v>
      </c>
      <c r="C741" s="3" t="s">
        <v>1516</v>
      </c>
      <c r="D741" s="3">
        <v>10000</v>
      </c>
      <c r="E741" s="3">
        <v>6100</v>
      </c>
      <c r="F741" s="14">
        <f>(E741/D741)*100</f>
        <v>61</v>
      </c>
      <c r="G741" s="3" t="s">
        <v>14</v>
      </c>
      <c r="H741" s="3">
        <v>191</v>
      </c>
      <c r="I741" s="5">
        <f t="shared" si="11"/>
        <v>31.937172774869111</v>
      </c>
      <c r="J741" s="3" t="s">
        <v>21</v>
      </c>
      <c r="K741" s="3" t="s">
        <v>22</v>
      </c>
      <c r="L741" s="3">
        <v>1340946000</v>
      </c>
      <c r="M741" s="3">
        <v>1341032400</v>
      </c>
      <c r="N741" s="11">
        <f xml:space="preserve"> (((L741/60)/60)/24)+DATE(1970,1,1)</f>
        <v>41089.208333333336</v>
      </c>
      <c r="O741" s="10">
        <f xml:space="preserve"> (((M741/60)/60)/24)+DATE(1970,1,1)</f>
        <v>41090.208333333336</v>
      </c>
      <c r="P741" s="3" t="b">
        <v>0</v>
      </c>
      <c r="Q741" s="3" t="b">
        <v>0</v>
      </c>
      <c r="R741" s="3" t="s">
        <v>60</v>
      </c>
      <c r="S741" s="7" t="s">
        <v>18398</v>
      </c>
      <c r="T741" s="3" t="s">
        <v>18408</v>
      </c>
    </row>
    <row r="742" spans="1:20" s="3" customFormat="1" x14ac:dyDescent="0.3">
      <c r="A742" s="3">
        <v>740</v>
      </c>
      <c r="B742" s="3" t="s">
        <v>1517</v>
      </c>
      <c r="C742" s="3" t="s">
        <v>1518</v>
      </c>
      <c r="D742" s="3">
        <v>5300</v>
      </c>
      <c r="E742" s="3">
        <v>1592</v>
      </c>
      <c r="F742" s="14">
        <f>(E742/D742)*100</f>
        <v>30.037735849056602</v>
      </c>
      <c r="G742" s="3" t="s">
        <v>14</v>
      </c>
      <c r="H742" s="3">
        <v>16</v>
      </c>
      <c r="I742" s="5">
        <f t="shared" si="11"/>
        <v>99.5</v>
      </c>
      <c r="J742" s="3" t="s">
        <v>21</v>
      </c>
      <c r="K742" s="3" t="s">
        <v>22</v>
      </c>
      <c r="L742" s="3">
        <v>1486101600</v>
      </c>
      <c r="M742" s="3">
        <v>1486360800</v>
      </c>
      <c r="N742" s="11">
        <f xml:space="preserve"> (((L742/60)/60)/24)+DATE(1970,1,1)</f>
        <v>42769.25</v>
      </c>
      <c r="O742" s="10">
        <f xml:space="preserve"> (((M742/60)/60)/24)+DATE(1970,1,1)</f>
        <v>42772.25</v>
      </c>
      <c r="P742" s="3" t="b">
        <v>0</v>
      </c>
      <c r="Q742" s="3" t="b">
        <v>0</v>
      </c>
      <c r="R742" s="3" t="s">
        <v>33</v>
      </c>
      <c r="S742" s="7" t="s">
        <v>18402</v>
      </c>
      <c r="T742" s="3" t="s">
        <v>18403</v>
      </c>
    </row>
    <row r="743" spans="1:20" s="3" customFormat="1" x14ac:dyDescent="0.3">
      <c r="A743" s="3">
        <v>741</v>
      </c>
      <c r="B743" s="3" t="s">
        <v>628</v>
      </c>
      <c r="C743" s="3" t="s">
        <v>1519</v>
      </c>
      <c r="D743" s="3">
        <v>1200</v>
      </c>
      <c r="E743" s="3">
        <v>14150</v>
      </c>
      <c r="F743" s="14">
        <f>(E743/D743)*100</f>
        <v>1179.1666666666665</v>
      </c>
      <c r="G743" s="3" t="s">
        <v>20</v>
      </c>
      <c r="H743" s="3">
        <v>130</v>
      </c>
      <c r="I743" s="5">
        <f t="shared" si="11"/>
        <v>108.84615384615384</v>
      </c>
      <c r="J743" s="3" t="s">
        <v>21</v>
      </c>
      <c r="K743" s="3" t="s">
        <v>22</v>
      </c>
      <c r="L743" s="3">
        <v>1274590800</v>
      </c>
      <c r="M743" s="3">
        <v>1274677200</v>
      </c>
      <c r="N743" s="11">
        <f xml:space="preserve"> (((L743/60)/60)/24)+DATE(1970,1,1)</f>
        <v>40321.208333333336</v>
      </c>
      <c r="O743" s="10">
        <f xml:space="preserve"> (((M743/60)/60)/24)+DATE(1970,1,1)</f>
        <v>40322.208333333336</v>
      </c>
      <c r="P743" s="3" t="b">
        <v>0</v>
      </c>
      <c r="Q743" s="3" t="b">
        <v>0</v>
      </c>
      <c r="R743" s="3" t="s">
        <v>33</v>
      </c>
      <c r="S743" s="7" t="s">
        <v>18402</v>
      </c>
      <c r="T743" s="3" t="s">
        <v>18403</v>
      </c>
    </row>
    <row r="744" spans="1:20" s="3" customFormat="1" x14ac:dyDescent="0.3">
      <c r="A744" s="3">
        <v>742</v>
      </c>
      <c r="B744" s="3" t="s">
        <v>1520</v>
      </c>
      <c r="C744" s="3" t="s">
        <v>1521</v>
      </c>
      <c r="D744" s="3">
        <v>1200</v>
      </c>
      <c r="E744" s="3">
        <v>13513</v>
      </c>
      <c r="F744" s="14">
        <f>(E744/D744)*100</f>
        <v>1126.0833333333335</v>
      </c>
      <c r="G744" s="3" t="s">
        <v>20</v>
      </c>
      <c r="H744" s="3">
        <v>122</v>
      </c>
      <c r="I744" s="5">
        <f t="shared" si="11"/>
        <v>110.76229508196721</v>
      </c>
      <c r="J744" s="3" t="s">
        <v>21</v>
      </c>
      <c r="K744" s="3" t="s">
        <v>22</v>
      </c>
      <c r="L744" s="3">
        <v>1263880800</v>
      </c>
      <c r="M744" s="3">
        <v>1267509600</v>
      </c>
      <c r="N744" s="11">
        <f xml:space="preserve"> (((L744/60)/60)/24)+DATE(1970,1,1)</f>
        <v>40197.25</v>
      </c>
      <c r="O744" s="10">
        <f xml:space="preserve"> (((M744/60)/60)/24)+DATE(1970,1,1)</f>
        <v>40239.25</v>
      </c>
      <c r="P744" s="3" t="b">
        <v>0</v>
      </c>
      <c r="Q744" s="3" t="b">
        <v>0</v>
      </c>
      <c r="R744" s="3" t="s">
        <v>50</v>
      </c>
      <c r="S744" s="7" t="s">
        <v>18398</v>
      </c>
      <c r="T744" s="3" t="s">
        <v>18406</v>
      </c>
    </row>
    <row r="745" spans="1:20" s="3" customFormat="1" x14ac:dyDescent="0.3">
      <c r="A745" s="3">
        <v>743</v>
      </c>
      <c r="B745" s="3" t="s">
        <v>1522</v>
      </c>
      <c r="C745" s="3" t="s">
        <v>1523</v>
      </c>
      <c r="D745" s="3">
        <v>3900</v>
      </c>
      <c r="E745" s="3">
        <v>504</v>
      </c>
      <c r="F745" s="14">
        <f>(E745/D745)*100</f>
        <v>12.923076923076923</v>
      </c>
      <c r="G745" s="3" t="s">
        <v>14</v>
      </c>
      <c r="H745" s="3">
        <v>17</v>
      </c>
      <c r="I745" s="5">
        <f t="shared" si="11"/>
        <v>29.647058823529413</v>
      </c>
      <c r="J745" s="3" t="s">
        <v>21</v>
      </c>
      <c r="K745" s="3" t="s">
        <v>22</v>
      </c>
      <c r="L745" s="3">
        <v>1445403600</v>
      </c>
      <c r="M745" s="3">
        <v>1445922000</v>
      </c>
      <c r="N745" s="11">
        <f xml:space="preserve"> (((L745/60)/60)/24)+DATE(1970,1,1)</f>
        <v>42298.208333333328</v>
      </c>
      <c r="O745" s="10">
        <f xml:space="preserve"> (((M745/60)/60)/24)+DATE(1970,1,1)</f>
        <v>42304.208333333328</v>
      </c>
      <c r="P745" s="3" t="b">
        <v>0</v>
      </c>
      <c r="Q745" s="3" t="b">
        <v>1</v>
      </c>
      <c r="R745" s="3" t="s">
        <v>33</v>
      </c>
      <c r="S745" s="7" t="s">
        <v>18402</v>
      </c>
      <c r="T745" s="3" t="s">
        <v>18403</v>
      </c>
    </row>
    <row r="746" spans="1:20" s="3" customFormat="1" x14ac:dyDescent="0.3">
      <c r="A746" s="3">
        <v>744</v>
      </c>
      <c r="B746" s="3" t="s">
        <v>1524</v>
      </c>
      <c r="C746" s="3" t="s">
        <v>1525</v>
      </c>
      <c r="D746" s="3">
        <v>2000</v>
      </c>
      <c r="E746" s="3">
        <v>14240</v>
      </c>
      <c r="F746" s="14">
        <f>(E746/D746)*100</f>
        <v>712</v>
      </c>
      <c r="G746" s="3" t="s">
        <v>20</v>
      </c>
      <c r="H746" s="3">
        <v>140</v>
      </c>
      <c r="I746" s="5">
        <f t="shared" si="11"/>
        <v>101.71428571428571</v>
      </c>
      <c r="J746" s="3" t="s">
        <v>21</v>
      </c>
      <c r="K746" s="3" t="s">
        <v>22</v>
      </c>
      <c r="L746" s="3">
        <v>1533877200</v>
      </c>
      <c r="M746" s="3">
        <v>1534050000</v>
      </c>
      <c r="N746" s="11">
        <f xml:space="preserve"> (((L746/60)/60)/24)+DATE(1970,1,1)</f>
        <v>43322.208333333328</v>
      </c>
      <c r="O746" s="10">
        <f xml:space="preserve"> (((M746/60)/60)/24)+DATE(1970,1,1)</f>
        <v>43324.208333333328</v>
      </c>
      <c r="P746" s="3" t="b">
        <v>0</v>
      </c>
      <c r="Q746" s="3" t="b">
        <v>1</v>
      </c>
      <c r="R746" s="3" t="s">
        <v>33</v>
      </c>
      <c r="S746" s="7" t="s">
        <v>18402</v>
      </c>
      <c r="T746" s="3" t="s">
        <v>18403</v>
      </c>
    </row>
    <row r="747" spans="1:20" s="3" customFormat="1" x14ac:dyDescent="0.3">
      <c r="A747" s="3">
        <v>745</v>
      </c>
      <c r="B747" s="3" t="s">
        <v>1526</v>
      </c>
      <c r="C747" s="3" t="s">
        <v>1527</v>
      </c>
      <c r="D747" s="3">
        <v>6900</v>
      </c>
      <c r="E747" s="3">
        <v>2091</v>
      </c>
      <c r="F747" s="14">
        <f>(E747/D747)*100</f>
        <v>30.304347826086957</v>
      </c>
      <c r="G747" s="3" t="s">
        <v>14</v>
      </c>
      <c r="H747" s="3">
        <v>34</v>
      </c>
      <c r="I747" s="5">
        <f t="shared" si="11"/>
        <v>61.5</v>
      </c>
      <c r="J747" s="3" t="s">
        <v>21</v>
      </c>
      <c r="K747" s="3" t="s">
        <v>22</v>
      </c>
      <c r="L747" s="3">
        <v>1275195600</v>
      </c>
      <c r="M747" s="3">
        <v>1277528400</v>
      </c>
      <c r="N747" s="11">
        <f xml:space="preserve"> (((L747/60)/60)/24)+DATE(1970,1,1)</f>
        <v>40328.208333333336</v>
      </c>
      <c r="O747" s="10">
        <f xml:space="preserve"> (((M747/60)/60)/24)+DATE(1970,1,1)</f>
        <v>40355.208333333336</v>
      </c>
      <c r="P747" s="3" t="b">
        <v>0</v>
      </c>
      <c r="Q747" s="3" t="b">
        <v>0</v>
      </c>
      <c r="R747" s="3" t="s">
        <v>65</v>
      </c>
      <c r="S747" s="7" t="s">
        <v>18400</v>
      </c>
      <c r="T747" s="3" t="s">
        <v>18409</v>
      </c>
    </row>
    <row r="748" spans="1:20" s="3" customFormat="1" x14ac:dyDescent="0.3">
      <c r="A748" s="3">
        <v>746</v>
      </c>
      <c r="B748" s="3" t="s">
        <v>1528</v>
      </c>
      <c r="C748" s="3" t="s">
        <v>1529</v>
      </c>
      <c r="D748" s="3">
        <v>55800</v>
      </c>
      <c r="E748" s="3">
        <v>118580</v>
      </c>
      <c r="F748" s="14">
        <f>(E748/D748)*100</f>
        <v>212.50896057347671</v>
      </c>
      <c r="G748" s="3" t="s">
        <v>20</v>
      </c>
      <c r="H748" s="3">
        <v>3388</v>
      </c>
      <c r="I748" s="5">
        <f t="shared" si="11"/>
        <v>35</v>
      </c>
      <c r="J748" s="3" t="s">
        <v>21</v>
      </c>
      <c r="K748" s="3" t="s">
        <v>22</v>
      </c>
      <c r="L748" s="3">
        <v>1318136400</v>
      </c>
      <c r="M748" s="3">
        <v>1318568400</v>
      </c>
      <c r="N748" s="11">
        <f xml:space="preserve"> (((L748/60)/60)/24)+DATE(1970,1,1)</f>
        <v>40825.208333333336</v>
      </c>
      <c r="O748" s="10">
        <f xml:space="preserve"> (((M748/60)/60)/24)+DATE(1970,1,1)</f>
        <v>40830.208333333336</v>
      </c>
      <c r="P748" s="3" t="b">
        <v>0</v>
      </c>
      <c r="Q748" s="3" t="b">
        <v>0</v>
      </c>
      <c r="R748" s="3" t="s">
        <v>28</v>
      </c>
      <c r="S748" s="7" t="s">
        <v>18400</v>
      </c>
      <c r="T748" s="3" t="s">
        <v>18401</v>
      </c>
    </row>
    <row r="749" spans="1:20" s="3" customFormat="1" x14ac:dyDescent="0.3">
      <c r="A749" s="3">
        <v>747</v>
      </c>
      <c r="B749" s="3" t="s">
        <v>1530</v>
      </c>
      <c r="C749" s="3" t="s">
        <v>1531</v>
      </c>
      <c r="D749" s="3">
        <v>4900</v>
      </c>
      <c r="E749" s="3">
        <v>11214</v>
      </c>
      <c r="F749" s="14">
        <f>(E749/D749)*100</f>
        <v>228.85714285714286</v>
      </c>
      <c r="G749" s="3" t="s">
        <v>20</v>
      </c>
      <c r="H749" s="3">
        <v>280</v>
      </c>
      <c r="I749" s="5">
        <f t="shared" si="11"/>
        <v>40.049999999999997</v>
      </c>
      <c r="J749" s="3" t="s">
        <v>21</v>
      </c>
      <c r="K749" s="3" t="s">
        <v>22</v>
      </c>
      <c r="L749" s="3">
        <v>1283403600</v>
      </c>
      <c r="M749" s="3">
        <v>1284354000</v>
      </c>
      <c r="N749" s="11">
        <f xml:space="preserve"> (((L749/60)/60)/24)+DATE(1970,1,1)</f>
        <v>40423.208333333336</v>
      </c>
      <c r="O749" s="10">
        <f xml:space="preserve"> (((M749/60)/60)/24)+DATE(1970,1,1)</f>
        <v>40434.208333333336</v>
      </c>
      <c r="P749" s="3" t="b">
        <v>0</v>
      </c>
      <c r="Q749" s="3" t="b">
        <v>0</v>
      </c>
      <c r="R749" s="3" t="s">
        <v>33</v>
      </c>
      <c r="S749" s="7" t="s">
        <v>18402</v>
      </c>
      <c r="T749" s="3" t="s">
        <v>18403</v>
      </c>
    </row>
    <row r="750" spans="1:20" s="3" customFormat="1" x14ac:dyDescent="0.3">
      <c r="A750" s="3">
        <v>748</v>
      </c>
      <c r="B750" s="3" t="s">
        <v>1532</v>
      </c>
      <c r="C750" s="3" t="s">
        <v>1533</v>
      </c>
      <c r="D750" s="3">
        <v>194900</v>
      </c>
      <c r="E750" s="3">
        <v>68137</v>
      </c>
      <c r="F750" s="14">
        <f>(E750/D750)*100</f>
        <v>34.959979476654695</v>
      </c>
      <c r="G750" s="3" t="s">
        <v>74</v>
      </c>
      <c r="H750" s="3">
        <v>614</v>
      </c>
      <c r="I750" s="5">
        <f t="shared" si="11"/>
        <v>110.97231270358306</v>
      </c>
      <c r="J750" s="3" t="s">
        <v>21</v>
      </c>
      <c r="K750" s="3" t="s">
        <v>22</v>
      </c>
      <c r="L750" s="3">
        <v>1267423200</v>
      </c>
      <c r="M750" s="3">
        <v>1269579600</v>
      </c>
      <c r="N750" s="11">
        <f xml:space="preserve"> (((L750/60)/60)/24)+DATE(1970,1,1)</f>
        <v>40238.25</v>
      </c>
      <c r="O750" s="10">
        <f xml:space="preserve"> (((M750/60)/60)/24)+DATE(1970,1,1)</f>
        <v>40263.208333333336</v>
      </c>
      <c r="P750" s="3" t="b">
        <v>0</v>
      </c>
      <c r="Q750" s="3" t="b">
        <v>1</v>
      </c>
      <c r="R750" s="3" t="s">
        <v>71</v>
      </c>
      <c r="S750" s="7" t="s">
        <v>18404</v>
      </c>
      <c r="T750" s="3" t="s">
        <v>18412</v>
      </c>
    </row>
    <row r="751" spans="1:20" s="3" customFormat="1" x14ac:dyDescent="0.3">
      <c r="A751" s="3">
        <v>749</v>
      </c>
      <c r="B751" s="3" t="s">
        <v>1534</v>
      </c>
      <c r="C751" s="3" t="s">
        <v>1535</v>
      </c>
      <c r="D751" s="3">
        <v>8600</v>
      </c>
      <c r="E751" s="3">
        <v>13527</v>
      </c>
      <c r="F751" s="14">
        <f>(E751/D751)*100</f>
        <v>157.29069767441862</v>
      </c>
      <c r="G751" s="3" t="s">
        <v>20</v>
      </c>
      <c r="H751" s="3">
        <v>366</v>
      </c>
      <c r="I751" s="5">
        <f t="shared" si="11"/>
        <v>36.959016393442624</v>
      </c>
      <c r="J751" s="3" t="s">
        <v>107</v>
      </c>
      <c r="K751" s="3" t="s">
        <v>108</v>
      </c>
      <c r="L751" s="3">
        <v>1412744400</v>
      </c>
      <c r="M751" s="3">
        <v>1413781200</v>
      </c>
      <c r="N751" s="11">
        <f xml:space="preserve"> (((L751/60)/60)/24)+DATE(1970,1,1)</f>
        <v>41920.208333333336</v>
      </c>
      <c r="O751" s="10">
        <f xml:space="preserve"> (((M751/60)/60)/24)+DATE(1970,1,1)</f>
        <v>41932.208333333336</v>
      </c>
      <c r="P751" s="3" t="b">
        <v>0</v>
      </c>
      <c r="Q751" s="3" t="b">
        <v>1</v>
      </c>
      <c r="R751" s="3" t="s">
        <v>65</v>
      </c>
      <c r="S751" s="7" t="s">
        <v>18400</v>
      </c>
      <c r="T751" s="3" t="s">
        <v>18409</v>
      </c>
    </row>
    <row r="752" spans="1:20" s="3" customFormat="1" x14ac:dyDescent="0.3">
      <c r="A752" s="3">
        <v>750</v>
      </c>
      <c r="B752" s="3" t="s">
        <v>1536</v>
      </c>
      <c r="C752" s="3" t="s">
        <v>1537</v>
      </c>
      <c r="D752" s="3">
        <v>100</v>
      </c>
      <c r="E752" s="3">
        <v>1</v>
      </c>
      <c r="F752" s="14">
        <f>(E752/D752)*100</f>
        <v>1</v>
      </c>
      <c r="G752" s="3" t="s">
        <v>14</v>
      </c>
      <c r="H752" s="3">
        <v>1</v>
      </c>
      <c r="I752" s="5">
        <f t="shared" si="11"/>
        <v>1</v>
      </c>
      <c r="J752" s="3" t="s">
        <v>40</v>
      </c>
      <c r="K752" s="3" t="s">
        <v>41</v>
      </c>
      <c r="L752" s="3">
        <v>1277960400</v>
      </c>
      <c r="M752" s="3">
        <v>1280120400</v>
      </c>
      <c r="N752" s="11">
        <f xml:space="preserve"> (((L752/60)/60)/24)+DATE(1970,1,1)</f>
        <v>40360.208333333336</v>
      </c>
      <c r="O752" s="10">
        <f xml:space="preserve"> (((M752/60)/60)/24)+DATE(1970,1,1)</f>
        <v>40385.208333333336</v>
      </c>
      <c r="P752" s="3" t="b">
        <v>0</v>
      </c>
      <c r="Q752" s="3" t="b">
        <v>0</v>
      </c>
      <c r="R752" s="3" t="s">
        <v>50</v>
      </c>
      <c r="S752" s="7" t="s">
        <v>18398</v>
      </c>
      <c r="T752" s="3" t="s">
        <v>18406</v>
      </c>
    </row>
    <row r="753" spans="1:20" s="3" customFormat="1" x14ac:dyDescent="0.3">
      <c r="A753" s="3">
        <v>751</v>
      </c>
      <c r="B753" s="3" t="s">
        <v>1538</v>
      </c>
      <c r="C753" s="3" t="s">
        <v>1539</v>
      </c>
      <c r="D753" s="3">
        <v>3600</v>
      </c>
      <c r="E753" s="3">
        <v>8363</v>
      </c>
      <c r="F753" s="14">
        <f>(E753/D753)*100</f>
        <v>232.30555555555554</v>
      </c>
      <c r="G753" s="3" t="s">
        <v>20</v>
      </c>
      <c r="H753" s="3">
        <v>270</v>
      </c>
      <c r="I753" s="5">
        <f t="shared" si="11"/>
        <v>30.974074074074075</v>
      </c>
      <c r="J753" s="3" t="s">
        <v>21</v>
      </c>
      <c r="K753" s="3" t="s">
        <v>22</v>
      </c>
      <c r="L753" s="3">
        <v>1458190800</v>
      </c>
      <c r="M753" s="3">
        <v>1459486800</v>
      </c>
      <c r="N753" s="11">
        <f xml:space="preserve"> (((L753/60)/60)/24)+DATE(1970,1,1)</f>
        <v>42446.208333333328</v>
      </c>
      <c r="O753" s="10">
        <f xml:space="preserve"> (((M753/60)/60)/24)+DATE(1970,1,1)</f>
        <v>42461.208333333328</v>
      </c>
      <c r="P753" s="3" t="b">
        <v>1</v>
      </c>
      <c r="Q753" s="3" t="b">
        <v>1</v>
      </c>
      <c r="R753" s="3" t="s">
        <v>68</v>
      </c>
      <c r="S753" s="7" t="s">
        <v>18410</v>
      </c>
      <c r="T753" s="3" t="s">
        <v>18411</v>
      </c>
    </row>
    <row r="754" spans="1:20" s="3" customFormat="1" x14ac:dyDescent="0.3">
      <c r="A754" s="3">
        <v>752</v>
      </c>
      <c r="B754" s="3" t="s">
        <v>1540</v>
      </c>
      <c r="C754" s="3" t="s">
        <v>1541</v>
      </c>
      <c r="D754" s="3">
        <v>5800</v>
      </c>
      <c r="E754" s="3">
        <v>5362</v>
      </c>
      <c r="F754" s="14">
        <f>(E754/D754)*100</f>
        <v>92.448275862068968</v>
      </c>
      <c r="G754" s="3" t="s">
        <v>74</v>
      </c>
      <c r="H754" s="3">
        <v>114</v>
      </c>
      <c r="I754" s="5">
        <f t="shared" si="11"/>
        <v>47.035087719298247</v>
      </c>
      <c r="J754" s="3" t="s">
        <v>21</v>
      </c>
      <c r="K754" s="3" t="s">
        <v>22</v>
      </c>
      <c r="L754" s="3">
        <v>1280984400</v>
      </c>
      <c r="M754" s="3">
        <v>1282539600</v>
      </c>
      <c r="N754" s="11">
        <f xml:space="preserve"> (((L754/60)/60)/24)+DATE(1970,1,1)</f>
        <v>40395.208333333336</v>
      </c>
      <c r="O754" s="10">
        <f xml:space="preserve"> (((M754/60)/60)/24)+DATE(1970,1,1)</f>
        <v>40413.208333333336</v>
      </c>
      <c r="P754" s="3" t="b">
        <v>0</v>
      </c>
      <c r="Q754" s="3" t="b">
        <v>1</v>
      </c>
      <c r="R754" s="3" t="s">
        <v>33</v>
      </c>
      <c r="S754" s="7" t="s">
        <v>18402</v>
      </c>
      <c r="T754" s="3" t="s">
        <v>18403</v>
      </c>
    </row>
    <row r="755" spans="1:20" s="3" customFormat="1" x14ac:dyDescent="0.3">
      <c r="A755" s="3">
        <v>753</v>
      </c>
      <c r="B755" s="3" t="s">
        <v>1542</v>
      </c>
      <c r="C755" s="3" t="s">
        <v>1543</v>
      </c>
      <c r="D755" s="3">
        <v>4700</v>
      </c>
      <c r="E755" s="3">
        <v>12065</v>
      </c>
      <c r="F755" s="14">
        <f>(E755/D755)*100</f>
        <v>256.70212765957444</v>
      </c>
      <c r="G755" s="3" t="s">
        <v>20</v>
      </c>
      <c r="H755" s="3">
        <v>137</v>
      </c>
      <c r="I755" s="5">
        <f t="shared" si="11"/>
        <v>88.065693430656935</v>
      </c>
      <c r="J755" s="3" t="s">
        <v>21</v>
      </c>
      <c r="K755" s="3" t="s">
        <v>22</v>
      </c>
      <c r="L755" s="3">
        <v>1274590800</v>
      </c>
      <c r="M755" s="3">
        <v>1275886800</v>
      </c>
      <c r="N755" s="11">
        <f xml:space="preserve"> (((L755/60)/60)/24)+DATE(1970,1,1)</f>
        <v>40321.208333333336</v>
      </c>
      <c r="O755" s="10">
        <f xml:space="preserve"> (((M755/60)/60)/24)+DATE(1970,1,1)</f>
        <v>40336.208333333336</v>
      </c>
      <c r="P755" s="3" t="b">
        <v>0</v>
      </c>
      <c r="Q755" s="3" t="b">
        <v>0</v>
      </c>
      <c r="R755" s="3" t="s">
        <v>122</v>
      </c>
      <c r="S755" s="7" t="s">
        <v>18417</v>
      </c>
      <c r="T755" s="3" t="s">
        <v>18418</v>
      </c>
    </row>
    <row r="756" spans="1:20" s="3" customFormat="1" x14ac:dyDescent="0.3">
      <c r="A756" s="3">
        <v>754</v>
      </c>
      <c r="B756" s="3" t="s">
        <v>1544</v>
      </c>
      <c r="C756" s="3" t="s">
        <v>1545</v>
      </c>
      <c r="D756" s="3">
        <v>70400</v>
      </c>
      <c r="E756" s="3">
        <v>118603</v>
      </c>
      <c r="F756" s="14">
        <f>(E756/D756)*100</f>
        <v>168.47017045454547</v>
      </c>
      <c r="G756" s="3" t="s">
        <v>20</v>
      </c>
      <c r="H756" s="3">
        <v>3205</v>
      </c>
      <c r="I756" s="5">
        <f t="shared" si="11"/>
        <v>37.005616224648989</v>
      </c>
      <c r="J756" s="3" t="s">
        <v>21</v>
      </c>
      <c r="K756" s="3" t="s">
        <v>22</v>
      </c>
      <c r="L756" s="3">
        <v>1351400400</v>
      </c>
      <c r="M756" s="3">
        <v>1355983200</v>
      </c>
      <c r="N756" s="11">
        <f xml:space="preserve"> (((L756/60)/60)/24)+DATE(1970,1,1)</f>
        <v>41210.208333333336</v>
      </c>
      <c r="O756" s="10">
        <f xml:space="preserve"> (((M756/60)/60)/24)+DATE(1970,1,1)</f>
        <v>41263.25</v>
      </c>
      <c r="P756" s="3" t="b">
        <v>0</v>
      </c>
      <c r="Q756" s="3" t="b">
        <v>0</v>
      </c>
      <c r="R756" s="3" t="s">
        <v>33</v>
      </c>
      <c r="S756" s="7" t="s">
        <v>18402</v>
      </c>
      <c r="T756" s="3" t="s">
        <v>18403</v>
      </c>
    </row>
    <row r="757" spans="1:20" s="3" customFormat="1" x14ac:dyDescent="0.3">
      <c r="A757" s="3">
        <v>755</v>
      </c>
      <c r="B757" s="3" t="s">
        <v>1546</v>
      </c>
      <c r="C757" s="3" t="s">
        <v>1547</v>
      </c>
      <c r="D757" s="3">
        <v>4500</v>
      </c>
      <c r="E757" s="3">
        <v>7496</v>
      </c>
      <c r="F757" s="14">
        <f>(E757/D757)*100</f>
        <v>166.57777777777778</v>
      </c>
      <c r="G757" s="3" t="s">
        <v>20</v>
      </c>
      <c r="H757" s="3">
        <v>288</v>
      </c>
      <c r="I757" s="5">
        <f t="shared" si="11"/>
        <v>26.027777777777779</v>
      </c>
      <c r="J757" s="3" t="s">
        <v>36</v>
      </c>
      <c r="K757" s="3" t="s">
        <v>37</v>
      </c>
      <c r="L757" s="3">
        <v>1514354400</v>
      </c>
      <c r="M757" s="3">
        <v>1515391200</v>
      </c>
      <c r="N757" s="11">
        <f xml:space="preserve"> (((L757/60)/60)/24)+DATE(1970,1,1)</f>
        <v>43096.25</v>
      </c>
      <c r="O757" s="10">
        <f xml:space="preserve"> (((M757/60)/60)/24)+DATE(1970,1,1)</f>
        <v>43108.25</v>
      </c>
      <c r="P757" s="3" t="b">
        <v>0</v>
      </c>
      <c r="Q757" s="3" t="b">
        <v>1</v>
      </c>
      <c r="R757" s="3" t="s">
        <v>33</v>
      </c>
      <c r="S757" s="7" t="s">
        <v>18402</v>
      </c>
      <c r="T757" s="3" t="s">
        <v>18403</v>
      </c>
    </row>
    <row r="758" spans="1:20" s="3" customFormat="1" x14ac:dyDescent="0.3">
      <c r="A758" s="3">
        <v>756</v>
      </c>
      <c r="B758" s="3" t="s">
        <v>1548</v>
      </c>
      <c r="C758" s="3" t="s">
        <v>1549</v>
      </c>
      <c r="D758" s="3">
        <v>1300</v>
      </c>
      <c r="E758" s="3">
        <v>10037</v>
      </c>
      <c r="F758" s="14">
        <f>(E758/D758)*100</f>
        <v>772.07692307692309</v>
      </c>
      <c r="G758" s="3" t="s">
        <v>20</v>
      </c>
      <c r="H758" s="3">
        <v>148</v>
      </c>
      <c r="I758" s="5">
        <f t="shared" si="11"/>
        <v>67.817567567567565</v>
      </c>
      <c r="J758" s="3" t="s">
        <v>21</v>
      </c>
      <c r="K758" s="3" t="s">
        <v>22</v>
      </c>
      <c r="L758" s="3">
        <v>1421733600</v>
      </c>
      <c r="M758" s="3">
        <v>1422252000</v>
      </c>
      <c r="N758" s="11">
        <f xml:space="preserve"> (((L758/60)/60)/24)+DATE(1970,1,1)</f>
        <v>42024.25</v>
      </c>
      <c r="O758" s="10">
        <f xml:space="preserve"> (((M758/60)/60)/24)+DATE(1970,1,1)</f>
        <v>42030.25</v>
      </c>
      <c r="P758" s="3" t="b">
        <v>0</v>
      </c>
      <c r="Q758" s="3" t="b">
        <v>0</v>
      </c>
      <c r="R758" s="3" t="s">
        <v>33</v>
      </c>
      <c r="S758" s="7" t="s">
        <v>18402</v>
      </c>
      <c r="T758" s="3" t="s">
        <v>18403</v>
      </c>
    </row>
    <row r="759" spans="1:20" s="3" customFormat="1" x14ac:dyDescent="0.3">
      <c r="A759" s="3">
        <v>757</v>
      </c>
      <c r="B759" s="3" t="s">
        <v>1550</v>
      </c>
      <c r="C759" s="3" t="s">
        <v>1551</v>
      </c>
      <c r="D759" s="3">
        <v>1400</v>
      </c>
      <c r="E759" s="3">
        <v>5696</v>
      </c>
      <c r="F759" s="14">
        <f>(E759/D759)*100</f>
        <v>406.85714285714283</v>
      </c>
      <c r="G759" s="3" t="s">
        <v>20</v>
      </c>
      <c r="H759" s="3">
        <v>114</v>
      </c>
      <c r="I759" s="5">
        <f t="shared" si="11"/>
        <v>49.964912280701753</v>
      </c>
      <c r="J759" s="3" t="s">
        <v>21</v>
      </c>
      <c r="K759" s="3" t="s">
        <v>22</v>
      </c>
      <c r="L759" s="3">
        <v>1305176400</v>
      </c>
      <c r="M759" s="3">
        <v>1305522000</v>
      </c>
      <c r="N759" s="11">
        <f xml:space="preserve"> (((L759/60)/60)/24)+DATE(1970,1,1)</f>
        <v>40675.208333333336</v>
      </c>
      <c r="O759" s="10">
        <f xml:space="preserve"> (((M759/60)/60)/24)+DATE(1970,1,1)</f>
        <v>40679.208333333336</v>
      </c>
      <c r="P759" s="3" t="b">
        <v>0</v>
      </c>
      <c r="Q759" s="3" t="b">
        <v>0</v>
      </c>
      <c r="R759" s="3" t="s">
        <v>53</v>
      </c>
      <c r="S759" s="7" t="s">
        <v>18404</v>
      </c>
      <c r="T759" s="3" t="s">
        <v>18407</v>
      </c>
    </row>
    <row r="760" spans="1:20" s="3" customFormat="1" x14ac:dyDescent="0.3">
      <c r="A760" s="3">
        <v>758</v>
      </c>
      <c r="B760" s="3" t="s">
        <v>1552</v>
      </c>
      <c r="C760" s="3" t="s">
        <v>1553</v>
      </c>
      <c r="D760" s="3">
        <v>29600</v>
      </c>
      <c r="E760" s="3">
        <v>167005</v>
      </c>
      <c r="F760" s="14">
        <f>(E760/D760)*100</f>
        <v>564.20608108108115</v>
      </c>
      <c r="G760" s="3" t="s">
        <v>20</v>
      </c>
      <c r="H760" s="3">
        <v>1518</v>
      </c>
      <c r="I760" s="5">
        <f t="shared" si="11"/>
        <v>110.01646903820817</v>
      </c>
      <c r="J760" s="3" t="s">
        <v>15</v>
      </c>
      <c r="K760" s="3" t="s">
        <v>16</v>
      </c>
      <c r="L760" s="3">
        <v>1414126800</v>
      </c>
      <c r="M760" s="3">
        <v>1414904400</v>
      </c>
      <c r="N760" s="11">
        <f xml:space="preserve"> (((L760/60)/60)/24)+DATE(1970,1,1)</f>
        <v>41936.208333333336</v>
      </c>
      <c r="O760" s="10">
        <f xml:space="preserve"> (((M760/60)/60)/24)+DATE(1970,1,1)</f>
        <v>41945.208333333336</v>
      </c>
      <c r="P760" s="3" t="b">
        <v>0</v>
      </c>
      <c r="Q760" s="3" t="b">
        <v>0</v>
      </c>
      <c r="R760" s="3" t="s">
        <v>23</v>
      </c>
      <c r="S760" s="7" t="s">
        <v>18398</v>
      </c>
      <c r="T760" s="3" t="s">
        <v>18399</v>
      </c>
    </row>
    <row r="761" spans="1:20" s="3" customFormat="1" x14ac:dyDescent="0.3">
      <c r="A761" s="3">
        <v>759</v>
      </c>
      <c r="B761" s="3" t="s">
        <v>1554</v>
      </c>
      <c r="C761" s="3" t="s">
        <v>1555</v>
      </c>
      <c r="D761" s="3">
        <v>167500</v>
      </c>
      <c r="E761" s="3">
        <v>114615</v>
      </c>
      <c r="F761" s="14">
        <f>(E761/D761)*100</f>
        <v>68.426865671641792</v>
      </c>
      <c r="G761" s="3" t="s">
        <v>14</v>
      </c>
      <c r="H761" s="3">
        <v>1274</v>
      </c>
      <c r="I761" s="5">
        <f t="shared" si="11"/>
        <v>89.964678178963894</v>
      </c>
      <c r="J761" s="3" t="s">
        <v>21</v>
      </c>
      <c r="K761" s="3" t="s">
        <v>22</v>
      </c>
      <c r="L761" s="3">
        <v>1517810400</v>
      </c>
      <c r="M761" s="3">
        <v>1520402400</v>
      </c>
      <c r="N761" s="11">
        <f xml:space="preserve"> (((L761/60)/60)/24)+DATE(1970,1,1)</f>
        <v>43136.25</v>
      </c>
      <c r="O761" s="10">
        <f xml:space="preserve"> (((M761/60)/60)/24)+DATE(1970,1,1)</f>
        <v>43166.25</v>
      </c>
      <c r="P761" s="3" t="b">
        <v>0</v>
      </c>
      <c r="Q761" s="3" t="b">
        <v>0</v>
      </c>
      <c r="R761" s="3" t="s">
        <v>50</v>
      </c>
      <c r="S761" s="7" t="s">
        <v>18398</v>
      </c>
      <c r="T761" s="3" t="s">
        <v>18406</v>
      </c>
    </row>
    <row r="762" spans="1:20" s="3" customFormat="1" x14ac:dyDescent="0.3">
      <c r="A762" s="3">
        <v>760</v>
      </c>
      <c r="B762" s="3" t="s">
        <v>1556</v>
      </c>
      <c r="C762" s="3" t="s">
        <v>1557</v>
      </c>
      <c r="D762" s="3">
        <v>48300</v>
      </c>
      <c r="E762" s="3">
        <v>16592</v>
      </c>
      <c r="F762" s="14">
        <f>(E762/D762)*100</f>
        <v>34.351966873706004</v>
      </c>
      <c r="G762" s="3" t="s">
        <v>14</v>
      </c>
      <c r="H762" s="3">
        <v>210</v>
      </c>
      <c r="I762" s="5">
        <f t="shared" si="11"/>
        <v>79.009523809523813</v>
      </c>
      <c r="J762" s="3" t="s">
        <v>107</v>
      </c>
      <c r="K762" s="3" t="s">
        <v>108</v>
      </c>
      <c r="L762" s="3">
        <v>1564635600</v>
      </c>
      <c r="M762" s="3">
        <v>1567141200</v>
      </c>
      <c r="N762" s="11">
        <f xml:space="preserve"> (((L762/60)/60)/24)+DATE(1970,1,1)</f>
        <v>43678.208333333328</v>
      </c>
      <c r="O762" s="10">
        <f xml:space="preserve"> (((M762/60)/60)/24)+DATE(1970,1,1)</f>
        <v>43707.208333333328</v>
      </c>
      <c r="P762" s="3" t="b">
        <v>0</v>
      </c>
      <c r="Q762" s="3" t="b">
        <v>1</v>
      </c>
      <c r="R762" s="3" t="s">
        <v>89</v>
      </c>
      <c r="S762" s="7" t="s">
        <v>18413</v>
      </c>
      <c r="T762" s="3" t="s">
        <v>18414</v>
      </c>
    </row>
    <row r="763" spans="1:20" s="3" customFormat="1" x14ac:dyDescent="0.3">
      <c r="A763" s="3">
        <v>761</v>
      </c>
      <c r="B763" s="3" t="s">
        <v>1558</v>
      </c>
      <c r="C763" s="3" t="s">
        <v>1559</v>
      </c>
      <c r="D763" s="3">
        <v>2200</v>
      </c>
      <c r="E763" s="3">
        <v>14420</v>
      </c>
      <c r="F763" s="14">
        <f>(E763/D763)*100</f>
        <v>655.4545454545455</v>
      </c>
      <c r="G763" s="3" t="s">
        <v>20</v>
      </c>
      <c r="H763" s="3">
        <v>166</v>
      </c>
      <c r="I763" s="5">
        <f t="shared" si="11"/>
        <v>86.867469879518069</v>
      </c>
      <c r="J763" s="3" t="s">
        <v>21</v>
      </c>
      <c r="K763" s="3" t="s">
        <v>22</v>
      </c>
      <c r="L763" s="3">
        <v>1500699600</v>
      </c>
      <c r="M763" s="3">
        <v>1501131600</v>
      </c>
      <c r="N763" s="11">
        <f xml:space="preserve"> (((L763/60)/60)/24)+DATE(1970,1,1)</f>
        <v>42938.208333333328</v>
      </c>
      <c r="O763" s="10">
        <f xml:space="preserve"> (((M763/60)/60)/24)+DATE(1970,1,1)</f>
        <v>42943.208333333328</v>
      </c>
      <c r="P763" s="3" t="b">
        <v>0</v>
      </c>
      <c r="Q763" s="3" t="b">
        <v>0</v>
      </c>
      <c r="R763" s="3" t="s">
        <v>23</v>
      </c>
      <c r="S763" s="7" t="s">
        <v>18398</v>
      </c>
      <c r="T763" s="3" t="s">
        <v>18399</v>
      </c>
    </row>
    <row r="764" spans="1:20" s="3" customFormat="1" x14ac:dyDescent="0.3">
      <c r="A764" s="3">
        <v>762</v>
      </c>
      <c r="B764" s="3" t="s">
        <v>668</v>
      </c>
      <c r="C764" s="3" t="s">
        <v>1560</v>
      </c>
      <c r="D764" s="3">
        <v>3500</v>
      </c>
      <c r="E764" s="3">
        <v>6204</v>
      </c>
      <c r="F764" s="14">
        <f>(E764/D764)*100</f>
        <v>177.25714285714284</v>
      </c>
      <c r="G764" s="3" t="s">
        <v>20</v>
      </c>
      <c r="H764" s="3">
        <v>100</v>
      </c>
      <c r="I764" s="5">
        <f t="shared" si="11"/>
        <v>62.04</v>
      </c>
      <c r="J764" s="3" t="s">
        <v>26</v>
      </c>
      <c r="K764" s="3" t="s">
        <v>27</v>
      </c>
      <c r="L764" s="3">
        <v>1354082400</v>
      </c>
      <c r="M764" s="3">
        <v>1355032800</v>
      </c>
      <c r="N764" s="11">
        <f xml:space="preserve"> (((L764/60)/60)/24)+DATE(1970,1,1)</f>
        <v>41241.25</v>
      </c>
      <c r="O764" s="10">
        <f xml:space="preserve"> (((M764/60)/60)/24)+DATE(1970,1,1)</f>
        <v>41252.25</v>
      </c>
      <c r="P764" s="3" t="b">
        <v>0</v>
      </c>
      <c r="Q764" s="3" t="b">
        <v>0</v>
      </c>
      <c r="R764" s="3" t="s">
        <v>159</v>
      </c>
      <c r="S764" s="7" t="s">
        <v>18398</v>
      </c>
      <c r="T764" s="3" t="s">
        <v>18421</v>
      </c>
    </row>
    <row r="765" spans="1:20" s="3" customFormat="1" x14ac:dyDescent="0.3">
      <c r="A765" s="3">
        <v>763</v>
      </c>
      <c r="B765" s="3" t="s">
        <v>1561</v>
      </c>
      <c r="C765" s="3" t="s">
        <v>1562</v>
      </c>
      <c r="D765" s="3">
        <v>5600</v>
      </c>
      <c r="E765" s="3">
        <v>6338</v>
      </c>
      <c r="F765" s="14">
        <f>(E765/D765)*100</f>
        <v>113.17857142857144</v>
      </c>
      <c r="G765" s="3" t="s">
        <v>20</v>
      </c>
      <c r="H765" s="3">
        <v>235</v>
      </c>
      <c r="I765" s="5">
        <f t="shared" si="11"/>
        <v>26.970212765957445</v>
      </c>
      <c r="J765" s="3" t="s">
        <v>21</v>
      </c>
      <c r="K765" s="3" t="s">
        <v>22</v>
      </c>
      <c r="L765" s="3">
        <v>1336453200</v>
      </c>
      <c r="M765" s="3">
        <v>1339477200</v>
      </c>
      <c r="N765" s="11">
        <f xml:space="preserve"> (((L765/60)/60)/24)+DATE(1970,1,1)</f>
        <v>41037.208333333336</v>
      </c>
      <c r="O765" s="10">
        <f xml:space="preserve"> (((M765/60)/60)/24)+DATE(1970,1,1)</f>
        <v>41072.208333333336</v>
      </c>
      <c r="P765" s="3" t="b">
        <v>0</v>
      </c>
      <c r="Q765" s="3" t="b">
        <v>1</v>
      </c>
      <c r="R765" s="3" t="s">
        <v>33</v>
      </c>
      <c r="S765" s="7" t="s">
        <v>18402</v>
      </c>
      <c r="T765" s="3" t="s">
        <v>18403</v>
      </c>
    </row>
    <row r="766" spans="1:20" s="3" customFormat="1" x14ac:dyDescent="0.3">
      <c r="A766" s="3">
        <v>764</v>
      </c>
      <c r="B766" s="3" t="s">
        <v>1563</v>
      </c>
      <c r="C766" s="3" t="s">
        <v>1564</v>
      </c>
      <c r="D766" s="3">
        <v>1100</v>
      </c>
      <c r="E766" s="3">
        <v>8010</v>
      </c>
      <c r="F766" s="14">
        <f>(E766/D766)*100</f>
        <v>728.18181818181824</v>
      </c>
      <c r="G766" s="3" t="s">
        <v>20</v>
      </c>
      <c r="H766" s="3">
        <v>148</v>
      </c>
      <c r="I766" s="5">
        <f t="shared" si="11"/>
        <v>54.121621621621621</v>
      </c>
      <c r="J766" s="3" t="s">
        <v>21</v>
      </c>
      <c r="K766" s="3" t="s">
        <v>22</v>
      </c>
      <c r="L766" s="3">
        <v>1305262800</v>
      </c>
      <c r="M766" s="3">
        <v>1305954000</v>
      </c>
      <c r="N766" s="11">
        <f xml:space="preserve"> (((L766/60)/60)/24)+DATE(1970,1,1)</f>
        <v>40676.208333333336</v>
      </c>
      <c r="O766" s="10">
        <f xml:space="preserve"> (((M766/60)/60)/24)+DATE(1970,1,1)</f>
        <v>40684.208333333336</v>
      </c>
      <c r="P766" s="3" t="b">
        <v>0</v>
      </c>
      <c r="Q766" s="3" t="b">
        <v>0</v>
      </c>
      <c r="R766" s="3" t="s">
        <v>23</v>
      </c>
      <c r="S766" s="7" t="s">
        <v>18398</v>
      </c>
      <c r="T766" s="3" t="s">
        <v>18399</v>
      </c>
    </row>
    <row r="767" spans="1:20" s="3" customFormat="1" x14ac:dyDescent="0.3">
      <c r="A767" s="3">
        <v>765</v>
      </c>
      <c r="B767" s="3" t="s">
        <v>1565</v>
      </c>
      <c r="C767" s="3" t="s">
        <v>1566</v>
      </c>
      <c r="D767" s="3">
        <v>3900</v>
      </c>
      <c r="E767" s="3">
        <v>8125</v>
      </c>
      <c r="F767" s="14">
        <f>(E767/D767)*100</f>
        <v>208.33333333333334</v>
      </c>
      <c r="G767" s="3" t="s">
        <v>20</v>
      </c>
      <c r="H767" s="3">
        <v>198</v>
      </c>
      <c r="I767" s="5">
        <f t="shared" si="11"/>
        <v>41.035353535353536</v>
      </c>
      <c r="J767" s="3" t="s">
        <v>21</v>
      </c>
      <c r="K767" s="3" t="s">
        <v>22</v>
      </c>
      <c r="L767" s="3">
        <v>1492232400</v>
      </c>
      <c r="M767" s="3">
        <v>1494392400</v>
      </c>
      <c r="N767" s="11">
        <f xml:space="preserve"> (((L767/60)/60)/24)+DATE(1970,1,1)</f>
        <v>42840.208333333328</v>
      </c>
      <c r="O767" s="10">
        <f xml:space="preserve"> (((M767/60)/60)/24)+DATE(1970,1,1)</f>
        <v>42865.208333333328</v>
      </c>
      <c r="P767" s="3" t="b">
        <v>1</v>
      </c>
      <c r="Q767" s="3" t="b">
        <v>1</v>
      </c>
      <c r="R767" s="3" t="s">
        <v>60</v>
      </c>
      <c r="S767" s="7" t="s">
        <v>18398</v>
      </c>
      <c r="T767" s="3" t="s">
        <v>18408</v>
      </c>
    </row>
    <row r="768" spans="1:20" s="3" customFormat="1" x14ac:dyDescent="0.3">
      <c r="A768" s="3">
        <v>766</v>
      </c>
      <c r="B768" s="3" t="s">
        <v>1567</v>
      </c>
      <c r="C768" s="3" t="s">
        <v>1568</v>
      </c>
      <c r="D768" s="3">
        <v>43800</v>
      </c>
      <c r="E768" s="3">
        <v>13653</v>
      </c>
      <c r="F768" s="14">
        <f>(E768/D768)*100</f>
        <v>31.171232876712331</v>
      </c>
      <c r="G768" s="3" t="s">
        <v>14</v>
      </c>
      <c r="H768" s="3">
        <v>248</v>
      </c>
      <c r="I768" s="5">
        <f t="shared" si="11"/>
        <v>55.052419354838712</v>
      </c>
      <c r="J768" s="3" t="s">
        <v>26</v>
      </c>
      <c r="K768" s="3" t="s">
        <v>27</v>
      </c>
      <c r="L768" s="3">
        <v>1537333200</v>
      </c>
      <c r="M768" s="3">
        <v>1537419600</v>
      </c>
      <c r="N768" s="11">
        <f xml:space="preserve"> (((L768/60)/60)/24)+DATE(1970,1,1)</f>
        <v>43362.208333333328</v>
      </c>
      <c r="O768" s="10">
        <f xml:space="preserve"> (((M768/60)/60)/24)+DATE(1970,1,1)</f>
        <v>43363.208333333328</v>
      </c>
      <c r="P768" s="3" t="b">
        <v>0</v>
      </c>
      <c r="Q768" s="3" t="b">
        <v>0</v>
      </c>
      <c r="R768" s="3" t="s">
        <v>474</v>
      </c>
      <c r="S768" s="7" t="s">
        <v>18404</v>
      </c>
      <c r="T768" s="3" t="s">
        <v>18426</v>
      </c>
    </row>
    <row r="769" spans="1:20" s="3" customFormat="1" x14ac:dyDescent="0.3">
      <c r="A769" s="3">
        <v>767</v>
      </c>
      <c r="B769" s="3" t="s">
        <v>1569</v>
      </c>
      <c r="C769" s="3" t="s">
        <v>1570</v>
      </c>
      <c r="D769" s="3">
        <v>97200</v>
      </c>
      <c r="E769" s="3">
        <v>55372</v>
      </c>
      <c r="F769" s="14">
        <f>(E769/D769)*100</f>
        <v>56.967078189300416</v>
      </c>
      <c r="G769" s="3" t="s">
        <v>14</v>
      </c>
      <c r="H769" s="3">
        <v>513</v>
      </c>
      <c r="I769" s="5">
        <f t="shared" si="11"/>
        <v>107.93762183235867</v>
      </c>
      <c r="J769" s="3" t="s">
        <v>21</v>
      </c>
      <c r="K769" s="3" t="s">
        <v>22</v>
      </c>
      <c r="L769" s="3">
        <v>1444107600</v>
      </c>
      <c r="M769" s="3">
        <v>1447999200</v>
      </c>
      <c r="N769" s="11">
        <f xml:space="preserve"> (((L769/60)/60)/24)+DATE(1970,1,1)</f>
        <v>42283.208333333328</v>
      </c>
      <c r="O769" s="10">
        <f xml:space="preserve"> (((M769/60)/60)/24)+DATE(1970,1,1)</f>
        <v>42328.25</v>
      </c>
      <c r="P769" s="3" t="b">
        <v>0</v>
      </c>
      <c r="Q769" s="3" t="b">
        <v>0</v>
      </c>
      <c r="R769" s="3" t="s">
        <v>206</v>
      </c>
      <c r="S769" s="7" t="s">
        <v>18410</v>
      </c>
      <c r="T769" s="3" t="s">
        <v>18422</v>
      </c>
    </row>
    <row r="770" spans="1:20" s="3" customFormat="1" x14ac:dyDescent="0.3">
      <c r="A770" s="3">
        <v>768</v>
      </c>
      <c r="B770" s="3" t="s">
        <v>1571</v>
      </c>
      <c r="C770" s="3" t="s">
        <v>1572</v>
      </c>
      <c r="D770" s="3">
        <v>4800</v>
      </c>
      <c r="E770" s="3">
        <v>11088</v>
      </c>
      <c r="F770" s="14">
        <f>(E770/D770)*100</f>
        <v>231</v>
      </c>
      <c r="G770" s="3" t="s">
        <v>20</v>
      </c>
      <c r="H770" s="3">
        <v>150</v>
      </c>
      <c r="I770" s="5">
        <f t="shared" si="11"/>
        <v>73.92</v>
      </c>
      <c r="J770" s="3" t="s">
        <v>21</v>
      </c>
      <c r="K770" s="3" t="s">
        <v>22</v>
      </c>
      <c r="L770" s="3">
        <v>1386741600</v>
      </c>
      <c r="M770" s="3">
        <v>1388037600</v>
      </c>
      <c r="N770" s="11">
        <f xml:space="preserve"> (((L770/60)/60)/24)+DATE(1970,1,1)</f>
        <v>41619.25</v>
      </c>
      <c r="O770" s="10">
        <f xml:space="preserve"> (((M770/60)/60)/24)+DATE(1970,1,1)</f>
        <v>41634.25</v>
      </c>
      <c r="P770" s="3" t="b">
        <v>0</v>
      </c>
      <c r="Q770" s="3" t="b">
        <v>0</v>
      </c>
      <c r="R770" s="3" t="s">
        <v>33</v>
      </c>
      <c r="S770" s="7" t="s">
        <v>18402</v>
      </c>
      <c r="T770" s="3" t="s">
        <v>18403</v>
      </c>
    </row>
    <row r="771" spans="1:20" s="3" customFormat="1" x14ac:dyDescent="0.3">
      <c r="A771" s="3">
        <v>769</v>
      </c>
      <c r="B771" s="3" t="s">
        <v>1573</v>
      </c>
      <c r="C771" s="3" t="s">
        <v>1574</v>
      </c>
      <c r="D771" s="3">
        <v>125600</v>
      </c>
      <c r="E771" s="3">
        <v>109106</v>
      </c>
      <c r="F771" s="14">
        <f>(E771/D771)*100</f>
        <v>86.867834394904463</v>
      </c>
      <c r="G771" s="3" t="s">
        <v>14</v>
      </c>
      <c r="H771" s="3">
        <v>3410</v>
      </c>
      <c r="I771" s="5">
        <f t="shared" ref="I771:I834" si="12">IFERROR(E771/H771,0)</f>
        <v>31.995894428152493</v>
      </c>
      <c r="J771" s="3" t="s">
        <v>21</v>
      </c>
      <c r="K771" s="3" t="s">
        <v>22</v>
      </c>
      <c r="L771" s="3">
        <v>1376542800</v>
      </c>
      <c r="M771" s="3">
        <v>1378789200</v>
      </c>
      <c r="N771" s="11">
        <f xml:space="preserve"> (((L771/60)/60)/24)+DATE(1970,1,1)</f>
        <v>41501.208333333336</v>
      </c>
      <c r="O771" s="10">
        <f xml:space="preserve"> (((M771/60)/60)/24)+DATE(1970,1,1)</f>
        <v>41527.208333333336</v>
      </c>
      <c r="P771" s="3" t="b">
        <v>0</v>
      </c>
      <c r="Q771" s="3" t="b">
        <v>0</v>
      </c>
      <c r="R771" s="3" t="s">
        <v>89</v>
      </c>
      <c r="S771" s="7" t="s">
        <v>18413</v>
      </c>
      <c r="T771" s="3" t="s">
        <v>18414</v>
      </c>
    </row>
    <row r="772" spans="1:20" s="3" customFormat="1" x14ac:dyDescent="0.3">
      <c r="A772" s="3">
        <v>770</v>
      </c>
      <c r="B772" s="3" t="s">
        <v>1575</v>
      </c>
      <c r="C772" s="3" t="s">
        <v>1576</v>
      </c>
      <c r="D772" s="3">
        <v>4300</v>
      </c>
      <c r="E772" s="3">
        <v>11642</v>
      </c>
      <c r="F772" s="14">
        <f>(E772/D772)*100</f>
        <v>270.74418604651163</v>
      </c>
      <c r="G772" s="3" t="s">
        <v>20</v>
      </c>
      <c r="H772" s="3">
        <v>216</v>
      </c>
      <c r="I772" s="5">
        <f t="shared" si="12"/>
        <v>53.898148148148145</v>
      </c>
      <c r="J772" s="3" t="s">
        <v>107</v>
      </c>
      <c r="K772" s="3" t="s">
        <v>108</v>
      </c>
      <c r="L772" s="3">
        <v>1397451600</v>
      </c>
      <c r="M772" s="3">
        <v>1398056400</v>
      </c>
      <c r="N772" s="11">
        <f xml:space="preserve"> (((L772/60)/60)/24)+DATE(1970,1,1)</f>
        <v>41743.208333333336</v>
      </c>
      <c r="O772" s="10">
        <f xml:space="preserve"> (((M772/60)/60)/24)+DATE(1970,1,1)</f>
        <v>41750.208333333336</v>
      </c>
      <c r="P772" s="3" t="b">
        <v>0</v>
      </c>
      <c r="Q772" s="3" t="b">
        <v>1</v>
      </c>
      <c r="R772" s="3" t="s">
        <v>33</v>
      </c>
      <c r="S772" s="7" t="s">
        <v>18402</v>
      </c>
      <c r="T772" s="3" t="s">
        <v>18403</v>
      </c>
    </row>
    <row r="773" spans="1:20" s="3" customFormat="1" x14ac:dyDescent="0.3">
      <c r="A773" s="3">
        <v>771</v>
      </c>
      <c r="B773" s="3" t="s">
        <v>1577</v>
      </c>
      <c r="C773" s="3" t="s">
        <v>1578</v>
      </c>
      <c r="D773" s="3">
        <v>5600</v>
      </c>
      <c r="E773" s="3">
        <v>2769</v>
      </c>
      <c r="F773" s="14">
        <f>(E773/D773)*100</f>
        <v>49.446428571428569</v>
      </c>
      <c r="G773" s="3" t="s">
        <v>74</v>
      </c>
      <c r="H773" s="3">
        <v>26</v>
      </c>
      <c r="I773" s="5">
        <f t="shared" si="12"/>
        <v>106.5</v>
      </c>
      <c r="J773" s="3" t="s">
        <v>21</v>
      </c>
      <c r="K773" s="3" t="s">
        <v>22</v>
      </c>
      <c r="L773" s="3">
        <v>1548482400</v>
      </c>
      <c r="M773" s="3">
        <v>1550815200</v>
      </c>
      <c r="N773" s="11">
        <f xml:space="preserve"> (((L773/60)/60)/24)+DATE(1970,1,1)</f>
        <v>43491.25</v>
      </c>
      <c r="O773" s="10">
        <f xml:space="preserve"> (((M773/60)/60)/24)+DATE(1970,1,1)</f>
        <v>43518.25</v>
      </c>
      <c r="P773" s="3" t="b">
        <v>0</v>
      </c>
      <c r="Q773" s="3" t="b">
        <v>0</v>
      </c>
      <c r="R773" s="3" t="s">
        <v>33</v>
      </c>
      <c r="S773" s="7" t="s">
        <v>18402</v>
      </c>
      <c r="T773" s="3" t="s">
        <v>18403</v>
      </c>
    </row>
    <row r="774" spans="1:20" s="3" customFormat="1" x14ac:dyDescent="0.3">
      <c r="A774" s="3">
        <v>772</v>
      </c>
      <c r="B774" s="3" t="s">
        <v>1579</v>
      </c>
      <c r="C774" s="3" t="s">
        <v>1580</v>
      </c>
      <c r="D774" s="3">
        <v>149600</v>
      </c>
      <c r="E774" s="3">
        <v>169586</v>
      </c>
      <c r="F774" s="14">
        <f>(E774/D774)*100</f>
        <v>113.3596256684492</v>
      </c>
      <c r="G774" s="3" t="s">
        <v>20</v>
      </c>
      <c r="H774" s="3">
        <v>5139</v>
      </c>
      <c r="I774" s="5">
        <f t="shared" si="12"/>
        <v>32.999805409612762</v>
      </c>
      <c r="J774" s="3" t="s">
        <v>21</v>
      </c>
      <c r="K774" s="3" t="s">
        <v>22</v>
      </c>
      <c r="L774" s="3">
        <v>1549692000</v>
      </c>
      <c r="M774" s="3">
        <v>1550037600</v>
      </c>
      <c r="N774" s="11">
        <f xml:space="preserve"> (((L774/60)/60)/24)+DATE(1970,1,1)</f>
        <v>43505.25</v>
      </c>
      <c r="O774" s="10">
        <f xml:space="preserve"> (((M774/60)/60)/24)+DATE(1970,1,1)</f>
        <v>43509.25</v>
      </c>
      <c r="P774" s="3" t="b">
        <v>0</v>
      </c>
      <c r="Q774" s="3" t="b">
        <v>0</v>
      </c>
      <c r="R774" s="3" t="s">
        <v>60</v>
      </c>
      <c r="S774" s="7" t="s">
        <v>18398</v>
      </c>
      <c r="T774" s="3" t="s">
        <v>18408</v>
      </c>
    </row>
    <row r="775" spans="1:20" s="3" customFormat="1" x14ac:dyDescent="0.3">
      <c r="A775" s="3">
        <v>773</v>
      </c>
      <c r="B775" s="3" t="s">
        <v>1581</v>
      </c>
      <c r="C775" s="3" t="s">
        <v>1582</v>
      </c>
      <c r="D775" s="3">
        <v>53100</v>
      </c>
      <c r="E775" s="3">
        <v>101185</v>
      </c>
      <c r="F775" s="14">
        <f>(E775/D775)*100</f>
        <v>190.55555555555554</v>
      </c>
      <c r="G775" s="3" t="s">
        <v>20</v>
      </c>
      <c r="H775" s="3">
        <v>2353</v>
      </c>
      <c r="I775" s="5">
        <f t="shared" si="12"/>
        <v>43.00254993625159</v>
      </c>
      <c r="J775" s="3" t="s">
        <v>21</v>
      </c>
      <c r="K775" s="3" t="s">
        <v>22</v>
      </c>
      <c r="L775" s="3">
        <v>1492059600</v>
      </c>
      <c r="M775" s="3">
        <v>1492923600</v>
      </c>
      <c r="N775" s="11">
        <f xml:space="preserve"> (((L775/60)/60)/24)+DATE(1970,1,1)</f>
        <v>42838.208333333328</v>
      </c>
      <c r="O775" s="10">
        <f xml:space="preserve"> (((M775/60)/60)/24)+DATE(1970,1,1)</f>
        <v>42848.208333333328</v>
      </c>
      <c r="P775" s="3" t="b">
        <v>0</v>
      </c>
      <c r="Q775" s="3" t="b">
        <v>0</v>
      </c>
      <c r="R775" s="3" t="s">
        <v>33</v>
      </c>
      <c r="S775" s="7" t="s">
        <v>18402</v>
      </c>
      <c r="T775" s="3" t="s">
        <v>18403</v>
      </c>
    </row>
    <row r="776" spans="1:20" s="3" customFormat="1" x14ac:dyDescent="0.3">
      <c r="A776" s="3">
        <v>774</v>
      </c>
      <c r="B776" s="3" t="s">
        <v>1583</v>
      </c>
      <c r="C776" s="3" t="s">
        <v>1584</v>
      </c>
      <c r="D776" s="3">
        <v>5000</v>
      </c>
      <c r="E776" s="3">
        <v>6775</v>
      </c>
      <c r="F776" s="14">
        <f>(E776/D776)*100</f>
        <v>135.5</v>
      </c>
      <c r="G776" s="3" t="s">
        <v>20</v>
      </c>
      <c r="H776" s="3">
        <v>78</v>
      </c>
      <c r="I776" s="5">
        <f t="shared" si="12"/>
        <v>86.858974358974365</v>
      </c>
      <c r="J776" s="3" t="s">
        <v>107</v>
      </c>
      <c r="K776" s="3" t="s">
        <v>108</v>
      </c>
      <c r="L776" s="3">
        <v>1463979600</v>
      </c>
      <c r="M776" s="3">
        <v>1467522000</v>
      </c>
      <c r="N776" s="11">
        <f xml:space="preserve"> (((L776/60)/60)/24)+DATE(1970,1,1)</f>
        <v>42513.208333333328</v>
      </c>
      <c r="O776" s="10">
        <f xml:space="preserve"> (((M776/60)/60)/24)+DATE(1970,1,1)</f>
        <v>42554.208333333328</v>
      </c>
      <c r="P776" s="3" t="b">
        <v>0</v>
      </c>
      <c r="Q776" s="3" t="b">
        <v>0</v>
      </c>
      <c r="R776" s="3" t="s">
        <v>28</v>
      </c>
      <c r="S776" s="7" t="s">
        <v>18400</v>
      </c>
      <c r="T776" s="3" t="s">
        <v>18401</v>
      </c>
    </row>
    <row r="777" spans="1:20" s="3" customFormat="1" x14ac:dyDescent="0.3">
      <c r="A777" s="3">
        <v>775</v>
      </c>
      <c r="B777" s="3" t="s">
        <v>1585</v>
      </c>
      <c r="C777" s="3" t="s">
        <v>1586</v>
      </c>
      <c r="D777" s="3">
        <v>9400</v>
      </c>
      <c r="E777" s="3">
        <v>968</v>
      </c>
      <c r="F777" s="14">
        <f>(E777/D777)*100</f>
        <v>10.297872340425531</v>
      </c>
      <c r="G777" s="3" t="s">
        <v>14</v>
      </c>
      <c r="H777" s="3">
        <v>10</v>
      </c>
      <c r="I777" s="5">
        <f t="shared" si="12"/>
        <v>96.8</v>
      </c>
      <c r="J777" s="3" t="s">
        <v>21</v>
      </c>
      <c r="K777" s="3" t="s">
        <v>22</v>
      </c>
      <c r="L777" s="3">
        <v>1415253600</v>
      </c>
      <c r="M777" s="3">
        <v>1416117600</v>
      </c>
      <c r="N777" s="11">
        <f xml:space="preserve"> (((L777/60)/60)/24)+DATE(1970,1,1)</f>
        <v>41949.25</v>
      </c>
      <c r="O777" s="10">
        <f xml:space="preserve"> (((M777/60)/60)/24)+DATE(1970,1,1)</f>
        <v>41959.25</v>
      </c>
      <c r="P777" s="3" t="b">
        <v>0</v>
      </c>
      <c r="Q777" s="3" t="b">
        <v>0</v>
      </c>
      <c r="R777" s="3" t="s">
        <v>23</v>
      </c>
      <c r="S777" s="7" t="s">
        <v>18398</v>
      </c>
      <c r="T777" s="3" t="s">
        <v>18399</v>
      </c>
    </row>
    <row r="778" spans="1:20" s="3" customFormat="1" x14ac:dyDescent="0.3">
      <c r="A778" s="3">
        <v>776</v>
      </c>
      <c r="B778" s="3" t="s">
        <v>1587</v>
      </c>
      <c r="C778" s="3" t="s">
        <v>1588</v>
      </c>
      <c r="D778" s="3">
        <v>110800</v>
      </c>
      <c r="E778" s="3">
        <v>72623</v>
      </c>
      <c r="F778" s="14">
        <f>(E778/D778)*100</f>
        <v>65.544223826714799</v>
      </c>
      <c r="G778" s="3" t="s">
        <v>14</v>
      </c>
      <c r="H778" s="3">
        <v>2201</v>
      </c>
      <c r="I778" s="5">
        <f t="shared" si="12"/>
        <v>32.995456610631528</v>
      </c>
      <c r="J778" s="3" t="s">
        <v>21</v>
      </c>
      <c r="K778" s="3" t="s">
        <v>22</v>
      </c>
      <c r="L778" s="3">
        <v>1562216400</v>
      </c>
      <c r="M778" s="3">
        <v>1563771600</v>
      </c>
      <c r="N778" s="11">
        <f xml:space="preserve"> (((L778/60)/60)/24)+DATE(1970,1,1)</f>
        <v>43650.208333333328</v>
      </c>
      <c r="O778" s="10">
        <f xml:space="preserve"> (((M778/60)/60)/24)+DATE(1970,1,1)</f>
        <v>43668.208333333328</v>
      </c>
      <c r="P778" s="3" t="b">
        <v>0</v>
      </c>
      <c r="Q778" s="3" t="b">
        <v>0</v>
      </c>
      <c r="R778" s="3" t="s">
        <v>33</v>
      </c>
      <c r="S778" s="7" t="s">
        <v>18402</v>
      </c>
      <c r="T778" s="3" t="s">
        <v>18403</v>
      </c>
    </row>
    <row r="779" spans="1:20" s="3" customFormat="1" x14ac:dyDescent="0.3">
      <c r="A779" s="3">
        <v>777</v>
      </c>
      <c r="B779" s="3" t="s">
        <v>1589</v>
      </c>
      <c r="C779" s="3" t="s">
        <v>1590</v>
      </c>
      <c r="D779" s="3">
        <v>93800</v>
      </c>
      <c r="E779" s="3">
        <v>45987</v>
      </c>
      <c r="F779" s="14">
        <f>(E779/D779)*100</f>
        <v>49.026652452025587</v>
      </c>
      <c r="G779" s="3" t="s">
        <v>14</v>
      </c>
      <c r="H779" s="3">
        <v>676</v>
      </c>
      <c r="I779" s="5">
        <f t="shared" si="12"/>
        <v>68.028106508875737</v>
      </c>
      <c r="J779" s="3" t="s">
        <v>21</v>
      </c>
      <c r="K779" s="3" t="s">
        <v>22</v>
      </c>
      <c r="L779" s="3">
        <v>1316754000</v>
      </c>
      <c r="M779" s="3">
        <v>1319259600</v>
      </c>
      <c r="N779" s="11">
        <f xml:space="preserve"> (((L779/60)/60)/24)+DATE(1970,1,1)</f>
        <v>40809.208333333336</v>
      </c>
      <c r="O779" s="10">
        <f xml:space="preserve"> (((M779/60)/60)/24)+DATE(1970,1,1)</f>
        <v>40838.208333333336</v>
      </c>
      <c r="P779" s="3" t="b">
        <v>0</v>
      </c>
      <c r="Q779" s="3" t="b">
        <v>0</v>
      </c>
      <c r="R779" s="3" t="s">
        <v>33</v>
      </c>
      <c r="S779" s="7" t="s">
        <v>18402</v>
      </c>
      <c r="T779" s="3" t="s">
        <v>18403</v>
      </c>
    </row>
    <row r="780" spans="1:20" s="3" customFormat="1" x14ac:dyDescent="0.3">
      <c r="A780" s="3">
        <v>778</v>
      </c>
      <c r="B780" s="3" t="s">
        <v>1591</v>
      </c>
      <c r="C780" s="3" t="s">
        <v>1592</v>
      </c>
      <c r="D780" s="3">
        <v>1300</v>
      </c>
      <c r="E780" s="3">
        <v>10243</v>
      </c>
      <c r="F780" s="14">
        <f>(E780/D780)*100</f>
        <v>787.92307692307691</v>
      </c>
      <c r="G780" s="3" t="s">
        <v>20</v>
      </c>
      <c r="H780" s="3">
        <v>174</v>
      </c>
      <c r="I780" s="5">
        <f t="shared" si="12"/>
        <v>58.867816091954026</v>
      </c>
      <c r="J780" s="3" t="s">
        <v>98</v>
      </c>
      <c r="K780" s="3" t="s">
        <v>99</v>
      </c>
      <c r="L780" s="3">
        <v>1313211600</v>
      </c>
      <c r="M780" s="3">
        <v>1313643600</v>
      </c>
      <c r="N780" s="11">
        <f xml:space="preserve"> (((L780/60)/60)/24)+DATE(1970,1,1)</f>
        <v>40768.208333333336</v>
      </c>
      <c r="O780" s="10">
        <f xml:space="preserve"> (((M780/60)/60)/24)+DATE(1970,1,1)</f>
        <v>40773.208333333336</v>
      </c>
      <c r="P780" s="3" t="b">
        <v>0</v>
      </c>
      <c r="Q780" s="3" t="b">
        <v>0</v>
      </c>
      <c r="R780" s="3" t="s">
        <v>71</v>
      </c>
      <c r="S780" s="7" t="s">
        <v>18404</v>
      </c>
      <c r="T780" s="3" t="s">
        <v>18412</v>
      </c>
    </row>
    <row r="781" spans="1:20" s="3" customFormat="1" x14ac:dyDescent="0.3">
      <c r="A781" s="3">
        <v>779</v>
      </c>
      <c r="B781" s="3" t="s">
        <v>1593</v>
      </c>
      <c r="C781" s="3" t="s">
        <v>1594</v>
      </c>
      <c r="D781" s="3">
        <v>108700</v>
      </c>
      <c r="E781" s="3">
        <v>87293</v>
      </c>
      <c r="F781" s="14">
        <f>(E781/D781)*100</f>
        <v>80.306347746090154</v>
      </c>
      <c r="G781" s="3" t="s">
        <v>14</v>
      </c>
      <c r="H781" s="3">
        <v>831</v>
      </c>
      <c r="I781" s="5">
        <f t="shared" si="12"/>
        <v>105.04572803850782</v>
      </c>
      <c r="J781" s="3" t="s">
        <v>21</v>
      </c>
      <c r="K781" s="3" t="s">
        <v>22</v>
      </c>
      <c r="L781" s="3">
        <v>1439528400</v>
      </c>
      <c r="M781" s="3">
        <v>1440306000</v>
      </c>
      <c r="N781" s="11">
        <f xml:space="preserve"> (((L781/60)/60)/24)+DATE(1970,1,1)</f>
        <v>42230.208333333328</v>
      </c>
      <c r="O781" s="10">
        <f xml:space="preserve"> (((M781/60)/60)/24)+DATE(1970,1,1)</f>
        <v>42239.208333333328</v>
      </c>
      <c r="P781" s="3" t="b">
        <v>0</v>
      </c>
      <c r="Q781" s="3" t="b">
        <v>1</v>
      </c>
      <c r="R781" s="3" t="s">
        <v>33</v>
      </c>
      <c r="S781" s="7" t="s">
        <v>18402</v>
      </c>
      <c r="T781" s="3" t="s">
        <v>18403</v>
      </c>
    </row>
    <row r="782" spans="1:20" s="3" customFormat="1" x14ac:dyDescent="0.3">
      <c r="A782" s="3">
        <v>780</v>
      </c>
      <c r="B782" s="3" t="s">
        <v>1595</v>
      </c>
      <c r="C782" s="3" t="s">
        <v>1596</v>
      </c>
      <c r="D782" s="3">
        <v>5100</v>
      </c>
      <c r="E782" s="3">
        <v>5421</v>
      </c>
      <c r="F782" s="14">
        <f>(E782/D782)*100</f>
        <v>106.29411764705883</v>
      </c>
      <c r="G782" s="3" t="s">
        <v>20</v>
      </c>
      <c r="H782" s="3">
        <v>164</v>
      </c>
      <c r="I782" s="5">
        <f t="shared" si="12"/>
        <v>33.054878048780488</v>
      </c>
      <c r="J782" s="3" t="s">
        <v>21</v>
      </c>
      <c r="K782" s="3" t="s">
        <v>22</v>
      </c>
      <c r="L782" s="3">
        <v>1469163600</v>
      </c>
      <c r="M782" s="3">
        <v>1470805200</v>
      </c>
      <c r="N782" s="11">
        <f xml:space="preserve"> (((L782/60)/60)/24)+DATE(1970,1,1)</f>
        <v>42573.208333333328</v>
      </c>
      <c r="O782" s="10">
        <f xml:space="preserve"> (((M782/60)/60)/24)+DATE(1970,1,1)</f>
        <v>42592.208333333328</v>
      </c>
      <c r="P782" s="3" t="b">
        <v>0</v>
      </c>
      <c r="Q782" s="3" t="b">
        <v>1</v>
      </c>
      <c r="R782" s="3" t="s">
        <v>53</v>
      </c>
      <c r="S782" s="7" t="s">
        <v>18404</v>
      </c>
      <c r="T782" s="3" t="s">
        <v>18407</v>
      </c>
    </row>
    <row r="783" spans="1:20" s="3" customFormat="1" x14ac:dyDescent="0.3">
      <c r="A783" s="3">
        <v>781</v>
      </c>
      <c r="B783" s="3" t="s">
        <v>1597</v>
      </c>
      <c r="C783" s="3" t="s">
        <v>1598</v>
      </c>
      <c r="D783" s="3">
        <v>8700</v>
      </c>
      <c r="E783" s="3">
        <v>4414</v>
      </c>
      <c r="F783" s="14">
        <f>(E783/D783)*100</f>
        <v>50.735632183908038</v>
      </c>
      <c r="G783" s="3" t="s">
        <v>74</v>
      </c>
      <c r="H783" s="3">
        <v>56</v>
      </c>
      <c r="I783" s="5">
        <f t="shared" si="12"/>
        <v>78.821428571428569</v>
      </c>
      <c r="J783" s="3" t="s">
        <v>98</v>
      </c>
      <c r="K783" s="3" t="s">
        <v>99</v>
      </c>
      <c r="L783" s="3">
        <v>1288501200</v>
      </c>
      <c r="M783" s="3">
        <v>1292911200</v>
      </c>
      <c r="N783" s="11">
        <f xml:space="preserve"> (((L783/60)/60)/24)+DATE(1970,1,1)</f>
        <v>40482.208333333336</v>
      </c>
      <c r="O783" s="10">
        <f xml:space="preserve"> (((M783/60)/60)/24)+DATE(1970,1,1)</f>
        <v>40533.25</v>
      </c>
      <c r="P783" s="3" t="b">
        <v>0</v>
      </c>
      <c r="Q783" s="3" t="b">
        <v>0</v>
      </c>
      <c r="R783" s="3" t="s">
        <v>33</v>
      </c>
      <c r="S783" s="7" t="s">
        <v>18402</v>
      </c>
      <c r="T783" s="3" t="s">
        <v>18403</v>
      </c>
    </row>
    <row r="784" spans="1:20" s="3" customFormat="1" x14ac:dyDescent="0.3">
      <c r="A784" s="3">
        <v>782</v>
      </c>
      <c r="B784" s="3" t="s">
        <v>1599</v>
      </c>
      <c r="C784" s="3" t="s">
        <v>1600</v>
      </c>
      <c r="D784" s="3">
        <v>5100</v>
      </c>
      <c r="E784" s="3">
        <v>10981</v>
      </c>
      <c r="F784" s="14">
        <f>(E784/D784)*100</f>
        <v>215.31372549019611</v>
      </c>
      <c r="G784" s="3" t="s">
        <v>20</v>
      </c>
      <c r="H784" s="3">
        <v>161</v>
      </c>
      <c r="I784" s="5">
        <f t="shared" si="12"/>
        <v>68.204968944099377</v>
      </c>
      <c r="J784" s="3" t="s">
        <v>21</v>
      </c>
      <c r="K784" s="3" t="s">
        <v>22</v>
      </c>
      <c r="L784" s="3">
        <v>1298959200</v>
      </c>
      <c r="M784" s="3">
        <v>1301374800</v>
      </c>
      <c r="N784" s="11">
        <f xml:space="preserve"> (((L784/60)/60)/24)+DATE(1970,1,1)</f>
        <v>40603.25</v>
      </c>
      <c r="O784" s="10">
        <f xml:space="preserve"> (((M784/60)/60)/24)+DATE(1970,1,1)</f>
        <v>40631.208333333336</v>
      </c>
      <c r="P784" s="3" t="b">
        <v>0</v>
      </c>
      <c r="Q784" s="3" t="b">
        <v>1</v>
      </c>
      <c r="R784" s="3" t="s">
        <v>71</v>
      </c>
      <c r="S784" s="7" t="s">
        <v>18404</v>
      </c>
      <c r="T784" s="3" t="s">
        <v>18412</v>
      </c>
    </row>
    <row r="785" spans="1:20" s="3" customFormat="1" x14ac:dyDescent="0.3">
      <c r="A785" s="3">
        <v>783</v>
      </c>
      <c r="B785" s="3" t="s">
        <v>1601</v>
      </c>
      <c r="C785" s="3" t="s">
        <v>1602</v>
      </c>
      <c r="D785" s="3">
        <v>7400</v>
      </c>
      <c r="E785" s="3">
        <v>10451</v>
      </c>
      <c r="F785" s="14">
        <f>(E785/D785)*100</f>
        <v>141.22972972972974</v>
      </c>
      <c r="G785" s="3" t="s">
        <v>20</v>
      </c>
      <c r="H785" s="3">
        <v>138</v>
      </c>
      <c r="I785" s="5">
        <f t="shared" si="12"/>
        <v>75.731884057971016</v>
      </c>
      <c r="J785" s="3" t="s">
        <v>21</v>
      </c>
      <c r="K785" s="3" t="s">
        <v>22</v>
      </c>
      <c r="L785" s="3">
        <v>1387260000</v>
      </c>
      <c r="M785" s="3">
        <v>1387864800</v>
      </c>
      <c r="N785" s="11">
        <f xml:space="preserve"> (((L785/60)/60)/24)+DATE(1970,1,1)</f>
        <v>41625.25</v>
      </c>
      <c r="O785" s="10">
        <f xml:space="preserve"> (((M785/60)/60)/24)+DATE(1970,1,1)</f>
        <v>41632.25</v>
      </c>
      <c r="P785" s="3" t="b">
        <v>0</v>
      </c>
      <c r="Q785" s="3" t="b">
        <v>0</v>
      </c>
      <c r="R785" s="3" t="s">
        <v>23</v>
      </c>
      <c r="S785" s="7" t="s">
        <v>18398</v>
      </c>
      <c r="T785" s="3" t="s">
        <v>18399</v>
      </c>
    </row>
    <row r="786" spans="1:20" s="3" customFormat="1" x14ac:dyDescent="0.3">
      <c r="A786" s="3">
        <v>784</v>
      </c>
      <c r="B786" s="3" t="s">
        <v>1603</v>
      </c>
      <c r="C786" s="3" t="s">
        <v>1604</v>
      </c>
      <c r="D786" s="3">
        <v>88900</v>
      </c>
      <c r="E786" s="3">
        <v>102535</v>
      </c>
      <c r="F786" s="14">
        <f>(E786/D786)*100</f>
        <v>115.33745781777279</v>
      </c>
      <c r="G786" s="3" t="s">
        <v>20</v>
      </c>
      <c r="H786" s="3">
        <v>3308</v>
      </c>
      <c r="I786" s="5">
        <f t="shared" si="12"/>
        <v>30.996070133010882</v>
      </c>
      <c r="J786" s="3" t="s">
        <v>21</v>
      </c>
      <c r="K786" s="3" t="s">
        <v>22</v>
      </c>
      <c r="L786" s="3">
        <v>1457244000</v>
      </c>
      <c r="M786" s="3">
        <v>1458190800</v>
      </c>
      <c r="N786" s="11">
        <f xml:space="preserve"> (((L786/60)/60)/24)+DATE(1970,1,1)</f>
        <v>42435.25</v>
      </c>
      <c r="O786" s="10">
        <f xml:space="preserve"> (((M786/60)/60)/24)+DATE(1970,1,1)</f>
        <v>42446.208333333328</v>
      </c>
      <c r="P786" s="3" t="b">
        <v>0</v>
      </c>
      <c r="Q786" s="3" t="b">
        <v>0</v>
      </c>
      <c r="R786" s="3" t="s">
        <v>28</v>
      </c>
      <c r="S786" s="7" t="s">
        <v>18400</v>
      </c>
      <c r="T786" s="3" t="s">
        <v>18401</v>
      </c>
    </row>
    <row r="787" spans="1:20" s="3" customFormat="1" x14ac:dyDescent="0.3">
      <c r="A787" s="3">
        <v>785</v>
      </c>
      <c r="B787" s="3" t="s">
        <v>1605</v>
      </c>
      <c r="C787" s="3" t="s">
        <v>1606</v>
      </c>
      <c r="D787" s="3">
        <v>6700</v>
      </c>
      <c r="E787" s="3">
        <v>12939</v>
      </c>
      <c r="F787" s="14">
        <f>(E787/D787)*100</f>
        <v>193.11940298507463</v>
      </c>
      <c r="G787" s="3" t="s">
        <v>20</v>
      </c>
      <c r="H787" s="3">
        <v>127</v>
      </c>
      <c r="I787" s="5">
        <f t="shared" si="12"/>
        <v>101.88188976377953</v>
      </c>
      <c r="J787" s="3" t="s">
        <v>26</v>
      </c>
      <c r="K787" s="3" t="s">
        <v>27</v>
      </c>
      <c r="L787" s="3">
        <v>1556341200</v>
      </c>
      <c r="M787" s="3">
        <v>1559278800</v>
      </c>
      <c r="N787" s="11">
        <f xml:space="preserve"> (((L787/60)/60)/24)+DATE(1970,1,1)</f>
        <v>43582.208333333328</v>
      </c>
      <c r="O787" s="10">
        <f xml:space="preserve"> (((M787/60)/60)/24)+DATE(1970,1,1)</f>
        <v>43616.208333333328</v>
      </c>
      <c r="P787" s="3" t="b">
        <v>0</v>
      </c>
      <c r="Q787" s="3" t="b">
        <v>1</v>
      </c>
      <c r="R787" s="3" t="s">
        <v>71</v>
      </c>
      <c r="S787" s="7" t="s">
        <v>18404</v>
      </c>
      <c r="T787" s="3" t="s">
        <v>18412</v>
      </c>
    </row>
    <row r="788" spans="1:20" s="3" customFormat="1" x14ac:dyDescent="0.3">
      <c r="A788" s="3">
        <v>786</v>
      </c>
      <c r="B788" s="3" t="s">
        <v>1607</v>
      </c>
      <c r="C788" s="3" t="s">
        <v>1608</v>
      </c>
      <c r="D788" s="3">
        <v>1500</v>
      </c>
      <c r="E788" s="3">
        <v>10946</v>
      </c>
      <c r="F788" s="14">
        <f>(E788/D788)*100</f>
        <v>729.73333333333335</v>
      </c>
      <c r="G788" s="3" t="s">
        <v>20</v>
      </c>
      <c r="H788" s="3">
        <v>207</v>
      </c>
      <c r="I788" s="5">
        <f t="shared" si="12"/>
        <v>52.879227053140099</v>
      </c>
      <c r="J788" s="3" t="s">
        <v>107</v>
      </c>
      <c r="K788" s="3" t="s">
        <v>108</v>
      </c>
      <c r="L788" s="3">
        <v>1522126800</v>
      </c>
      <c r="M788" s="3">
        <v>1522731600</v>
      </c>
      <c r="N788" s="11">
        <f xml:space="preserve"> (((L788/60)/60)/24)+DATE(1970,1,1)</f>
        <v>43186.208333333328</v>
      </c>
      <c r="O788" s="10">
        <f xml:space="preserve"> (((M788/60)/60)/24)+DATE(1970,1,1)</f>
        <v>43193.208333333328</v>
      </c>
      <c r="P788" s="3" t="b">
        <v>0</v>
      </c>
      <c r="Q788" s="3" t="b">
        <v>1</v>
      </c>
      <c r="R788" s="3" t="s">
        <v>159</v>
      </c>
      <c r="S788" s="7" t="s">
        <v>18398</v>
      </c>
      <c r="T788" s="3" t="s">
        <v>18421</v>
      </c>
    </row>
    <row r="789" spans="1:20" s="3" customFormat="1" x14ac:dyDescent="0.3">
      <c r="A789" s="3">
        <v>787</v>
      </c>
      <c r="B789" s="3" t="s">
        <v>1609</v>
      </c>
      <c r="C789" s="3" t="s">
        <v>1610</v>
      </c>
      <c r="D789" s="3">
        <v>61200</v>
      </c>
      <c r="E789" s="3">
        <v>60994</v>
      </c>
      <c r="F789" s="14">
        <f>(E789/D789)*100</f>
        <v>99.66339869281046</v>
      </c>
      <c r="G789" s="3" t="s">
        <v>14</v>
      </c>
      <c r="H789" s="3">
        <v>859</v>
      </c>
      <c r="I789" s="5">
        <f t="shared" si="12"/>
        <v>71.005820721769496</v>
      </c>
      <c r="J789" s="3" t="s">
        <v>15</v>
      </c>
      <c r="K789" s="3" t="s">
        <v>16</v>
      </c>
      <c r="L789" s="3">
        <v>1305954000</v>
      </c>
      <c r="M789" s="3">
        <v>1306731600</v>
      </c>
      <c r="N789" s="11">
        <f xml:space="preserve"> (((L789/60)/60)/24)+DATE(1970,1,1)</f>
        <v>40684.208333333336</v>
      </c>
      <c r="O789" s="10">
        <f xml:space="preserve"> (((M789/60)/60)/24)+DATE(1970,1,1)</f>
        <v>40693.208333333336</v>
      </c>
      <c r="P789" s="3" t="b">
        <v>0</v>
      </c>
      <c r="Q789" s="3" t="b">
        <v>0</v>
      </c>
      <c r="R789" s="3" t="s">
        <v>23</v>
      </c>
      <c r="S789" s="7" t="s">
        <v>18398</v>
      </c>
      <c r="T789" s="3" t="s">
        <v>18399</v>
      </c>
    </row>
    <row r="790" spans="1:20" s="3" customFormat="1" x14ac:dyDescent="0.3">
      <c r="A790" s="3">
        <v>788</v>
      </c>
      <c r="B790" s="3" t="s">
        <v>1611</v>
      </c>
      <c r="C790" s="3" t="s">
        <v>1612</v>
      </c>
      <c r="D790" s="3">
        <v>3600</v>
      </c>
      <c r="E790" s="3">
        <v>3174</v>
      </c>
      <c r="F790" s="14">
        <f>(E790/D790)*100</f>
        <v>88.166666666666671</v>
      </c>
      <c r="G790" s="3" t="s">
        <v>47</v>
      </c>
      <c r="H790" s="3">
        <v>31</v>
      </c>
      <c r="I790" s="5">
        <f t="shared" si="12"/>
        <v>102.38709677419355</v>
      </c>
      <c r="J790" s="3" t="s">
        <v>21</v>
      </c>
      <c r="K790" s="3" t="s">
        <v>22</v>
      </c>
      <c r="L790" s="3">
        <v>1350709200</v>
      </c>
      <c r="M790" s="3">
        <v>1352527200</v>
      </c>
      <c r="N790" s="11">
        <f xml:space="preserve"> (((L790/60)/60)/24)+DATE(1970,1,1)</f>
        <v>41202.208333333336</v>
      </c>
      <c r="O790" s="10">
        <f xml:space="preserve"> (((M790/60)/60)/24)+DATE(1970,1,1)</f>
        <v>41223.25</v>
      </c>
      <c r="P790" s="3" t="b">
        <v>0</v>
      </c>
      <c r="Q790" s="3" t="b">
        <v>0</v>
      </c>
      <c r="R790" s="3" t="s">
        <v>71</v>
      </c>
      <c r="S790" s="7" t="s">
        <v>18404</v>
      </c>
      <c r="T790" s="3" t="s">
        <v>18412</v>
      </c>
    </row>
    <row r="791" spans="1:20" s="3" customFormat="1" x14ac:dyDescent="0.3">
      <c r="A791" s="3">
        <v>789</v>
      </c>
      <c r="B791" s="3" t="s">
        <v>1613</v>
      </c>
      <c r="C791" s="3" t="s">
        <v>1614</v>
      </c>
      <c r="D791" s="3">
        <v>9000</v>
      </c>
      <c r="E791" s="3">
        <v>3351</v>
      </c>
      <c r="F791" s="14">
        <f>(E791/D791)*100</f>
        <v>37.233333333333334</v>
      </c>
      <c r="G791" s="3" t="s">
        <v>14</v>
      </c>
      <c r="H791" s="3">
        <v>45</v>
      </c>
      <c r="I791" s="5">
        <f t="shared" si="12"/>
        <v>74.466666666666669</v>
      </c>
      <c r="J791" s="3" t="s">
        <v>21</v>
      </c>
      <c r="K791" s="3" t="s">
        <v>22</v>
      </c>
      <c r="L791" s="3">
        <v>1401166800</v>
      </c>
      <c r="M791" s="3">
        <v>1404363600</v>
      </c>
      <c r="N791" s="11">
        <f xml:space="preserve"> (((L791/60)/60)/24)+DATE(1970,1,1)</f>
        <v>41786.208333333336</v>
      </c>
      <c r="O791" s="10">
        <f xml:space="preserve"> (((M791/60)/60)/24)+DATE(1970,1,1)</f>
        <v>41823.208333333336</v>
      </c>
      <c r="P791" s="3" t="b">
        <v>0</v>
      </c>
      <c r="Q791" s="3" t="b">
        <v>0</v>
      </c>
      <c r="R791" s="3" t="s">
        <v>33</v>
      </c>
      <c r="S791" s="7" t="s">
        <v>18402</v>
      </c>
      <c r="T791" s="3" t="s">
        <v>18403</v>
      </c>
    </row>
    <row r="792" spans="1:20" s="3" customFormat="1" x14ac:dyDescent="0.3">
      <c r="A792" s="3">
        <v>790</v>
      </c>
      <c r="B792" s="3" t="s">
        <v>1615</v>
      </c>
      <c r="C792" s="3" t="s">
        <v>1616</v>
      </c>
      <c r="D792" s="3">
        <v>185900</v>
      </c>
      <c r="E792" s="3">
        <v>56774</v>
      </c>
      <c r="F792" s="14">
        <f>(E792/D792)*100</f>
        <v>30.540075309306079</v>
      </c>
      <c r="G792" s="3" t="s">
        <v>74</v>
      </c>
      <c r="H792" s="3">
        <v>1113</v>
      </c>
      <c r="I792" s="5">
        <f t="shared" si="12"/>
        <v>51.009883198562441</v>
      </c>
      <c r="J792" s="3" t="s">
        <v>21</v>
      </c>
      <c r="K792" s="3" t="s">
        <v>22</v>
      </c>
      <c r="L792" s="3">
        <v>1266127200</v>
      </c>
      <c r="M792" s="3">
        <v>1266645600</v>
      </c>
      <c r="N792" s="11">
        <f xml:space="preserve"> (((L792/60)/60)/24)+DATE(1970,1,1)</f>
        <v>40223.25</v>
      </c>
      <c r="O792" s="10">
        <f xml:space="preserve"> (((M792/60)/60)/24)+DATE(1970,1,1)</f>
        <v>40229.25</v>
      </c>
      <c r="P792" s="3" t="b">
        <v>0</v>
      </c>
      <c r="Q792" s="3" t="b">
        <v>0</v>
      </c>
      <c r="R792" s="3" t="s">
        <v>33</v>
      </c>
      <c r="S792" s="7" t="s">
        <v>18402</v>
      </c>
      <c r="T792" s="3" t="s">
        <v>18403</v>
      </c>
    </row>
    <row r="793" spans="1:20" s="3" customFormat="1" x14ac:dyDescent="0.3">
      <c r="A793" s="3">
        <v>791</v>
      </c>
      <c r="B793" s="3" t="s">
        <v>1617</v>
      </c>
      <c r="C793" s="3" t="s">
        <v>1618</v>
      </c>
      <c r="D793" s="3">
        <v>2100</v>
      </c>
      <c r="E793" s="3">
        <v>540</v>
      </c>
      <c r="F793" s="14">
        <f>(E793/D793)*100</f>
        <v>25.714285714285712</v>
      </c>
      <c r="G793" s="3" t="s">
        <v>14</v>
      </c>
      <c r="H793" s="3">
        <v>6</v>
      </c>
      <c r="I793" s="5">
        <f t="shared" si="12"/>
        <v>90</v>
      </c>
      <c r="J793" s="3" t="s">
        <v>21</v>
      </c>
      <c r="K793" s="3" t="s">
        <v>22</v>
      </c>
      <c r="L793" s="3">
        <v>1481436000</v>
      </c>
      <c r="M793" s="3">
        <v>1482818400</v>
      </c>
      <c r="N793" s="11">
        <f xml:space="preserve"> (((L793/60)/60)/24)+DATE(1970,1,1)</f>
        <v>42715.25</v>
      </c>
      <c r="O793" s="10">
        <f xml:space="preserve"> (((M793/60)/60)/24)+DATE(1970,1,1)</f>
        <v>42731.25</v>
      </c>
      <c r="P793" s="3" t="b">
        <v>0</v>
      </c>
      <c r="Q793" s="3" t="b">
        <v>0</v>
      </c>
      <c r="R793" s="3" t="s">
        <v>17</v>
      </c>
      <c r="S793" s="7" t="s">
        <v>18396</v>
      </c>
      <c r="T793" s="3" t="s">
        <v>18397</v>
      </c>
    </row>
    <row r="794" spans="1:20" s="3" customFormat="1" x14ac:dyDescent="0.3">
      <c r="A794" s="3">
        <v>792</v>
      </c>
      <c r="B794" s="3" t="s">
        <v>1619</v>
      </c>
      <c r="C794" s="3" t="s">
        <v>1620</v>
      </c>
      <c r="D794" s="3">
        <v>2000</v>
      </c>
      <c r="E794" s="3">
        <v>680</v>
      </c>
      <c r="F794" s="14">
        <f>(E794/D794)*100</f>
        <v>34</v>
      </c>
      <c r="G794" s="3" t="s">
        <v>14</v>
      </c>
      <c r="H794" s="3">
        <v>7</v>
      </c>
      <c r="I794" s="5">
        <f t="shared" si="12"/>
        <v>97.142857142857139</v>
      </c>
      <c r="J794" s="3" t="s">
        <v>21</v>
      </c>
      <c r="K794" s="3" t="s">
        <v>22</v>
      </c>
      <c r="L794" s="3">
        <v>1372222800</v>
      </c>
      <c r="M794" s="3">
        <v>1374642000</v>
      </c>
      <c r="N794" s="11">
        <f xml:space="preserve"> (((L794/60)/60)/24)+DATE(1970,1,1)</f>
        <v>41451.208333333336</v>
      </c>
      <c r="O794" s="10">
        <f xml:space="preserve"> (((M794/60)/60)/24)+DATE(1970,1,1)</f>
        <v>41479.208333333336</v>
      </c>
      <c r="P794" s="3" t="b">
        <v>0</v>
      </c>
      <c r="Q794" s="3" t="b">
        <v>1</v>
      </c>
      <c r="R794" s="3" t="s">
        <v>33</v>
      </c>
      <c r="S794" s="7" t="s">
        <v>18402</v>
      </c>
      <c r="T794" s="3" t="s">
        <v>18403</v>
      </c>
    </row>
    <row r="795" spans="1:20" s="3" customFormat="1" x14ac:dyDescent="0.3">
      <c r="A795" s="3">
        <v>793</v>
      </c>
      <c r="B795" s="3" t="s">
        <v>1621</v>
      </c>
      <c r="C795" s="3" t="s">
        <v>1622</v>
      </c>
      <c r="D795" s="3">
        <v>1100</v>
      </c>
      <c r="E795" s="3">
        <v>13045</v>
      </c>
      <c r="F795" s="14">
        <f>(E795/D795)*100</f>
        <v>1185.909090909091</v>
      </c>
      <c r="G795" s="3" t="s">
        <v>20</v>
      </c>
      <c r="H795" s="3">
        <v>181</v>
      </c>
      <c r="I795" s="5">
        <f t="shared" si="12"/>
        <v>72.071823204419886</v>
      </c>
      <c r="J795" s="3" t="s">
        <v>98</v>
      </c>
      <c r="K795" s="3" t="s">
        <v>99</v>
      </c>
      <c r="L795" s="3">
        <v>1372136400</v>
      </c>
      <c r="M795" s="3">
        <v>1372482000</v>
      </c>
      <c r="N795" s="11">
        <f xml:space="preserve"> (((L795/60)/60)/24)+DATE(1970,1,1)</f>
        <v>41450.208333333336</v>
      </c>
      <c r="O795" s="10">
        <f xml:space="preserve"> (((M795/60)/60)/24)+DATE(1970,1,1)</f>
        <v>41454.208333333336</v>
      </c>
      <c r="P795" s="3" t="b">
        <v>0</v>
      </c>
      <c r="Q795" s="3" t="b">
        <v>0</v>
      </c>
      <c r="R795" s="3" t="s">
        <v>68</v>
      </c>
      <c r="S795" s="7" t="s">
        <v>18410</v>
      </c>
      <c r="T795" s="3" t="s">
        <v>18411</v>
      </c>
    </row>
    <row r="796" spans="1:20" s="3" customFormat="1" x14ac:dyDescent="0.3">
      <c r="A796" s="3">
        <v>794</v>
      </c>
      <c r="B796" s="3" t="s">
        <v>1623</v>
      </c>
      <c r="C796" s="3" t="s">
        <v>1624</v>
      </c>
      <c r="D796" s="3">
        <v>6600</v>
      </c>
      <c r="E796" s="3">
        <v>8276</v>
      </c>
      <c r="F796" s="14">
        <f>(E796/D796)*100</f>
        <v>125.39393939393939</v>
      </c>
      <c r="G796" s="3" t="s">
        <v>20</v>
      </c>
      <c r="H796" s="3">
        <v>110</v>
      </c>
      <c r="I796" s="5">
        <f t="shared" si="12"/>
        <v>75.236363636363635</v>
      </c>
      <c r="J796" s="3" t="s">
        <v>21</v>
      </c>
      <c r="K796" s="3" t="s">
        <v>22</v>
      </c>
      <c r="L796" s="3">
        <v>1513922400</v>
      </c>
      <c r="M796" s="3">
        <v>1514959200</v>
      </c>
      <c r="N796" s="11">
        <f xml:space="preserve"> (((L796/60)/60)/24)+DATE(1970,1,1)</f>
        <v>43091.25</v>
      </c>
      <c r="O796" s="10">
        <f xml:space="preserve"> (((M796/60)/60)/24)+DATE(1970,1,1)</f>
        <v>43103.25</v>
      </c>
      <c r="P796" s="3" t="b">
        <v>0</v>
      </c>
      <c r="Q796" s="3" t="b">
        <v>0</v>
      </c>
      <c r="R796" s="3" t="s">
        <v>23</v>
      </c>
      <c r="S796" s="7" t="s">
        <v>18398</v>
      </c>
      <c r="T796" s="3" t="s">
        <v>18399</v>
      </c>
    </row>
    <row r="797" spans="1:20" s="3" customFormat="1" x14ac:dyDescent="0.3">
      <c r="A797" s="3">
        <v>795</v>
      </c>
      <c r="B797" s="3" t="s">
        <v>1625</v>
      </c>
      <c r="C797" s="3" t="s">
        <v>1626</v>
      </c>
      <c r="D797" s="3">
        <v>7100</v>
      </c>
      <c r="E797" s="3">
        <v>1022</v>
      </c>
      <c r="F797" s="14">
        <f>(E797/D797)*100</f>
        <v>14.394366197183098</v>
      </c>
      <c r="G797" s="3" t="s">
        <v>14</v>
      </c>
      <c r="H797" s="3">
        <v>31</v>
      </c>
      <c r="I797" s="5">
        <f t="shared" si="12"/>
        <v>32.967741935483872</v>
      </c>
      <c r="J797" s="3" t="s">
        <v>21</v>
      </c>
      <c r="K797" s="3" t="s">
        <v>22</v>
      </c>
      <c r="L797" s="3">
        <v>1477976400</v>
      </c>
      <c r="M797" s="3">
        <v>1478235600</v>
      </c>
      <c r="N797" s="11">
        <f xml:space="preserve"> (((L797/60)/60)/24)+DATE(1970,1,1)</f>
        <v>42675.208333333328</v>
      </c>
      <c r="O797" s="10">
        <f xml:space="preserve"> (((M797/60)/60)/24)+DATE(1970,1,1)</f>
        <v>42678.208333333328</v>
      </c>
      <c r="P797" s="3" t="b">
        <v>0</v>
      </c>
      <c r="Q797" s="3" t="b">
        <v>0</v>
      </c>
      <c r="R797" s="3" t="s">
        <v>53</v>
      </c>
      <c r="S797" s="7" t="s">
        <v>18404</v>
      </c>
      <c r="T797" s="3" t="s">
        <v>18407</v>
      </c>
    </row>
    <row r="798" spans="1:20" s="3" customFormat="1" x14ac:dyDescent="0.3">
      <c r="A798" s="3">
        <v>796</v>
      </c>
      <c r="B798" s="3" t="s">
        <v>1627</v>
      </c>
      <c r="C798" s="3" t="s">
        <v>1628</v>
      </c>
      <c r="D798" s="3">
        <v>7800</v>
      </c>
      <c r="E798" s="3">
        <v>4275</v>
      </c>
      <c r="F798" s="14">
        <f>(E798/D798)*100</f>
        <v>54.807692307692314</v>
      </c>
      <c r="G798" s="3" t="s">
        <v>14</v>
      </c>
      <c r="H798" s="3">
        <v>78</v>
      </c>
      <c r="I798" s="5">
        <f t="shared" si="12"/>
        <v>54.807692307692307</v>
      </c>
      <c r="J798" s="3" t="s">
        <v>21</v>
      </c>
      <c r="K798" s="3" t="s">
        <v>22</v>
      </c>
      <c r="L798" s="3">
        <v>1407474000</v>
      </c>
      <c r="M798" s="3">
        <v>1408078800</v>
      </c>
      <c r="N798" s="11">
        <f xml:space="preserve"> (((L798/60)/60)/24)+DATE(1970,1,1)</f>
        <v>41859.208333333336</v>
      </c>
      <c r="O798" s="10">
        <f xml:space="preserve"> (((M798/60)/60)/24)+DATE(1970,1,1)</f>
        <v>41866.208333333336</v>
      </c>
      <c r="P798" s="3" t="b">
        <v>0</v>
      </c>
      <c r="Q798" s="3" t="b">
        <v>1</v>
      </c>
      <c r="R798" s="3" t="s">
        <v>292</v>
      </c>
      <c r="S798" s="7" t="s">
        <v>18413</v>
      </c>
      <c r="T798" s="3" t="s">
        <v>18424</v>
      </c>
    </row>
    <row r="799" spans="1:20" s="3" customFormat="1" x14ac:dyDescent="0.3">
      <c r="A799" s="3">
        <v>797</v>
      </c>
      <c r="B799" s="3" t="s">
        <v>1629</v>
      </c>
      <c r="C799" s="3" t="s">
        <v>1630</v>
      </c>
      <c r="D799" s="3">
        <v>7600</v>
      </c>
      <c r="E799" s="3">
        <v>8332</v>
      </c>
      <c r="F799" s="14">
        <f>(E799/D799)*100</f>
        <v>109.63157894736841</v>
      </c>
      <c r="G799" s="3" t="s">
        <v>20</v>
      </c>
      <c r="H799" s="3">
        <v>185</v>
      </c>
      <c r="I799" s="5">
        <f t="shared" si="12"/>
        <v>45.037837837837834</v>
      </c>
      <c r="J799" s="3" t="s">
        <v>21</v>
      </c>
      <c r="K799" s="3" t="s">
        <v>22</v>
      </c>
      <c r="L799" s="3">
        <v>1546149600</v>
      </c>
      <c r="M799" s="3">
        <v>1548136800</v>
      </c>
      <c r="N799" s="11">
        <f xml:space="preserve"> (((L799/60)/60)/24)+DATE(1970,1,1)</f>
        <v>43464.25</v>
      </c>
      <c r="O799" s="10">
        <f xml:space="preserve"> (((M799/60)/60)/24)+DATE(1970,1,1)</f>
        <v>43487.25</v>
      </c>
      <c r="P799" s="3" t="b">
        <v>0</v>
      </c>
      <c r="Q799" s="3" t="b">
        <v>0</v>
      </c>
      <c r="R799" s="3" t="s">
        <v>28</v>
      </c>
      <c r="S799" s="7" t="s">
        <v>18400</v>
      </c>
      <c r="T799" s="3" t="s">
        <v>18401</v>
      </c>
    </row>
    <row r="800" spans="1:20" s="3" customFormat="1" x14ac:dyDescent="0.3">
      <c r="A800" s="3">
        <v>798</v>
      </c>
      <c r="B800" s="3" t="s">
        <v>1631</v>
      </c>
      <c r="C800" s="3" t="s">
        <v>1632</v>
      </c>
      <c r="D800" s="3">
        <v>3400</v>
      </c>
      <c r="E800" s="3">
        <v>6408</v>
      </c>
      <c r="F800" s="14">
        <f>(E800/D800)*100</f>
        <v>188.47058823529412</v>
      </c>
      <c r="G800" s="3" t="s">
        <v>20</v>
      </c>
      <c r="H800" s="3">
        <v>121</v>
      </c>
      <c r="I800" s="5">
        <f t="shared" si="12"/>
        <v>52.958677685950413</v>
      </c>
      <c r="J800" s="3" t="s">
        <v>21</v>
      </c>
      <c r="K800" s="3" t="s">
        <v>22</v>
      </c>
      <c r="L800" s="3">
        <v>1338440400</v>
      </c>
      <c r="M800" s="3">
        <v>1340859600</v>
      </c>
      <c r="N800" s="11">
        <f xml:space="preserve"> (((L800/60)/60)/24)+DATE(1970,1,1)</f>
        <v>41060.208333333336</v>
      </c>
      <c r="O800" s="10">
        <f xml:space="preserve"> (((M800/60)/60)/24)+DATE(1970,1,1)</f>
        <v>41088.208333333336</v>
      </c>
      <c r="P800" s="3" t="b">
        <v>0</v>
      </c>
      <c r="Q800" s="3" t="b">
        <v>1</v>
      </c>
      <c r="R800" s="3" t="s">
        <v>33</v>
      </c>
      <c r="S800" s="7" t="s">
        <v>18402</v>
      </c>
      <c r="T800" s="3" t="s">
        <v>18403</v>
      </c>
    </row>
    <row r="801" spans="1:20" s="3" customFormat="1" x14ac:dyDescent="0.3">
      <c r="A801" s="3">
        <v>799</v>
      </c>
      <c r="B801" s="3" t="s">
        <v>1633</v>
      </c>
      <c r="C801" s="3" t="s">
        <v>1634</v>
      </c>
      <c r="D801" s="3">
        <v>84500</v>
      </c>
      <c r="E801" s="3">
        <v>73522</v>
      </c>
      <c r="F801" s="14">
        <f>(E801/D801)*100</f>
        <v>87.008284023668637</v>
      </c>
      <c r="G801" s="3" t="s">
        <v>14</v>
      </c>
      <c r="H801" s="3">
        <v>1225</v>
      </c>
      <c r="I801" s="5">
        <f t="shared" si="12"/>
        <v>60.017959183673469</v>
      </c>
      <c r="J801" s="3" t="s">
        <v>40</v>
      </c>
      <c r="K801" s="3" t="s">
        <v>41</v>
      </c>
      <c r="L801" s="3">
        <v>1454133600</v>
      </c>
      <c r="M801" s="3">
        <v>1454479200</v>
      </c>
      <c r="N801" s="11">
        <f xml:space="preserve"> (((L801/60)/60)/24)+DATE(1970,1,1)</f>
        <v>42399.25</v>
      </c>
      <c r="O801" s="10">
        <f xml:space="preserve"> (((M801/60)/60)/24)+DATE(1970,1,1)</f>
        <v>42403.25</v>
      </c>
      <c r="P801" s="3" t="b">
        <v>0</v>
      </c>
      <c r="Q801" s="3" t="b">
        <v>0</v>
      </c>
      <c r="R801" s="3" t="s">
        <v>33</v>
      </c>
      <c r="S801" s="7" t="s">
        <v>18402</v>
      </c>
      <c r="T801" s="3" t="s">
        <v>18403</v>
      </c>
    </row>
    <row r="802" spans="1:20" s="3" customFormat="1" x14ac:dyDescent="0.3">
      <c r="A802" s="3">
        <v>800</v>
      </c>
      <c r="B802" s="3" t="s">
        <v>1635</v>
      </c>
      <c r="C802" s="3" t="s">
        <v>1636</v>
      </c>
      <c r="D802" s="3">
        <v>100</v>
      </c>
      <c r="E802" s="3">
        <v>1</v>
      </c>
      <c r="F802" s="14">
        <f>(E802/D802)*100</f>
        <v>1</v>
      </c>
      <c r="G802" s="3" t="s">
        <v>14</v>
      </c>
      <c r="H802" s="3">
        <v>1</v>
      </c>
      <c r="I802" s="5">
        <f t="shared" si="12"/>
        <v>1</v>
      </c>
      <c r="J802" s="3" t="s">
        <v>98</v>
      </c>
      <c r="K802" s="3" t="s">
        <v>99</v>
      </c>
      <c r="L802" s="3">
        <v>1434085200</v>
      </c>
      <c r="M802" s="3">
        <v>1434430800</v>
      </c>
      <c r="N802" s="11">
        <f xml:space="preserve"> (((L802/60)/60)/24)+DATE(1970,1,1)</f>
        <v>42167.208333333328</v>
      </c>
      <c r="O802" s="10">
        <f xml:space="preserve"> (((M802/60)/60)/24)+DATE(1970,1,1)</f>
        <v>42171.208333333328</v>
      </c>
      <c r="P802" s="3" t="b">
        <v>0</v>
      </c>
      <c r="Q802" s="3" t="b">
        <v>0</v>
      </c>
      <c r="R802" s="3" t="s">
        <v>23</v>
      </c>
      <c r="S802" s="7" t="s">
        <v>18398</v>
      </c>
      <c r="T802" s="3" t="s">
        <v>18399</v>
      </c>
    </row>
    <row r="803" spans="1:20" s="3" customFormat="1" x14ac:dyDescent="0.3">
      <c r="A803" s="3">
        <v>801</v>
      </c>
      <c r="B803" s="3" t="s">
        <v>1637</v>
      </c>
      <c r="C803" s="3" t="s">
        <v>1638</v>
      </c>
      <c r="D803" s="3">
        <v>2300</v>
      </c>
      <c r="E803" s="3">
        <v>4667</v>
      </c>
      <c r="F803" s="14">
        <f>(E803/D803)*100</f>
        <v>202.9130434782609</v>
      </c>
      <c r="G803" s="3" t="s">
        <v>20</v>
      </c>
      <c r="H803" s="3">
        <v>106</v>
      </c>
      <c r="I803" s="5">
        <f t="shared" si="12"/>
        <v>44.028301886792455</v>
      </c>
      <c r="J803" s="3" t="s">
        <v>21</v>
      </c>
      <c r="K803" s="3" t="s">
        <v>22</v>
      </c>
      <c r="L803" s="3">
        <v>1577772000</v>
      </c>
      <c r="M803" s="3">
        <v>1579672800</v>
      </c>
      <c r="N803" s="11">
        <f xml:space="preserve"> (((L803/60)/60)/24)+DATE(1970,1,1)</f>
        <v>43830.25</v>
      </c>
      <c r="O803" s="10">
        <f xml:space="preserve"> (((M803/60)/60)/24)+DATE(1970,1,1)</f>
        <v>43852.25</v>
      </c>
      <c r="P803" s="3" t="b">
        <v>0</v>
      </c>
      <c r="Q803" s="3" t="b">
        <v>1</v>
      </c>
      <c r="R803" s="3" t="s">
        <v>122</v>
      </c>
      <c r="S803" s="7" t="s">
        <v>18417</v>
      </c>
      <c r="T803" s="3" t="s">
        <v>18418</v>
      </c>
    </row>
    <row r="804" spans="1:20" s="3" customFormat="1" x14ac:dyDescent="0.3">
      <c r="A804" s="3">
        <v>802</v>
      </c>
      <c r="B804" s="3" t="s">
        <v>1639</v>
      </c>
      <c r="C804" s="3" t="s">
        <v>1640</v>
      </c>
      <c r="D804" s="3">
        <v>6200</v>
      </c>
      <c r="E804" s="3">
        <v>12216</v>
      </c>
      <c r="F804" s="14">
        <f>(E804/D804)*100</f>
        <v>197.03225806451613</v>
      </c>
      <c r="G804" s="3" t="s">
        <v>20</v>
      </c>
      <c r="H804" s="3">
        <v>142</v>
      </c>
      <c r="I804" s="5">
        <f t="shared" si="12"/>
        <v>86.028169014084511</v>
      </c>
      <c r="J804" s="3" t="s">
        <v>21</v>
      </c>
      <c r="K804" s="3" t="s">
        <v>22</v>
      </c>
      <c r="L804" s="3">
        <v>1562216400</v>
      </c>
      <c r="M804" s="3">
        <v>1562389200</v>
      </c>
      <c r="N804" s="11">
        <f xml:space="preserve"> (((L804/60)/60)/24)+DATE(1970,1,1)</f>
        <v>43650.208333333328</v>
      </c>
      <c r="O804" s="10">
        <f xml:space="preserve"> (((M804/60)/60)/24)+DATE(1970,1,1)</f>
        <v>43652.208333333328</v>
      </c>
      <c r="P804" s="3" t="b">
        <v>0</v>
      </c>
      <c r="Q804" s="3" t="b">
        <v>0</v>
      </c>
      <c r="R804" s="3" t="s">
        <v>122</v>
      </c>
      <c r="S804" s="7" t="s">
        <v>18417</v>
      </c>
      <c r="T804" s="3" t="s">
        <v>18418</v>
      </c>
    </row>
    <row r="805" spans="1:20" s="3" customFormat="1" x14ac:dyDescent="0.3">
      <c r="A805" s="3">
        <v>803</v>
      </c>
      <c r="B805" s="3" t="s">
        <v>1641</v>
      </c>
      <c r="C805" s="3" t="s">
        <v>1642</v>
      </c>
      <c r="D805" s="3">
        <v>6100</v>
      </c>
      <c r="E805" s="3">
        <v>6527</v>
      </c>
      <c r="F805" s="14">
        <f>(E805/D805)*100</f>
        <v>107</v>
      </c>
      <c r="G805" s="3" t="s">
        <v>20</v>
      </c>
      <c r="H805" s="3">
        <v>233</v>
      </c>
      <c r="I805" s="5">
        <f t="shared" si="12"/>
        <v>28.012875536480685</v>
      </c>
      <c r="J805" s="3" t="s">
        <v>21</v>
      </c>
      <c r="K805" s="3" t="s">
        <v>22</v>
      </c>
      <c r="L805" s="3">
        <v>1548568800</v>
      </c>
      <c r="M805" s="3">
        <v>1551506400</v>
      </c>
      <c r="N805" s="11">
        <f xml:space="preserve"> (((L805/60)/60)/24)+DATE(1970,1,1)</f>
        <v>43492.25</v>
      </c>
      <c r="O805" s="10">
        <f xml:space="preserve"> (((M805/60)/60)/24)+DATE(1970,1,1)</f>
        <v>43526.25</v>
      </c>
      <c r="P805" s="3" t="b">
        <v>0</v>
      </c>
      <c r="Q805" s="3" t="b">
        <v>0</v>
      </c>
      <c r="R805" s="3" t="s">
        <v>33</v>
      </c>
      <c r="S805" s="7" t="s">
        <v>18402</v>
      </c>
      <c r="T805" s="3" t="s">
        <v>18403</v>
      </c>
    </row>
    <row r="806" spans="1:20" s="3" customFormat="1" x14ac:dyDescent="0.3">
      <c r="A806" s="3">
        <v>804</v>
      </c>
      <c r="B806" s="3" t="s">
        <v>1643</v>
      </c>
      <c r="C806" s="3" t="s">
        <v>1644</v>
      </c>
      <c r="D806" s="3">
        <v>2600</v>
      </c>
      <c r="E806" s="3">
        <v>6987</v>
      </c>
      <c r="F806" s="14">
        <f>(E806/D806)*100</f>
        <v>268.73076923076923</v>
      </c>
      <c r="G806" s="3" t="s">
        <v>20</v>
      </c>
      <c r="H806" s="3">
        <v>218</v>
      </c>
      <c r="I806" s="5">
        <f t="shared" si="12"/>
        <v>32.050458715596328</v>
      </c>
      <c r="J806" s="3" t="s">
        <v>21</v>
      </c>
      <c r="K806" s="3" t="s">
        <v>22</v>
      </c>
      <c r="L806" s="3">
        <v>1514872800</v>
      </c>
      <c r="M806" s="3">
        <v>1516600800</v>
      </c>
      <c r="N806" s="11">
        <f xml:space="preserve"> (((L806/60)/60)/24)+DATE(1970,1,1)</f>
        <v>43102.25</v>
      </c>
      <c r="O806" s="10">
        <f xml:space="preserve"> (((M806/60)/60)/24)+DATE(1970,1,1)</f>
        <v>43122.25</v>
      </c>
      <c r="P806" s="3" t="b">
        <v>0</v>
      </c>
      <c r="Q806" s="3" t="b">
        <v>0</v>
      </c>
      <c r="R806" s="3" t="s">
        <v>23</v>
      </c>
      <c r="S806" s="7" t="s">
        <v>18398</v>
      </c>
      <c r="T806" s="3" t="s">
        <v>18399</v>
      </c>
    </row>
    <row r="807" spans="1:20" s="3" customFormat="1" x14ac:dyDescent="0.3">
      <c r="A807" s="3">
        <v>805</v>
      </c>
      <c r="B807" s="3" t="s">
        <v>1645</v>
      </c>
      <c r="C807" s="3" t="s">
        <v>1646</v>
      </c>
      <c r="D807" s="3">
        <v>9700</v>
      </c>
      <c r="E807" s="3">
        <v>4932</v>
      </c>
      <c r="F807" s="14">
        <f>(E807/D807)*100</f>
        <v>50.845360824742272</v>
      </c>
      <c r="G807" s="3" t="s">
        <v>14</v>
      </c>
      <c r="H807" s="3">
        <v>67</v>
      </c>
      <c r="I807" s="5">
        <f t="shared" si="12"/>
        <v>73.611940298507463</v>
      </c>
      <c r="J807" s="3" t="s">
        <v>26</v>
      </c>
      <c r="K807" s="3" t="s">
        <v>27</v>
      </c>
      <c r="L807" s="3">
        <v>1416031200</v>
      </c>
      <c r="M807" s="3">
        <v>1420437600</v>
      </c>
      <c r="N807" s="11">
        <f xml:space="preserve"> (((L807/60)/60)/24)+DATE(1970,1,1)</f>
        <v>41958.25</v>
      </c>
      <c r="O807" s="10">
        <f xml:space="preserve"> (((M807/60)/60)/24)+DATE(1970,1,1)</f>
        <v>42009.25</v>
      </c>
      <c r="P807" s="3" t="b">
        <v>0</v>
      </c>
      <c r="Q807" s="3" t="b">
        <v>0</v>
      </c>
      <c r="R807" s="3" t="s">
        <v>42</v>
      </c>
      <c r="S807" s="7" t="s">
        <v>18404</v>
      </c>
      <c r="T807" s="3" t="s">
        <v>18405</v>
      </c>
    </row>
    <row r="808" spans="1:20" s="3" customFormat="1" x14ac:dyDescent="0.3">
      <c r="A808" s="3">
        <v>806</v>
      </c>
      <c r="B808" s="3" t="s">
        <v>1647</v>
      </c>
      <c r="C808" s="3" t="s">
        <v>1648</v>
      </c>
      <c r="D808" s="3">
        <v>700</v>
      </c>
      <c r="E808" s="3">
        <v>8262</v>
      </c>
      <c r="F808" s="14">
        <f>(E808/D808)*100</f>
        <v>1180.2857142857142</v>
      </c>
      <c r="G808" s="3" t="s">
        <v>20</v>
      </c>
      <c r="H808" s="3">
        <v>76</v>
      </c>
      <c r="I808" s="5">
        <f t="shared" si="12"/>
        <v>108.71052631578948</v>
      </c>
      <c r="J808" s="3" t="s">
        <v>21</v>
      </c>
      <c r="K808" s="3" t="s">
        <v>22</v>
      </c>
      <c r="L808" s="3">
        <v>1330927200</v>
      </c>
      <c r="M808" s="3">
        <v>1332997200</v>
      </c>
      <c r="N808" s="11">
        <f xml:space="preserve"> (((L808/60)/60)/24)+DATE(1970,1,1)</f>
        <v>40973.25</v>
      </c>
      <c r="O808" s="10">
        <f xml:space="preserve"> (((M808/60)/60)/24)+DATE(1970,1,1)</f>
        <v>40997.208333333336</v>
      </c>
      <c r="P808" s="3" t="b">
        <v>0</v>
      </c>
      <c r="Q808" s="3" t="b">
        <v>1</v>
      </c>
      <c r="R808" s="3" t="s">
        <v>53</v>
      </c>
      <c r="S808" s="7" t="s">
        <v>18404</v>
      </c>
      <c r="T808" s="3" t="s">
        <v>18407</v>
      </c>
    </row>
    <row r="809" spans="1:20" s="3" customFormat="1" x14ac:dyDescent="0.3">
      <c r="A809" s="3">
        <v>807</v>
      </c>
      <c r="B809" s="3" t="s">
        <v>1649</v>
      </c>
      <c r="C809" s="3" t="s">
        <v>1650</v>
      </c>
      <c r="D809" s="3">
        <v>700</v>
      </c>
      <c r="E809" s="3">
        <v>1848</v>
      </c>
      <c r="F809" s="14">
        <f>(E809/D809)*100</f>
        <v>264</v>
      </c>
      <c r="G809" s="3" t="s">
        <v>20</v>
      </c>
      <c r="H809" s="3">
        <v>43</v>
      </c>
      <c r="I809" s="5">
        <f t="shared" si="12"/>
        <v>42.97674418604651</v>
      </c>
      <c r="J809" s="3" t="s">
        <v>21</v>
      </c>
      <c r="K809" s="3" t="s">
        <v>22</v>
      </c>
      <c r="L809" s="3">
        <v>1571115600</v>
      </c>
      <c r="M809" s="3">
        <v>1574920800</v>
      </c>
      <c r="N809" s="11">
        <f xml:space="preserve"> (((L809/60)/60)/24)+DATE(1970,1,1)</f>
        <v>43753.208333333328</v>
      </c>
      <c r="O809" s="10">
        <f xml:space="preserve"> (((M809/60)/60)/24)+DATE(1970,1,1)</f>
        <v>43797.25</v>
      </c>
      <c r="P809" s="3" t="b">
        <v>0</v>
      </c>
      <c r="Q809" s="3" t="b">
        <v>1</v>
      </c>
      <c r="R809" s="3" t="s">
        <v>33</v>
      </c>
      <c r="S809" s="7" t="s">
        <v>18402</v>
      </c>
      <c r="T809" s="3" t="s">
        <v>18403</v>
      </c>
    </row>
    <row r="810" spans="1:20" s="3" customFormat="1" x14ac:dyDescent="0.3">
      <c r="A810" s="3">
        <v>808</v>
      </c>
      <c r="B810" s="3" t="s">
        <v>1651</v>
      </c>
      <c r="C810" s="3" t="s">
        <v>1652</v>
      </c>
      <c r="D810" s="3">
        <v>5200</v>
      </c>
      <c r="E810" s="3">
        <v>1583</v>
      </c>
      <c r="F810" s="14">
        <f>(E810/D810)*100</f>
        <v>30.44230769230769</v>
      </c>
      <c r="G810" s="3" t="s">
        <v>14</v>
      </c>
      <c r="H810" s="3">
        <v>19</v>
      </c>
      <c r="I810" s="5">
        <f t="shared" si="12"/>
        <v>83.315789473684205</v>
      </c>
      <c r="J810" s="3" t="s">
        <v>21</v>
      </c>
      <c r="K810" s="3" t="s">
        <v>22</v>
      </c>
      <c r="L810" s="3">
        <v>1463461200</v>
      </c>
      <c r="M810" s="3">
        <v>1464930000</v>
      </c>
      <c r="N810" s="11">
        <f xml:space="preserve"> (((L810/60)/60)/24)+DATE(1970,1,1)</f>
        <v>42507.208333333328</v>
      </c>
      <c r="O810" s="10">
        <f xml:space="preserve"> (((M810/60)/60)/24)+DATE(1970,1,1)</f>
        <v>42524.208333333328</v>
      </c>
      <c r="P810" s="3" t="b">
        <v>0</v>
      </c>
      <c r="Q810" s="3" t="b">
        <v>0</v>
      </c>
      <c r="R810" s="3" t="s">
        <v>17</v>
      </c>
      <c r="S810" s="7" t="s">
        <v>18396</v>
      </c>
      <c r="T810" s="3" t="s">
        <v>18397</v>
      </c>
    </row>
    <row r="811" spans="1:20" s="3" customFormat="1" x14ac:dyDescent="0.3">
      <c r="A811" s="3">
        <v>809</v>
      </c>
      <c r="B811" s="3" t="s">
        <v>1599</v>
      </c>
      <c r="C811" s="3" t="s">
        <v>1653</v>
      </c>
      <c r="D811" s="3">
        <v>140800</v>
      </c>
      <c r="E811" s="3">
        <v>88536</v>
      </c>
      <c r="F811" s="14">
        <f>(E811/D811)*100</f>
        <v>62.880681818181813</v>
      </c>
      <c r="G811" s="3" t="s">
        <v>14</v>
      </c>
      <c r="H811" s="3">
        <v>2108</v>
      </c>
      <c r="I811" s="5">
        <f t="shared" si="12"/>
        <v>42</v>
      </c>
      <c r="J811" s="3" t="s">
        <v>98</v>
      </c>
      <c r="K811" s="3" t="s">
        <v>99</v>
      </c>
      <c r="L811" s="3">
        <v>1344920400</v>
      </c>
      <c r="M811" s="3">
        <v>1345006800</v>
      </c>
      <c r="N811" s="11">
        <f xml:space="preserve"> (((L811/60)/60)/24)+DATE(1970,1,1)</f>
        <v>41135.208333333336</v>
      </c>
      <c r="O811" s="10">
        <f xml:space="preserve"> (((M811/60)/60)/24)+DATE(1970,1,1)</f>
        <v>41136.208333333336</v>
      </c>
      <c r="P811" s="3" t="b">
        <v>0</v>
      </c>
      <c r="Q811" s="3" t="b">
        <v>0</v>
      </c>
      <c r="R811" s="3" t="s">
        <v>42</v>
      </c>
      <c r="S811" s="7" t="s">
        <v>18404</v>
      </c>
      <c r="T811" s="3" t="s">
        <v>18405</v>
      </c>
    </row>
    <row r="812" spans="1:20" s="3" customFormat="1" x14ac:dyDescent="0.3">
      <c r="A812" s="3">
        <v>810</v>
      </c>
      <c r="B812" s="3" t="s">
        <v>1654</v>
      </c>
      <c r="C812" s="3" t="s">
        <v>1655</v>
      </c>
      <c r="D812" s="3">
        <v>6400</v>
      </c>
      <c r="E812" s="3">
        <v>12360</v>
      </c>
      <c r="F812" s="14">
        <f>(E812/D812)*100</f>
        <v>193.125</v>
      </c>
      <c r="G812" s="3" t="s">
        <v>20</v>
      </c>
      <c r="H812" s="3">
        <v>221</v>
      </c>
      <c r="I812" s="5">
        <f t="shared" si="12"/>
        <v>55.927601809954751</v>
      </c>
      <c r="J812" s="3" t="s">
        <v>21</v>
      </c>
      <c r="K812" s="3" t="s">
        <v>22</v>
      </c>
      <c r="L812" s="3">
        <v>1511848800</v>
      </c>
      <c r="M812" s="3">
        <v>1512712800</v>
      </c>
      <c r="N812" s="11">
        <f xml:space="preserve"> (((L812/60)/60)/24)+DATE(1970,1,1)</f>
        <v>43067.25</v>
      </c>
      <c r="O812" s="10">
        <f xml:space="preserve"> (((M812/60)/60)/24)+DATE(1970,1,1)</f>
        <v>43077.25</v>
      </c>
      <c r="P812" s="3" t="b">
        <v>0</v>
      </c>
      <c r="Q812" s="3" t="b">
        <v>1</v>
      </c>
      <c r="R812" s="3" t="s">
        <v>33</v>
      </c>
      <c r="S812" s="7" t="s">
        <v>18402</v>
      </c>
      <c r="T812" s="3" t="s">
        <v>18403</v>
      </c>
    </row>
    <row r="813" spans="1:20" s="3" customFormat="1" x14ac:dyDescent="0.3">
      <c r="A813" s="3">
        <v>811</v>
      </c>
      <c r="B813" s="3" t="s">
        <v>1656</v>
      </c>
      <c r="C813" s="3" t="s">
        <v>1657</v>
      </c>
      <c r="D813" s="3">
        <v>92500</v>
      </c>
      <c r="E813" s="3">
        <v>71320</v>
      </c>
      <c r="F813" s="14">
        <f>(E813/D813)*100</f>
        <v>77.102702702702715</v>
      </c>
      <c r="G813" s="3" t="s">
        <v>14</v>
      </c>
      <c r="H813" s="3">
        <v>679</v>
      </c>
      <c r="I813" s="5">
        <f t="shared" si="12"/>
        <v>105.03681885125184</v>
      </c>
      <c r="J813" s="3" t="s">
        <v>21</v>
      </c>
      <c r="K813" s="3" t="s">
        <v>22</v>
      </c>
      <c r="L813" s="3">
        <v>1452319200</v>
      </c>
      <c r="M813" s="3">
        <v>1452492000</v>
      </c>
      <c r="N813" s="11">
        <f xml:space="preserve"> (((L813/60)/60)/24)+DATE(1970,1,1)</f>
        <v>42378.25</v>
      </c>
      <c r="O813" s="10">
        <f xml:space="preserve"> (((M813/60)/60)/24)+DATE(1970,1,1)</f>
        <v>42380.25</v>
      </c>
      <c r="P813" s="3" t="b">
        <v>0</v>
      </c>
      <c r="Q813" s="3" t="b">
        <v>1</v>
      </c>
      <c r="R813" s="3" t="s">
        <v>89</v>
      </c>
      <c r="S813" s="7" t="s">
        <v>18413</v>
      </c>
      <c r="T813" s="3" t="s">
        <v>18414</v>
      </c>
    </row>
    <row r="814" spans="1:20" s="3" customFormat="1" x14ac:dyDescent="0.3">
      <c r="A814" s="3">
        <v>812</v>
      </c>
      <c r="B814" s="3" t="s">
        <v>1658</v>
      </c>
      <c r="C814" s="3" t="s">
        <v>1659</v>
      </c>
      <c r="D814" s="3">
        <v>59700</v>
      </c>
      <c r="E814" s="3">
        <v>134640</v>
      </c>
      <c r="F814" s="14">
        <f>(E814/D814)*100</f>
        <v>225.52763819095478</v>
      </c>
      <c r="G814" s="3" t="s">
        <v>20</v>
      </c>
      <c r="H814" s="3">
        <v>2805</v>
      </c>
      <c r="I814" s="5">
        <f t="shared" si="12"/>
        <v>48</v>
      </c>
      <c r="J814" s="3" t="s">
        <v>15</v>
      </c>
      <c r="K814" s="3" t="s">
        <v>16</v>
      </c>
      <c r="L814" s="3">
        <v>1523854800</v>
      </c>
      <c r="M814" s="3">
        <v>1524286800</v>
      </c>
      <c r="N814" s="11">
        <f xml:space="preserve"> (((L814/60)/60)/24)+DATE(1970,1,1)</f>
        <v>43206.208333333328</v>
      </c>
      <c r="O814" s="10">
        <f xml:space="preserve"> (((M814/60)/60)/24)+DATE(1970,1,1)</f>
        <v>43211.208333333328</v>
      </c>
      <c r="P814" s="3" t="b">
        <v>0</v>
      </c>
      <c r="Q814" s="3" t="b">
        <v>0</v>
      </c>
      <c r="R814" s="3" t="s">
        <v>68</v>
      </c>
      <c r="S814" s="7" t="s">
        <v>18410</v>
      </c>
      <c r="T814" s="3" t="s">
        <v>18411</v>
      </c>
    </row>
    <row r="815" spans="1:20" s="3" customFormat="1" x14ac:dyDescent="0.3">
      <c r="A815" s="3">
        <v>813</v>
      </c>
      <c r="B815" s="3" t="s">
        <v>1660</v>
      </c>
      <c r="C815" s="3" t="s">
        <v>1661</v>
      </c>
      <c r="D815" s="3">
        <v>3200</v>
      </c>
      <c r="E815" s="3">
        <v>7661</v>
      </c>
      <c r="F815" s="14">
        <f>(E815/D815)*100</f>
        <v>239.40625</v>
      </c>
      <c r="G815" s="3" t="s">
        <v>20</v>
      </c>
      <c r="H815" s="3">
        <v>68</v>
      </c>
      <c r="I815" s="5">
        <f t="shared" si="12"/>
        <v>112.66176470588235</v>
      </c>
      <c r="J815" s="3" t="s">
        <v>21</v>
      </c>
      <c r="K815" s="3" t="s">
        <v>22</v>
      </c>
      <c r="L815" s="3">
        <v>1346043600</v>
      </c>
      <c r="M815" s="3">
        <v>1346907600</v>
      </c>
      <c r="N815" s="11">
        <f xml:space="preserve"> (((L815/60)/60)/24)+DATE(1970,1,1)</f>
        <v>41148.208333333336</v>
      </c>
      <c r="O815" s="10">
        <f xml:space="preserve"> (((M815/60)/60)/24)+DATE(1970,1,1)</f>
        <v>41158.208333333336</v>
      </c>
      <c r="P815" s="3" t="b">
        <v>0</v>
      </c>
      <c r="Q815" s="3" t="b">
        <v>0</v>
      </c>
      <c r="R815" s="3" t="s">
        <v>89</v>
      </c>
      <c r="S815" s="7" t="s">
        <v>18413</v>
      </c>
      <c r="T815" s="3" t="s">
        <v>18414</v>
      </c>
    </row>
    <row r="816" spans="1:20" s="3" customFormat="1" x14ac:dyDescent="0.3">
      <c r="A816" s="3">
        <v>814</v>
      </c>
      <c r="B816" s="3" t="s">
        <v>1662</v>
      </c>
      <c r="C816" s="3" t="s">
        <v>1663</v>
      </c>
      <c r="D816" s="3">
        <v>3200</v>
      </c>
      <c r="E816" s="3">
        <v>2950</v>
      </c>
      <c r="F816" s="14">
        <f>(E816/D816)*100</f>
        <v>92.1875</v>
      </c>
      <c r="G816" s="3" t="s">
        <v>14</v>
      </c>
      <c r="H816" s="3">
        <v>36</v>
      </c>
      <c r="I816" s="5">
        <f t="shared" si="12"/>
        <v>81.944444444444443</v>
      </c>
      <c r="J816" s="3" t="s">
        <v>36</v>
      </c>
      <c r="K816" s="3" t="s">
        <v>37</v>
      </c>
      <c r="L816" s="3">
        <v>1464325200</v>
      </c>
      <c r="M816" s="3">
        <v>1464498000</v>
      </c>
      <c r="N816" s="11">
        <f xml:space="preserve"> (((L816/60)/60)/24)+DATE(1970,1,1)</f>
        <v>42517.208333333328</v>
      </c>
      <c r="O816" s="10">
        <f xml:space="preserve"> (((M816/60)/60)/24)+DATE(1970,1,1)</f>
        <v>42519.208333333328</v>
      </c>
      <c r="P816" s="3" t="b">
        <v>0</v>
      </c>
      <c r="Q816" s="3" t="b">
        <v>1</v>
      </c>
      <c r="R816" s="3" t="s">
        <v>23</v>
      </c>
      <c r="S816" s="7" t="s">
        <v>18398</v>
      </c>
      <c r="T816" s="3" t="s">
        <v>18399</v>
      </c>
    </row>
    <row r="817" spans="1:20" s="3" customFormat="1" x14ac:dyDescent="0.3">
      <c r="A817" s="3">
        <v>815</v>
      </c>
      <c r="B817" s="3" t="s">
        <v>1664</v>
      </c>
      <c r="C817" s="3" t="s">
        <v>1665</v>
      </c>
      <c r="D817" s="3">
        <v>9000</v>
      </c>
      <c r="E817" s="3">
        <v>11721</v>
      </c>
      <c r="F817" s="14">
        <f>(E817/D817)*100</f>
        <v>130.23333333333335</v>
      </c>
      <c r="G817" s="3" t="s">
        <v>20</v>
      </c>
      <c r="H817" s="3">
        <v>183</v>
      </c>
      <c r="I817" s="5">
        <f t="shared" si="12"/>
        <v>64.049180327868854</v>
      </c>
      <c r="J817" s="3" t="s">
        <v>15</v>
      </c>
      <c r="K817" s="3" t="s">
        <v>16</v>
      </c>
      <c r="L817" s="3">
        <v>1511935200</v>
      </c>
      <c r="M817" s="3">
        <v>1514181600</v>
      </c>
      <c r="N817" s="11">
        <f xml:space="preserve"> (((L817/60)/60)/24)+DATE(1970,1,1)</f>
        <v>43068.25</v>
      </c>
      <c r="O817" s="10">
        <f xml:space="preserve"> (((M817/60)/60)/24)+DATE(1970,1,1)</f>
        <v>43094.25</v>
      </c>
      <c r="P817" s="3" t="b">
        <v>0</v>
      </c>
      <c r="Q817" s="3" t="b">
        <v>0</v>
      </c>
      <c r="R817" s="3" t="s">
        <v>23</v>
      </c>
      <c r="S817" s="7" t="s">
        <v>18398</v>
      </c>
      <c r="T817" s="3" t="s">
        <v>18399</v>
      </c>
    </row>
    <row r="818" spans="1:20" s="3" customFormat="1" x14ac:dyDescent="0.3">
      <c r="A818" s="3">
        <v>816</v>
      </c>
      <c r="B818" s="3" t="s">
        <v>1666</v>
      </c>
      <c r="C818" s="3" t="s">
        <v>1667</v>
      </c>
      <c r="D818" s="3">
        <v>2300</v>
      </c>
      <c r="E818" s="3">
        <v>14150</v>
      </c>
      <c r="F818" s="14">
        <f>(E818/D818)*100</f>
        <v>615.21739130434787</v>
      </c>
      <c r="G818" s="3" t="s">
        <v>20</v>
      </c>
      <c r="H818" s="3">
        <v>133</v>
      </c>
      <c r="I818" s="5">
        <f t="shared" si="12"/>
        <v>106.39097744360902</v>
      </c>
      <c r="J818" s="3" t="s">
        <v>21</v>
      </c>
      <c r="K818" s="3" t="s">
        <v>22</v>
      </c>
      <c r="L818" s="3">
        <v>1392012000</v>
      </c>
      <c r="M818" s="3">
        <v>1392184800</v>
      </c>
      <c r="N818" s="11">
        <f xml:space="preserve"> (((L818/60)/60)/24)+DATE(1970,1,1)</f>
        <v>41680.25</v>
      </c>
      <c r="O818" s="10">
        <f xml:space="preserve"> (((M818/60)/60)/24)+DATE(1970,1,1)</f>
        <v>41682.25</v>
      </c>
      <c r="P818" s="3" t="b">
        <v>1</v>
      </c>
      <c r="Q818" s="3" t="b">
        <v>1</v>
      </c>
      <c r="R818" s="3" t="s">
        <v>33</v>
      </c>
      <c r="S818" s="7" t="s">
        <v>18402</v>
      </c>
      <c r="T818" s="3" t="s">
        <v>18403</v>
      </c>
    </row>
    <row r="819" spans="1:20" s="3" customFormat="1" x14ac:dyDescent="0.3">
      <c r="A819" s="3">
        <v>817</v>
      </c>
      <c r="B819" s="3" t="s">
        <v>1668</v>
      </c>
      <c r="C819" s="3" t="s">
        <v>1669</v>
      </c>
      <c r="D819" s="3">
        <v>51300</v>
      </c>
      <c r="E819" s="3">
        <v>189192</v>
      </c>
      <c r="F819" s="14">
        <f>(E819/D819)*100</f>
        <v>368.79532163742692</v>
      </c>
      <c r="G819" s="3" t="s">
        <v>20</v>
      </c>
      <c r="H819" s="3">
        <v>2489</v>
      </c>
      <c r="I819" s="5">
        <f t="shared" si="12"/>
        <v>76.011249497790274</v>
      </c>
      <c r="J819" s="3" t="s">
        <v>107</v>
      </c>
      <c r="K819" s="3" t="s">
        <v>108</v>
      </c>
      <c r="L819" s="3">
        <v>1556946000</v>
      </c>
      <c r="M819" s="3">
        <v>1559365200</v>
      </c>
      <c r="N819" s="11">
        <f xml:space="preserve"> (((L819/60)/60)/24)+DATE(1970,1,1)</f>
        <v>43589.208333333328</v>
      </c>
      <c r="O819" s="10">
        <f xml:space="preserve"> (((M819/60)/60)/24)+DATE(1970,1,1)</f>
        <v>43617.208333333328</v>
      </c>
      <c r="P819" s="3" t="b">
        <v>0</v>
      </c>
      <c r="Q819" s="3" t="b">
        <v>1</v>
      </c>
      <c r="R819" s="3" t="s">
        <v>68</v>
      </c>
      <c r="S819" s="7" t="s">
        <v>18410</v>
      </c>
      <c r="T819" s="3" t="s">
        <v>18411</v>
      </c>
    </row>
    <row r="820" spans="1:20" s="3" customFormat="1" x14ac:dyDescent="0.3">
      <c r="A820" s="3">
        <v>818</v>
      </c>
      <c r="B820" s="3" t="s">
        <v>676</v>
      </c>
      <c r="C820" s="3" t="s">
        <v>1670</v>
      </c>
      <c r="D820" s="3">
        <v>700</v>
      </c>
      <c r="E820" s="3">
        <v>7664</v>
      </c>
      <c r="F820" s="14">
        <f>(E820/D820)*100</f>
        <v>1094.8571428571429</v>
      </c>
      <c r="G820" s="3" t="s">
        <v>20</v>
      </c>
      <c r="H820" s="3">
        <v>69</v>
      </c>
      <c r="I820" s="5">
        <f t="shared" si="12"/>
        <v>111.07246376811594</v>
      </c>
      <c r="J820" s="3" t="s">
        <v>21</v>
      </c>
      <c r="K820" s="3" t="s">
        <v>22</v>
      </c>
      <c r="L820" s="3">
        <v>1548050400</v>
      </c>
      <c r="M820" s="3">
        <v>1549173600</v>
      </c>
      <c r="N820" s="11">
        <f xml:space="preserve"> (((L820/60)/60)/24)+DATE(1970,1,1)</f>
        <v>43486.25</v>
      </c>
      <c r="O820" s="10">
        <f xml:space="preserve"> (((M820/60)/60)/24)+DATE(1970,1,1)</f>
        <v>43499.25</v>
      </c>
      <c r="P820" s="3" t="b">
        <v>0</v>
      </c>
      <c r="Q820" s="3" t="b">
        <v>1</v>
      </c>
      <c r="R820" s="3" t="s">
        <v>33</v>
      </c>
      <c r="S820" s="7" t="s">
        <v>18402</v>
      </c>
      <c r="T820" s="3" t="s">
        <v>18403</v>
      </c>
    </row>
    <row r="821" spans="1:20" s="3" customFormat="1" x14ac:dyDescent="0.3">
      <c r="A821" s="3">
        <v>819</v>
      </c>
      <c r="B821" s="3" t="s">
        <v>1671</v>
      </c>
      <c r="C821" s="3" t="s">
        <v>1672</v>
      </c>
      <c r="D821" s="3">
        <v>8900</v>
      </c>
      <c r="E821" s="3">
        <v>4509</v>
      </c>
      <c r="F821" s="14">
        <f>(E821/D821)*100</f>
        <v>50.662921348314605</v>
      </c>
      <c r="G821" s="3" t="s">
        <v>14</v>
      </c>
      <c r="H821" s="3">
        <v>47</v>
      </c>
      <c r="I821" s="5">
        <f t="shared" si="12"/>
        <v>95.936170212765958</v>
      </c>
      <c r="J821" s="3" t="s">
        <v>21</v>
      </c>
      <c r="K821" s="3" t="s">
        <v>22</v>
      </c>
      <c r="L821" s="3">
        <v>1353736800</v>
      </c>
      <c r="M821" s="3">
        <v>1355032800</v>
      </c>
      <c r="N821" s="11">
        <f xml:space="preserve"> (((L821/60)/60)/24)+DATE(1970,1,1)</f>
        <v>41237.25</v>
      </c>
      <c r="O821" s="10">
        <f xml:space="preserve"> (((M821/60)/60)/24)+DATE(1970,1,1)</f>
        <v>41252.25</v>
      </c>
      <c r="P821" s="3" t="b">
        <v>1</v>
      </c>
      <c r="Q821" s="3" t="b">
        <v>0</v>
      </c>
      <c r="R821" s="3" t="s">
        <v>89</v>
      </c>
      <c r="S821" s="7" t="s">
        <v>18413</v>
      </c>
      <c r="T821" s="3" t="s">
        <v>18414</v>
      </c>
    </row>
    <row r="822" spans="1:20" s="3" customFormat="1" x14ac:dyDescent="0.3">
      <c r="A822" s="3">
        <v>820</v>
      </c>
      <c r="B822" s="3" t="s">
        <v>1673</v>
      </c>
      <c r="C822" s="3" t="s">
        <v>1674</v>
      </c>
      <c r="D822" s="3">
        <v>1500</v>
      </c>
      <c r="E822" s="3">
        <v>12009</v>
      </c>
      <c r="F822" s="14">
        <f>(E822/D822)*100</f>
        <v>800.6</v>
      </c>
      <c r="G822" s="3" t="s">
        <v>20</v>
      </c>
      <c r="H822" s="3">
        <v>279</v>
      </c>
      <c r="I822" s="5">
        <f t="shared" si="12"/>
        <v>43.043010752688176</v>
      </c>
      <c r="J822" s="3" t="s">
        <v>40</v>
      </c>
      <c r="K822" s="3" t="s">
        <v>41</v>
      </c>
      <c r="L822" s="3">
        <v>1532840400</v>
      </c>
      <c r="M822" s="3">
        <v>1533963600</v>
      </c>
      <c r="N822" s="11">
        <f xml:space="preserve"> (((L822/60)/60)/24)+DATE(1970,1,1)</f>
        <v>43310.208333333328</v>
      </c>
      <c r="O822" s="10">
        <f xml:space="preserve"> (((M822/60)/60)/24)+DATE(1970,1,1)</f>
        <v>43323.208333333328</v>
      </c>
      <c r="P822" s="3" t="b">
        <v>0</v>
      </c>
      <c r="Q822" s="3" t="b">
        <v>1</v>
      </c>
      <c r="R822" s="3" t="s">
        <v>23</v>
      </c>
      <c r="S822" s="7" t="s">
        <v>18398</v>
      </c>
      <c r="T822" s="3" t="s">
        <v>18399</v>
      </c>
    </row>
    <row r="823" spans="1:20" s="3" customFormat="1" x14ac:dyDescent="0.3">
      <c r="A823" s="3">
        <v>821</v>
      </c>
      <c r="B823" s="3" t="s">
        <v>1675</v>
      </c>
      <c r="C823" s="3" t="s">
        <v>1676</v>
      </c>
      <c r="D823" s="3">
        <v>4900</v>
      </c>
      <c r="E823" s="3">
        <v>14273</v>
      </c>
      <c r="F823" s="14">
        <f>(E823/D823)*100</f>
        <v>291.28571428571428</v>
      </c>
      <c r="G823" s="3" t="s">
        <v>20</v>
      </c>
      <c r="H823" s="3">
        <v>210</v>
      </c>
      <c r="I823" s="5">
        <f t="shared" si="12"/>
        <v>67.966666666666669</v>
      </c>
      <c r="J823" s="3" t="s">
        <v>21</v>
      </c>
      <c r="K823" s="3" t="s">
        <v>22</v>
      </c>
      <c r="L823" s="3">
        <v>1488261600</v>
      </c>
      <c r="M823" s="3">
        <v>1489381200</v>
      </c>
      <c r="N823" s="11">
        <f xml:space="preserve"> (((L823/60)/60)/24)+DATE(1970,1,1)</f>
        <v>42794.25</v>
      </c>
      <c r="O823" s="10">
        <f xml:space="preserve"> (((M823/60)/60)/24)+DATE(1970,1,1)</f>
        <v>42807.208333333328</v>
      </c>
      <c r="P823" s="3" t="b">
        <v>0</v>
      </c>
      <c r="Q823" s="3" t="b">
        <v>0</v>
      </c>
      <c r="R823" s="3" t="s">
        <v>42</v>
      </c>
      <c r="S823" s="7" t="s">
        <v>18404</v>
      </c>
      <c r="T823" s="3" t="s">
        <v>18405</v>
      </c>
    </row>
    <row r="824" spans="1:20" s="3" customFormat="1" x14ac:dyDescent="0.3">
      <c r="A824" s="3">
        <v>822</v>
      </c>
      <c r="B824" s="3" t="s">
        <v>1677</v>
      </c>
      <c r="C824" s="3" t="s">
        <v>1678</v>
      </c>
      <c r="D824" s="3">
        <v>54000</v>
      </c>
      <c r="E824" s="3">
        <v>188982</v>
      </c>
      <c r="F824" s="14">
        <f>(E824/D824)*100</f>
        <v>349.9666666666667</v>
      </c>
      <c r="G824" s="3" t="s">
        <v>20</v>
      </c>
      <c r="H824" s="3">
        <v>2100</v>
      </c>
      <c r="I824" s="5">
        <f t="shared" si="12"/>
        <v>89.991428571428571</v>
      </c>
      <c r="J824" s="3" t="s">
        <v>21</v>
      </c>
      <c r="K824" s="3" t="s">
        <v>22</v>
      </c>
      <c r="L824" s="3">
        <v>1393567200</v>
      </c>
      <c r="M824" s="3">
        <v>1395032400</v>
      </c>
      <c r="N824" s="11">
        <f xml:space="preserve"> (((L824/60)/60)/24)+DATE(1970,1,1)</f>
        <v>41698.25</v>
      </c>
      <c r="O824" s="10">
        <f xml:space="preserve"> (((M824/60)/60)/24)+DATE(1970,1,1)</f>
        <v>41715.208333333336</v>
      </c>
      <c r="P824" s="3" t="b">
        <v>0</v>
      </c>
      <c r="Q824" s="3" t="b">
        <v>0</v>
      </c>
      <c r="R824" s="3" t="s">
        <v>23</v>
      </c>
      <c r="S824" s="7" t="s">
        <v>18398</v>
      </c>
      <c r="T824" s="3" t="s">
        <v>18399</v>
      </c>
    </row>
    <row r="825" spans="1:20" s="3" customFormat="1" x14ac:dyDescent="0.3">
      <c r="A825" s="3">
        <v>823</v>
      </c>
      <c r="B825" s="3" t="s">
        <v>1679</v>
      </c>
      <c r="C825" s="3" t="s">
        <v>1680</v>
      </c>
      <c r="D825" s="3">
        <v>4100</v>
      </c>
      <c r="E825" s="3">
        <v>14640</v>
      </c>
      <c r="F825" s="14">
        <f>(E825/D825)*100</f>
        <v>357.07317073170731</v>
      </c>
      <c r="G825" s="3" t="s">
        <v>20</v>
      </c>
      <c r="H825" s="3">
        <v>252</v>
      </c>
      <c r="I825" s="5">
        <f t="shared" si="12"/>
        <v>58.095238095238095</v>
      </c>
      <c r="J825" s="3" t="s">
        <v>21</v>
      </c>
      <c r="K825" s="3" t="s">
        <v>22</v>
      </c>
      <c r="L825" s="3">
        <v>1410325200</v>
      </c>
      <c r="M825" s="3">
        <v>1412485200</v>
      </c>
      <c r="N825" s="11">
        <f xml:space="preserve"> (((L825/60)/60)/24)+DATE(1970,1,1)</f>
        <v>41892.208333333336</v>
      </c>
      <c r="O825" s="10">
        <f xml:space="preserve"> (((M825/60)/60)/24)+DATE(1970,1,1)</f>
        <v>41917.208333333336</v>
      </c>
      <c r="P825" s="3" t="b">
        <v>1</v>
      </c>
      <c r="Q825" s="3" t="b">
        <v>1</v>
      </c>
      <c r="R825" s="3" t="s">
        <v>23</v>
      </c>
      <c r="S825" s="7" t="s">
        <v>18398</v>
      </c>
      <c r="T825" s="3" t="s">
        <v>18399</v>
      </c>
    </row>
    <row r="826" spans="1:20" s="3" customFormat="1" x14ac:dyDescent="0.3">
      <c r="A826" s="3">
        <v>824</v>
      </c>
      <c r="B826" s="3" t="s">
        <v>1681</v>
      </c>
      <c r="C826" s="3" t="s">
        <v>1682</v>
      </c>
      <c r="D826" s="3">
        <v>85000</v>
      </c>
      <c r="E826" s="3">
        <v>107516</v>
      </c>
      <c r="F826" s="14">
        <f>(E826/D826)*100</f>
        <v>126.48941176470588</v>
      </c>
      <c r="G826" s="3" t="s">
        <v>20</v>
      </c>
      <c r="H826" s="3">
        <v>1280</v>
      </c>
      <c r="I826" s="5">
        <f t="shared" si="12"/>
        <v>83.996875000000003</v>
      </c>
      <c r="J826" s="3" t="s">
        <v>21</v>
      </c>
      <c r="K826" s="3" t="s">
        <v>22</v>
      </c>
      <c r="L826" s="3">
        <v>1276923600</v>
      </c>
      <c r="M826" s="3">
        <v>1279688400</v>
      </c>
      <c r="N826" s="11">
        <f xml:space="preserve"> (((L826/60)/60)/24)+DATE(1970,1,1)</f>
        <v>40348.208333333336</v>
      </c>
      <c r="O826" s="10">
        <f xml:space="preserve"> (((M826/60)/60)/24)+DATE(1970,1,1)</f>
        <v>40380.208333333336</v>
      </c>
      <c r="P826" s="3" t="b">
        <v>0</v>
      </c>
      <c r="Q826" s="3" t="b">
        <v>1</v>
      </c>
      <c r="R826" s="3" t="s">
        <v>68</v>
      </c>
      <c r="S826" s="7" t="s">
        <v>18410</v>
      </c>
      <c r="T826" s="3" t="s">
        <v>18411</v>
      </c>
    </row>
    <row r="827" spans="1:20" s="3" customFormat="1" x14ac:dyDescent="0.3">
      <c r="A827" s="3">
        <v>825</v>
      </c>
      <c r="B827" s="3" t="s">
        <v>1683</v>
      </c>
      <c r="C827" s="3" t="s">
        <v>1684</v>
      </c>
      <c r="D827" s="3">
        <v>3600</v>
      </c>
      <c r="E827" s="3">
        <v>13950</v>
      </c>
      <c r="F827" s="14">
        <f>(E827/D827)*100</f>
        <v>387.5</v>
      </c>
      <c r="G827" s="3" t="s">
        <v>20</v>
      </c>
      <c r="H827" s="3">
        <v>157</v>
      </c>
      <c r="I827" s="5">
        <f t="shared" si="12"/>
        <v>88.853503184713375</v>
      </c>
      <c r="J827" s="3" t="s">
        <v>40</v>
      </c>
      <c r="K827" s="3" t="s">
        <v>41</v>
      </c>
      <c r="L827" s="3">
        <v>1500958800</v>
      </c>
      <c r="M827" s="3">
        <v>1501995600</v>
      </c>
      <c r="N827" s="11">
        <f xml:space="preserve"> (((L827/60)/60)/24)+DATE(1970,1,1)</f>
        <v>42941.208333333328</v>
      </c>
      <c r="O827" s="10">
        <f xml:space="preserve"> (((M827/60)/60)/24)+DATE(1970,1,1)</f>
        <v>42953.208333333328</v>
      </c>
      <c r="P827" s="3" t="b">
        <v>0</v>
      </c>
      <c r="Q827" s="3" t="b">
        <v>0</v>
      </c>
      <c r="R827" s="3" t="s">
        <v>100</v>
      </c>
      <c r="S827" s="7" t="s">
        <v>18404</v>
      </c>
      <c r="T827" s="3" t="s">
        <v>18415</v>
      </c>
    </row>
    <row r="828" spans="1:20" s="3" customFormat="1" x14ac:dyDescent="0.3">
      <c r="A828" s="3">
        <v>826</v>
      </c>
      <c r="B828" s="3" t="s">
        <v>1685</v>
      </c>
      <c r="C828" s="3" t="s">
        <v>1686</v>
      </c>
      <c r="D828" s="3">
        <v>2800</v>
      </c>
      <c r="E828" s="3">
        <v>12797</v>
      </c>
      <c r="F828" s="14">
        <f>(E828/D828)*100</f>
        <v>457.03571428571428</v>
      </c>
      <c r="G828" s="3" t="s">
        <v>20</v>
      </c>
      <c r="H828" s="3">
        <v>194</v>
      </c>
      <c r="I828" s="5">
        <f t="shared" si="12"/>
        <v>65.963917525773198</v>
      </c>
      <c r="J828" s="3" t="s">
        <v>21</v>
      </c>
      <c r="K828" s="3" t="s">
        <v>22</v>
      </c>
      <c r="L828" s="3">
        <v>1292220000</v>
      </c>
      <c r="M828" s="3">
        <v>1294639200</v>
      </c>
      <c r="N828" s="11">
        <f xml:space="preserve"> (((L828/60)/60)/24)+DATE(1970,1,1)</f>
        <v>40525.25</v>
      </c>
      <c r="O828" s="10">
        <f xml:space="preserve"> (((M828/60)/60)/24)+DATE(1970,1,1)</f>
        <v>40553.25</v>
      </c>
      <c r="P828" s="3" t="b">
        <v>0</v>
      </c>
      <c r="Q828" s="3" t="b">
        <v>1</v>
      </c>
      <c r="R828" s="3" t="s">
        <v>33</v>
      </c>
      <c r="S828" s="7" t="s">
        <v>18402</v>
      </c>
      <c r="T828" s="3" t="s">
        <v>18403</v>
      </c>
    </row>
    <row r="829" spans="1:20" s="3" customFormat="1" x14ac:dyDescent="0.3">
      <c r="A829" s="3">
        <v>827</v>
      </c>
      <c r="B829" s="3" t="s">
        <v>1687</v>
      </c>
      <c r="C829" s="3" t="s">
        <v>1688</v>
      </c>
      <c r="D829" s="3">
        <v>2300</v>
      </c>
      <c r="E829" s="3">
        <v>6134</v>
      </c>
      <c r="F829" s="14">
        <f>(E829/D829)*100</f>
        <v>266.69565217391306</v>
      </c>
      <c r="G829" s="3" t="s">
        <v>20</v>
      </c>
      <c r="H829" s="3">
        <v>82</v>
      </c>
      <c r="I829" s="5">
        <f t="shared" si="12"/>
        <v>74.804878048780495</v>
      </c>
      <c r="J829" s="3" t="s">
        <v>26</v>
      </c>
      <c r="K829" s="3" t="s">
        <v>27</v>
      </c>
      <c r="L829" s="3">
        <v>1304398800</v>
      </c>
      <c r="M829" s="3">
        <v>1305435600</v>
      </c>
      <c r="N829" s="11">
        <f xml:space="preserve"> (((L829/60)/60)/24)+DATE(1970,1,1)</f>
        <v>40666.208333333336</v>
      </c>
      <c r="O829" s="10">
        <f xml:space="preserve"> (((M829/60)/60)/24)+DATE(1970,1,1)</f>
        <v>40678.208333333336</v>
      </c>
      <c r="P829" s="3" t="b">
        <v>0</v>
      </c>
      <c r="Q829" s="3" t="b">
        <v>1</v>
      </c>
      <c r="R829" s="3" t="s">
        <v>53</v>
      </c>
      <c r="S829" s="7" t="s">
        <v>18404</v>
      </c>
      <c r="T829" s="3" t="s">
        <v>18407</v>
      </c>
    </row>
    <row r="830" spans="1:20" s="3" customFormat="1" x14ac:dyDescent="0.3">
      <c r="A830" s="3">
        <v>828</v>
      </c>
      <c r="B830" s="3" t="s">
        <v>1689</v>
      </c>
      <c r="C830" s="3" t="s">
        <v>1690</v>
      </c>
      <c r="D830" s="3">
        <v>7100</v>
      </c>
      <c r="E830" s="3">
        <v>4899</v>
      </c>
      <c r="F830" s="14">
        <f>(E830/D830)*100</f>
        <v>69</v>
      </c>
      <c r="G830" s="3" t="s">
        <v>14</v>
      </c>
      <c r="H830" s="3">
        <v>70</v>
      </c>
      <c r="I830" s="5">
        <f t="shared" si="12"/>
        <v>69.98571428571428</v>
      </c>
      <c r="J830" s="3" t="s">
        <v>21</v>
      </c>
      <c r="K830" s="3" t="s">
        <v>22</v>
      </c>
      <c r="L830" s="3">
        <v>1535432400</v>
      </c>
      <c r="M830" s="3">
        <v>1537592400</v>
      </c>
      <c r="N830" s="11">
        <f xml:space="preserve"> (((L830/60)/60)/24)+DATE(1970,1,1)</f>
        <v>43340.208333333328</v>
      </c>
      <c r="O830" s="10">
        <f xml:space="preserve"> (((M830/60)/60)/24)+DATE(1970,1,1)</f>
        <v>43365.208333333328</v>
      </c>
      <c r="P830" s="3" t="b">
        <v>0</v>
      </c>
      <c r="Q830" s="3" t="b">
        <v>0</v>
      </c>
      <c r="R830" s="3" t="s">
        <v>33</v>
      </c>
      <c r="S830" s="7" t="s">
        <v>18402</v>
      </c>
      <c r="T830" s="3" t="s">
        <v>18403</v>
      </c>
    </row>
    <row r="831" spans="1:20" s="3" customFormat="1" x14ac:dyDescent="0.3">
      <c r="A831" s="3">
        <v>829</v>
      </c>
      <c r="B831" s="3" t="s">
        <v>1691</v>
      </c>
      <c r="C831" s="3" t="s">
        <v>1692</v>
      </c>
      <c r="D831" s="3">
        <v>9600</v>
      </c>
      <c r="E831" s="3">
        <v>4929</v>
      </c>
      <c r="F831" s="14">
        <f>(E831/D831)*100</f>
        <v>51.34375</v>
      </c>
      <c r="G831" s="3" t="s">
        <v>14</v>
      </c>
      <c r="H831" s="3">
        <v>154</v>
      </c>
      <c r="I831" s="5">
        <f t="shared" si="12"/>
        <v>32.006493506493506</v>
      </c>
      <c r="J831" s="3" t="s">
        <v>21</v>
      </c>
      <c r="K831" s="3" t="s">
        <v>22</v>
      </c>
      <c r="L831" s="3">
        <v>1433826000</v>
      </c>
      <c r="M831" s="3">
        <v>1435122000</v>
      </c>
      <c r="N831" s="11">
        <f xml:space="preserve"> (((L831/60)/60)/24)+DATE(1970,1,1)</f>
        <v>42164.208333333328</v>
      </c>
      <c r="O831" s="10">
        <f xml:space="preserve"> (((M831/60)/60)/24)+DATE(1970,1,1)</f>
        <v>42179.208333333328</v>
      </c>
      <c r="P831" s="3" t="b">
        <v>0</v>
      </c>
      <c r="Q831" s="3" t="b">
        <v>0</v>
      </c>
      <c r="R831" s="3" t="s">
        <v>33</v>
      </c>
      <c r="S831" s="7" t="s">
        <v>18402</v>
      </c>
      <c r="T831" s="3" t="s">
        <v>18403</v>
      </c>
    </row>
    <row r="832" spans="1:20" s="3" customFormat="1" x14ac:dyDescent="0.3">
      <c r="A832" s="3">
        <v>830</v>
      </c>
      <c r="B832" s="3" t="s">
        <v>1693</v>
      </c>
      <c r="C832" s="3" t="s">
        <v>1694</v>
      </c>
      <c r="D832" s="3">
        <v>121600</v>
      </c>
      <c r="E832" s="3">
        <v>1424</v>
      </c>
      <c r="F832" s="14">
        <f>(E832/D832)*100</f>
        <v>1.1710526315789473</v>
      </c>
      <c r="G832" s="3" t="s">
        <v>14</v>
      </c>
      <c r="H832" s="3">
        <v>22</v>
      </c>
      <c r="I832" s="5">
        <f t="shared" si="12"/>
        <v>64.727272727272734</v>
      </c>
      <c r="J832" s="3" t="s">
        <v>21</v>
      </c>
      <c r="K832" s="3" t="s">
        <v>22</v>
      </c>
      <c r="L832" s="3">
        <v>1514959200</v>
      </c>
      <c r="M832" s="3">
        <v>1520056800</v>
      </c>
      <c r="N832" s="11">
        <f xml:space="preserve"> (((L832/60)/60)/24)+DATE(1970,1,1)</f>
        <v>43103.25</v>
      </c>
      <c r="O832" s="10">
        <f xml:space="preserve"> (((M832/60)/60)/24)+DATE(1970,1,1)</f>
        <v>43162.25</v>
      </c>
      <c r="P832" s="3" t="b">
        <v>0</v>
      </c>
      <c r="Q832" s="3" t="b">
        <v>0</v>
      </c>
      <c r="R832" s="3" t="s">
        <v>33</v>
      </c>
      <c r="S832" s="7" t="s">
        <v>18402</v>
      </c>
      <c r="T832" s="3" t="s">
        <v>18403</v>
      </c>
    </row>
    <row r="833" spans="1:20" s="3" customFormat="1" x14ac:dyDescent="0.3">
      <c r="A833" s="3">
        <v>831</v>
      </c>
      <c r="B833" s="3" t="s">
        <v>1695</v>
      </c>
      <c r="C833" s="3" t="s">
        <v>1696</v>
      </c>
      <c r="D833" s="3">
        <v>97100</v>
      </c>
      <c r="E833" s="3">
        <v>105817</v>
      </c>
      <c r="F833" s="14">
        <f>(E833/D833)*100</f>
        <v>108.97734294541709</v>
      </c>
      <c r="G833" s="3" t="s">
        <v>20</v>
      </c>
      <c r="H833" s="3">
        <v>4233</v>
      </c>
      <c r="I833" s="5">
        <f t="shared" si="12"/>
        <v>24.998110087408456</v>
      </c>
      <c r="J833" s="3" t="s">
        <v>21</v>
      </c>
      <c r="K833" s="3" t="s">
        <v>22</v>
      </c>
      <c r="L833" s="3">
        <v>1332738000</v>
      </c>
      <c r="M833" s="3">
        <v>1335675600</v>
      </c>
      <c r="N833" s="11">
        <f xml:space="preserve"> (((L833/60)/60)/24)+DATE(1970,1,1)</f>
        <v>40994.208333333336</v>
      </c>
      <c r="O833" s="10">
        <f xml:space="preserve"> (((M833/60)/60)/24)+DATE(1970,1,1)</f>
        <v>41028.208333333336</v>
      </c>
      <c r="P833" s="3" t="b">
        <v>0</v>
      </c>
      <c r="Q833" s="3" t="b">
        <v>0</v>
      </c>
      <c r="R833" s="3" t="s">
        <v>122</v>
      </c>
      <c r="S833" s="7" t="s">
        <v>18417</v>
      </c>
      <c r="T833" s="3" t="s">
        <v>18418</v>
      </c>
    </row>
    <row r="834" spans="1:20" s="3" customFormat="1" x14ac:dyDescent="0.3">
      <c r="A834" s="3">
        <v>832</v>
      </c>
      <c r="B834" s="3" t="s">
        <v>1697</v>
      </c>
      <c r="C834" s="3" t="s">
        <v>1698</v>
      </c>
      <c r="D834" s="3">
        <v>43200</v>
      </c>
      <c r="E834" s="3">
        <v>136156</v>
      </c>
      <c r="F834" s="14">
        <f>(E834/D834)*100</f>
        <v>315.17592592592592</v>
      </c>
      <c r="G834" s="3" t="s">
        <v>20</v>
      </c>
      <c r="H834" s="3">
        <v>1297</v>
      </c>
      <c r="I834" s="5">
        <f t="shared" si="12"/>
        <v>104.97764070932922</v>
      </c>
      <c r="J834" s="3" t="s">
        <v>36</v>
      </c>
      <c r="K834" s="3" t="s">
        <v>37</v>
      </c>
      <c r="L834" s="3">
        <v>1445490000</v>
      </c>
      <c r="M834" s="3">
        <v>1448431200</v>
      </c>
      <c r="N834" s="11">
        <f xml:space="preserve"> (((L834/60)/60)/24)+DATE(1970,1,1)</f>
        <v>42299.208333333328</v>
      </c>
      <c r="O834" s="10">
        <f xml:space="preserve"> (((M834/60)/60)/24)+DATE(1970,1,1)</f>
        <v>42333.25</v>
      </c>
      <c r="P834" s="3" t="b">
        <v>1</v>
      </c>
      <c r="Q834" s="3" t="b">
        <v>0</v>
      </c>
      <c r="R834" s="3" t="s">
        <v>206</v>
      </c>
      <c r="S834" s="7" t="s">
        <v>18410</v>
      </c>
      <c r="T834" s="3" t="s">
        <v>18422</v>
      </c>
    </row>
    <row r="835" spans="1:20" s="3" customFormat="1" x14ac:dyDescent="0.3">
      <c r="A835" s="3">
        <v>833</v>
      </c>
      <c r="B835" s="3" t="s">
        <v>1699</v>
      </c>
      <c r="C835" s="3" t="s">
        <v>1700</v>
      </c>
      <c r="D835" s="3">
        <v>6800</v>
      </c>
      <c r="E835" s="3">
        <v>10723</v>
      </c>
      <c r="F835" s="14">
        <f>(E835/D835)*100</f>
        <v>157.69117647058823</v>
      </c>
      <c r="G835" s="3" t="s">
        <v>20</v>
      </c>
      <c r="H835" s="3">
        <v>165</v>
      </c>
      <c r="I835" s="5">
        <f t="shared" ref="I835:I898" si="13">IFERROR(E835/H835,0)</f>
        <v>64.987878787878785</v>
      </c>
      <c r="J835" s="3" t="s">
        <v>36</v>
      </c>
      <c r="K835" s="3" t="s">
        <v>37</v>
      </c>
      <c r="L835" s="3">
        <v>1297663200</v>
      </c>
      <c r="M835" s="3">
        <v>1298613600</v>
      </c>
      <c r="N835" s="11">
        <f xml:space="preserve"> (((L835/60)/60)/24)+DATE(1970,1,1)</f>
        <v>40588.25</v>
      </c>
      <c r="O835" s="10">
        <f xml:space="preserve"> (((M835/60)/60)/24)+DATE(1970,1,1)</f>
        <v>40599.25</v>
      </c>
      <c r="P835" s="3" t="b">
        <v>0</v>
      </c>
      <c r="Q835" s="3" t="b">
        <v>0</v>
      </c>
      <c r="R835" s="3" t="s">
        <v>206</v>
      </c>
      <c r="S835" s="7" t="s">
        <v>18410</v>
      </c>
      <c r="T835" s="3" t="s">
        <v>18422</v>
      </c>
    </row>
    <row r="836" spans="1:20" s="3" customFormat="1" x14ac:dyDescent="0.3">
      <c r="A836" s="3">
        <v>834</v>
      </c>
      <c r="B836" s="3" t="s">
        <v>1701</v>
      </c>
      <c r="C836" s="3" t="s">
        <v>1702</v>
      </c>
      <c r="D836" s="3">
        <v>7300</v>
      </c>
      <c r="E836" s="3">
        <v>11228</v>
      </c>
      <c r="F836" s="14">
        <f>(E836/D836)*100</f>
        <v>153.8082191780822</v>
      </c>
      <c r="G836" s="3" t="s">
        <v>20</v>
      </c>
      <c r="H836" s="3">
        <v>119</v>
      </c>
      <c r="I836" s="5">
        <f t="shared" si="13"/>
        <v>94.352941176470594</v>
      </c>
      <c r="J836" s="3" t="s">
        <v>21</v>
      </c>
      <c r="K836" s="3" t="s">
        <v>22</v>
      </c>
      <c r="L836" s="3">
        <v>1371963600</v>
      </c>
      <c r="M836" s="3">
        <v>1372482000</v>
      </c>
      <c r="N836" s="11">
        <f xml:space="preserve"> (((L836/60)/60)/24)+DATE(1970,1,1)</f>
        <v>41448.208333333336</v>
      </c>
      <c r="O836" s="10">
        <f xml:space="preserve"> (((M836/60)/60)/24)+DATE(1970,1,1)</f>
        <v>41454.208333333336</v>
      </c>
      <c r="P836" s="3" t="b">
        <v>0</v>
      </c>
      <c r="Q836" s="3" t="b">
        <v>0</v>
      </c>
      <c r="R836" s="3" t="s">
        <v>33</v>
      </c>
      <c r="S836" s="7" t="s">
        <v>18402</v>
      </c>
      <c r="T836" s="3" t="s">
        <v>18403</v>
      </c>
    </row>
    <row r="837" spans="1:20" s="3" customFormat="1" x14ac:dyDescent="0.3">
      <c r="A837" s="3">
        <v>835</v>
      </c>
      <c r="B837" s="3" t="s">
        <v>1703</v>
      </c>
      <c r="C837" s="3" t="s">
        <v>1704</v>
      </c>
      <c r="D837" s="3">
        <v>86200</v>
      </c>
      <c r="E837" s="3">
        <v>77355</v>
      </c>
      <c r="F837" s="14">
        <f>(E837/D837)*100</f>
        <v>89.738979118329468</v>
      </c>
      <c r="G837" s="3" t="s">
        <v>14</v>
      </c>
      <c r="H837" s="3">
        <v>1758</v>
      </c>
      <c r="I837" s="5">
        <f t="shared" si="13"/>
        <v>44.001706484641637</v>
      </c>
      <c r="J837" s="3" t="s">
        <v>21</v>
      </c>
      <c r="K837" s="3" t="s">
        <v>22</v>
      </c>
      <c r="L837" s="3">
        <v>1425103200</v>
      </c>
      <c r="M837" s="3">
        <v>1425621600</v>
      </c>
      <c r="N837" s="11">
        <f xml:space="preserve"> (((L837/60)/60)/24)+DATE(1970,1,1)</f>
        <v>42063.25</v>
      </c>
      <c r="O837" s="10">
        <f xml:space="preserve"> (((M837/60)/60)/24)+DATE(1970,1,1)</f>
        <v>42069.25</v>
      </c>
      <c r="P837" s="3" t="b">
        <v>0</v>
      </c>
      <c r="Q837" s="3" t="b">
        <v>0</v>
      </c>
      <c r="R837" s="3" t="s">
        <v>28</v>
      </c>
      <c r="S837" s="7" t="s">
        <v>18400</v>
      </c>
      <c r="T837" s="3" t="s">
        <v>18401</v>
      </c>
    </row>
    <row r="838" spans="1:20" s="3" customFormat="1" x14ac:dyDescent="0.3">
      <c r="A838" s="3">
        <v>836</v>
      </c>
      <c r="B838" s="3" t="s">
        <v>1705</v>
      </c>
      <c r="C838" s="3" t="s">
        <v>1706</v>
      </c>
      <c r="D838" s="3">
        <v>8100</v>
      </c>
      <c r="E838" s="3">
        <v>6086</v>
      </c>
      <c r="F838" s="14">
        <f>(E838/D838)*100</f>
        <v>75.135802469135797</v>
      </c>
      <c r="G838" s="3" t="s">
        <v>14</v>
      </c>
      <c r="H838" s="3">
        <v>94</v>
      </c>
      <c r="I838" s="5">
        <f t="shared" si="13"/>
        <v>64.744680851063833</v>
      </c>
      <c r="J838" s="3" t="s">
        <v>21</v>
      </c>
      <c r="K838" s="3" t="s">
        <v>22</v>
      </c>
      <c r="L838" s="3">
        <v>1265349600</v>
      </c>
      <c r="M838" s="3">
        <v>1266300000</v>
      </c>
      <c r="N838" s="11">
        <f xml:space="preserve"> (((L838/60)/60)/24)+DATE(1970,1,1)</f>
        <v>40214.25</v>
      </c>
      <c r="O838" s="10">
        <f xml:space="preserve"> (((M838/60)/60)/24)+DATE(1970,1,1)</f>
        <v>40225.25</v>
      </c>
      <c r="P838" s="3" t="b">
        <v>0</v>
      </c>
      <c r="Q838" s="3" t="b">
        <v>0</v>
      </c>
      <c r="R838" s="3" t="s">
        <v>60</v>
      </c>
      <c r="S838" s="7" t="s">
        <v>18398</v>
      </c>
      <c r="T838" s="3" t="s">
        <v>18408</v>
      </c>
    </row>
    <row r="839" spans="1:20" s="3" customFormat="1" x14ac:dyDescent="0.3">
      <c r="A839" s="3">
        <v>837</v>
      </c>
      <c r="B839" s="3" t="s">
        <v>1707</v>
      </c>
      <c r="C839" s="3" t="s">
        <v>1708</v>
      </c>
      <c r="D839" s="3">
        <v>17700</v>
      </c>
      <c r="E839" s="3">
        <v>150960</v>
      </c>
      <c r="F839" s="14">
        <f>(E839/D839)*100</f>
        <v>852.88135593220341</v>
      </c>
      <c r="G839" s="3" t="s">
        <v>20</v>
      </c>
      <c r="H839" s="3">
        <v>1797</v>
      </c>
      <c r="I839" s="5">
        <f t="shared" si="13"/>
        <v>84.00667779632721</v>
      </c>
      <c r="J839" s="3" t="s">
        <v>21</v>
      </c>
      <c r="K839" s="3" t="s">
        <v>22</v>
      </c>
      <c r="L839" s="3">
        <v>1301202000</v>
      </c>
      <c r="M839" s="3">
        <v>1305867600</v>
      </c>
      <c r="N839" s="11">
        <f xml:space="preserve"> (((L839/60)/60)/24)+DATE(1970,1,1)</f>
        <v>40629.208333333336</v>
      </c>
      <c r="O839" s="10">
        <f xml:space="preserve"> (((M839/60)/60)/24)+DATE(1970,1,1)</f>
        <v>40683.208333333336</v>
      </c>
      <c r="P839" s="3" t="b">
        <v>0</v>
      </c>
      <c r="Q839" s="3" t="b">
        <v>0</v>
      </c>
      <c r="R839" s="3" t="s">
        <v>159</v>
      </c>
      <c r="S839" s="7" t="s">
        <v>18398</v>
      </c>
      <c r="T839" s="3" t="s">
        <v>18421</v>
      </c>
    </row>
    <row r="840" spans="1:20" s="3" customFormat="1" x14ac:dyDescent="0.3">
      <c r="A840" s="3">
        <v>838</v>
      </c>
      <c r="B840" s="3" t="s">
        <v>1709</v>
      </c>
      <c r="C840" s="3" t="s">
        <v>1710</v>
      </c>
      <c r="D840" s="3">
        <v>6400</v>
      </c>
      <c r="E840" s="3">
        <v>8890</v>
      </c>
      <c r="F840" s="14">
        <f>(E840/D840)*100</f>
        <v>138.90625</v>
      </c>
      <c r="G840" s="3" t="s">
        <v>20</v>
      </c>
      <c r="H840" s="3">
        <v>261</v>
      </c>
      <c r="I840" s="5">
        <f t="shared" si="13"/>
        <v>34.061302681992338</v>
      </c>
      <c r="J840" s="3" t="s">
        <v>21</v>
      </c>
      <c r="K840" s="3" t="s">
        <v>22</v>
      </c>
      <c r="L840" s="3">
        <v>1538024400</v>
      </c>
      <c r="M840" s="3">
        <v>1538802000</v>
      </c>
      <c r="N840" s="11">
        <f xml:space="preserve"> (((L840/60)/60)/24)+DATE(1970,1,1)</f>
        <v>43370.208333333328</v>
      </c>
      <c r="O840" s="10">
        <f xml:space="preserve"> (((M840/60)/60)/24)+DATE(1970,1,1)</f>
        <v>43379.208333333328</v>
      </c>
      <c r="P840" s="3" t="b">
        <v>0</v>
      </c>
      <c r="Q840" s="3" t="b">
        <v>0</v>
      </c>
      <c r="R840" s="3" t="s">
        <v>33</v>
      </c>
      <c r="S840" s="7" t="s">
        <v>18402</v>
      </c>
      <c r="T840" s="3" t="s">
        <v>18403</v>
      </c>
    </row>
    <row r="841" spans="1:20" s="3" customFormat="1" x14ac:dyDescent="0.3">
      <c r="A841" s="3">
        <v>839</v>
      </c>
      <c r="B841" s="3" t="s">
        <v>1711</v>
      </c>
      <c r="C841" s="3" t="s">
        <v>1712</v>
      </c>
      <c r="D841" s="3">
        <v>7700</v>
      </c>
      <c r="E841" s="3">
        <v>14644</v>
      </c>
      <c r="F841" s="14">
        <f>(E841/D841)*100</f>
        <v>190.18181818181819</v>
      </c>
      <c r="G841" s="3" t="s">
        <v>20</v>
      </c>
      <c r="H841" s="3">
        <v>157</v>
      </c>
      <c r="I841" s="5">
        <f t="shared" si="13"/>
        <v>93.273885350318466</v>
      </c>
      <c r="J841" s="3" t="s">
        <v>21</v>
      </c>
      <c r="K841" s="3" t="s">
        <v>22</v>
      </c>
      <c r="L841" s="3">
        <v>1395032400</v>
      </c>
      <c r="M841" s="3">
        <v>1398920400</v>
      </c>
      <c r="N841" s="11">
        <f xml:space="preserve"> (((L841/60)/60)/24)+DATE(1970,1,1)</f>
        <v>41715.208333333336</v>
      </c>
      <c r="O841" s="10">
        <f xml:space="preserve"> (((M841/60)/60)/24)+DATE(1970,1,1)</f>
        <v>41760.208333333336</v>
      </c>
      <c r="P841" s="3" t="b">
        <v>0</v>
      </c>
      <c r="Q841" s="3" t="b">
        <v>1</v>
      </c>
      <c r="R841" s="3" t="s">
        <v>42</v>
      </c>
      <c r="S841" s="7" t="s">
        <v>18404</v>
      </c>
      <c r="T841" s="3" t="s">
        <v>18405</v>
      </c>
    </row>
    <row r="842" spans="1:20" s="3" customFormat="1" x14ac:dyDescent="0.3">
      <c r="A842" s="3">
        <v>840</v>
      </c>
      <c r="B842" s="3" t="s">
        <v>1713</v>
      </c>
      <c r="C842" s="3" t="s">
        <v>1714</v>
      </c>
      <c r="D842" s="3">
        <v>116300</v>
      </c>
      <c r="E842" s="3">
        <v>116583</v>
      </c>
      <c r="F842" s="14">
        <f>(E842/D842)*100</f>
        <v>100.24333619948409</v>
      </c>
      <c r="G842" s="3" t="s">
        <v>20</v>
      </c>
      <c r="H842" s="3">
        <v>3533</v>
      </c>
      <c r="I842" s="5">
        <f t="shared" si="13"/>
        <v>32.998301726577978</v>
      </c>
      <c r="J842" s="3" t="s">
        <v>21</v>
      </c>
      <c r="K842" s="3" t="s">
        <v>22</v>
      </c>
      <c r="L842" s="3">
        <v>1405486800</v>
      </c>
      <c r="M842" s="3">
        <v>1405659600</v>
      </c>
      <c r="N842" s="11">
        <f xml:space="preserve"> (((L842/60)/60)/24)+DATE(1970,1,1)</f>
        <v>41836.208333333336</v>
      </c>
      <c r="O842" s="10">
        <f xml:space="preserve"> (((M842/60)/60)/24)+DATE(1970,1,1)</f>
        <v>41838.208333333336</v>
      </c>
      <c r="P842" s="3" t="b">
        <v>0</v>
      </c>
      <c r="Q842" s="3" t="b">
        <v>1</v>
      </c>
      <c r="R842" s="3" t="s">
        <v>33</v>
      </c>
      <c r="S842" s="7" t="s">
        <v>18402</v>
      </c>
      <c r="T842" s="3" t="s">
        <v>18403</v>
      </c>
    </row>
    <row r="843" spans="1:20" s="3" customFormat="1" x14ac:dyDescent="0.3">
      <c r="A843" s="3">
        <v>841</v>
      </c>
      <c r="B843" s="3" t="s">
        <v>1715</v>
      </c>
      <c r="C843" s="3" t="s">
        <v>1716</v>
      </c>
      <c r="D843" s="3">
        <v>9100</v>
      </c>
      <c r="E843" s="3">
        <v>12991</v>
      </c>
      <c r="F843" s="14">
        <f>(E843/D843)*100</f>
        <v>142.75824175824175</v>
      </c>
      <c r="G843" s="3" t="s">
        <v>20</v>
      </c>
      <c r="H843" s="3">
        <v>155</v>
      </c>
      <c r="I843" s="5">
        <f t="shared" si="13"/>
        <v>83.812903225806451</v>
      </c>
      <c r="J843" s="3" t="s">
        <v>21</v>
      </c>
      <c r="K843" s="3" t="s">
        <v>22</v>
      </c>
      <c r="L843" s="3">
        <v>1455861600</v>
      </c>
      <c r="M843" s="3">
        <v>1457244000</v>
      </c>
      <c r="N843" s="11">
        <f xml:space="preserve"> (((L843/60)/60)/24)+DATE(1970,1,1)</f>
        <v>42419.25</v>
      </c>
      <c r="O843" s="10">
        <f xml:space="preserve"> (((M843/60)/60)/24)+DATE(1970,1,1)</f>
        <v>42435.25</v>
      </c>
      <c r="P843" s="3" t="b">
        <v>0</v>
      </c>
      <c r="Q843" s="3" t="b">
        <v>0</v>
      </c>
      <c r="R843" s="3" t="s">
        <v>28</v>
      </c>
      <c r="S843" s="7" t="s">
        <v>18400</v>
      </c>
      <c r="T843" s="3" t="s">
        <v>18401</v>
      </c>
    </row>
    <row r="844" spans="1:20" s="3" customFormat="1" x14ac:dyDescent="0.3">
      <c r="A844" s="3">
        <v>842</v>
      </c>
      <c r="B844" s="3" t="s">
        <v>1717</v>
      </c>
      <c r="C844" s="3" t="s">
        <v>1718</v>
      </c>
      <c r="D844" s="3">
        <v>1500</v>
      </c>
      <c r="E844" s="3">
        <v>8447</v>
      </c>
      <c r="F844" s="14">
        <f>(E844/D844)*100</f>
        <v>563.13333333333333</v>
      </c>
      <c r="G844" s="3" t="s">
        <v>20</v>
      </c>
      <c r="H844" s="3">
        <v>132</v>
      </c>
      <c r="I844" s="5">
        <f t="shared" si="13"/>
        <v>63.992424242424242</v>
      </c>
      <c r="J844" s="3" t="s">
        <v>107</v>
      </c>
      <c r="K844" s="3" t="s">
        <v>108</v>
      </c>
      <c r="L844" s="3">
        <v>1529038800</v>
      </c>
      <c r="M844" s="3">
        <v>1529298000</v>
      </c>
      <c r="N844" s="11">
        <f xml:space="preserve"> (((L844/60)/60)/24)+DATE(1970,1,1)</f>
        <v>43266.208333333328</v>
      </c>
      <c r="O844" s="10">
        <f xml:space="preserve"> (((M844/60)/60)/24)+DATE(1970,1,1)</f>
        <v>43269.208333333328</v>
      </c>
      <c r="P844" s="3" t="b">
        <v>0</v>
      </c>
      <c r="Q844" s="3" t="b">
        <v>0</v>
      </c>
      <c r="R844" s="3" t="s">
        <v>65</v>
      </c>
      <c r="S844" s="7" t="s">
        <v>18400</v>
      </c>
      <c r="T844" s="3" t="s">
        <v>18409</v>
      </c>
    </row>
    <row r="845" spans="1:20" s="3" customFormat="1" x14ac:dyDescent="0.3">
      <c r="A845" s="3">
        <v>843</v>
      </c>
      <c r="B845" s="3" t="s">
        <v>1719</v>
      </c>
      <c r="C845" s="3" t="s">
        <v>1720</v>
      </c>
      <c r="D845" s="3">
        <v>8800</v>
      </c>
      <c r="E845" s="3">
        <v>2703</v>
      </c>
      <c r="F845" s="14">
        <f>(E845/D845)*100</f>
        <v>30.715909090909086</v>
      </c>
      <c r="G845" s="3" t="s">
        <v>14</v>
      </c>
      <c r="H845" s="3">
        <v>33</v>
      </c>
      <c r="I845" s="5">
        <f t="shared" si="13"/>
        <v>81.909090909090907</v>
      </c>
      <c r="J845" s="3" t="s">
        <v>21</v>
      </c>
      <c r="K845" s="3" t="s">
        <v>22</v>
      </c>
      <c r="L845" s="3">
        <v>1535259600</v>
      </c>
      <c r="M845" s="3">
        <v>1535778000</v>
      </c>
      <c r="N845" s="11">
        <f xml:space="preserve"> (((L845/60)/60)/24)+DATE(1970,1,1)</f>
        <v>43338.208333333328</v>
      </c>
      <c r="O845" s="10">
        <f xml:space="preserve"> (((M845/60)/60)/24)+DATE(1970,1,1)</f>
        <v>43344.208333333328</v>
      </c>
      <c r="P845" s="3" t="b">
        <v>0</v>
      </c>
      <c r="Q845" s="3" t="b">
        <v>0</v>
      </c>
      <c r="R845" s="3" t="s">
        <v>122</v>
      </c>
      <c r="S845" s="7" t="s">
        <v>18417</v>
      </c>
      <c r="T845" s="3" t="s">
        <v>18418</v>
      </c>
    </row>
    <row r="846" spans="1:20" s="3" customFormat="1" x14ac:dyDescent="0.3">
      <c r="A846" s="3">
        <v>844</v>
      </c>
      <c r="B846" s="3" t="s">
        <v>1721</v>
      </c>
      <c r="C846" s="3" t="s">
        <v>1722</v>
      </c>
      <c r="D846" s="3">
        <v>8800</v>
      </c>
      <c r="E846" s="3">
        <v>8747</v>
      </c>
      <c r="F846" s="14">
        <f>(E846/D846)*100</f>
        <v>99.39772727272728</v>
      </c>
      <c r="G846" s="3" t="s">
        <v>74</v>
      </c>
      <c r="H846" s="3">
        <v>94</v>
      </c>
      <c r="I846" s="5">
        <f t="shared" si="13"/>
        <v>93.053191489361708</v>
      </c>
      <c r="J846" s="3" t="s">
        <v>21</v>
      </c>
      <c r="K846" s="3" t="s">
        <v>22</v>
      </c>
      <c r="L846" s="3">
        <v>1327212000</v>
      </c>
      <c r="M846" s="3">
        <v>1327471200</v>
      </c>
      <c r="N846" s="11">
        <f xml:space="preserve"> (((L846/60)/60)/24)+DATE(1970,1,1)</f>
        <v>40930.25</v>
      </c>
      <c r="O846" s="10">
        <f xml:space="preserve"> (((M846/60)/60)/24)+DATE(1970,1,1)</f>
        <v>40933.25</v>
      </c>
      <c r="P846" s="3" t="b">
        <v>0</v>
      </c>
      <c r="Q846" s="3" t="b">
        <v>0</v>
      </c>
      <c r="R846" s="3" t="s">
        <v>42</v>
      </c>
      <c r="S846" s="7" t="s">
        <v>18404</v>
      </c>
      <c r="T846" s="3" t="s">
        <v>18405</v>
      </c>
    </row>
    <row r="847" spans="1:20" s="3" customFormat="1" x14ac:dyDescent="0.3">
      <c r="A847" s="3">
        <v>845</v>
      </c>
      <c r="B847" s="3" t="s">
        <v>1723</v>
      </c>
      <c r="C847" s="3" t="s">
        <v>1724</v>
      </c>
      <c r="D847" s="3">
        <v>69900</v>
      </c>
      <c r="E847" s="3">
        <v>138087</v>
      </c>
      <c r="F847" s="14">
        <f>(E847/D847)*100</f>
        <v>197.54935622317598</v>
      </c>
      <c r="G847" s="3" t="s">
        <v>20</v>
      </c>
      <c r="H847" s="3">
        <v>1354</v>
      </c>
      <c r="I847" s="5">
        <f t="shared" si="13"/>
        <v>101.98449039881831</v>
      </c>
      <c r="J847" s="3" t="s">
        <v>40</v>
      </c>
      <c r="K847" s="3" t="s">
        <v>41</v>
      </c>
      <c r="L847" s="3">
        <v>1526360400</v>
      </c>
      <c r="M847" s="3">
        <v>1529557200</v>
      </c>
      <c r="N847" s="11">
        <f xml:space="preserve"> (((L847/60)/60)/24)+DATE(1970,1,1)</f>
        <v>43235.208333333328</v>
      </c>
      <c r="O847" s="10">
        <f xml:space="preserve"> (((M847/60)/60)/24)+DATE(1970,1,1)</f>
        <v>43272.208333333328</v>
      </c>
      <c r="P847" s="3" t="b">
        <v>0</v>
      </c>
      <c r="Q847" s="3" t="b">
        <v>0</v>
      </c>
      <c r="R847" s="3" t="s">
        <v>28</v>
      </c>
      <c r="S847" s="7" t="s">
        <v>18400</v>
      </c>
      <c r="T847" s="3" t="s">
        <v>18401</v>
      </c>
    </row>
    <row r="848" spans="1:20" s="3" customFormat="1" x14ac:dyDescent="0.3">
      <c r="A848" s="3">
        <v>846</v>
      </c>
      <c r="B848" s="3" t="s">
        <v>1725</v>
      </c>
      <c r="C848" s="3" t="s">
        <v>1726</v>
      </c>
      <c r="D848" s="3">
        <v>1000</v>
      </c>
      <c r="E848" s="3">
        <v>5085</v>
      </c>
      <c r="F848" s="14">
        <f>(E848/D848)*100</f>
        <v>508.5</v>
      </c>
      <c r="G848" s="3" t="s">
        <v>20</v>
      </c>
      <c r="H848" s="3">
        <v>48</v>
      </c>
      <c r="I848" s="5">
        <f t="shared" si="13"/>
        <v>105.9375</v>
      </c>
      <c r="J848" s="3" t="s">
        <v>21</v>
      </c>
      <c r="K848" s="3" t="s">
        <v>22</v>
      </c>
      <c r="L848" s="3">
        <v>1532149200</v>
      </c>
      <c r="M848" s="3">
        <v>1535259600</v>
      </c>
      <c r="N848" s="11">
        <f xml:space="preserve"> (((L848/60)/60)/24)+DATE(1970,1,1)</f>
        <v>43302.208333333328</v>
      </c>
      <c r="O848" s="10">
        <f xml:space="preserve"> (((M848/60)/60)/24)+DATE(1970,1,1)</f>
        <v>43338.208333333328</v>
      </c>
      <c r="P848" s="3" t="b">
        <v>1</v>
      </c>
      <c r="Q848" s="3" t="b">
        <v>1</v>
      </c>
      <c r="R848" s="3" t="s">
        <v>28</v>
      </c>
      <c r="S848" s="7" t="s">
        <v>18400</v>
      </c>
      <c r="T848" s="3" t="s">
        <v>18401</v>
      </c>
    </row>
    <row r="849" spans="1:20" s="3" customFormat="1" x14ac:dyDescent="0.3">
      <c r="A849" s="3">
        <v>847</v>
      </c>
      <c r="B849" s="3" t="s">
        <v>1727</v>
      </c>
      <c r="C849" s="3" t="s">
        <v>1728</v>
      </c>
      <c r="D849" s="3">
        <v>4700</v>
      </c>
      <c r="E849" s="3">
        <v>11174</v>
      </c>
      <c r="F849" s="14">
        <f>(E849/D849)*100</f>
        <v>237.74468085106383</v>
      </c>
      <c r="G849" s="3" t="s">
        <v>20</v>
      </c>
      <c r="H849" s="3">
        <v>110</v>
      </c>
      <c r="I849" s="5">
        <f t="shared" si="13"/>
        <v>101.58181818181818</v>
      </c>
      <c r="J849" s="3" t="s">
        <v>21</v>
      </c>
      <c r="K849" s="3" t="s">
        <v>22</v>
      </c>
      <c r="L849" s="3">
        <v>1515304800</v>
      </c>
      <c r="M849" s="3">
        <v>1515564000</v>
      </c>
      <c r="N849" s="11">
        <f xml:space="preserve"> (((L849/60)/60)/24)+DATE(1970,1,1)</f>
        <v>43107.25</v>
      </c>
      <c r="O849" s="10">
        <f xml:space="preserve"> (((M849/60)/60)/24)+DATE(1970,1,1)</f>
        <v>43110.25</v>
      </c>
      <c r="P849" s="3" t="b">
        <v>0</v>
      </c>
      <c r="Q849" s="3" t="b">
        <v>0</v>
      </c>
      <c r="R849" s="3" t="s">
        <v>17</v>
      </c>
      <c r="S849" s="7" t="s">
        <v>18396</v>
      </c>
      <c r="T849" s="3" t="s">
        <v>18397</v>
      </c>
    </row>
    <row r="850" spans="1:20" s="3" customFormat="1" x14ac:dyDescent="0.3">
      <c r="A850" s="3">
        <v>848</v>
      </c>
      <c r="B850" s="3" t="s">
        <v>1729</v>
      </c>
      <c r="C850" s="3" t="s">
        <v>1730</v>
      </c>
      <c r="D850" s="3">
        <v>3200</v>
      </c>
      <c r="E850" s="3">
        <v>10831</v>
      </c>
      <c r="F850" s="14">
        <f>(E850/D850)*100</f>
        <v>338.46875</v>
      </c>
      <c r="G850" s="3" t="s">
        <v>20</v>
      </c>
      <c r="H850" s="3">
        <v>172</v>
      </c>
      <c r="I850" s="5">
        <f t="shared" si="13"/>
        <v>62.970930232558139</v>
      </c>
      <c r="J850" s="3" t="s">
        <v>21</v>
      </c>
      <c r="K850" s="3" t="s">
        <v>22</v>
      </c>
      <c r="L850" s="3">
        <v>1276318800</v>
      </c>
      <c r="M850" s="3">
        <v>1277096400</v>
      </c>
      <c r="N850" s="11">
        <f xml:space="preserve"> (((L850/60)/60)/24)+DATE(1970,1,1)</f>
        <v>40341.208333333336</v>
      </c>
      <c r="O850" s="10">
        <f xml:space="preserve"> (((M850/60)/60)/24)+DATE(1970,1,1)</f>
        <v>40350.208333333336</v>
      </c>
      <c r="P850" s="3" t="b">
        <v>0</v>
      </c>
      <c r="Q850" s="3" t="b">
        <v>0</v>
      </c>
      <c r="R850" s="3" t="s">
        <v>53</v>
      </c>
      <c r="S850" s="7" t="s">
        <v>18404</v>
      </c>
      <c r="T850" s="3" t="s">
        <v>18407</v>
      </c>
    </row>
    <row r="851" spans="1:20" s="3" customFormat="1" x14ac:dyDescent="0.3">
      <c r="A851" s="3">
        <v>849</v>
      </c>
      <c r="B851" s="3" t="s">
        <v>1731</v>
      </c>
      <c r="C851" s="3" t="s">
        <v>1732</v>
      </c>
      <c r="D851" s="3">
        <v>6700</v>
      </c>
      <c r="E851" s="3">
        <v>8917</v>
      </c>
      <c r="F851" s="14">
        <f>(E851/D851)*100</f>
        <v>133.08955223880596</v>
      </c>
      <c r="G851" s="3" t="s">
        <v>20</v>
      </c>
      <c r="H851" s="3">
        <v>307</v>
      </c>
      <c r="I851" s="5">
        <f t="shared" si="13"/>
        <v>29.045602605863191</v>
      </c>
      <c r="J851" s="3" t="s">
        <v>21</v>
      </c>
      <c r="K851" s="3" t="s">
        <v>22</v>
      </c>
      <c r="L851" s="3">
        <v>1328767200</v>
      </c>
      <c r="M851" s="3">
        <v>1329026400</v>
      </c>
      <c r="N851" s="11">
        <f xml:space="preserve"> (((L851/60)/60)/24)+DATE(1970,1,1)</f>
        <v>40948.25</v>
      </c>
      <c r="O851" s="10">
        <f xml:space="preserve"> (((M851/60)/60)/24)+DATE(1970,1,1)</f>
        <v>40951.25</v>
      </c>
      <c r="P851" s="3" t="b">
        <v>0</v>
      </c>
      <c r="Q851" s="3" t="b">
        <v>1</v>
      </c>
      <c r="R851" s="3" t="s">
        <v>60</v>
      </c>
      <c r="S851" s="7" t="s">
        <v>18398</v>
      </c>
      <c r="T851" s="3" t="s">
        <v>18408</v>
      </c>
    </row>
    <row r="852" spans="1:20" s="3" customFormat="1" x14ac:dyDescent="0.3">
      <c r="A852" s="3">
        <v>850</v>
      </c>
      <c r="B852" s="3" t="s">
        <v>1733</v>
      </c>
      <c r="C852" s="3" t="s">
        <v>1734</v>
      </c>
      <c r="D852" s="3">
        <v>100</v>
      </c>
      <c r="E852" s="3">
        <v>1</v>
      </c>
      <c r="F852" s="14">
        <f>(E852/D852)*100</f>
        <v>1</v>
      </c>
      <c r="G852" s="3" t="s">
        <v>14</v>
      </c>
      <c r="H852" s="3">
        <v>1</v>
      </c>
      <c r="I852" s="5">
        <f t="shared" si="13"/>
        <v>1</v>
      </c>
      <c r="J852" s="3" t="s">
        <v>21</v>
      </c>
      <c r="K852" s="3" t="s">
        <v>22</v>
      </c>
      <c r="L852" s="3">
        <v>1321682400</v>
      </c>
      <c r="M852" s="3">
        <v>1322978400</v>
      </c>
      <c r="N852" s="11">
        <f xml:space="preserve"> (((L852/60)/60)/24)+DATE(1970,1,1)</f>
        <v>40866.25</v>
      </c>
      <c r="O852" s="10">
        <f xml:space="preserve"> (((M852/60)/60)/24)+DATE(1970,1,1)</f>
        <v>40881.25</v>
      </c>
      <c r="P852" s="3" t="b">
        <v>1</v>
      </c>
      <c r="Q852" s="3" t="b">
        <v>0</v>
      </c>
      <c r="R852" s="3" t="s">
        <v>23</v>
      </c>
      <c r="S852" s="7" t="s">
        <v>18398</v>
      </c>
      <c r="T852" s="3" t="s">
        <v>18399</v>
      </c>
    </row>
    <row r="853" spans="1:20" s="3" customFormat="1" x14ac:dyDescent="0.3">
      <c r="A853" s="3">
        <v>851</v>
      </c>
      <c r="B853" s="3" t="s">
        <v>1735</v>
      </c>
      <c r="C853" s="3" t="s">
        <v>1736</v>
      </c>
      <c r="D853" s="3">
        <v>6000</v>
      </c>
      <c r="E853" s="3">
        <v>12468</v>
      </c>
      <c r="F853" s="14">
        <f>(E853/D853)*100</f>
        <v>207.79999999999998</v>
      </c>
      <c r="G853" s="3" t="s">
        <v>20</v>
      </c>
      <c r="H853" s="3">
        <v>160</v>
      </c>
      <c r="I853" s="5">
        <f t="shared" si="13"/>
        <v>77.924999999999997</v>
      </c>
      <c r="J853" s="3" t="s">
        <v>21</v>
      </c>
      <c r="K853" s="3" t="s">
        <v>22</v>
      </c>
      <c r="L853" s="3">
        <v>1335934800</v>
      </c>
      <c r="M853" s="3">
        <v>1338786000</v>
      </c>
      <c r="N853" s="11">
        <f xml:space="preserve"> (((L853/60)/60)/24)+DATE(1970,1,1)</f>
        <v>41031.208333333336</v>
      </c>
      <c r="O853" s="10">
        <f xml:space="preserve"> (((M853/60)/60)/24)+DATE(1970,1,1)</f>
        <v>41064.208333333336</v>
      </c>
      <c r="P853" s="3" t="b">
        <v>0</v>
      </c>
      <c r="Q853" s="3" t="b">
        <v>0</v>
      </c>
      <c r="R853" s="3" t="s">
        <v>50</v>
      </c>
      <c r="S853" s="7" t="s">
        <v>18398</v>
      </c>
      <c r="T853" s="3" t="s">
        <v>18406</v>
      </c>
    </row>
    <row r="854" spans="1:20" s="3" customFormat="1" x14ac:dyDescent="0.3">
      <c r="A854" s="3">
        <v>852</v>
      </c>
      <c r="B854" s="3" t="s">
        <v>1737</v>
      </c>
      <c r="C854" s="3" t="s">
        <v>1738</v>
      </c>
      <c r="D854" s="3">
        <v>4900</v>
      </c>
      <c r="E854" s="3">
        <v>2505</v>
      </c>
      <c r="F854" s="14">
        <f>(E854/D854)*100</f>
        <v>51.122448979591837</v>
      </c>
      <c r="G854" s="3" t="s">
        <v>14</v>
      </c>
      <c r="H854" s="3">
        <v>31</v>
      </c>
      <c r="I854" s="5">
        <f t="shared" si="13"/>
        <v>80.806451612903231</v>
      </c>
      <c r="J854" s="3" t="s">
        <v>21</v>
      </c>
      <c r="K854" s="3" t="s">
        <v>22</v>
      </c>
      <c r="L854" s="3">
        <v>1310792400</v>
      </c>
      <c r="M854" s="3">
        <v>1311656400</v>
      </c>
      <c r="N854" s="11">
        <f xml:space="preserve"> (((L854/60)/60)/24)+DATE(1970,1,1)</f>
        <v>40740.208333333336</v>
      </c>
      <c r="O854" s="10">
        <f xml:space="preserve"> (((M854/60)/60)/24)+DATE(1970,1,1)</f>
        <v>40750.208333333336</v>
      </c>
      <c r="P854" s="3" t="b">
        <v>0</v>
      </c>
      <c r="Q854" s="3" t="b">
        <v>1</v>
      </c>
      <c r="R854" s="3" t="s">
        <v>89</v>
      </c>
      <c r="S854" s="7" t="s">
        <v>18413</v>
      </c>
      <c r="T854" s="3" t="s">
        <v>18414</v>
      </c>
    </row>
    <row r="855" spans="1:20" s="3" customFormat="1" x14ac:dyDescent="0.3">
      <c r="A855" s="3">
        <v>853</v>
      </c>
      <c r="B855" s="3" t="s">
        <v>1739</v>
      </c>
      <c r="C855" s="3" t="s">
        <v>1740</v>
      </c>
      <c r="D855" s="3">
        <v>17100</v>
      </c>
      <c r="E855" s="3">
        <v>111502</v>
      </c>
      <c r="F855" s="14">
        <f>(E855/D855)*100</f>
        <v>652.05847953216369</v>
      </c>
      <c r="G855" s="3" t="s">
        <v>20</v>
      </c>
      <c r="H855" s="3">
        <v>1467</v>
      </c>
      <c r="I855" s="5">
        <f t="shared" si="13"/>
        <v>76.006816632583508</v>
      </c>
      <c r="J855" s="3" t="s">
        <v>15</v>
      </c>
      <c r="K855" s="3" t="s">
        <v>16</v>
      </c>
      <c r="L855" s="3">
        <v>1308546000</v>
      </c>
      <c r="M855" s="3">
        <v>1308978000</v>
      </c>
      <c r="N855" s="11">
        <f xml:space="preserve"> (((L855/60)/60)/24)+DATE(1970,1,1)</f>
        <v>40714.208333333336</v>
      </c>
      <c r="O855" s="10">
        <f xml:space="preserve"> (((M855/60)/60)/24)+DATE(1970,1,1)</f>
        <v>40719.208333333336</v>
      </c>
      <c r="P855" s="3" t="b">
        <v>0</v>
      </c>
      <c r="Q855" s="3" t="b">
        <v>1</v>
      </c>
      <c r="R855" s="3" t="s">
        <v>60</v>
      </c>
      <c r="S855" s="7" t="s">
        <v>18398</v>
      </c>
      <c r="T855" s="3" t="s">
        <v>18408</v>
      </c>
    </row>
    <row r="856" spans="1:20" s="3" customFormat="1" x14ac:dyDescent="0.3">
      <c r="A856" s="3">
        <v>854</v>
      </c>
      <c r="B856" s="3" t="s">
        <v>1741</v>
      </c>
      <c r="C856" s="3" t="s">
        <v>1742</v>
      </c>
      <c r="D856" s="3">
        <v>171000</v>
      </c>
      <c r="E856" s="3">
        <v>194309</v>
      </c>
      <c r="F856" s="14">
        <f>(E856/D856)*100</f>
        <v>113.63099415204678</v>
      </c>
      <c r="G856" s="3" t="s">
        <v>20</v>
      </c>
      <c r="H856" s="3">
        <v>2662</v>
      </c>
      <c r="I856" s="5">
        <f t="shared" si="13"/>
        <v>72.993613824192337</v>
      </c>
      <c r="J856" s="3" t="s">
        <v>15</v>
      </c>
      <c r="K856" s="3" t="s">
        <v>16</v>
      </c>
      <c r="L856" s="3">
        <v>1574056800</v>
      </c>
      <c r="M856" s="3">
        <v>1576389600</v>
      </c>
      <c r="N856" s="11">
        <f xml:space="preserve"> (((L856/60)/60)/24)+DATE(1970,1,1)</f>
        <v>43787.25</v>
      </c>
      <c r="O856" s="10">
        <f xml:space="preserve"> (((M856/60)/60)/24)+DATE(1970,1,1)</f>
        <v>43814.25</v>
      </c>
      <c r="P856" s="3" t="b">
        <v>0</v>
      </c>
      <c r="Q856" s="3" t="b">
        <v>0</v>
      </c>
      <c r="R856" s="3" t="s">
        <v>119</v>
      </c>
      <c r="S856" s="7" t="s">
        <v>18410</v>
      </c>
      <c r="T856" s="3" t="s">
        <v>18416</v>
      </c>
    </row>
    <row r="857" spans="1:20" s="3" customFormat="1" x14ac:dyDescent="0.3">
      <c r="A857" s="3">
        <v>855</v>
      </c>
      <c r="B857" s="3" t="s">
        <v>1743</v>
      </c>
      <c r="C857" s="3" t="s">
        <v>1744</v>
      </c>
      <c r="D857" s="3">
        <v>23400</v>
      </c>
      <c r="E857" s="3">
        <v>23956</v>
      </c>
      <c r="F857" s="14">
        <f>(E857/D857)*100</f>
        <v>102.37606837606839</v>
      </c>
      <c r="G857" s="3" t="s">
        <v>20</v>
      </c>
      <c r="H857" s="3">
        <v>452</v>
      </c>
      <c r="I857" s="5">
        <f t="shared" si="13"/>
        <v>53</v>
      </c>
      <c r="J857" s="3" t="s">
        <v>26</v>
      </c>
      <c r="K857" s="3" t="s">
        <v>27</v>
      </c>
      <c r="L857" s="3">
        <v>1308373200</v>
      </c>
      <c r="M857" s="3">
        <v>1311051600</v>
      </c>
      <c r="N857" s="11">
        <f xml:space="preserve"> (((L857/60)/60)/24)+DATE(1970,1,1)</f>
        <v>40712.208333333336</v>
      </c>
      <c r="O857" s="10">
        <f xml:space="preserve"> (((M857/60)/60)/24)+DATE(1970,1,1)</f>
        <v>40743.208333333336</v>
      </c>
      <c r="P857" s="3" t="b">
        <v>0</v>
      </c>
      <c r="Q857" s="3" t="b">
        <v>0</v>
      </c>
      <c r="R857" s="3" t="s">
        <v>33</v>
      </c>
      <c r="S857" s="7" t="s">
        <v>18402</v>
      </c>
      <c r="T857" s="3" t="s">
        <v>18403</v>
      </c>
    </row>
    <row r="858" spans="1:20" s="3" customFormat="1" x14ac:dyDescent="0.3">
      <c r="A858" s="3">
        <v>856</v>
      </c>
      <c r="B858" s="3" t="s">
        <v>1599</v>
      </c>
      <c r="C858" s="3" t="s">
        <v>1745</v>
      </c>
      <c r="D858" s="3">
        <v>2400</v>
      </c>
      <c r="E858" s="3">
        <v>8558</v>
      </c>
      <c r="F858" s="14">
        <f>(E858/D858)*100</f>
        <v>356.58333333333331</v>
      </c>
      <c r="G858" s="3" t="s">
        <v>20</v>
      </c>
      <c r="H858" s="3">
        <v>158</v>
      </c>
      <c r="I858" s="5">
        <f t="shared" si="13"/>
        <v>54.164556962025316</v>
      </c>
      <c r="J858" s="3" t="s">
        <v>21</v>
      </c>
      <c r="K858" s="3" t="s">
        <v>22</v>
      </c>
      <c r="L858" s="3">
        <v>1335243600</v>
      </c>
      <c r="M858" s="3">
        <v>1336712400</v>
      </c>
      <c r="N858" s="11">
        <f xml:space="preserve"> (((L858/60)/60)/24)+DATE(1970,1,1)</f>
        <v>41023.208333333336</v>
      </c>
      <c r="O858" s="10">
        <f xml:space="preserve"> (((M858/60)/60)/24)+DATE(1970,1,1)</f>
        <v>41040.208333333336</v>
      </c>
      <c r="P858" s="3" t="b">
        <v>0</v>
      </c>
      <c r="Q858" s="3" t="b">
        <v>0</v>
      </c>
      <c r="R858" s="3" t="s">
        <v>17</v>
      </c>
      <c r="S858" s="7" t="s">
        <v>18396</v>
      </c>
      <c r="T858" s="3" t="s">
        <v>18397</v>
      </c>
    </row>
    <row r="859" spans="1:20" s="3" customFormat="1" x14ac:dyDescent="0.3">
      <c r="A859" s="3">
        <v>857</v>
      </c>
      <c r="B859" s="3" t="s">
        <v>1746</v>
      </c>
      <c r="C859" s="3" t="s">
        <v>1747</v>
      </c>
      <c r="D859" s="3">
        <v>5300</v>
      </c>
      <c r="E859" s="3">
        <v>7413</v>
      </c>
      <c r="F859" s="14">
        <f>(E859/D859)*100</f>
        <v>139.86792452830187</v>
      </c>
      <c r="G859" s="3" t="s">
        <v>20</v>
      </c>
      <c r="H859" s="3">
        <v>225</v>
      </c>
      <c r="I859" s="5">
        <f t="shared" si="13"/>
        <v>32.946666666666665</v>
      </c>
      <c r="J859" s="3" t="s">
        <v>98</v>
      </c>
      <c r="K859" s="3" t="s">
        <v>99</v>
      </c>
      <c r="L859" s="3">
        <v>1328421600</v>
      </c>
      <c r="M859" s="3">
        <v>1330408800</v>
      </c>
      <c r="N859" s="11">
        <f xml:space="preserve"> (((L859/60)/60)/24)+DATE(1970,1,1)</f>
        <v>40944.25</v>
      </c>
      <c r="O859" s="10">
        <f xml:space="preserve"> (((M859/60)/60)/24)+DATE(1970,1,1)</f>
        <v>40967.25</v>
      </c>
      <c r="P859" s="3" t="b">
        <v>1</v>
      </c>
      <c r="Q859" s="3" t="b">
        <v>0</v>
      </c>
      <c r="R859" s="3" t="s">
        <v>100</v>
      </c>
      <c r="S859" s="7" t="s">
        <v>18404</v>
      </c>
      <c r="T859" s="3" t="s">
        <v>18415</v>
      </c>
    </row>
    <row r="860" spans="1:20" s="3" customFormat="1" x14ac:dyDescent="0.3">
      <c r="A860" s="3">
        <v>858</v>
      </c>
      <c r="B860" s="3" t="s">
        <v>1748</v>
      </c>
      <c r="C860" s="3" t="s">
        <v>1749</v>
      </c>
      <c r="D860" s="3">
        <v>4000</v>
      </c>
      <c r="E860" s="3">
        <v>2778</v>
      </c>
      <c r="F860" s="14">
        <f>(E860/D860)*100</f>
        <v>69.45</v>
      </c>
      <c r="G860" s="3" t="s">
        <v>14</v>
      </c>
      <c r="H860" s="3">
        <v>35</v>
      </c>
      <c r="I860" s="5">
        <f t="shared" si="13"/>
        <v>79.371428571428567</v>
      </c>
      <c r="J860" s="3" t="s">
        <v>21</v>
      </c>
      <c r="K860" s="3" t="s">
        <v>22</v>
      </c>
      <c r="L860" s="3">
        <v>1524286800</v>
      </c>
      <c r="M860" s="3">
        <v>1524891600</v>
      </c>
      <c r="N860" s="11">
        <f xml:space="preserve"> (((L860/60)/60)/24)+DATE(1970,1,1)</f>
        <v>43211.208333333328</v>
      </c>
      <c r="O860" s="10">
        <f xml:space="preserve"> (((M860/60)/60)/24)+DATE(1970,1,1)</f>
        <v>43218.208333333328</v>
      </c>
      <c r="P860" s="3" t="b">
        <v>1</v>
      </c>
      <c r="Q860" s="3" t="b">
        <v>0</v>
      </c>
      <c r="R860" s="3" t="s">
        <v>17</v>
      </c>
      <c r="S860" s="7" t="s">
        <v>18396</v>
      </c>
      <c r="T860" s="3" t="s">
        <v>18397</v>
      </c>
    </row>
    <row r="861" spans="1:20" s="3" customFormat="1" x14ac:dyDescent="0.3">
      <c r="A861" s="3">
        <v>859</v>
      </c>
      <c r="B861" s="3" t="s">
        <v>1750</v>
      </c>
      <c r="C861" s="3" t="s">
        <v>1751</v>
      </c>
      <c r="D861" s="3">
        <v>7300</v>
      </c>
      <c r="E861" s="3">
        <v>2594</v>
      </c>
      <c r="F861" s="14">
        <f>(E861/D861)*100</f>
        <v>35.534246575342465</v>
      </c>
      <c r="G861" s="3" t="s">
        <v>14</v>
      </c>
      <c r="H861" s="3">
        <v>63</v>
      </c>
      <c r="I861" s="5">
        <f t="shared" si="13"/>
        <v>41.174603174603178</v>
      </c>
      <c r="J861" s="3" t="s">
        <v>21</v>
      </c>
      <c r="K861" s="3" t="s">
        <v>22</v>
      </c>
      <c r="L861" s="3">
        <v>1362117600</v>
      </c>
      <c r="M861" s="3">
        <v>1363669200</v>
      </c>
      <c r="N861" s="11">
        <f xml:space="preserve"> (((L861/60)/60)/24)+DATE(1970,1,1)</f>
        <v>41334.25</v>
      </c>
      <c r="O861" s="10">
        <f xml:space="preserve"> (((M861/60)/60)/24)+DATE(1970,1,1)</f>
        <v>41352.208333333336</v>
      </c>
      <c r="P861" s="3" t="b">
        <v>0</v>
      </c>
      <c r="Q861" s="3" t="b">
        <v>1</v>
      </c>
      <c r="R861" s="3" t="s">
        <v>33</v>
      </c>
      <c r="S861" s="7" t="s">
        <v>18402</v>
      </c>
      <c r="T861" s="3" t="s">
        <v>18403</v>
      </c>
    </row>
    <row r="862" spans="1:20" s="3" customFormat="1" x14ac:dyDescent="0.3">
      <c r="A862" s="3">
        <v>860</v>
      </c>
      <c r="B862" s="3" t="s">
        <v>1752</v>
      </c>
      <c r="C862" s="3" t="s">
        <v>1753</v>
      </c>
      <c r="D862" s="3">
        <v>2000</v>
      </c>
      <c r="E862" s="3">
        <v>5033</v>
      </c>
      <c r="F862" s="14">
        <f>(E862/D862)*100</f>
        <v>251.65</v>
      </c>
      <c r="G862" s="3" t="s">
        <v>20</v>
      </c>
      <c r="H862" s="3">
        <v>65</v>
      </c>
      <c r="I862" s="5">
        <f t="shared" si="13"/>
        <v>77.430769230769229</v>
      </c>
      <c r="J862" s="3" t="s">
        <v>21</v>
      </c>
      <c r="K862" s="3" t="s">
        <v>22</v>
      </c>
      <c r="L862" s="3">
        <v>1550556000</v>
      </c>
      <c r="M862" s="3">
        <v>1551420000</v>
      </c>
      <c r="N862" s="11">
        <f xml:space="preserve"> (((L862/60)/60)/24)+DATE(1970,1,1)</f>
        <v>43515.25</v>
      </c>
      <c r="O862" s="10">
        <f xml:space="preserve"> (((M862/60)/60)/24)+DATE(1970,1,1)</f>
        <v>43525.25</v>
      </c>
      <c r="P862" s="3" t="b">
        <v>0</v>
      </c>
      <c r="Q862" s="3" t="b">
        <v>1</v>
      </c>
      <c r="R862" s="3" t="s">
        <v>65</v>
      </c>
      <c r="S862" s="7" t="s">
        <v>18400</v>
      </c>
      <c r="T862" s="3" t="s">
        <v>18409</v>
      </c>
    </row>
    <row r="863" spans="1:20" s="3" customFormat="1" x14ac:dyDescent="0.3">
      <c r="A863" s="3">
        <v>861</v>
      </c>
      <c r="B863" s="3" t="s">
        <v>1754</v>
      </c>
      <c r="C863" s="3" t="s">
        <v>1755</v>
      </c>
      <c r="D863" s="3">
        <v>8800</v>
      </c>
      <c r="E863" s="3">
        <v>9317</v>
      </c>
      <c r="F863" s="14">
        <f>(E863/D863)*100</f>
        <v>105.87500000000001</v>
      </c>
      <c r="G863" s="3" t="s">
        <v>20</v>
      </c>
      <c r="H863" s="3">
        <v>163</v>
      </c>
      <c r="I863" s="5">
        <f t="shared" si="13"/>
        <v>57.159509202453989</v>
      </c>
      <c r="J863" s="3" t="s">
        <v>21</v>
      </c>
      <c r="K863" s="3" t="s">
        <v>22</v>
      </c>
      <c r="L863" s="3">
        <v>1269147600</v>
      </c>
      <c r="M863" s="3">
        <v>1269838800</v>
      </c>
      <c r="N863" s="11">
        <f xml:space="preserve"> (((L863/60)/60)/24)+DATE(1970,1,1)</f>
        <v>40258.208333333336</v>
      </c>
      <c r="O863" s="10">
        <f xml:space="preserve"> (((M863/60)/60)/24)+DATE(1970,1,1)</f>
        <v>40266.208333333336</v>
      </c>
      <c r="P863" s="3" t="b">
        <v>0</v>
      </c>
      <c r="Q863" s="3" t="b">
        <v>0</v>
      </c>
      <c r="R863" s="3" t="s">
        <v>33</v>
      </c>
      <c r="S863" s="7" t="s">
        <v>18402</v>
      </c>
      <c r="T863" s="3" t="s">
        <v>18403</v>
      </c>
    </row>
    <row r="864" spans="1:20" s="3" customFormat="1" x14ac:dyDescent="0.3">
      <c r="A864" s="3">
        <v>862</v>
      </c>
      <c r="B864" s="3" t="s">
        <v>1756</v>
      </c>
      <c r="C864" s="3" t="s">
        <v>1757</v>
      </c>
      <c r="D864" s="3">
        <v>3500</v>
      </c>
      <c r="E864" s="3">
        <v>6560</v>
      </c>
      <c r="F864" s="14">
        <f>(E864/D864)*100</f>
        <v>187.42857142857144</v>
      </c>
      <c r="G864" s="3" t="s">
        <v>20</v>
      </c>
      <c r="H864" s="3">
        <v>85</v>
      </c>
      <c r="I864" s="5">
        <f t="shared" si="13"/>
        <v>77.17647058823529</v>
      </c>
      <c r="J864" s="3" t="s">
        <v>21</v>
      </c>
      <c r="K864" s="3" t="s">
        <v>22</v>
      </c>
      <c r="L864" s="3">
        <v>1312174800</v>
      </c>
      <c r="M864" s="3">
        <v>1312520400</v>
      </c>
      <c r="N864" s="11">
        <f xml:space="preserve"> (((L864/60)/60)/24)+DATE(1970,1,1)</f>
        <v>40756.208333333336</v>
      </c>
      <c r="O864" s="10">
        <f xml:space="preserve"> (((M864/60)/60)/24)+DATE(1970,1,1)</f>
        <v>40760.208333333336</v>
      </c>
      <c r="P864" s="3" t="b">
        <v>0</v>
      </c>
      <c r="Q864" s="3" t="b">
        <v>0</v>
      </c>
      <c r="R864" s="3" t="s">
        <v>33</v>
      </c>
      <c r="S864" s="7" t="s">
        <v>18402</v>
      </c>
      <c r="T864" s="3" t="s">
        <v>18403</v>
      </c>
    </row>
    <row r="865" spans="1:20" s="3" customFormat="1" x14ac:dyDescent="0.3">
      <c r="A865" s="3">
        <v>863</v>
      </c>
      <c r="B865" s="3" t="s">
        <v>1758</v>
      </c>
      <c r="C865" s="3" t="s">
        <v>1759</v>
      </c>
      <c r="D865" s="3">
        <v>1400</v>
      </c>
      <c r="E865" s="3">
        <v>5415</v>
      </c>
      <c r="F865" s="14">
        <f>(E865/D865)*100</f>
        <v>386.78571428571428</v>
      </c>
      <c r="G865" s="3" t="s">
        <v>20</v>
      </c>
      <c r="H865" s="3">
        <v>217</v>
      </c>
      <c r="I865" s="5">
        <f t="shared" si="13"/>
        <v>24.953917050691246</v>
      </c>
      <c r="J865" s="3" t="s">
        <v>21</v>
      </c>
      <c r="K865" s="3" t="s">
        <v>22</v>
      </c>
      <c r="L865" s="3">
        <v>1434517200</v>
      </c>
      <c r="M865" s="3">
        <v>1436504400</v>
      </c>
      <c r="N865" s="11">
        <f xml:space="preserve"> (((L865/60)/60)/24)+DATE(1970,1,1)</f>
        <v>42172.208333333328</v>
      </c>
      <c r="O865" s="10">
        <f xml:space="preserve"> (((M865/60)/60)/24)+DATE(1970,1,1)</f>
        <v>42195.208333333328</v>
      </c>
      <c r="P865" s="3" t="b">
        <v>0</v>
      </c>
      <c r="Q865" s="3" t="b">
        <v>1</v>
      </c>
      <c r="R865" s="3" t="s">
        <v>269</v>
      </c>
      <c r="S865" s="7" t="s">
        <v>18404</v>
      </c>
      <c r="T865" s="3" t="s">
        <v>18423</v>
      </c>
    </row>
    <row r="866" spans="1:20" s="3" customFormat="1" x14ac:dyDescent="0.3">
      <c r="A866" s="3">
        <v>864</v>
      </c>
      <c r="B866" s="3" t="s">
        <v>1760</v>
      </c>
      <c r="C866" s="3" t="s">
        <v>1761</v>
      </c>
      <c r="D866" s="3">
        <v>4200</v>
      </c>
      <c r="E866" s="3">
        <v>14577</v>
      </c>
      <c r="F866" s="14">
        <f>(E866/D866)*100</f>
        <v>347.07142857142856</v>
      </c>
      <c r="G866" s="3" t="s">
        <v>20</v>
      </c>
      <c r="H866" s="3">
        <v>150</v>
      </c>
      <c r="I866" s="5">
        <f t="shared" si="13"/>
        <v>97.18</v>
      </c>
      <c r="J866" s="3" t="s">
        <v>21</v>
      </c>
      <c r="K866" s="3" t="s">
        <v>22</v>
      </c>
      <c r="L866" s="3">
        <v>1471582800</v>
      </c>
      <c r="M866" s="3">
        <v>1472014800</v>
      </c>
      <c r="N866" s="11">
        <f xml:space="preserve"> (((L866/60)/60)/24)+DATE(1970,1,1)</f>
        <v>42601.208333333328</v>
      </c>
      <c r="O866" s="10">
        <f xml:space="preserve"> (((M866/60)/60)/24)+DATE(1970,1,1)</f>
        <v>42606.208333333328</v>
      </c>
      <c r="P866" s="3" t="b">
        <v>0</v>
      </c>
      <c r="Q866" s="3" t="b">
        <v>0</v>
      </c>
      <c r="R866" s="3" t="s">
        <v>100</v>
      </c>
      <c r="S866" s="7" t="s">
        <v>18404</v>
      </c>
      <c r="T866" s="3" t="s">
        <v>18415</v>
      </c>
    </row>
    <row r="867" spans="1:20" s="3" customFormat="1" x14ac:dyDescent="0.3">
      <c r="A867" s="3">
        <v>865</v>
      </c>
      <c r="B867" s="3" t="s">
        <v>1762</v>
      </c>
      <c r="C867" s="3" t="s">
        <v>1763</v>
      </c>
      <c r="D867" s="3">
        <v>81000</v>
      </c>
      <c r="E867" s="3">
        <v>150515</v>
      </c>
      <c r="F867" s="14">
        <f>(E867/D867)*100</f>
        <v>185.82098765432099</v>
      </c>
      <c r="G867" s="3" t="s">
        <v>20</v>
      </c>
      <c r="H867" s="3">
        <v>3272</v>
      </c>
      <c r="I867" s="5">
        <f t="shared" si="13"/>
        <v>46.000916870415651</v>
      </c>
      <c r="J867" s="3" t="s">
        <v>21</v>
      </c>
      <c r="K867" s="3" t="s">
        <v>22</v>
      </c>
      <c r="L867" s="3">
        <v>1410757200</v>
      </c>
      <c r="M867" s="3">
        <v>1411534800</v>
      </c>
      <c r="N867" s="11">
        <f xml:space="preserve"> (((L867/60)/60)/24)+DATE(1970,1,1)</f>
        <v>41897.208333333336</v>
      </c>
      <c r="O867" s="10">
        <f xml:space="preserve"> (((M867/60)/60)/24)+DATE(1970,1,1)</f>
        <v>41906.208333333336</v>
      </c>
      <c r="P867" s="3" t="b">
        <v>0</v>
      </c>
      <c r="Q867" s="3" t="b">
        <v>0</v>
      </c>
      <c r="R867" s="3" t="s">
        <v>33</v>
      </c>
      <c r="S867" s="7" t="s">
        <v>18402</v>
      </c>
      <c r="T867" s="3" t="s">
        <v>18403</v>
      </c>
    </row>
    <row r="868" spans="1:20" s="3" customFormat="1" x14ac:dyDescent="0.3">
      <c r="A868" s="3">
        <v>866</v>
      </c>
      <c r="B868" s="3" t="s">
        <v>1764</v>
      </c>
      <c r="C868" s="3" t="s">
        <v>1765</v>
      </c>
      <c r="D868" s="3">
        <v>182800</v>
      </c>
      <c r="E868" s="3">
        <v>79045</v>
      </c>
      <c r="F868" s="14">
        <f>(E868/D868)*100</f>
        <v>43.241247264770237</v>
      </c>
      <c r="G868" s="3" t="s">
        <v>74</v>
      </c>
      <c r="H868" s="3">
        <v>898</v>
      </c>
      <c r="I868" s="5">
        <f t="shared" si="13"/>
        <v>88.023385300668153</v>
      </c>
      <c r="J868" s="3" t="s">
        <v>21</v>
      </c>
      <c r="K868" s="3" t="s">
        <v>22</v>
      </c>
      <c r="L868" s="3">
        <v>1304830800</v>
      </c>
      <c r="M868" s="3">
        <v>1304917200</v>
      </c>
      <c r="N868" s="11">
        <f xml:space="preserve"> (((L868/60)/60)/24)+DATE(1970,1,1)</f>
        <v>40671.208333333336</v>
      </c>
      <c r="O868" s="10">
        <f xml:space="preserve"> (((M868/60)/60)/24)+DATE(1970,1,1)</f>
        <v>40672.208333333336</v>
      </c>
      <c r="P868" s="3" t="b">
        <v>0</v>
      </c>
      <c r="Q868" s="3" t="b">
        <v>0</v>
      </c>
      <c r="R868" s="3" t="s">
        <v>122</v>
      </c>
      <c r="S868" s="7" t="s">
        <v>18417</v>
      </c>
      <c r="T868" s="3" t="s">
        <v>18418</v>
      </c>
    </row>
    <row r="869" spans="1:20" s="3" customFormat="1" x14ac:dyDescent="0.3">
      <c r="A869" s="3">
        <v>867</v>
      </c>
      <c r="B869" s="3" t="s">
        <v>1766</v>
      </c>
      <c r="C869" s="3" t="s">
        <v>1767</v>
      </c>
      <c r="D869" s="3">
        <v>4800</v>
      </c>
      <c r="E869" s="3">
        <v>7797</v>
      </c>
      <c r="F869" s="14">
        <f>(E869/D869)*100</f>
        <v>162.4375</v>
      </c>
      <c r="G869" s="3" t="s">
        <v>20</v>
      </c>
      <c r="H869" s="3">
        <v>300</v>
      </c>
      <c r="I869" s="5">
        <f t="shared" si="13"/>
        <v>25.99</v>
      </c>
      <c r="J869" s="3" t="s">
        <v>21</v>
      </c>
      <c r="K869" s="3" t="s">
        <v>22</v>
      </c>
      <c r="L869" s="3">
        <v>1539061200</v>
      </c>
      <c r="M869" s="3">
        <v>1539579600</v>
      </c>
      <c r="N869" s="11">
        <f xml:space="preserve"> (((L869/60)/60)/24)+DATE(1970,1,1)</f>
        <v>43382.208333333328</v>
      </c>
      <c r="O869" s="10">
        <f xml:space="preserve"> (((M869/60)/60)/24)+DATE(1970,1,1)</f>
        <v>43388.208333333328</v>
      </c>
      <c r="P869" s="3" t="b">
        <v>0</v>
      </c>
      <c r="Q869" s="3" t="b">
        <v>0</v>
      </c>
      <c r="R869" s="3" t="s">
        <v>17</v>
      </c>
      <c r="S869" s="7" t="s">
        <v>18396</v>
      </c>
      <c r="T869" s="3" t="s">
        <v>18397</v>
      </c>
    </row>
    <row r="870" spans="1:20" s="3" customFormat="1" x14ac:dyDescent="0.3">
      <c r="A870" s="3">
        <v>868</v>
      </c>
      <c r="B870" s="3" t="s">
        <v>1768</v>
      </c>
      <c r="C870" s="3" t="s">
        <v>1769</v>
      </c>
      <c r="D870" s="3">
        <v>7000</v>
      </c>
      <c r="E870" s="3">
        <v>12939</v>
      </c>
      <c r="F870" s="14">
        <f>(E870/D870)*100</f>
        <v>184.84285714285716</v>
      </c>
      <c r="G870" s="3" t="s">
        <v>20</v>
      </c>
      <c r="H870" s="3">
        <v>126</v>
      </c>
      <c r="I870" s="5">
        <f t="shared" si="13"/>
        <v>102.69047619047619</v>
      </c>
      <c r="J870" s="3" t="s">
        <v>21</v>
      </c>
      <c r="K870" s="3" t="s">
        <v>22</v>
      </c>
      <c r="L870" s="3">
        <v>1381554000</v>
      </c>
      <c r="M870" s="3">
        <v>1382504400</v>
      </c>
      <c r="N870" s="11">
        <f xml:space="preserve"> (((L870/60)/60)/24)+DATE(1970,1,1)</f>
        <v>41559.208333333336</v>
      </c>
      <c r="O870" s="10">
        <f xml:space="preserve"> (((M870/60)/60)/24)+DATE(1970,1,1)</f>
        <v>41570.208333333336</v>
      </c>
      <c r="P870" s="3" t="b">
        <v>0</v>
      </c>
      <c r="Q870" s="3" t="b">
        <v>0</v>
      </c>
      <c r="R870" s="3" t="s">
        <v>33</v>
      </c>
      <c r="S870" s="7" t="s">
        <v>18402</v>
      </c>
      <c r="T870" s="3" t="s">
        <v>18403</v>
      </c>
    </row>
    <row r="871" spans="1:20" s="3" customFormat="1" x14ac:dyDescent="0.3">
      <c r="A871" s="3">
        <v>869</v>
      </c>
      <c r="B871" s="3" t="s">
        <v>1770</v>
      </c>
      <c r="C871" s="3" t="s">
        <v>1771</v>
      </c>
      <c r="D871" s="3">
        <v>161900</v>
      </c>
      <c r="E871" s="3">
        <v>38376</v>
      </c>
      <c r="F871" s="14">
        <f>(E871/D871)*100</f>
        <v>23.703520691785052</v>
      </c>
      <c r="G871" s="3" t="s">
        <v>14</v>
      </c>
      <c r="H871" s="3">
        <v>526</v>
      </c>
      <c r="I871" s="5">
        <f t="shared" si="13"/>
        <v>72.958174904942965</v>
      </c>
      <c r="J871" s="3" t="s">
        <v>21</v>
      </c>
      <c r="K871" s="3" t="s">
        <v>22</v>
      </c>
      <c r="L871" s="3">
        <v>1277096400</v>
      </c>
      <c r="M871" s="3">
        <v>1278306000</v>
      </c>
      <c r="N871" s="11">
        <f xml:space="preserve"> (((L871/60)/60)/24)+DATE(1970,1,1)</f>
        <v>40350.208333333336</v>
      </c>
      <c r="O871" s="10">
        <f xml:space="preserve"> (((M871/60)/60)/24)+DATE(1970,1,1)</f>
        <v>40364.208333333336</v>
      </c>
      <c r="P871" s="3" t="b">
        <v>0</v>
      </c>
      <c r="Q871" s="3" t="b">
        <v>0</v>
      </c>
      <c r="R871" s="3" t="s">
        <v>53</v>
      </c>
      <c r="S871" s="7" t="s">
        <v>18404</v>
      </c>
      <c r="T871" s="3" t="s">
        <v>18407</v>
      </c>
    </row>
    <row r="872" spans="1:20" s="3" customFormat="1" x14ac:dyDescent="0.3">
      <c r="A872" s="3">
        <v>870</v>
      </c>
      <c r="B872" s="3" t="s">
        <v>1772</v>
      </c>
      <c r="C872" s="3" t="s">
        <v>1773</v>
      </c>
      <c r="D872" s="3">
        <v>7700</v>
      </c>
      <c r="E872" s="3">
        <v>6920</v>
      </c>
      <c r="F872" s="14">
        <f>(E872/D872)*100</f>
        <v>89.870129870129873</v>
      </c>
      <c r="G872" s="3" t="s">
        <v>14</v>
      </c>
      <c r="H872" s="3">
        <v>121</v>
      </c>
      <c r="I872" s="5">
        <f t="shared" si="13"/>
        <v>57.190082644628099</v>
      </c>
      <c r="J872" s="3" t="s">
        <v>21</v>
      </c>
      <c r="K872" s="3" t="s">
        <v>22</v>
      </c>
      <c r="L872" s="3">
        <v>1440392400</v>
      </c>
      <c r="M872" s="3">
        <v>1442552400</v>
      </c>
      <c r="N872" s="11">
        <f xml:space="preserve"> (((L872/60)/60)/24)+DATE(1970,1,1)</f>
        <v>42240.208333333328</v>
      </c>
      <c r="O872" s="10">
        <f xml:space="preserve"> (((M872/60)/60)/24)+DATE(1970,1,1)</f>
        <v>42265.208333333328</v>
      </c>
      <c r="P872" s="3" t="b">
        <v>0</v>
      </c>
      <c r="Q872" s="3" t="b">
        <v>0</v>
      </c>
      <c r="R872" s="3" t="s">
        <v>33</v>
      </c>
      <c r="S872" s="7" t="s">
        <v>18402</v>
      </c>
      <c r="T872" s="3" t="s">
        <v>18403</v>
      </c>
    </row>
    <row r="873" spans="1:20" s="3" customFormat="1" x14ac:dyDescent="0.3">
      <c r="A873" s="3">
        <v>871</v>
      </c>
      <c r="B873" s="3" t="s">
        <v>1774</v>
      </c>
      <c r="C873" s="3" t="s">
        <v>1775</v>
      </c>
      <c r="D873" s="3">
        <v>71500</v>
      </c>
      <c r="E873" s="3">
        <v>194912</v>
      </c>
      <c r="F873" s="14">
        <f>(E873/D873)*100</f>
        <v>272.6041958041958</v>
      </c>
      <c r="G873" s="3" t="s">
        <v>20</v>
      </c>
      <c r="H873" s="3">
        <v>2320</v>
      </c>
      <c r="I873" s="5">
        <f t="shared" si="13"/>
        <v>84.013793103448279</v>
      </c>
      <c r="J873" s="3" t="s">
        <v>21</v>
      </c>
      <c r="K873" s="3" t="s">
        <v>22</v>
      </c>
      <c r="L873" s="3">
        <v>1509512400</v>
      </c>
      <c r="M873" s="3">
        <v>1511071200</v>
      </c>
      <c r="N873" s="11">
        <f xml:space="preserve"> (((L873/60)/60)/24)+DATE(1970,1,1)</f>
        <v>43040.208333333328</v>
      </c>
      <c r="O873" s="10">
        <f xml:space="preserve"> (((M873/60)/60)/24)+DATE(1970,1,1)</f>
        <v>43058.25</v>
      </c>
      <c r="P873" s="3" t="b">
        <v>0</v>
      </c>
      <c r="Q873" s="3" t="b">
        <v>1</v>
      </c>
      <c r="R873" s="3" t="s">
        <v>33</v>
      </c>
      <c r="S873" s="7" t="s">
        <v>18402</v>
      </c>
      <c r="T873" s="3" t="s">
        <v>18403</v>
      </c>
    </row>
    <row r="874" spans="1:20" s="3" customFormat="1" x14ac:dyDescent="0.3">
      <c r="A874" s="3">
        <v>872</v>
      </c>
      <c r="B874" s="3" t="s">
        <v>1776</v>
      </c>
      <c r="C874" s="3" t="s">
        <v>1777</v>
      </c>
      <c r="D874" s="3">
        <v>4700</v>
      </c>
      <c r="E874" s="3">
        <v>7992</v>
      </c>
      <c r="F874" s="14">
        <f>(E874/D874)*100</f>
        <v>170.04255319148936</v>
      </c>
      <c r="G874" s="3" t="s">
        <v>20</v>
      </c>
      <c r="H874" s="3">
        <v>81</v>
      </c>
      <c r="I874" s="5">
        <f t="shared" si="13"/>
        <v>98.666666666666671</v>
      </c>
      <c r="J874" s="3" t="s">
        <v>26</v>
      </c>
      <c r="K874" s="3" t="s">
        <v>27</v>
      </c>
      <c r="L874" s="3">
        <v>1535950800</v>
      </c>
      <c r="M874" s="3">
        <v>1536382800</v>
      </c>
      <c r="N874" s="11">
        <f xml:space="preserve"> (((L874/60)/60)/24)+DATE(1970,1,1)</f>
        <v>43346.208333333328</v>
      </c>
      <c r="O874" s="10">
        <f xml:space="preserve"> (((M874/60)/60)/24)+DATE(1970,1,1)</f>
        <v>43351.208333333328</v>
      </c>
      <c r="P874" s="3" t="b">
        <v>0</v>
      </c>
      <c r="Q874" s="3" t="b">
        <v>0</v>
      </c>
      <c r="R874" s="3" t="s">
        <v>474</v>
      </c>
      <c r="S874" s="7" t="s">
        <v>18404</v>
      </c>
      <c r="T874" s="3" t="s">
        <v>18426</v>
      </c>
    </row>
    <row r="875" spans="1:20" s="3" customFormat="1" x14ac:dyDescent="0.3">
      <c r="A875" s="3">
        <v>873</v>
      </c>
      <c r="B875" s="3" t="s">
        <v>1778</v>
      </c>
      <c r="C875" s="3" t="s">
        <v>1779</v>
      </c>
      <c r="D875" s="3">
        <v>42100</v>
      </c>
      <c r="E875" s="3">
        <v>79268</v>
      </c>
      <c r="F875" s="14">
        <f>(E875/D875)*100</f>
        <v>188.28503562945369</v>
      </c>
      <c r="G875" s="3" t="s">
        <v>20</v>
      </c>
      <c r="H875" s="3">
        <v>1887</v>
      </c>
      <c r="I875" s="5">
        <f t="shared" si="13"/>
        <v>42.007419183889773</v>
      </c>
      <c r="J875" s="3" t="s">
        <v>21</v>
      </c>
      <c r="K875" s="3" t="s">
        <v>22</v>
      </c>
      <c r="L875" s="3">
        <v>1389160800</v>
      </c>
      <c r="M875" s="3">
        <v>1389592800</v>
      </c>
      <c r="N875" s="11">
        <f xml:space="preserve"> (((L875/60)/60)/24)+DATE(1970,1,1)</f>
        <v>41647.25</v>
      </c>
      <c r="O875" s="10">
        <f xml:space="preserve"> (((M875/60)/60)/24)+DATE(1970,1,1)</f>
        <v>41652.25</v>
      </c>
      <c r="P875" s="3" t="b">
        <v>0</v>
      </c>
      <c r="Q875" s="3" t="b">
        <v>0</v>
      </c>
      <c r="R875" s="3" t="s">
        <v>122</v>
      </c>
      <c r="S875" s="7" t="s">
        <v>18417</v>
      </c>
      <c r="T875" s="3" t="s">
        <v>18418</v>
      </c>
    </row>
    <row r="876" spans="1:20" s="3" customFormat="1" x14ac:dyDescent="0.3">
      <c r="A876" s="3">
        <v>874</v>
      </c>
      <c r="B876" s="3" t="s">
        <v>1780</v>
      </c>
      <c r="C876" s="3" t="s">
        <v>1781</v>
      </c>
      <c r="D876" s="3">
        <v>40200</v>
      </c>
      <c r="E876" s="3">
        <v>139468</v>
      </c>
      <c r="F876" s="14">
        <f>(E876/D876)*100</f>
        <v>346.93532338308455</v>
      </c>
      <c r="G876" s="3" t="s">
        <v>20</v>
      </c>
      <c r="H876" s="3">
        <v>4358</v>
      </c>
      <c r="I876" s="5">
        <f t="shared" si="13"/>
        <v>32.002753556677376</v>
      </c>
      <c r="J876" s="3" t="s">
        <v>21</v>
      </c>
      <c r="K876" s="3" t="s">
        <v>22</v>
      </c>
      <c r="L876" s="3">
        <v>1271998800</v>
      </c>
      <c r="M876" s="3">
        <v>1275282000</v>
      </c>
      <c r="N876" s="11">
        <f xml:space="preserve"> (((L876/60)/60)/24)+DATE(1970,1,1)</f>
        <v>40291.208333333336</v>
      </c>
      <c r="O876" s="10">
        <f xml:space="preserve"> (((M876/60)/60)/24)+DATE(1970,1,1)</f>
        <v>40329.208333333336</v>
      </c>
      <c r="P876" s="3" t="b">
        <v>0</v>
      </c>
      <c r="Q876" s="3" t="b">
        <v>1</v>
      </c>
      <c r="R876" s="3" t="s">
        <v>122</v>
      </c>
      <c r="S876" s="7" t="s">
        <v>18417</v>
      </c>
      <c r="T876" s="3" t="s">
        <v>18418</v>
      </c>
    </row>
    <row r="877" spans="1:20" s="3" customFormat="1" x14ac:dyDescent="0.3">
      <c r="A877" s="3">
        <v>875</v>
      </c>
      <c r="B877" s="3" t="s">
        <v>1782</v>
      </c>
      <c r="C877" s="3" t="s">
        <v>1783</v>
      </c>
      <c r="D877" s="3">
        <v>7900</v>
      </c>
      <c r="E877" s="3">
        <v>5465</v>
      </c>
      <c r="F877" s="14">
        <f>(E877/D877)*100</f>
        <v>69.177215189873422</v>
      </c>
      <c r="G877" s="3" t="s">
        <v>14</v>
      </c>
      <c r="H877" s="3">
        <v>67</v>
      </c>
      <c r="I877" s="5">
        <f t="shared" si="13"/>
        <v>81.567164179104481</v>
      </c>
      <c r="J877" s="3" t="s">
        <v>21</v>
      </c>
      <c r="K877" s="3" t="s">
        <v>22</v>
      </c>
      <c r="L877" s="3">
        <v>1294898400</v>
      </c>
      <c r="M877" s="3">
        <v>1294984800</v>
      </c>
      <c r="N877" s="11">
        <f xml:space="preserve"> (((L877/60)/60)/24)+DATE(1970,1,1)</f>
        <v>40556.25</v>
      </c>
      <c r="O877" s="10">
        <f xml:space="preserve"> (((M877/60)/60)/24)+DATE(1970,1,1)</f>
        <v>40557.25</v>
      </c>
      <c r="P877" s="3" t="b">
        <v>0</v>
      </c>
      <c r="Q877" s="3" t="b">
        <v>0</v>
      </c>
      <c r="R877" s="3" t="s">
        <v>23</v>
      </c>
      <c r="S877" s="7" t="s">
        <v>18398</v>
      </c>
      <c r="T877" s="3" t="s">
        <v>18399</v>
      </c>
    </row>
    <row r="878" spans="1:20" s="3" customFormat="1" x14ac:dyDescent="0.3">
      <c r="A878" s="3">
        <v>876</v>
      </c>
      <c r="B878" s="3" t="s">
        <v>1784</v>
      </c>
      <c r="C878" s="3" t="s">
        <v>1785</v>
      </c>
      <c r="D878" s="3">
        <v>8300</v>
      </c>
      <c r="E878" s="3">
        <v>2111</v>
      </c>
      <c r="F878" s="14">
        <f>(E878/D878)*100</f>
        <v>25.433734939759034</v>
      </c>
      <c r="G878" s="3" t="s">
        <v>14</v>
      </c>
      <c r="H878" s="3">
        <v>57</v>
      </c>
      <c r="I878" s="5">
        <f t="shared" si="13"/>
        <v>37.035087719298247</v>
      </c>
      <c r="J878" s="3" t="s">
        <v>15</v>
      </c>
      <c r="K878" s="3" t="s">
        <v>16</v>
      </c>
      <c r="L878" s="3">
        <v>1559970000</v>
      </c>
      <c r="M878" s="3">
        <v>1562043600</v>
      </c>
      <c r="N878" s="11">
        <f xml:space="preserve"> (((L878/60)/60)/24)+DATE(1970,1,1)</f>
        <v>43624.208333333328</v>
      </c>
      <c r="O878" s="10">
        <f xml:space="preserve"> (((M878/60)/60)/24)+DATE(1970,1,1)</f>
        <v>43648.208333333328</v>
      </c>
      <c r="P878" s="3" t="b">
        <v>0</v>
      </c>
      <c r="Q878" s="3" t="b">
        <v>0</v>
      </c>
      <c r="R878" s="3" t="s">
        <v>122</v>
      </c>
      <c r="S878" s="7" t="s">
        <v>18417</v>
      </c>
      <c r="T878" s="3" t="s">
        <v>18418</v>
      </c>
    </row>
    <row r="879" spans="1:20" s="3" customFormat="1" x14ac:dyDescent="0.3">
      <c r="A879" s="3">
        <v>877</v>
      </c>
      <c r="B879" s="3" t="s">
        <v>1786</v>
      </c>
      <c r="C879" s="3" t="s">
        <v>1787</v>
      </c>
      <c r="D879" s="3">
        <v>163600</v>
      </c>
      <c r="E879" s="3">
        <v>126628</v>
      </c>
      <c r="F879" s="14">
        <f>(E879/D879)*100</f>
        <v>77.400977995110026</v>
      </c>
      <c r="G879" s="3" t="s">
        <v>14</v>
      </c>
      <c r="H879" s="3">
        <v>1229</v>
      </c>
      <c r="I879" s="5">
        <f t="shared" si="13"/>
        <v>103.033360455655</v>
      </c>
      <c r="J879" s="3" t="s">
        <v>21</v>
      </c>
      <c r="K879" s="3" t="s">
        <v>22</v>
      </c>
      <c r="L879" s="3">
        <v>1469509200</v>
      </c>
      <c r="M879" s="3">
        <v>1469595600</v>
      </c>
      <c r="N879" s="11">
        <f xml:space="preserve"> (((L879/60)/60)/24)+DATE(1970,1,1)</f>
        <v>42577.208333333328</v>
      </c>
      <c r="O879" s="10">
        <f xml:space="preserve"> (((M879/60)/60)/24)+DATE(1970,1,1)</f>
        <v>42578.208333333328</v>
      </c>
      <c r="P879" s="3" t="b">
        <v>0</v>
      </c>
      <c r="Q879" s="3" t="b">
        <v>0</v>
      </c>
      <c r="R879" s="3" t="s">
        <v>17</v>
      </c>
      <c r="S879" s="7" t="s">
        <v>18396</v>
      </c>
      <c r="T879" s="3" t="s">
        <v>18397</v>
      </c>
    </row>
    <row r="880" spans="1:20" s="3" customFormat="1" x14ac:dyDescent="0.3">
      <c r="A880" s="3">
        <v>878</v>
      </c>
      <c r="B880" s="3" t="s">
        <v>1788</v>
      </c>
      <c r="C880" s="3" t="s">
        <v>1789</v>
      </c>
      <c r="D880" s="3">
        <v>2700</v>
      </c>
      <c r="E880" s="3">
        <v>1012</v>
      </c>
      <c r="F880" s="14">
        <f>(E880/D880)*100</f>
        <v>37.481481481481481</v>
      </c>
      <c r="G880" s="3" t="s">
        <v>14</v>
      </c>
      <c r="H880" s="3">
        <v>12</v>
      </c>
      <c r="I880" s="5">
        <f t="shared" si="13"/>
        <v>84.333333333333329</v>
      </c>
      <c r="J880" s="3" t="s">
        <v>107</v>
      </c>
      <c r="K880" s="3" t="s">
        <v>108</v>
      </c>
      <c r="L880" s="3">
        <v>1579068000</v>
      </c>
      <c r="M880" s="3">
        <v>1581141600</v>
      </c>
      <c r="N880" s="11">
        <f xml:space="preserve"> (((L880/60)/60)/24)+DATE(1970,1,1)</f>
        <v>43845.25</v>
      </c>
      <c r="O880" s="10">
        <f xml:space="preserve"> (((M880/60)/60)/24)+DATE(1970,1,1)</f>
        <v>43869.25</v>
      </c>
      <c r="P880" s="3" t="b">
        <v>0</v>
      </c>
      <c r="Q880" s="3" t="b">
        <v>0</v>
      </c>
      <c r="R880" s="3" t="s">
        <v>148</v>
      </c>
      <c r="S880" s="7" t="s">
        <v>18398</v>
      </c>
      <c r="T880" s="3" t="s">
        <v>18420</v>
      </c>
    </row>
    <row r="881" spans="1:20" s="3" customFormat="1" x14ac:dyDescent="0.3">
      <c r="A881" s="3">
        <v>879</v>
      </c>
      <c r="B881" s="3" t="s">
        <v>1790</v>
      </c>
      <c r="C881" s="3" t="s">
        <v>1791</v>
      </c>
      <c r="D881" s="3">
        <v>1000</v>
      </c>
      <c r="E881" s="3">
        <v>5438</v>
      </c>
      <c r="F881" s="14">
        <f>(E881/D881)*100</f>
        <v>543.79999999999995</v>
      </c>
      <c r="G881" s="3" t="s">
        <v>20</v>
      </c>
      <c r="H881" s="3">
        <v>53</v>
      </c>
      <c r="I881" s="5">
        <f t="shared" si="13"/>
        <v>102.60377358490567</v>
      </c>
      <c r="J881" s="3" t="s">
        <v>21</v>
      </c>
      <c r="K881" s="3" t="s">
        <v>22</v>
      </c>
      <c r="L881" s="3">
        <v>1487743200</v>
      </c>
      <c r="M881" s="3">
        <v>1488520800</v>
      </c>
      <c r="N881" s="11">
        <f xml:space="preserve"> (((L881/60)/60)/24)+DATE(1970,1,1)</f>
        <v>42788.25</v>
      </c>
      <c r="O881" s="10">
        <f xml:space="preserve"> (((M881/60)/60)/24)+DATE(1970,1,1)</f>
        <v>42797.25</v>
      </c>
      <c r="P881" s="3" t="b">
        <v>0</v>
      </c>
      <c r="Q881" s="3" t="b">
        <v>0</v>
      </c>
      <c r="R881" s="3" t="s">
        <v>68</v>
      </c>
      <c r="S881" s="7" t="s">
        <v>18410</v>
      </c>
      <c r="T881" s="3" t="s">
        <v>18411</v>
      </c>
    </row>
    <row r="882" spans="1:20" s="3" customFormat="1" x14ac:dyDescent="0.3">
      <c r="A882" s="3">
        <v>880</v>
      </c>
      <c r="B882" s="3" t="s">
        <v>1792</v>
      </c>
      <c r="C882" s="3" t="s">
        <v>1793</v>
      </c>
      <c r="D882" s="3">
        <v>84500</v>
      </c>
      <c r="E882" s="3">
        <v>193101</v>
      </c>
      <c r="F882" s="14">
        <f>(E882/D882)*100</f>
        <v>228.52189349112427</v>
      </c>
      <c r="G882" s="3" t="s">
        <v>20</v>
      </c>
      <c r="H882" s="3">
        <v>2414</v>
      </c>
      <c r="I882" s="5">
        <f t="shared" si="13"/>
        <v>79.992129246064621</v>
      </c>
      <c r="J882" s="3" t="s">
        <v>21</v>
      </c>
      <c r="K882" s="3" t="s">
        <v>22</v>
      </c>
      <c r="L882" s="3">
        <v>1563685200</v>
      </c>
      <c r="M882" s="3">
        <v>1563858000</v>
      </c>
      <c r="N882" s="11">
        <f xml:space="preserve"> (((L882/60)/60)/24)+DATE(1970,1,1)</f>
        <v>43667.208333333328</v>
      </c>
      <c r="O882" s="10">
        <f xml:space="preserve"> (((M882/60)/60)/24)+DATE(1970,1,1)</f>
        <v>43669.208333333328</v>
      </c>
      <c r="P882" s="3" t="b">
        <v>0</v>
      </c>
      <c r="Q882" s="3" t="b">
        <v>0</v>
      </c>
      <c r="R882" s="3" t="s">
        <v>50</v>
      </c>
      <c r="S882" s="7" t="s">
        <v>18398</v>
      </c>
      <c r="T882" s="3" t="s">
        <v>18406</v>
      </c>
    </row>
    <row r="883" spans="1:20" s="3" customFormat="1" x14ac:dyDescent="0.3">
      <c r="A883" s="3">
        <v>881</v>
      </c>
      <c r="B883" s="3" t="s">
        <v>1794</v>
      </c>
      <c r="C883" s="3" t="s">
        <v>1795</v>
      </c>
      <c r="D883" s="3">
        <v>81300</v>
      </c>
      <c r="E883" s="3">
        <v>31665</v>
      </c>
      <c r="F883" s="14">
        <f>(E883/D883)*100</f>
        <v>38.948339483394832</v>
      </c>
      <c r="G883" s="3" t="s">
        <v>14</v>
      </c>
      <c r="H883" s="3">
        <v>452</v>
      </c>
      <c r="I883" s="5">
        <f t="shared" si="13"/>
        <v>70.055309734513273</v>
      </c>
      <c r="J883" s="3" t="s">
        <v>21</v>
      </c>
      <c r="K883" s="3" t="s">
        <v>22</v>
      </c>
      <c r="L883" s="3">
        <v>1436418000</v>
      </c>
      <c r="M883" s="3">
        <v>1438923600</v>
      </c>
      <c r="N883" s="11">
        <f xml:space="preserve"> (((L883/60)/60)/24)+DATE(1970,1,1)</f>
        <v>42194.208333333328</v>
      </c>
      <c r="O883" s="10">
        <f xml:space="preserve"> (((M883/60)/60)/24)+DATE(1970,1,1)</f>
        <v>42223.208333333328</v>
      </c>
      <c r="P883" s="3" t="b">
        <v>0</v>
      </c>
      <c r="Q883" s="3" t="b">
        <v>1</v>
      </c>
      <c r="R883" s="3" t="s">
        <v>33</v>
      </c>
      <c r="S883" s="7" t="s">
        <v>18402</v>
      </c>
      <c r="T883" s="3" t="s">
        <v>18403</v>
      </c>
    </row>
    <row r="884" spans="1:20" s="3" customFormat="1" x14ac:dyDescent="0.3">
      <c r="A884" s="3">
        <v>882</v>
      </c>
      <c r="B884" s="3" t="s">
        <v>1796</v>
      </c>
      <c r="C884" s="3" t="s">
        <v>1797</v>
      </c>
      <c r="D884" s="3">
        <v>800</v>
      </c>
      <c r="E884" s="3">
        <v>2960</v>
      </c>
      <c r="F884" s="14">
        <f>(E884/D884)*100</f>
        <v>370</v>
      </c>
      <c r="G884" s="3" t="s">
        <v>20</v>
      </c>
      <c r="H884" s="3">
        <v>80</v>
      </c>
      <c r="I884" s="5">
        <f t="shared" si="13"/>
        <v>37</v>
      </c>
      <c r="J884" s="3" t="s">
        <v>21</v>
      </c>
      <c r="K884" s="3" t="s">
        <v>22</v>
      </c>
      <c r="L884" s="3">
        <v>1421820000</v>
      </c>
      <c r="M884" s="3">
        <v>1422165600</v>
      </c>
      <c r="N884" s="11">
        <f xml:space="preserve"> (((L884/60)/60)/24)+DATE(1970,1,1)</f>
        <v>42025.25</v>
      </c>
      <c r="O884" s="10">
        <f xml:space="preserve"> (((M884/60)/60)/24)+DATE(1970,1,1)</f>
        <v>42029.25</v>
      </c>
      <c r="P884" s="3" t="b">
        <v>0</v>
      </c>
      <c r="Q884" s="3" t="b">
        <v>0</v>
      </c>
      <c r="R884" s="3" t="s">
        <v>33</v>
      </c>
      <c r="S884" s="7" t="s">
        <v>18402</v>
      </c>
      <c r="T884" s="3" t="s">
        <v>18403</v>
      </c>
    </row>
    <row r="885" spans="1:20" s="3" customFormat="1" x14ac:dyDescent="0.3">
      <c r="A885" s="3">
        <v>883</v>
      </c>
      <c r="B885" s="3" t="s">
        <v>1798</v>
      </c>
      <c r="C885" s="3" t="s">
        <v>1799</v>
      </c>
      <c r="D885" s="3">
        <v>3400</v>
      </c>
      <c r="E885" s="3">
        <v>8089</v>
      </c>
      <c r="F885" s="14">
        <f>(E885/D885)*100</f>
        <v>237.91176470588232</v>
      </c>
      <c r="G885" s="3" t="s">
        <v>20</v>
      </c>
      <c r="H885" s="3">
        <v>193</v>
      </c>
      <c r="I885" s="5">
        <f t="shared" si="13"/>
        <v>41.911917098445599</v>
      </c>
      <c r="J885" s="3" t="s">
        <v>21</v>
      </c>
      <c r="K885" s="3" t="s">
        <v>22</v>
      </c>
      <c r="L885" s="3">
        <v>1274763600</v>
      </c>
      <c r="M885" s="3">
        <v>1277874000</v>
      </c>
      <c r="N885" s="11">
        <f xml:space="preserve"> (((L885/60)/60)/24)+DATE(1970,1,1)</f>
        <v>40323.208333333336</v>
      </c>
      <c r="O885" s="10">
        <f xml:space="preserve"> (((M885/60)/60)/24)+DATE(1970,1,1)</f>
        <v>40359.208333333336</v>
      </c>
      <c r="P885" s="3" t="b">
        <v>0</v>
      </c>
      <c r="Q885" s="3" t="b">
        <v>0</v>
      </c>
      <c r="R885" s="3" t="s">
        <v>100</v>
      </c>
      <c r="S885" s="7" t="s">
        <v>18404</v>
      </c>
      <c r="T885" s="3" t="s">
        <v>18415</v>
      </c>
    </row>
    <row r="886" spans="1:20" s="3" customFormat="1" x14ac:dyDescent="0.3">
      <c r="A886" s="3">
        <v>884</v>
      </c>
      <c r="B886" s="3" t="s">
        <v>1800</v>
      </c>
      <c r="C886" s="3" t="s">
        <v>1801</v>
      </c>
      <c r="D886" s="3">
        <v>170800</v>
      </c>
      <c r="E886" s="3">
        <v>109374</v>
      </c>
      <c r="F886" s="14">
        <f>(E886/D886)*100</f>
        <v>64.036299765807954</v>
      </c>
      <c r="G886" s="3" t="s">
        <v>14</v>
      </c>
      <c r="H886" s="3">
        <v>1886</v>
      </c>
      <c r="I886" s="5">
        <f t="shared" si="13"/>
        <v>57.992576882290564</v>
      </c>
      <c r="J886" s="3" t="s">
        <v>21</v>
      </c>
      <c r="K886" s="3" t="s">
        <v>22</v>
      </c>
      <c r="L886" s="3">
        <v>1399179600</v>
      </c>
      <c r="M886" s="3">
        <v>1399352400</v>
      </c>
      <c r="N886" s="11">
        <f xml:space="preserve"> (((L886/60)/60)/24)+DATE(1970,1,1)</f>
        <v>41763.208333333336</v>
      </c>
      <c r="O886" s="10">
        <f xml:space="preserve"> (((M886/60)/60)/24)+DATE(1970,1,1)</f>
        <v>41765.208333333336</v>
      </c>
      <c r="P886" s="3" t="b">
        <v>0</v>
      </c>
      <c r="Q886" s="3" t="b">
        <v>1</v>
      </c>
      <c r="R886" s="3" t="s">
        <v>33</v>
      </c>
      <c r="S886" s="7" t="s">
        <v>18402</v>
      </c>
      <c r="T886" s="3" t="s">
        <v>18403</v>
      </c>
    </row>
    <row r="887" spans="1:20" s="3" customFormat="1" x14ac:dyDescent="0.3">
      <c r="A887" s="3">
        <v>885</v>
      </c>
      <c r="B887" s="3" t="s">
        <v>1802</v>
      </c>
      <c r="C887" s="3" t="s">
        <v>1803</v>
      </c>
      <c r="D887" s="3">
        <v>1800</v>
      </c>
      <c r="E887" s="3">
        <v>2129</v>
      </c>
      <c r="F887" s="14">
        <f>(E887/D887)*100</f>
        <v>118.27777777777777</v>
      </c>
      <c r="G887" s="3" t="s">
        <v>20</v>
      </c>
      <c r="H887" s="3">
        <v>52</v>
      </c>
      <c r="I887" s="5">
        <f t="shared" si="13"/>
        <v>40.942307692307693</v>
      </c>
      <c r="J887" s="3" t="s">
        <v>21</v>
      </c>
      <c r="K887" s="3" t="s">
        <v>22</v>
      </c>
      <c r="L887" s="3">
        <v>1275800400</v>
      </c>
      <c r="M887" s="3">
        <v>1279083600</v>
      </c>
      <c r="N887" s="11">
        <f xml:space="preserve"> (((L887/60)/60)/24)+DATE(1970,1,1)</f>
        <v>40335.208333333336</v>
      </c>
      <c r="O887" s="10">
        <f xml:space="preserve"> (((M887/60)/60)/24)+DATE(1970,1,1)</f>
        <v>40373.208333333336</v>
      </c>
      <c r="P887" s="3" t="b">
        <v>0</v>
      </c>
      <c r="Q887" s="3" t="b">
        <v>0</v>
      </c>
      <c r="R887" s="3" t="s">
        <v>33</v>
      </c>
      <c r="S887" s="7" t="s">
        <v>18402</v>
      </c>
      <c r="T887" s="3" t="s">
        <v>18403</v>
      </c>
    </row>
    <row r="888" spans="1:20" s="3" customFormat="1" x14ac:dyDescent="0.3">
      <c r="A888" s="3">
        <v>886</v>
      </c>
      <c r="B888" s="3" t="s">
        <v>1804</v>
      </c>
      <c r="C888" s="3" t="s">
        <v>1805</v>
      </c>
      <c r="D888" s="3">
        <v>150600</v>
      </c>
      <c r="E888" s="3">
        <v>127745</v>
      </c>
      <c r="F888" s="14">
        <f>(E888/D888)*100</f>
        <v>84.824037184594957</v>
      </c>
      <c r="G888" s="3" t="s">
        <v>14</v>
      </c>
      <c r="H888" s="3">
        <v>1825</v>
      </c>
      <c r="I888" s="5">
        <f t="shared" si="13"/>
        <v>69.9972602739726</v>
      </c>
      <c r="J888" s="3" t="s">
        <v>21</v>
      </c>
      <c r="K888" s="3" t="s">
        <v>22</v>
      </c>
      <c r="L888" s="3">
        <v>1282798800</v>
      </c>
      <c r="M888" s="3">
        <v>1284354000</v>
      </c>
      <c r="N888" s="11">
        <f xml:space="preserve"> (((L888/60)/60)/24)+DATE(1970,1,1)</f>
        <v>40416.208333333336</v>
      </c>
      <c r="O888" s="10">
        <f xml:space="preserve"> (((M888/60)/60)/24)+DATE(1970,1,1)</f>
        <v>40434.208333333336</v>
      </c>
      <c r="P888" s="3" t="b">
        <v>0</v>
      </c>
      <c r="Q888" s="3" t="b">
        <v>0</v>
      </c>
      <c r="R888" s="3" t="s">
        <v>60</v>
      </c>
      <c r="S888" s="7" t="s">
        <v>18398</v>
      </c>
      <c r="T888" s="3" t="s">
        <v>18408</v>
      </c>
    </row>
    <row r="889" spans="1:20" s="3" customFormat="1" x14ac:dyDescent="0.3">
      <c r="A889" s="3">
        <v>887</v>
      </c>
      <c r="B889" s="3" t="s">
        <v>1806</v>
      </c>
      <c r="C889" s="3" t="s">
        <v>1807</v>
      </c>
      <c r="D889" s="3">
        <v>7800</v>
      </c>
      <c r="E889" s="3">
        <v>2289</v>
      </c>
      <c r="F889" s="14">
        <f>(E889/D889)*100</f>
        <v>29.346153846153843</v>
      </c>
      <c r="G889" s="3" t="s">
        <v>14</v>
      </c>
      <c r="H889" s="3">
        <v>31</v>
      </c>
      <c r="I889" s="5">
        <f t="shared" si="13"/>
        <v>73.838709677419359</v>
      </c>
      <c r="J889" s="3" t="s">
        <v>21</v>
      </c>
      <c r="K889" s="3" t="s">
        <v>22</v>
      </c>
      <c r="L889" s="3">
        <v>1437109200</v>
      </c>
      <c r="M889" s="3">
        <v>1441170000</v>
      </c>
      <c r="N889" s="11">
        <f xml:space="preserve"> (((L889/60)/60)/24)+DATE(1970,1,1)</f>
        <v>42202.208333333328</v>
      </c>
      <c r="O889" s="10">
        <f xml:space="preserve"> (((M889/60)/60)/24)+DATE(1970,1,1)</f>
        <v>42249.208333333328</v>
      </c>
      <c r="P889" s="3" t="b">
        <v>0</v>
      </c>
      <c r="Q889" s="3" t="b">
        <v>1</v>
      </c>
      <c r="R889" s="3" t="s">
        <v>33</v>
      </c>
      <c r="S889" s="7" t="s">
        <v>18402</v>
      </c>
      <c r="T889" s="3" t="s">
        <v>18403</v>
      </c>
    </row>
    <row r="890" spans="1:20" s="3" customFormat="1" x14ac:dyDescent="0.3">
      <c r="A890" s="3">
        <v>888</v>
      </c>
      <c r="B890" s="3" t="s">
        <v>1808</v>
      </c>
      <c r="C890" s="3" t="s">
        <v>1809</v>
      </c>
      <c r="D890" s="3">
        <v>5800</v>
      </c>
      <c r="E890" s="3">
        <v>12174</v>
      </c>
      <c r="F890" s="14">
        <f>(E890/D890)*100</f>
        <v>209.89655172413794</v>
      </c>
      <c r="G890" s="3" t="s">
        <v>20</v>
      </c>
      <c r="H890" s="3">
        <v>290</v>
      </c>
      <c r="I890" s="5">
        <f t="shared" si="13"/>
        <v>41.979310344827589</v>
      </c>
      <c r="J890" s="3" t="s">
        <v>21</v>
      </c>
      <c r="K890" s="3" t="s">
        <v>22</v>
      </c>
      <c r="L890" s="3">
        <v>1491886800</v>
      </c>
      <c r="M890" s="3">
        <v>1493528400</v>
      </c>
      <c r="N890" s="11">
        <f xml:space="preserve"> (((L890/60)/60)/24)+DATE(1970,1,1)</f>
        <v>42836.208333333328</v>
      </c>
      <c r="O890" s="10">
        <f xml:space="preserve"> (((M890/60)/60)/24)+DATE(1970,1,1)</f>
        <v>42855.208333333328</v>
      </c>
      <c r="P890" s="3" t="b">
        <v>0</v>
      </c>
      <c r="Q890" s="3" t="b">
        <v>0</v>
      </c>
      <c r="R890" s="3" t="s">
        <v>33</v>
      </c>
      <c r="S890" s="7" t="s">
        <v>18402</v>
      </c>
      <c r="T890" s="3" t="s">
        <v>18403</v>
      </c>
    </row>
    <row r="891" spans="1:20" s="3" customFormat="1" x14ac:dyDescent="0.3">
      <c r="A891" s="3">
        <v>889</v>
      </c>
      <c r="B891" s="3" t="s">
        <v>1810</v>
      </c>
      <c r="C891" s="3" t="s">
        <v>1811</v>
      </c>
      <c r="D891" s="3">
        <v>5600</v>
      </c>
      <c r="E891" s="3">
        <v>9508</v>
      </c>
      <c r="F891" s="14">
        <f>(E891/D891)*100</f>
        <v>169.78571428571431</v>
      </c>
      <c r="G891" s="3" t="s">
        <v>20</v>
      </c>
      <c r="H891" s="3">
        <v>122</v>
      </c>
      <c r="I891" s="5">
        <f t="shared" si="13"/>
        <v>77.93442622950819</v>
      </c>
      <c r="J891" s="3" t="s">
        <v>21</v>
      </c>
      <c r="K891" s="3" t="s">
        <v>22</v>
      </c>
      <c r="L891" s="3">
        <v>1394600400</v>
      </c>
      <c r="M891" s="3">
        <v>1395205200</v>
      </c>
      <c r="N891" s="11">
        <f xml:space="preserve"> (((L891/60)/60)/24)+DATE(1970,1,1)</f>
        <v>41710.208333333336</v>
      </c>
      <c r="O891" s="10">
        <f xml:space="preserve"> (((M891/60)/60)/24)+DATE(1970,1,1)</f>
        <v>41717.208333333336</v>
      </c>
      <c r="P891" s="3" t="b">
        <v>0</v>
      </c>
      <c r="Q891" s="3" t="b">
        <v>1</v>
      </c>
      <c r="R891" s="3" t="s">
        <v>50</v>
      </c>
      <c r="S891" s="7" t="s">
        <v>18398</v>
      </c>
      <c r="T891" s="3" t="s">
        <v>18406</v>
      </c>
    </row>
    <row r="892" spans="1:20" s="3" customFormat="1" x14ac:dyDescent="0.3">
      <c r="A892" s="3">
        <v>890</v>
      </c>
      <c r="B892" s="3" t="s">
        <v>1812</v>
      </c>
      <c r="C892" s="3" t="s">
        <v>1813</v>
      </c>
      <c r="D892" s="3">
        <v>134400</v>
      </c>
      <c r="E892" s="3">
        <v>155849</v>
      </c>
      <c r="F892" s="14">
        <f>(E892/D892)*100</f>
        <v>115.95907738095239</v>
      </c>
      <c r="G892" s="3" t="s">
        <v>20</v>
      </c>
      <c r="H892" s="3">
        <v>1470</v>
      </c>
      <c r="I892" s="5">
        <f t="shared" si="13"/>
        <v>106.01972789115646</v>
      </c>
      <c r="J892" s="3" t="s">
        <v>21</v>
      </c>
      <c r="K892" s="3" t="s">
        <v>22</v>
      </c>
      <c r="L892" s="3">
        <v>1561352400</v>
      </c>
      <c r="M892" s="3">
        <v>1561438800</v>
      </c>
      <c r="N892" s="11">
        <f xml:space="preserve"> (((L892/60)/60)/24)+DATE(1970,1,1)</f>
        <v>43640.208333333328</v>
      </c>
      <c r="O892" s="10">
        <f xml:space="preserve"> (((M892/60)/60)/24)+DATE(1970,1,1)</f>
        <v>43641.208333333328</v>
      </c>
      <c r="P892" s="3" t="b">
        <v>0</v>
      </c>
      <c r="Q892" s="3" t="b">
        <v>0</v>
      </c>
      <c r="R892" s="3" t="s">
        <v>60</v>
      </c>
      <c r="S892" s="7" t="s">
        <v>18398</v>
      </c>
      <c r="T892" s="3" t="s">
        <v>18408</v>
      </c>
    </row>
    <row r="893" spans="1:20" s="3" customFormat="1" x14ac:dyDescent="0.3">
      <c r="A893" s="3">
        <v>891</v>
      </c>
      <c r="B893" s="3" t="s">
        <v>1814</v>
      </c>
      <c r="C893" s="3" t="s">
        <v>1815</v>
      </c>
      <c r="D893" s="3">
        <v>3000</v>
      </c>
      <c r="E893" s="3">
        <v>7758</v>
      </c>
      <c r="F893" s="14">
        <f>(E893/D893)*100</f>
        <v>258.59999999999997</v>
      </c>
      <c r="G893" s="3" t="s">
        <v>20</v>
      </c>
      <c r="H893" s="3">
        <v>165</v>
      </c>
      <c r="I893" s="5">
        <f t="shared" si="13"/>
        <v>47.018181818181816</v>
      </c>
      <c r="J893" s="3" t="s">
        <v>15</v>
      </c>
      <c r="K893" s="3" t="s">
        <v>16</v>
      </c>
      <c r="L893" s="3">
        <v>1322892000</v>
      </c>
      <c r="M893" s="3">
        <v>1326693600</v>
      </c>
      <c r="N893" s="11">
        <f xml:space="preserve"> (((L893/60)/60)/24)+DATE(1970,1,1)</f>
        <v>40880.25</v>
      </c>
      <c r="O893" s="10">
        <f xml:space="preserve"> (((M893/60)/60)/24)+DATE(1970,1,1)</f>
        <v>40924.25</v>
      </c>
      <c r="P893" s="3" t="b">
        <v>0</v>
      </c>
      <c r="Q893" s="3" t="b">
        <v>0</v>
      </c>
      <c r="R893" s="3" t="s">
        <v>42</v>
      </c>
      <c r="S893" s="7" t="s">
        <v>18404</v>
      </c>
      <c r="T893" s="3" t="s">
        <v>18405</v>
      </c>
    </row>
    <row r="894" spans="1:20" s="3" customFormat="1" x14ac:dyDescent="0.3">
      <c r="A894" s="3">
        <v>892</v>
      </c>
      <c r="B894" s="3" t="s">
        <v>1816</v>
      </c>
      <c r="C894" s="3" t="s">
        <v>1817</v>
      </c>
      <c r="D894" s="3">
        <v>6000</v>
      </c>
      <c r="E894" s="3">
        <v>13835</v>
      </c>
      <c r="F894" s="14">
        <f>(E894/D894)*100</f>
        <v>230.58333333333331</v>
      </c>
      <c r="G894" s="3" t="s">
        <v>20</v>
      </c>
      <c r="H894" s="3">
        <v>182</v>
      </c>
      <c r="I894" s="5">
        <f t="shared" si="13"/>
        <v>76.016483516483518</v>
      </c>
      <c r="J894" s="3" t="s">
        <v>21</v>
      </c>
      <c r="K894" s="3" t="s">
        <v>22</v>
      </c>
      <c r="L894" s="3">
        <v>1274418000</v>
      </c>
      <c r="M894" s="3">
        <v>1277960400</v>
      </c>
      <c r="N894" s="11">
        <f xml:space="preserve"> (((L894/60)/60)/24)+DATE(1970,1,1)</f>
        <v>40319.208333333336</v>
      </c>
      <c r="O894" s="10">
        <f xml:space="preserve"> (((M894/60)/60)/24)+DATE(1970,1,1)</f>
        <v>40360.208333333336</v>
      </c>
      <c r="P894" s="3" t="b">
        <v>0</v>
      </c>
      <c r="Q894" s="3" t="b">
        <v>0</v>
      </c>
      <c r="R894" s="3" t="s">
        <v>206</v>
      </c>
      <c r="S894" s="7" t="s">
        <v>18410</v>
      </c>
      <c r="T894" s="3" t="s">
        <v>18422</v>
      </c>
    </row>
    <row r="895" spans="1:20" s="3" customFormat="1" x14ac:dyDescent="0.3">
      <c r="A895" s="3">
        <v>893</v>
      </c>
      <c r="B895" s="3" t="s">
        <v>1818</v>
      </c>
      <c r="C895" s="3" t="s">
        <v>1819</v>
      </c>
      <c r="D895" s="3">
        <v>8400</v>
      </c>
      <c r="E895" s="3">
        <v>10770</v>
      </c>
      <c r="F895" s="14">
        <f>(E895/D895)*100</f>
        <v>128.21428571428572</v>
      </c>
      <c r="G895" s="3" t="s">
        <v>20</v>
      </c>
      <c r="H895" s="3">
        <v>199</v>
      </c>
      <c r="I895" s="5">
        <f t="shared" si="13"/>
        <v>54.120603015075375</v>
      </c>
      <c r="J895" s="3" t="s">
        <v>107</v>
      </c>
      <c r="K895" s="3" t="s">
        <v>108</v>
      </c>
      <c r="L895" s="3">
        <v>1434344400</v>
      </c>
      <c r="M895" s="3">
        <v>1434690000</v>
      </c>
      <c r="N895" s="11">
        <f xml:space="preserve"> (((L895/60)/60)/24)+DATE(1970,1,1)</f>
        <v>42170.208333333328</v>
      </c>
      <c r="O895" s="10">
        <f xml:space="preserve"> (((M895/60)/60)/24)+DATE(1970,1,1)</f>
        <v>42174.208333333328</v>
      </c>
      <c r="P895" s="3" t="b">
        <v>0</v>
      </c>
      <c r="Q895" s="3" t="b">
        <v>1</v>
      </c>
      <c r="R895" s="3" t="s">
        <v>42</v>
      </c>
      <c r="S895" s="7" t="s">
        <v>18404</v>
      </c>
      <c r="T895" s="3" t="s">
        <v>18405</v>
      </c>
    </row>
    <row r="896" spans="1:20" s="3" customFormat="1" x14ac:dyDescent="0.3">
      <c r="A896" s="3">
        <v>894</v>
      </c>
      <c r="B896" s="3" t="s">
        <v>1820</v>
      </c>
      <c r="C896" s="3" t="s">
        <v>1821</v>
      </c>
      <c r="D896" s="3">
        <v>1700</v>
      </c>
      <c r="E896" s="3">
        <v>3208</v>
      </c>
      <c r="F896" s="14">
        <f>(E896/D896)*100</f>
        <v>188.70588235294116</v>
      </c>
      <c r="G896" s="3" t="s">
        <v>20</v>
      </c>
      <c r="H896" s="3">
        <v>56</v>
      </c>
      <c r="I896" s="5">
        <f t="shared" si="13"/>
        <v>57.285714285714285</v>
      </c>
      <c r="J896" s="3" t="s">
        <v>40</v>
      </c>
      <c r="K896" s="3" t="s">
        <v>41</v>
      </c>
      <c r="L896" s="3">
        <v>1373518800</v>
      </c>
      <c r="M896" s="3">
        <v>1376110800</v>
      </c>
      <c r="N896" s="11">
        <f xml:space="preserve"> (((L896/60)/60)/24)+DATE(1970,1,1)</f>
        <v>41466.208333333336</v>
      </c>
      <c r="O896" s="10">
        <f xml:space="preserve"> (((M896/60)/60)/24)+DATE(1970,1,1)</f>
        <v>41496.208333333336</v>
      </c>
      <c r="P896" s="3" t="b">
        <v>0</v>
      </c>
      <c r="Q896" s="3" t="b">
        <v>1</v>
      </c>
      <c r="R896" s="3" t="s">
        <v>269</v>
      </c>
      <c r="S896" s="7" t="s">
        <v>18404</v>
      </c>
      <c r="T896" s="3" t="s">
        <v>18423</v>
      </c>
    </row>
    <row r="897" spans="1:20" s="3" customFormat="1" x14ac:dyDescent="0.3">
      <c r="A897" s="3">
        <v>895</v>
      </c>
      <c r="B897" s="3" t="s">
        <v>1822</v>
      </c>
      <c r="C897" s="3" t="s">
        <v>1823</v>
      </c>
      <c r="D897" s="3">
        <v>159800</v>
      </c>
      <c r="E897" s="3">
        <v>11108</v>
      </c>
      <c r="F897" s="14">
        <f>(E897/D897)*100</f>
        <v>6.9511889862327907</v>
      </c>
      <c r="G897" s="3" t="s">
        <v>14</v>
      </c>
      <c r="H897" s="3">
        <v>107</v>
      </c>
      <c r="I897" s="5">
        <f t="shared" si="13"/>
        <v>103.81308411214954</v>
      </c>
      <c r="J897" s="3" t="s">
        <v>21</v>
      </c>
      <c r="K897" s="3" t="s">
        <v>22</v>
      </c>
      <c r="L897" s="3">
        <v>1517637600</v>
      </c>
      <c r="M897" s="3">
        <v>1518415200</v>
      </c>
      <c r="N897" s="11">
        <f xml:space="preserve"> (((L897/60)/60)/24)+DATE(1970,1,1)</f>
        <v>43134.25</v>
      </c>
      <c r="O897" s="10">
        <f xml:space="preserve"> (((M897/60)/60)/24)+DATE(1970,1,1)</f>
        <v>43143.25</v>
      </c>
      <c r="P897" s="3" t="b">
        <v>0</v>
      </c>
      <c r="Q897" s="3" t="b">
        <v>0</v>
      </c>
      <c r="R897" s="3" t="s">
        <v>33</v>
      </c>
      <c r="S897" s="7" t="s">
        <v>18402</v>
      </c>
      <c r="T897" s="3" t="s">
        <v>18403</v>
      </c>
    </row>
    <row r="898" spans="1:20" s="3" customFormat="1" x14ac:dyDescent="0.3">
      <c r="A898" s="3">
        <v>896</v>
      </c>
      <c r="B898" s="3" t="s">
        <v>1824</v>
      </c>
      <c r="C898" s="3" t="s">
        <v>1825</v>
      </c>
      <c r="D898" s="3">
        <v>19800</v>
      </c>
      <c r="E898" s="3">
        <v>153338</v>
      </c>
      <c r="F898" s="14">
        <f>(E898/D898)*100</f>
        <v>774.43434343434342</v>
      </c>
      <c r="G898" s="3" t="s">
        <v>20</v>
      </c>
      <c r="H898" s="3">
        <v>1460</v>
      </c>
      <c r="I898" s="5">
        <f t="shared" si="13"/>
        <v>105.02602739726028</v>
      </c>
      <c r="J898" s="3" t="s">
        <v>26</v>
      </c>
      <c r="K898" s="3" t="s">
        <v>27</v>
      </c>
      <c r="L898" s="3">
        <v>1310619600</v>
      </c>
      <c r="M898" s="3">
        <v>1310878800</v>
      </c>
      <c r="N898" s="11">
        <f xml:space="preserve"> (((L898/60)/60)/24)+DATE(1970,1,1)</f>
        <v>40738.208333333336</v>
      </c>
      <c r="O898" s="10">
        <f xml:space="preserve"> (((M898/60)/60)/24)+DATE(1970,1,1)</f>
        <v>40741.208333333336</v>
      </c>
      <c r="P898" s="3" t="b">
        <v>0</v>
      </c>
      <c r="Q898" s="3" t="b">
        <v>1</v>
      </c>
      <c r="R898" s="3" t="s">
        <v>17</v>
      </c>
      <c r="S898" s="7" t="s">
        <v>18396</v>
      </c>
      <c r="T898" s="3" t="s">
        <v>18397</v>
      </c>
    </row>
    <row r="899" spans="1:20" s="3" customFormat="1" x14ac:dyDescent="0.3">
      <c r="A899" s="3">
        <v>897</v>
      </c>
      <c r="B899" s="3" t="s">
        <v>1826</v>
      </c>
      <c r="C899" s="3" t="s">
        <v>1827</v>
      </c>
      <c r="D899" s="3">
        <v>8800</v>
      </c>
      <c r="E899" s="3">
        <v>2437</v>
      </c>
      <c r="F899" s="14">
        <f>(E899/D899)*100</f>
        <v>27.693181818181817</v>
      </c>
      <c r="G899" s="3" t="s">
        <v>14</v>
      </c>
      <c r="H899" s="3">
        <v>27</v>
      </c>
      <c r="I899" s="5">
        <f t="shared" ref="I899:I962" si="14">IFERROR(E899/H899,0)</f>
        <v>90.259259259259252</v>
      </c>
      <c r="J899" s="3" t="s">
        <v>21</v>
      </c>
      <c r="K899" s="3" t="s">
        <v>22</v>
      </c>
      <c r="L899" s="3">
        <v>1556427600</v>
      </c>
      <c r="M899" s="3">
        <v>1556600400</v>
      </c>
      <c r="N899" s="11">
        <f xml:space="preserve"> (((L899/60)/60)/24)+DATE(1970,1,1)</f>
        <v>43583.208333333328</v>
      </c>
      <c r="O899" s="10">
        <f xml:space="preserve"> (((M899/60)/60)/24)+DATE(1970,1,1)</f>
        <v>43585.208333333328</v>
      </c>
      <c r="P899" s="3" t="b">
        <v>0</v>
      </c>
      <c r="Q899" s="3" t="b">
        <v>0</v>
      </c>
      <c r="R899" s="3" t="s">
        <v>33</v>
      </c>
      <c r="S899" s="7" t="s">
        <v>18402</v>
      </c>
      <c r="T899" s="3" t="s">
        <v>18403</v>
      </c>
    </row>
    <row r="900" spans="1:20" s="3" customFormat="1" x14ac:dyDescent="0.3">
      <c r="A900" s="3">
        <v>898</v>
      </c>
      <c r="B900" s="3" t="s">
        <v>1828</v>
      </c>
      <c r="C900" s="3" t="s">
        <v>1829</v>
      </c>
      <c r="D900" s="3">
        <v>179100</v>
      </c>
      <c r="E900" s="3">
        <v>93991</v>
      </c>
      <c r="F900" s="14">
        <f>(E900/D900)*100</f>
        <v>52.479620323841424</v>
      </c>
      <c r="G900" s="3" t="s">
        <v>14</v>
      </c>
      <c r="H900" s="3">
        <v>1221</v>
      </c>
      <c r="I900" s="5">
        <f t="shared" si="14"/>
        <v>76.978705978705975</v>
      </c>
      <c r="J900" s="3" t="s">
        <v>21</v>
      </c>
      <c r="K900" s="3" t="s">
        <v>22</v>
      </c>
      <c r="L900" s="3">
        <v>1576476000</v>
      </c>
      <c r="M900" s="3">
        <v>1576994400</v>
      </c>
      <c r="N900" s="11">
        <f xml:space="preserve"> (((L900/60)/60)/24)+DATE(1970,1,1)</f>
        <v>43815.25</v>
      </c>
      <c r="O900" s="10">
        <f xml:space="preserve"> (((M900/60)/60)/24)+DATE(1970,1,1)</f>
        <v>43821.25</v>
      </c>
      <c r="P900" s="3" t="b">
        <v>0</v>
      </c>
      <c r="Q900" s="3" t="b">
        <v>0</v>
      </c>
      <c r="R900" s="3" t="s">
        <v>42</v>
      </c>
      <c r="S900" s="7" t="s">
        <v>18404</v>
      </c>
      <c r="T900" s="3" t="s">
        <v>18405</v>
      </c>
    </row>
    <row r="901" spans="1:20" s="3" customFormat="1" x14ac:dyDescent="0.3">
      <c r="A901" s="3">
        <v>899</v>
      </c>
      <c r="B901" s="3" t="s">
        <v>1830</v>
      </c>
      <c r="C901" s="3" t="s">
        <v>1831</v>
      </c>
      <c r="D901" s="3">
        <v>3100</v>
      </c>
      <c r="E901" s="3">
        <v>12620</v>
      </c>
      <c r="F901" s="14">
        <f>(E901/D901)*100</f>
        <v>407.09677419354841</v>
      </c>
      <c r="G901" s="3" t="s">
        <v>20</v>
      </c>
      <c r="H901" s="3">
        <v>123</v>
      </c>
      <c r="I901" s="5">
        <f t="shared" si="14"/>
        <v>102.60162601626017</v>
      </c>
      <c r="J901" s="3" t="s">
        <v>98</v>
      </c>
      <c r="K901" s="3" t="s">
        <v>99</v>
      </c>
      <c r="L901" s="3">
        <v>1381122000</v>
      </c>
      <c r="M901" s="3">
        <v>1382677200</v>
      </c>
      <c r="N901" s="11">
        <f xml:space="preserve"> (((L901/60)/60)/24)+DATE(1970,1,1)</f>
        <v>41554.208333333336</v>
      </c>
      <c r="O901" s="10">
        <f xml:space="preserve"> (((M901/60)/60)/24)+DATE(1970,1,1)</f>
        <v>41572.208333333336</v>
      </c>
      <c r="P901" s="3" t="b">
        <v>0</v>
      </c>
      <c r="Q901" s="3" t="b">
        <v>0</v>
      </c>
      <c r="R901" s="3" t="s">
        <v>159</v>
      </c>
      <c r="S901" s="7" t="s">
        <v>18398</v>
      </c>
      <c r="T901" s="3" t="s">
        <v>18421</v>
      </c>
    </row>
    <row r="902" spans="1:20" s="3" customFormat="1" x14ac:dyDescent="0.3">
      <c r="A902" s="3">
        <v>900</v>
      </c>
      <c r="B902" s="3" t="s">
        <v>1832</v>
      </c>
      <c r="C902" s="3" t="s">
        <v>1833</v>
      </c>
      <c r="D902" s="3">
        <v>100</v>
      </c>
      <c r="E902" s="3">
        <v>2</v>
      </c>
      <c r="F902" s="14">
        <f>(E902/D902)*100</f>
        <v>2</v>
      </c>
      <c r="G902" s="3" t="s">
        <v>14</v>
      </c>
      <c r="H902" s="3">
        <v>1</v>
      </c>
      <c r="I902" s="5">
        <f t="shared" si="14"/>
        <v>2</v>
      </c>
      <c r="J902" s="3" t="s">
        <v>21</v>
      </c>
      <c r="K902" s="3" t="s">
        <v>22</v>
      </c>
      <c r="L902" s="3">
        <v>1411102800</v>
      </c>
      <c r="M902" s="3">
        <v>1411189200</v>
      </c>
      <c r="N902" s="11">
        <f xml:space="preserve"> (((L902/60)/60)/24)+DATE(1970,1,1)</f>
        <v>41901.208333333336</v>
      </c>
      <c r="O902" s="10">
        <f xml:space="preserve"> (((M902/60)/60)/24)+DATE(1970,1,1)</f>
        <v>41902.208333333336</v>
      </c>
      <c r="P902" s="3" t="b">
        <v>0</v>
      </c>
      <c r="Q902" s="3" t="b">
        <v>1</v>
      </c>
      <c r="R902" s="3" t="s">
        <v>28</v>
      </c>
      <c r="S902" s="7" t="s">
        <v>18400</v>
      </c>
      <c r="T902" s="3" t="s">
        <v>18401</v>
      </c>
    </row>
    <row r="903" spans="1:20" s="3" customFormat="1" x14ac:dyDescent="0.3">
      <c r="A903" s="3">
        <v>901</v>
      </c>
      <c r="B903" s="3" t="s">
        <v>1834</v>
      </c>
      <c r="C903" s="3" t="s">
        <v>1835</v>
      </c>
      <c r="D903" s="3">
        <v>5600</v>
      </c>
      <c r="E903" s="3">
        <v>8746</v>
      </c>
      <c r="F903" s="14">
        <f>(E903/D903)*100</f>
        <v>156.17857142857144</v>
      </c>
      <c r="G903" s="3" t="s">
        <v>20</v>
      </c>
      <c r="H903" s="3">
        <v>159</v>
      </c>
      <c r="I903" s="5">
        <f t="shared" si="14"/>
        <v>55.0062893081761</v>
      </c>
      <c r="J903" s="3" t="s">
        <v>21</v>
      </c>
      <c r="K903" s="3" t="s">
        <v>22</v>
      </c>
      <c r="L903" s="3">
        <v>1531803600</v>
      </c>
      <c r="M903" s="3">
        <v>1534654800</v>
      </c>
      <c r="N903" s="11">
        <f xml:space="preserve"> (((L903/60)/60)/24)+DATE(1970,1,1)</f>
        <v>43298.208333333328</v>
      </c>
      <c r="O903" s="10">
        <f xml:space="preserve"> (((M903/60)/60)/24)+DATE(1970,1,1)</f>
        <v>43331.208333333328</v>
      </c>
      <c r="P903" s="3" t="b">
        <v>0</v>
      </c>
      <c r="Q903" s="3" t="b">
        <v>1</v>
      </c>
      <c r="R903" s="3" t="s">
        <v>23</v>
      </c>
      <c r="S903" s="7" t="s">
        <v>18398</v>
      </c>
      <c r="T903" s="3" t="s">
        <v>18399</v>
      </c>
    </row>
    <row r="904" spans="1:20" s="3" customFormat="1" x14ac:dyDescent="0.3">
      <c r="A904" s="3">
        <v>902</v>
      </c>
      <c r="B904" s="3" t="s">
        <v>1836</v>
      </c>
      <c r="C904" s="3" t="s">
        <v>1837</v>
      </c>
      <c r="D904" s="3">
        <v>1400</v>
      </c>
      <c r="E904" s="3">
        <v>3534</v>
      </c>
      <c r="F904" s="14">
        <f>(E904/D904)*100</f>
        <v>252.42857142857144</v>
      </c>
      <c r="G904" s="3" t="s">
        <v>20</v>
      </c>
      <c r="H904" s="3">
        <v>110</v>
      </c>
      <c r="I904" s="5">
        <f t="shared" si="14"/>
        <v>32.127272727272725</v>
      </c>
      <c r="J904" s="3" t="s">
        <v>21</v>
      </c>
      <c r="K904" s="3" t="s">
        <v>22</v>
      </c>
      <c r="L904" s="3">
        <v>1454133600</v>
      </c>
      <c r="M904" s="3">
        <v>1457762400</v>
      </c>
      <c r="N904" s="11">
        <f xml:space="preserve"> (((L904/60)/60)/24)+DATE(1970,1,1)</f>
        <v>42399.25</v>
      </c>
      <c r="O904" s="10">
        <f xml:space="preserve"> (((M904/60)/60)/24)+DATE(1970,1,1)</f>
        <v>42441.25</v>
      </c>
      <c r="P904" s="3" t="b">
        <v>0</v>
      </c>
      <c r="Q904" s="3" t="b">
        <v>0</v>
      </c>
      <c r="R904" s="3" t="s">
        <v>28</v>
      </c>
      <c r="S904" s="7" t="s">
        <v>18400</v>
      </c>
      <c r="T904" s="3" t="s">
        <v>18401</v>
      </c>
    </row>
    <row r="905" spans="1:20" s="3" customFormat="1" x14ac:dyDescent="0.3">
      <c r="A905" s="3">
        <v>903</v>
      </c>
      <c r="B905" s="3" t="s">
        <v>1838</v>
      </c>
      <c r="C905" s="3" t="s">
        <v>1839</v>
      </c>
      <c r="D905" s="3">
        <v>41000</v>
      </c>
      <c r="E905" s="3">
        <v>709</v>
      </c>
      <c r="F905" s="14">
        <f>(E905/D905)*100</f>
        <v>1.729268292682927</v>
      </c>
      <c r="G905" s="3" t="s">
        <v>47</v>
      </c>
      <c r="H905" s="3">
        <v>14</v>
      </c>
      <c r="I905" s="5">
        <f t="shared" si="14"/>
        <v>50.642857142857146</v>
      </c>
      <c r="J905" s="3" t="s">
        <v>21</v>
      </c>
      <c r="K905" s="3" t="s">
        <v>22</v>
      </c>
      <c r="L905" s="3">
        <v>1336194000</v>
      </c>
      <c r="M905" s="3">
        <v>1337490000</v>
      </c>
      <c r="N905" s="11">
        <f xml:space="preserve"> (((L905/60)/60)/24)+DATE(1970,1,1)</f>
        <v>41034.208333333336</v>
      </c>
      <c r="O905" s="10">
        <f xml:space="preserve"> (((M905/60)/60)/24)+DATE(1970,1,1)</f>
        <v>41049.208333333336</v>
      </c>
      <c r="P905" s="3" t="b">
        <v>0</v>
      </c>
      <c r="Q905" s="3" t="b">
        <v>1</v>
      </c>
      <c r="R905" s="3" t="s">
        <v>68</v>
      </c>
      <c r="S905" s="7" t="s">
        <v>18410</v>
      </c>
      <c r="T905" s="3" t="s">
        <v>18411</v>
      </c>
    </row>
    <row r="906" spans="1:20" s="3" customFormat="1" x14ac:dyDescent="0.3">
      <c r="A906" s="3">
        <v>904</v>
      </c>
      <c r="B906" s="3" t="s">
        <v>1840</v>
      </c>
      <c r="C906" s="3" t="s">
        <v>1841</v>
      </c>
      <c r="D906" s="3">
        <v>6500</v>
      </c>
      <c r="E906" s="3">
        <v>795</v>
      </c>
      <c r="F906" s="14">
        <f>(E906/D906)*100</f>
        <v>12.230769230769232</v>
      </c>
      <c r="G906" s="3" t="s">
        <v>14</v>
      </c>
      <c r="H906" s="3">
        <v>16</v>
      </c>
      <c r="I906" s="5">
        <f t="shared" si="14"/>
        <v>49.6875</v>
      </c>
      <c r="J906" s="3" t="s">
        <v>21</v>
      </c>
      <c r="K906" s="3" t="s">
        <v>22</v>
      </c>
      <c r="L906" s="3">
        <v>1349326800</v>
      </c>
      <c r="M906" s="3">
        <v>1349672400</v>
      </c>
      <c r="N906" s="11">
        <f xml:space="preserve"> (((L906/60)/60)/24)+DATE(1970,1,1)</f>
        <v>41186.208333333336</v>
      </c>
      <c r="O906" s="10">
        <f xml:space="preserve"> (((M906/60)/60)/24)+DATE(1970,1,1)</f>
        <v>41190.208333333336</v>
      </c>
      <c r="P906" s="3" t="b">
        <v>0</v>
      </c>
      <c r="Q906" s="3" t="b">
        <v>0</v>
      </c>
      <c r="R906" s="3" t="s">
        <v>133</v>
      </c>
      <c r="S906" s="7" t="s">
        <v>18410</v>
      </c>
      <c r="T906" s="3" t="s">
        <v>18419</v>
      </c>
    </row>
    <row r="907" spans="1:20" s="3" customFormat="1" x14ac:dyDescent="0.3">
      <c r="A907" s="3">
        <v>905</v>
      </c>
      <c r="B907" s="3" t="s">
        <v>1842</v>
      </c>
      <c r="C907" s="3" t="s">
        <v>1843</v>
      </c>
      <c r="D907" s="3">
        <v>7900</v>
      </c>
      <c r="E907" s="3">
        <v>12955</v>
      </c>
      <c r="F907" s="14">
        <f>(E907/D907)*100</f>
        <v>163.98734177215189</v>
      </c>
      <c r="G907" s="3" t="s">
        <v>20</v>
      </c>
      <c r="H907" s="3">
        <v>236</v>
      </c>
      <c r="I907" s="5">
        <f t="shared" si="14"/>
        <v>54.894067796610166</v>
      </c>
      <c r="J907" s="3" t="s">
        <v>21</v>
      </c>
      <c r="K907" s="3" t="s">
        <v>22</v>
      </c>
      <c r="L907" s="3">
        <v>1379566800</v>
      </c>
      <c r="M907" s="3">
        <v>1379826000</v>
      </c>
      <c r="N907" s="11">
        <f xml:space="preserve"> (((L907/60)/60)/24)+DATE(1970,1,1)</f>
        <v>41536.208333333336</v>
      </c>
      <c r="O907" s="10">
        <f xml:space="preserve"> (((M907/60)/60)/24)+DATE(1970,1,1)</f>
        <v>41539.208333333336</v>
      </c>
      <c r="P907" s="3" t="b">
        <v>0</v>
      </c>
      <c r="Q907" s="3" t="b">
        <v>0</v>
      </c>
      <c r="R907" s="3" t="s">
        <v>33</v>
      </c>
      <c r="S907" s="7" t="s">
        <v>18402</v>
      </c>
      <c r="T907" s="3" t="s">
        <v>18403</v>
      </c>
    </row>
    <row r="908" spans="1:20" s="3" customFormat="1" x14ac:dyDescent="0.3">
      <c r="A908" s="3">
        <v>906</v>
      </c>
      <c r="B908" s="3" t="s">
        <v>1844</v>
      </c>
      <c r="C908" s="3" t="s">
        <v>1845</v>
      </c>
      <c r="D908" s="3">
        <v>5500</v>
      </c>
      <c r="E908" s="3">
        <v>8964</v>
      </c>
      <c r="F908" s="14">
        <f>(E908/D908)*100</f>
        <v>162.98181818181817</v>
      </c>
      <c r="G908" s="3" t="s">
        <v>20</v>
      </c>
      <c r="H908" s="3">
        <v>191</v>
      </c>
      <c r="I908" s="5">
        <f t="shared" si="14"/>
        <v>46.931937172774866</v>
      </c>
      <c r="J908" s="3" t="s">
        <v>21</v>
      </c>
      <c r="K908" s="3" t="s">
        <v>22</v>
      </c>
      <c r="L908" s="3">
        <v>1494651600</v>
      </c>
      <c r="M908" s="3">
        <v>1497762000</v>
      </c>
      <c r="N908" s="11">
        <f xml:space="preserve"> (((L908/60)/60)/24)+DATE(1970,1,1)</f>
        <v>42868.208333333328</v>
      </c>
      <c r="O908" s="10">
        <f xml:space="preserve"> (((M908/60)/60)/24)+DATE(1970,1,1)</f>
        <v>42904.208333333328</v>
      </c>
      <c r="P908" s="3" t="b">
        <v>1</v>
      </c>
      <c r="Q908" s="3" t="b">
        <v>1</v>
      </c>
      <c r="R908" s="3" t="s">
        <v>42</v>
      </c>
      <c r="S908" s="7" t="s">
        <v>18404</v>
      </c>
      <c r="T908" s="3" t="s">
        <v>18405</v>
      </c>
    </row>
    <row r="909" spans="1:20" s="3" customFormat="1" x14ac:dyDescent="0.3">
      <c r="A909" s="3">
        <v>907</v>
      </c>
      <c r="B909" s="3" t="s">
        <v>1846</v>
      </c>
      <c r="C909" s="3" t="s">
        <v>1847</v>
      </c>
      <c r="D909" s="3">
        <v>9100</v>
      </c>
      <c r="E909" s="3">
        <v>1843</v>
      </c>
      <c r="F909" s="14">
        <f>(E909/D909)*100</f>
        <v>20.252747252747252</v>
      </c>
      <c r="G909" s="3" t="s">
        <v>14</v>
      </c>
      <c r="H909" s="3">
        <v>41</v>
      </c>
      <c r="I909" s="5">
        <f t="shared" si="14"/>
        <v>44.951219512195124</v>
      </c>
      <c r="J909" s="3" t="s">
        <v>21</v>
      </c>
      <c r="K909" s="3" t="s">
        <v>22</v>
      </c>
      <c r="L909" s="3">
        <v>1303880400</v>
      </c>
      <c r="M909" s="3">
        <v>1304485200</v>
      </c>
      <c r="N909" s="11">
        <f xml:space="preserve"> (((L909/60)/60)/24)+DATE(1970,1,1)</f>
        <v>40660.208333333336</v>
      </c>
      <c r="O909" s="10">
        <f xml:space="preserve"> (((M909/60)/60)/24)+DATE(1970,1,1)</f>
        <v>40667.208333333336</v>
      </c>
      <c r="P909" s="3" t="b">
        <v>0</v>
      </c>
      <c r="Q909" s="3" t="b">
        <v>0</v>
      </c>
      <c r="R909" s="3" t="s">
        <v>33</v>
      </c>
      <c r="S909" s="7" t="s">
        <v>18402</v>
      </c>
      <c r="T909" s="3" t="s">
        <v>18403</v>
      </c>
    </row>
    <row r="910" spans="1:20" s="3" customFormat="1" x14ac:dyDescent="0.3">
      <c r="A910" s="3">
        <v>908</v>
      </c>
      <c r="B910" s="3" t="s">
        <v>1848</v>
      </c>
      <c r="C910" s="3" t="s">
        <v>1849</v>
      </c>
      <c r="D910" s="3">
        <v>38200</v>
      </c>
      <c r="E910" s="3">
        <v>121950</v>
      </c>
      <c r="F910" s="14">
        <f>(E910/D910)*100</f>
        <v>319.24083769633506</v>
      </c>
      <c r="G910" s="3" t="s">
        <v>20</v>
      </c>
      <c r="H910" s="3">
        <v>3934</v>
      </c>
      <c r="I910" s="5">
        <f t="shared" si="14"/>
        <v>30.99898322318251</v>
      </c>
      <c r="J910" s="3" t="s">
        <v>21</v>
      </c>
      <c r="K910" s="3" t="s">
        <v>22</v>
      </c>
      <c r="L910" s="3">
        <v>1335934800</v>
      </c>
      <c r="M910" s="3">
        <v>1336885200</v>
      </c>
      <c r="N910" s="11">
        <f xml:space="preserve"> (((L910/60)/60)/24)+DATE(1970,1,1)</f>
        <v>41031.208333333336</v>
      </c>
      <c r="O910" s="10">
        <f xml:space="preserve"> (((M910/60)/60)/24)+DATE(1970,1,1)</f>
        <v>41042.208333333336</v>
      </c>
      <c r="P910" s="3" t="b">
        <v>0</v>
      </c>
      <c r="Q910" s="3" t="b">
        <v>0</v>
      </c>
      <c r="R910" s="3" t="s">
        <v>89</v>
      </c>
      <c r="S910" s="7" t="s">
        <v>18413</v>
      </c>
      <c r="T910" s="3" t="s">
        <v>18414</v>
      </c>
    </row>
    <row r="911" spans="1:20" s="3" customFormat="1" x14ac:dyDescent="0.3">
      <c r="A911" s="3">
        <v>909</v>
      </c>
      <c r="B911" s="3" t="s">
        <v>1850</v>
      </c>
      <c r="C911" s="3" t="s">
        <v>1851</v>
      </c>
      <c r="D911" s="3">
        <v>1800</v>
      </c>
      <c r="E911" s="3">
        <v>8621</v>
      </c>
      <c r="F911" s="14">
        <f>(E911/D911)*100</f>
        <v>478.94444444444446</v>
      </c>
      <c r="G911" s="3" t="s">
        <v>20</v>
      </c>
      <c r="H911" s="3">
        <v>80</v>
      </c>
      <c r="I911" s="5">
        <f t="shared" si="14"/>
        <v>107.7625</v>
      </c>
      <c r="J911" s="3" t="s">
        <v>15</v>
      </c>
      <c r="K911" s="3" t="s">
        <v>16</v>
      </c>
      <c r="L911" s="3">
        <v>1528088400</v>
      </c>
      <c r="M911" s="3">
        <v>1530421200</v>
      </c>
      <c r="N911" s="11">
        <f xml:space="preserve"> (((L911/60)/60)/24)+DATE(1970,1,1)</f>
        <v>43255.208333333328</v>
      </c>
      <c r="O911" s="10">
        <f xml:space="preserve"> (((M911/60)/60)/24)+DATE(1970,1,1)</f>
        <v>43282.208333333328</v>
      </c>
      <c r="P911" s="3" t="b">
        <v>0</v>
      </c>
      <c r="Q911" s="3" t="b">
        <v>1</v>
      </c>
      <c r="R911" s="3" t="s">
        <v>33</v>
      </c>
      <c r="S911" s="7" t="s">
        <v>18402</v>
      </c>
      <c r="T911" s="3" t="s">
        <v>18403</v>
      </c>
    </row>
    <row r="912" spans="1:20" s="3" customFormat="1" x14ac:dyDescent="0.3">
      <c r="A912" s="3">
        <v>910</v>
      </c>
      <c r="B912" s="3" t="s">
        <v>1852</v>
      </c>
      <c r="C912" s="3" t="s">
        <v>1853</v>
      </c>
      <c r="D912" s="3">
        <v>154500</v>
      </c>
      <c r="E912" s="3">
        <v>30215</v>
      </c>
      <c r="F912" s="14">
        <f>(E912/D912)*100</f>
        <v>19.556634304207122</v>
      </c>
      <c r="G912" s="3" t="s">
        <v>74</v>
      </c>
      <c r="H912" s="3">
        <v>296</v>
      </c>
      <c r="I912" s="5">
        <f t="shared" si="14"/>
        <v>102.07770270270271</v>
      </c>
      <c r="J912" s="3" t="s">
        <v>21</v>
      </c>
      <c r="K912" s="3" t="s">
        <v>22</v>
      </c>
      <c r="L912" s="3">
        <v>1421906400</v>
      </c>
      <c r="M912" s="3">
        <v>1421992800</v>
      </c>
      <c r="N912" s="11">
        <f xml:space="preserve"> (((L912/60)/60)/24)+DATE(1970,1,1)</f>
        <v>42026.25</v>
      </c>
      <c r="O912" s="10">
        <f xml:space="preserve"> (((M912/60)/60)/24)+DATE(1970,1,1)</f>
        <v>42027.25</v>
      </c>
      <c r="P912" s="3" t="b">
        <v>0</v>
      </c>
      <c r="Q912" s="3" t="b">
        <v>0</v>
      </c>
      <c r="R912" s="3" t="s">
        <v>33</v>
      </c>
      <c r="S912" s="7" t="s">
        <v>18402</v>
      </c>
      <c r="T912" s="3" t="s">
        <v>18403</v>
      </c>
    </row>
    <row r="913" spans="1:20" s="3" customFormat="1" x14ac:dyDescent="0.3">
      <c r="A913" s="3">
        <v>911</v>
      </c>
      <c r="B913" s="3" t="s">
        <v>1854</v>
      </c>
      <c r="C913" s="3" t="s">
        <v>1855</v>
      </c>
      <c r="D913" s="3">
        <v>5800</v>
      </c>
      <c r="E913" s="3">
        <v>11539</v>
      </c>
      <c r="F913" s="14">
        <f>(E913/D913)*100</f>
        <v>198.94827586206895</v>
      </c>
      <c r="G913" s="3" t="s">
        <v>20</v>
      </c>
      <c r="H913" s="3">
        <v>462</v>
      </c>
      <c r="I913" s="5">
        <f t="shared" si="14"/>
        <v>24.976190476190474</v>
      </c>
      <c r="J913" s="3" t="s">
        <v>21</v>
      </c>
      <c r="K913" s="3" t="s">
        <v>22</v>
      </c>
      <c r="L913" s="3">
        <v>1568005200</v>
      </c>
      <c r="M913" s="3">
        <v>1568178000</v>
      </c>
      <c r="N913" s="11">
        <f xml:space="preserve"> (((L913/60)/60)/24)+DATE(1970,1,1)</f>
        <v>43717.208333333328</v>
      </c>
      <c r="O913" s="10">
        <f xml:space="preserve"> (((M913/60)/60)/24)+DATE(1970,1,1)</f>
        <v>43719.208333333328</v>
      </c>
      <c r="P913" s="3" t="b">
        <v>1</v>
      </c>
      <c r="Q913" s="3" t="b">
        <v>0</v>
      </c>
      <c r="R913" s="3" t="s">
        <v>28</v>
      </c>
      <c r="S913" s="7" t="s">
        <v>18400</v>
      </c>
      <c r="T913" s="3" t="s">
        <v>18401</v>
      </c>
    </row>
    <row r="914" spans="1:20" s="3" customFormat="1" x14ac:dyDescent="0.3">
      <c r="A914" s="3">
        <v>912</v>
      </c>
      <c r="B914" s="3" t="s">
        <v>1856</v>
      </c>
      <c r="C914" s="3" t="s">
        <v>1857</v>
      </c>
      <c r="D914" s="3">
        <v>1800</v>
      </c>
      <c r="E914" s="3">
        <v>14310</v>
      </c>
      <c r="F914" s="14">
        <f>(E914/D914)*100</f>
        <v>795</v>
      </c>
      <c r="G914" s="3" t="s">
        <v>20</v>
      </c>
      <c r="H914" s="3">
        <v>179</v>
      </c>
      <c r="I914" s="5">
        <f t="shared" si="14"/>
        <v>79.944134078212286</v>
      </c>
      <c r="J914" s="3" t="s">
        <v>21</v>
      </c>
      <c r="K914" s="3" t="s">
        <v>22</v>
      </c>
      <c r="L914" s="3">
        <v>1346821200</v>
      </c>
      <c r="M914" s="3">
        <v>1347944400</v>
      </c>
      <c r="N914" s="11">
        <f xml:space="preserve"> (((L914/60)/60)/24)+DATE(1970,1,1)</f>
        <v>41157.208333333336</v>
      </c>
      <c r="O914" s="10">
        <f xml:space="preserve"> (((M914/60)/60)/24)+DATE(1970,1,1)</f>
        <v>41170.208333333336</v>
      </c>
      <c r="P914" s="3" t="b">
        <v>1</v>
      </c>
      <c r="Q914" s="3" t="b">
        <v>0</v>
      </c>
      <c r="R914" s="3" t="s">
        <v>53</v>
      </c>
      <c r="S914" s="7" t="s">
        <v>18404</v>
      </c>
      <c r="T914" s="3" t="s">
        <v>18407</v>
      </c>
    </row>
    <row r="915" spans="1:20" s="3" customFormat="1" x14ac:dyDescent="0.3">
      <c r="A915" s="3">
        <v>913</v>
      </c>
      <c r="B915" s="3" t="s">
        <v>1858</v>
      </c>
      <c r="C915" s="3" t="s">
        <v>1859</v>
      </c>
      <c r="D915" s="3">
        <v>70200</v>
      </c>
      <c r="E915" s="3">
        <v>35536</v>
      </c>
      <c r="F915" s="14">
        <f>(E915/D915)*100</f>
        <v>50.621082621082621</v>
      </c>
      <c r="G915" s="3" t="s">
        <v>14</v>
      </c>
      <c r="H915" s="3">
        <v>523</v>
      </c>
      <c r="I915" s="5">
        <f t="shared" si="14"/>
        <v>67.946462715105156</v>
      </c>
      <c r="J915" s="3" t="s">
        <v>26</v>
      </c>
      <c r="K915" s="3" t="s">
        <v>27</v>
      </c>
      <c r="L915" s="3">
        <v>1557637200</v>
      </c>
      <c r="M915" s="3">
        <v>1558760400</v>
      </c>
      <c r="N915" s="11">
        <f xml:space="preserve"> (((L915/60)/60)/24)+DATE(1970,1,1)</f>
        <v>43597.208333333328</v>
      </c>
      <c r="O915" s="10">
        <f xml:space="preserve"> (((M915/60)/60)/24)+DATE(1970,1,1)</f>
        <v>43610.208333333328</v>
      </c>
      <c r="P915" s="3" t="b">
        <v>0</v>
      </c>
      <c r="Q915" s="3" t="b">
        <v>0</v>
      </c>
      <c r="R915" s="3" t="s">
        <v>53</v>
      </c>
      <c r="S915" s="7" t="s">
        <v>18404</v>
      </c>
      <c r="T915" s="3" t="s">
        <v>18407</v>
      </c>
    </row>
    <row r="916" spans="1:20" s="3" customFormat="1" x14ac:dyDescent="0.3">
      <c r="A916" s="3">
        <v>914</v>
      </c>
      <c r="B916" s="3" t="s">
        <v>1860</v>
      </c>
      <c r="C916" s="3" t="s">
        <v>1861</v>
      </c>
      <c r="D916" s="3">
        <v>6400</v>
      </c>
      <c r="E916" s="3">
        <v>3676</v>
      </c>
      <c r="F916" s="14">
        <f>(E916/D916)*100</f>
        <v>57.4375</v>
      </c>
      <c r="G916" s="3" t="s">
        <v>14</v>
      </c>
      <c r="H916" s="3">
        <v>141</v>
      </c>
      <c r="I916" s="5">
        <f t="shared" si="14"/>
        <v>26.070921985815602</v>
      </c>
      <c r="J916" s="3" t="s">
        <v>40</v>
      </c>
      <c r="K916" s="3" t="s">
        <v>41</v>
      </c>
      <c r="L916" s="3">
        <v>1375592400</v>
      </c>
      <c r="M916" s="3">
        <v>1376629200</v>
      </c>
      <c r="N916" s="11">
        <f xml:space="preserve"> (((L916/60)/60)/24)+DATE(1970,1,1)</f>
        <v>41490.208333333336</v>
      </c>
      <c r="O916" s="10">
        <f xml:space="preserve"> (((M916/60)/60)/24)+DATE(1970,1,1)</f>
        <v>41502.208333333336</v>
      </c>
      <c r="P916" s="3" t="b">
        <v>0</v>
      </c>
      <c r="Q916" s="3" t="b">
        <v>0</v>
      </c>
      <c r="R916" s="3" t="s">
        <v>33</v>
      </c>
      <c r="S916" s="7" t="s">
        <v>18402</v>
      </c>
      <c r="T916" s="3" t="s">
        <v>18403</v>
      </c>
    </row>
    <row r="917" spans="1:20" s="3" customFormat="1" x14ac:dyDescent="0.3">
      <c r="A917" s="3">
        <v>915</v>
      </c>
      <c r="B917" s="3" t="s">
        <v>1862</v>
      </c>
      <c r="C917" s="3" t="s">
        <v>1863</v>
      </c>
      <c r="D917" s="3">
        <v>125900</v>
      </c>
      <c r="E917" s="3">
        <v>195936</v>
      </c>
      <c r="F917" s="14">
        <f>(E917/D917)*100</f>
        <v>155.62827640984909</v>
      </c>
      <c r="G917" s="3" t="s">
        <v>20</v>
      </c>
      <c r="H917" s="3">
        <v>1866</v>
      </c>
      <c r="I917" s="5">
        <f t="shared" si="14"/>
        <v>105.0032154340836</v>
      </c>
      <c r="J917" s="3" t="s">
        <v>40</v>
      </c>
      <c r="K917" s="3" t="s">
        <v>41</v>
      </c>
      <c r="L917" s="3">
        <v>1503982800</v>
      </c>
      <c r="M917" s="3">
        <v>1504760400</v>
      </c>
      <c r="N917" s="11">
        <f xml:space="preserve"> (((L917/60)/60)/24)+DATE(1970,1,1)</f>
        <v>42976.208333333328</v>
      </c>
      <c r="O917" s="10">
        <f xml:space="preserve"> (((M917/60)/60)/24)+DATE(1970,1,1)</f>
        <v>42985.208333333328</v>
      </c>
      <c r="P917" s="3" t="b">
        <v>0</v>
      </c>
      <c r="Q917" s="3" t="b">
        <v>0</v>
      </c>
      <c r="R917" s="3" t="s">
        <v>269</v>
      </c>
      <c r="S917" s="7" t="s">
        <v>18404</v>
      </c>
      <c r="T917" s="3" t="s">
        <v>18423</v>
      </c>
    </row>
    <row r="918" spans="1:20" s="3" customFormat="1" x14ac:dyDescent="0.3">
      <c r="A918" s="3">
        <v>916</v>
      </c>
      <c r="B918" s="3" t="s">
        <v>1864</v>
      </c>
      <c r="C918" s="3" t="s">
        <v>1865</v>
      </c>
      <c r="D918" s="3">
        <v>3700</v>
      </c>
      <c r="E918" s="3">
        <v>1343</v>
      </c>
      <c r="F918" s="14">
        <f>(E918/D918)*100</f>
        <v>36.297297297297298</v>
      </c>
      <c r="G918" s="3" t="s">
        <v>14</v>
      </c>
      <c r="H918" s="3">
        <v>52</v>
      </c>
      <c r="I918" s="5">
        <f t="shared" si="14"/>
        <v>25.826923076923077</v>
      </c>
      <c r="J918" s="3" t="s">
        <v>21</v>
      </c>
      <c r="K918" s="3" t="s">
        <v>22</v>
      </c>
      <c r="L918" s="3">
        <v>1418882400</v>
      </c>
      <c r="M918" s="3">
        <v>1419660000</v>
      </c>
      <c r="N918" s="11">
        <f xml:space="preserve"> (((L918/60)/60)/24)+DATE(1970,1,1)</f>
        <v>41991.25</v>
      </c>
      <c r="O918" s="10">
        <f xml:space="preserve"> (((M918/60)/60)/24)+DATE(1970,1,1)</f>
        <v>42000.25</v>
      </c>
      <c r="P918" s="3" t="b">
        <v>0</v>
      </c>
      <c r="Q918" s="3" t="b">
        <v>0</v>
      </c>
      <c r="R918" s="3" t="s">
        <v>122</v>
      </c>
      <c r="S918" s="7" t="s">
        <v>18417</v>
      </c>
      <c r="T918" s="3" t="s">
        <v>18418</v>
      </c>
    </row>
    <row r="919" spans="1:20" s="3" customFormat="1" x14ac:dyDescent="0.3">
      <c r="A919" s="3">
        <v>917</v>
      </c>
      <c r="B919" s="3" t="s">
        <v>1866</v>
      </c>
      <c r="C919" s="3" t="s">
        <v>1867</v>
      </c>
      <c r="D919" s="3">
        <v>3600</v>
      </c>
      <c r="E919" s="3">
        <v>2097</v>
      </c>
      <c r="F919" s="14">
        <f>(E919/D919)*100</f>
        <v>58.25</v>
      </c>
      <c r="G919" s="3" t="s">
        <v>47</v>
      </c>
      <c r="H919" s="3">
        <v>27</v>
      </c>
      <c r="I919" s="5">
        <f t="shared" si="14"/>
        <v>77.666666666666671</v>
      </c>
      <c r="J919" s="3" t="s">
        <v>40</v>
      </c>
      <c r="K919" s="3" t="s">
        <v>41</v>
      </c>
      <c r="L919" s="3">
        <v>1309237200</v>
      </c>
      <c r="M919" s="3">
        <v>1311310800</v>
      </c>
      <c r="N919" s="11">
        <f xml:space="preserve"> (((L919/60)/60)/24)+DATE(1970,1,1)</f>
        <v>40722.208333333336</v>
      </c>
      <c r="O919" s="10">
        <f xml:space="preserve"> (((M919/60)/60)/24)+DATE(1970,1,1)</f>
        <v>40746.208333333336</v>
      </c>
      <c r="P919" s="3" t="b">
        <v>0</v>
      </c>
      <c r="Q919" s="3" t="b">
        <v>1</v>
      </c>
      <c r="R919" s="3" t="s">
        <v>100</v>
      </c>
      <c r="S919" s="7" t="s">
        <v>18404</v>
      </c>
      <c r="T919" s="3" t="s">
        <v>18415</v>
      </c>
    </row>
    <row r="920" spans="1:20" s="3" customFormat="1" x14ac:dyDescent="0.3">
      <c r="A920" s="3">
        <v>918</v>
      </c>
      <c r="B920" s="3" t="s">
        <v>1868</v>
      </c>
      <c r="C920" s="3" t="s">
        <v>1869</v>
      </c>
      <c r="D920" s="3">
        <v>3800</v>
      </c>
      <c r="E920" s="3">
        <v>9021</v>
      </c>
      <c r="F920" s="14">
        <f>(E920/D920)*100</f>
        <v>237.39473684210526</v>
      </c>
      <c r="G920" s="3" t="s">
        <v>20</v>
      </c>
      <c r="H920" s="3">
        <v>156</v>
      </c>
      <c r="I920" s="5">
        <f t="shared" si="14"/>
        <v>57.82692307692308</v>
      </c>
      <c r="J920" s="3" t="s">
        <v>98</v>
      </c>
      <c r="K920" s="3" t="s">
        <v>99</v>
      </c>
      <c r="L920" s="3">
        <v>1343365200</v>
      </c>
      <c r="M920" s="3">
        <v>1344315600</v>
      </c>
      <c r="N920" s="11">
        <f xml:space="preserve"> (((L920/60)/60)/24)+DATE(1970,1,1)</f>
        <v>41117.208333333336</v>
      </c>
      <c r="O920" s="10">
        <f xml:space="preserve"> (((M920/60)/60)/24)+DATE(1970,1,1)</f>
        <v>41128.208333333336</v>
      </c>
      <c r="P920" s="3" t="b">
        <v>0</v>
      </c>
      <c r="Q920" s="3" t="b">
        <v>0</v>
      </c>
      <c r="R920" s="3" t="s">
        <v>133</v>
      </c>
      <c r="S920" s="7" t="s">
        <v>18410</v>
      </c>
      <c r="T920" s="3" t="s">
        <v>18419</v>
      </c>
    </row>
    <row r="921" spans="1:20" s="3" customFormat="1" x14ac:dyDescent="0.3">
      <c r="A921" s="3">
        <v>919</v>
      </c>
      <c r="B921" s="3" t="s">
        <v>1870</v>
      </c>
      <c r="C921" s="3" t="s">
        <v>1871</v>
      </c>
      <c r="D921" s="3">
        <v>35600</v>
      </c>
      <c r="E921" s="3">
        <v>20915</v>
      </c>
      <c r="F921" s="14">
        <f>(E921/D921)*100</f>
        <v>58.75</v>
      </c>
      <c r="G921" s="3" t="s">
        <v>14</v>
      </c>
      <c r="H921" s="3">
        <v>225</v>
      </c>
      <c r="I921" s="5">
        <f t="shared" si="14"/>
        <v>92.955555555555549</v>
      </c>
      <c r="J921" s="3" t="s">
        <v>26</v>
      </c>
      <c r="K921" s="3" t="s">
        <v>27</v>
      </c>
      <c r="L921" s="3">
        <v>1507957200</v>
      </c>
      <c r="M921" s="3">
        <v>1510725600</v>
      </c>
      <c r="N921" s="11">
        <f xml:space="preserve"> (((L921/60)/60)/24)+DATE(1970,1,1)</f>
        <v>43022.208333333328</v>
      </c>
      <c r="O921" s="10">
        <f xml:space="preserve"> (((M921/60)/60)/24)+DATE(1970,1,1)</f>
        <v>43054.25</v>
      </c>
      <c r="P921" s="3" t="b">
        <v>0</v>
      </c>
      <c r="Q921" s="3" t="b">
        <v>1</v>
      </c>
      <c r="R921" s="3" t="s">
        <v>33</v>
      </c>
      <c r="S921" s="7" t="s">
        <v>18402</v>
      </c>
      <c r="T921" s="3" t="s">
        <v>18403</v>
      </c>
    </row>
    <row r="922" spans="1:20" s="3" customFormat="1" x14ac:dyDescent="0.3">
      <c r="A922" s="3">
        <v>920</v>
      </c>
      <c r="B922" s="3" t="s">
        <v>1872</v>
      </c>
      <c r="C922" s="3" t="s">
        <v>1873</v>
      </c>
      <c r="D922" s="3">
        <v>5300</v>
      </c>
      <c r="E922" s="3">
        <v>9676</v>
      </c>
      <c r="F922" s="14">
        <f>(E922/D922)*100</f>
        <v>182.56603773584905</v>
      </c>
      <c r="G922" s="3" t="s">
        <v>20</v>
      </c>
      <c r="H922" s="3">
        <v>255</v>
      </c>
      <c r="I922" s="5">
        <f t="shared" si="14"/>
        <v>37.945098039215686</v>
      </c>
      <c r="J922" s="3" t="s">
        <v>21</v>
      </c>
      <c r="K922" s="3" t="s">
        <v>22</v>
      </c>
      <c r="L922" s="3">
        <v>1549519200</v>
      </c>
      <c r="M922" s="3">
        <v>1551247200</v>
      </c>
      <c r="N922" s="11">
        <f xml:space="preserve"> (((L922/60)/60)/24)+DATE(1970,1,1)</f>
        <v>43503.25</v>
      </c>
      <c r="O922" s="10">
        <f xml:space="preserve"> (((M922/60)/60)/24)+DATE(1970,1,1)</f>
        <v>43523.25</v>
      </c>
      <c r="P922" s="3" t="b">
        <v>1</v>
      </c>
      <c r="Q922" s="3" t="b">
        <v>0</v>
      </c>
      <c r="R922" s="3" t="s">
        <v>71</v>
      </c>
      <c r="S922" s="7" t="s">
        <v>18404</v>
      </c>
      <c r="T922" s="3" t="s">
        <v>18412</v>
      </c>
    </row>
    <row r="923" spans="1:20" s="3" customFormat="1" x14ac:dyDescent="0.3">
      <c r="A923" s="3">
        <v>921</v>
      </c>
      <c r="B923" s="3" t="s">
        <v>1874</v>
      </c>
      <c r="C923" s="3" t="s">
        <v>1875</v>
      </c>
      <c r="D923" s="3">
        <v>160400</v>
      </c>
      <c r="E923" s="3">
        <v>1210</v>
      </c>
      <c r="F923" s="14">
        <f>(E923/D923)*100</f>
        <v>0.75436408977556113</v>
      </c>
      <c r="G923" s="3" t="s">
        <v>14</v>
      </c>
      <c r="H923" s="3">
        <v>38</v>
      </c>
      <c r="I923" s="5">
        <f t="shared" si="14"/>
        <v>31.842105263157894</v>
      </c>
      <c r="J923" s="3" t="s">
        <v>21</v>
      </c>
      <c r="K923" s="3" t="s">
        <v>22</v>
      </c>
      <c r="L923" s="3">
        <v>1329026400</v>
      </c>
      <c r="M923" s="3">
        <v>1330236000</v>
      </c>
      <c r="N923" s="11">
        <f xml:space="preserve"> (((L923/60)/60)/24)+DATE(1970,1,1)</f>
        <v>40951.25</v>
      </c>
      <c r="O923" s="10">
        <f xml:space="preserve"> (((M923/60)/60)/24)+DATE(1970,1,1)</f>
        <v>40965.25</v>
      </c>
      <c r="P923" s="3" t="b">
        <v>0</v>
      </c>
      <c r="Q923" s="3" t="b">
        <v>0</v>
      </c>
      <c r="R923" s="3" t="s">
        <v>28</v>
      </c>
      <c r="S923" s="7" t="s">
        <v>18400</v>
      </c>
      <c r="T923" s="3" t="s">
        <v>18401</v>
      </c>
    </row>
    <row r="924" spans="1:20" s="3" customFormat="1" x14ac:dyDescent="0.3">
      <c r="A924" s="3">
        <v>922</v>
      </c>
      <c r="B924" s="3" t="s">
        <v>1876</v>
      </c>
      <c r="C924" s="3" t="s">
        <v>1877</v>
      </c>
      <c r="D924" s="3">
        <v>51400</v>
      </c>
      <c r="E924" s="3">
        <v>90440</v>
      </c>
      <c r="F924" s="14">
        <f>(E924/D924)*100</f>
        <v>175.95330739299609</v>
      </c>
      <c r="G924" s="3" t="s">
        <v>20</v>
      </c>
      <c r="H924" s="3">
        <v>2261</v>
      </c>
      <c r="I924" s="5">
        <f t="shared" si="14"/>
        <v>40</v>
      </c>
      <c r="J924" s="3" t="s">
        <v>21</v>
      </c>
      <c r="K924" s="3" t="s">
        <v>22</v>
      </c>
      <c r="L924" s="3">
        <v>1544335200</v>
      </c>
      <c r="M924" s="3">
        <v>1545112800</v>
      </c>
      <c r="N924" s="11">
        <f xml:space="preserve"> (((L924/60)/60)/24)+DATE(1970,1,1)</f>
        <v>43443.25</v>
      </c>
      <c r="O924" s="10">
        <f xml:space="preserve"> (((M924/60)/60)/24)+DATE(1970,1,1)</f>
        <v>43452.25</v>
      </c>
      <c r="P924" s="3" t="b">
        <v>0</v>
      </c>
      <c r="Q924" s="3" t="b">
        <v>1</v>
      </c>
      <c r="R924" s="3" t="s">
        <v>319</v>
      </c>
      <c r="S924" s="7" t="s">
        <v>18398</v>
      </c>
      <c r="T924" s="3" t="s">
        <v>18425</v>
      </c>
    </row>
    <row r="925" spans="1:20" s="3" customFormat="1" x14ac:dyDescent="0.3">
      <c r="A925" s="3">
        <v>923</v>
      </c>
      <c r="B925" s="3" t="s">
        <v>1878</v>
      </c>
      <c r="C925" s="3" t="s">
        <v>1879</v>
      </c>
      <c r="D925" s="3">
        <v>1700</v>
      </c>
      <c r="E925" s="3">
        <v>4044</v>
      </c>
      <c r="F925" s="14">
        <f>(E925/D925)*100</f>
        <v>237.88235294117646</v>
      </c>
      <c r="G925" s="3" t="s">
        <v>20</v>
      </c>
      <c r="H925" s="3">
        <v>40</v>
      </c>
      <c r="I925" s="5">
        <f t="shared" si="14"/>
        <v>101.1</v>
      </c>
      <c r="J925" s="3" t="s">
        <v>21</v>
      </c>
      <c r="K925" s="3" t="s">
        <v>22</v>
      </c>
      <c r="L925" s="3">
        <v>1279083600</v>
      </c>
      <c r="M925" s="3">
        <v>1279170000</v>
      </c>
      <c r="N925" s="11">
        <f xml:space="preserve"> (((L925/60)/60)/24)+DATE(1970,1,1)</f>
        <v>40373.208333333336</v>
      </c>
      <c r="O925" s="10">
        <f xml:space="preserve"> (((M925/60)/60)/24)+DATE(1970,1,1)</f>
        <v>40374.208333333336</v>
      </c>
      <c r="P925" s="3" t="b">
        <v>0</v>
      </c>
      <c r="Q925" s="3" t="b">
        <v>0</v>
      </c>
      <c r="R925" s="3" t="s">
        <v>33</v>
      </c>
      <c r="S925" s="7" t="s">
        <v>18402</v>
      </c>
      <c r="T925" s="3" t="s">
        <v>18403</v>
      </c>
    </row>
    <row r="926" spans="1:20" s="3" customFormat="1" x14ac:dyDescent="0.3">
      <c r="A926" s="3">
        <v>924</v>
      </c>
      <c r="B926" s="3" t="s">
        <v>1880</v>
      </c>
      <c r="C926" s="3" t="s">
        <v>1881</v>
      </c>
      <c r="D926" s="3">
        <v>39400</v>
      </c>
      <c r="E926" s="3">
        <v>192292</v>
      </c>
      <c r="F926" s="14">
        <f>(E926/D926)*100</f>
        <v>488.05076142131981</v>
      </c>
      <c r="G926" s="3" t="s">
        <v>20</v>
      </c>
      <c r="H926" s="3">
        <v>2289</v>
      </c>
      <c r="I926" s="5">
        <f t="shared" si="14"/>
        <v>84.006989951944078</v>
      </c>
      <c r="J926" s="3" t="s">
        <v>107</v>
      </c>
      <c r="K926" s="3" t="s">
        <v>108</v>
      </c>
      <c r="L926" s="3">
        <v>1572498000</v>
      </c>
      <c r="M926" s="3">
        <v>1573452000</v>
      </c>
      <c r="N926" s="11">
        <f xml:space="preserve"> (((L926/60)/60)/24)+DATE(1970,1,1)</f>
        <v>43769.208333333328</v>
      </c>
      <c r="O926" s="10">
        <f xml:space="preserve"> (((M926/60)/60)/24)+DATE(1970,1,1)</f>
        <v>43780.25</v>
      </c>
      <c r="P926" s="3" t="b">
        <v>0</v>
      </c>
      <c r="Q926" s="3" t="b">
        <v>0</v>
      </c>
      <c r="R926" s="3" t="s">
        <v>33</v>
      </c>
      <c r="S926" s="7" t="s">
        <v>18402</v>
      </c>
      <c r="T926" s="3" t="s">
        <v>18403</v>
      </c>
    </row>
    <row r="927" spans="1:20" s="3" customFormat="1" x14ac:dyDescent="0.3">
      <c r="A927" s="3">
        <v>925</v>
      </c>
      <c r="B927" s="3" t="s">
        <v>1882</v>
      </c>
      <c r="C927" s="3" t="s">
        <v>1883</v>
      </c>
      <c r="D927" s="3">
        <v>3000</v>
      </c>
      <c r="E927" s="3">
        <v>6722</v>
      </c>
      <c r="F927" s="14">
        <f>(E927/D927)*100</f>
        <v>224.06666666666669</v>
      </c>
      <c r="G927" s="3" t="s">
        <v>20</v>
      </c>
      <c r="H927" s="3">
        <v>65</v>
      </c>
      <c r="I927" s="5">
        <f t="shared" si="14"/>
        <v>103.41538461538461</v>
      </c>
      <c r="J927" s="3" t="s">
        <v>21</v>
      </c>
      <c r="K927" s="3" t="s">
        <v>22</v>
      </c>
      <c r="L927" s="3">
        <v>1506056400</v>
      </c>
      <c r="M927" s="3">
        <v>1507093200</v>
      </c>
      <c r="N927" s="11">
        <f xml:space="preserve"> (((L927/60)/60)/24)+DATE(1970,1,1)</f>
        <v>43000.208333333328</v>
      </c>
      <c r="O927" s="10">
        <f xml:space="preserve"> (((M927/60)/60)/24)+DATE(1970,1,1)</f>
        <v>43012.208333333328</v>
      </c>
      <c r="P927" s="3" t="b">
        <v>0</v>
      </c>
      <c r="Q927" s="3" t="b">
        <v>0</v>
      </c>
      <c r="R927" s="3" t="s">
        <v>33</v>
      </c>
      <c r="S927" s="7" t="s">
        <v>18402</v>
      </c>
      <c r="T927" s="3" t="s">
        <v>18403</v>
      </c>
    </row>
    <row r="928" spans="1:20" s="3" customFormat="1" x14ac:dyDescent="0.3">
      <c r="A928" s="3">
        <v>926</v>
      </c>
      <c r="B928" s="3" t="s">
        <v>1884</v>
      </c>
      <c r="C928" s="3" t="s">
        <v>1885</v>
      </c>
      <c r="D928" s="3">
        <v>8700</v>
      </c>
      <c r="E928" s="3">
        <v>1577</v>
      </c>
      <c r="F928" s="14">
        <f>(E928/D928)*100</f>
        <v>18.126436781609197</v>
      </c>
      <c r="G928" s="3" t="s">
        <v>14</v>
      </c>
      <c r="H928" s="3">
        <v>15</v>
      </c>
      <c r="I928" s="5">
        <f t="shared" si="14"/>
        <v>105.13333333333334</v>
      </c>
      <c r="J928" s="3" t="s">
        <v>21</v>
      </c>
      <c r="K928" s="3" t="s">
        <v>22</v>
      </c>
      <c r="L928" s="3">
        <v>1463029200</v>
      </c>
      <c r="M928" s="3">
        <v>1463374800</v>
      </c>
      <c r="N928" s="11">
        <f xml:space="preserve"> (((L928/60)/60)/24)+DATE(1970,1,1)</f>
        <v>42502.208333333328</v>
      </c>
      <c r="O928" s="10">
        <f xml:space="preserve"> (((M928/60)/60)/24)+DATE(1970,1,1)</f>
        <v>42506.208333333328</v>
      </c>
      <c r="P928" s="3" t="b">
        <v>0</v>
      </c>
      <c r="Q928" s="3" t="b">
        <v>0</v>
      </c>
      <c r="R928" s="3" t="s">
        <v>17</v>
      </c>
      <c r="S928" s="7" t="s">
        <v>18396</v>
      </c>
      <c r="T928" s="3" t="s">
        <v>18397</v>
      </c>
    </row>
    <row r="929" spans="1:20" s="3" customFormat="1" x14ac:dyDescent="0.3">
      <c r="A929" s="3">
        <v>927</v>
      </c>
      <c r="B929" s="3" t="s">
        <v>1886</v>
      </c>
      <c r="C929" s="3" t="s">
        <v>1887</v>
      </c>
      <c r="D929" s="3">
        <v>7200</v>
      </c>
      <c r="E929" s="3">
        <v>3301</v>
      </c>
      <c r="F929" s="14">
        <f>(E929/D929)*100</f>
        <v>45.847222222222221</v>
      </c>
      <c r="G929" s="3" t="s">
        <v>14</v>
      </c>
      <c r="H929" s="3">
        <v>37</v>
      </c>
      <c r="I929" s="5">
        <f t="shared" si="14"/>
        <v>89.21621621621621</v>
      </c>
      <c r="J929" s="3" t="s">
        <v>21</v>
      </c>
      <c r="K929" s="3" t="s">
        <v>22</v>
      </c>
      <c r="L929" s="3">
        <v>1342069200</v>
      </c>
      <c r="M929" s="3">
        <v>1344574800</v>
      </c>
      <c r="N929" s="11">
        <f xml:space="preserve"> (((L929/60)/60)/24)+DATE(1970,1,1)</f>
        <v>41102.208333333336</v>
      </c>
      <c r="O929" s="10">
        <f xml:space="preserve"> (((M929/60)/60)/24)+DATE(1970,1,1)</f>
        <v>41131.208333333336</v>
      </c>
      <c r="P929" s="3" t="b">
        <v>0</v>
      </c>
      <c r="Q929" s="3" t="b">
        <v>0</v>
      </c>
      <c r="R929" s="3" t="s">
        <v>33</v>
      </c>
      <c r="S929" s="7" t="s">
        <v>18402</v>
      </c>
      <c r="T929" s="3" t="s">
        <v>18403</v>
      </c>
    </row>
    <row r="930" spans="1:20" s="3" customFormat="1" x14ac:dyDescent="0.3">
      <c r="A930" s="3">
        <v>928</v>
      </c>
      <c r="B930" s="3" t="s">
        <v>1888</v>
      </c>
      <c r="C930" s="3" t="s">
        <v>1889</v>
      </c>
      <c r="D930" s="3">
        <v>167400</v>
      </c>
      <c r="E930" s="3">
        <v>196386</v>
      </c>
      <c r="F930" s="14">
        <f>(E930/D930)*100</f>
        <v>117.31541218637993</v>
      </c>
      <c r="G930" s="3" t="s">
        <v>20</v>
      </c>
      <c r="H930" s="3">
        <v>3777</v>
      </c>
      <c r="I930" s="5">
        <f t="shared" si="14"/>
        <v>51.995234312946785</v>
      </c>
      <c r="J930" s="3" t="s">
        <v>107</v>
      </c>
      <c r="K930" s="3" t="s">
        <v>108</v>
      </c>
      <c r="L930" s="3">
        <v>1388296800</v>
      </c>
      <c r="M930" s="3">
        <v>1389074400</v>
      </c>
      <c r="N930" s="11">
        <f xml:space="preserve"> (((L930/60)/60)/24)+DATE(1970,1,1)</f>
        <v>41637.25</v>
      </c>
      <c r="O930" s="10">
        <f xml:space="preserve"> (((M930/60)/60)/24)+DATE(1970,1,1)</f>
        <v>41646.25</v>
      </c>
      <c r="P930" s="3" t="b">
        <v>0</v>
      </c>
      <c r="Q930" s="3" t="b">
        <v>0</v>
      </c>
      <c r="R930" s="3" t="s">
        <v>28</v>
      </c>
      <c r="S930" s="7" t="s">
        <v>18400</v>
      </c>
      <c r="T930" s="3" t="s">
        <v>18401</v>
      </c>
    </row>
    <row r="931" spans="1:20" s="3" customFormat="1" x14ac:dyDescent="0.3">
      <c r="A931" s="3">
        <v>929</v>
      </c>
      <c r="B931" s="3" t="s">
        <v>1890</v>
      </c>
      <c r="C931" s="3" t="s">
        <v>1891</v>
      </c>
      <c r="D931" s="3">
        <v>5500</v>
      </c>
      <c r="E931" s="3">
        <v>11952</v>
      </c>
      <c r="F931" s="14">
        <f>(E931/D931)*100</f>
        <v>217.30909090909088</v>
      </c>
      <c r="G931" s="3" t="s">
        <v>20</v>
      </c>
      <c r="H931" s="3">
        <v>184</v>
      </c>
      <c r="I931" s="5">
        <f t="shared" si="14"/>
        <v>64.956521739130437</v>
      </c>
      <c r="J931" s="3" t="s">
        <v>40</v>
      </c>
      <c r="K931" s="3" t="s">
        <v>41</v>
      </c>
      <c r="L931" s="3">
        <v>1493787600</v>
      </c>
      <c r="M931" s="3">
        <v>1494997200</v>
      </c>
      <c r="N931" s="11">
        <f xml:space="preserve"> (((L931/60)/60)/24)+DATE(1970,1,1)</f>
        <v>42858.208333333328</v>
      </c>
      <c r="O931" s="10">
        <f xml:space="preserve"> (((M931/60)/60)/24)+DATE(1970,1,1)</f>
        <v>42872.208333333328</v>
      </c>
      <c r="P931" s="3" t="b">
        <v>0</v>
      </c>
      <c r="Q931" s="3" t="b">
        <v>0</v>
      </c>
      <c r="R931" s="3" t="s">
        <v>33</v>
      </c>
      <c r="S931" s="7" t="s">
        <v>18402</v>
      </c>
      <c r="T931" s="3" t="s">
        <v>18403</v>
      </c>
    </row>
    <row r="932" spans="1:20" s="3" customFormat="1" x14ac:dyDescent="0.3">
      <c r="A932" s="3">
        <v>930</v>
      </c>
      <c r="B932" s="3" t="s">
        <v>1892</v>
      </c>
      <c r="C932" s="3" t="s">
        <v>1893</v>
      </c>
      <c r="D932" s="3">
        <v>3500</v>
      </c>
      <c r="E932" s="3">
        <v>3930</v>
      </c>
      <c r="F932" s="14">
        <f>(E932/D932)*100</f>
        <v>112.28571428571428</v>
      </c>
      <c r="G932" s="3" t="s">
        <v>20</v>
      </c>
      <c r="H932" s="3">
        <v>85</v>
      </c>
      <c r="I932" s="5">
        <f t="shared" si="14"/>
        <v>46.235294117647058</v>
      </c>
      <c r="J932" s="3" t="s">
        <v>21</v>
      </c>
      <c r="K932" s="3" t="s">
        <v>22</v>
      </c>
      <c r="L932" s="3">
        <v>1424844000</v>
      </c>
      <c r="M932" s="3">
        <v>1425448800</v>
      </c>
      <c r="N932" s="11">
        <f xml:space="preserve"> (((L932/60)/60)/24)+DATE(1970,1,1)</f>
        <v>42060.25</v>
      </c>
      <c r="O932" s="10">
        <f xml:space="preserve"> (((M932/60)/60)/24)+DATE(1970,1,1)</f>
        <v>42067.25</v>
      </c>
      <c r="P932" s="3" t="b">
        <v>0</v>
      </c>
      <c r="Q932" s="3" t="b">
        <v>1</v>
      </c>
      <c r="R932" s="3" t="s">
        <v>33</v>
      </c>
      <c r="S932" s="7" t="s">
        <v>18402</v>
      </c>
      <c r="T932" s="3" t="s">
        <v>18403</v>
      </c>
    </row>
    <row r="933" spans="1:20" s="3" customFormat="1" x14ac:dyDescent="0.3">
      <c r="A933" s="3">
        <v>931</v>
      </c>
      <c r="B933" s="3" t="s">
        <v>1894</v>
      </c>
      <c r="C933" s="3" t="s">
        <v>1895</v>
      </c>
      <c r="D933" s="3">
        <v>7900</v>
      </c>
      <c r="E933" s="3">
        <v>5729</v>
      </c>
      <c r="F933" s="14">
        <f>(E933/D933)*100</f>
        <v>72.51898734177216</v>
      </c>
      <c r="G933" s="3" t="s">
        <v>14</v>
      </c>
      <c r="H933" s="3">
        <v>112</v>
      </c>
      <c r="I933" s="5">
        <f t="shared" si="14"/>
        <v>51.151785714285715</v>
      </c>
      <c r="J933" s="3" t="s">
        <v>21</v>
      </c>
      <c r="K933" s="3" t="s">
        <v>22</v>
      </c>
      <c r="L933" s="3">
        <v>1403931600</v>
      </c>
      <c r="M933" s="3">
        <v>1404104400</v>
      </c>
      <c r="N933" s="11">
        <f xml:space="preserve"> (((L933/60)/60)/24)+DATE(1970,1,1)</f>
        <v>41818.208333333336</v>
      </c>
      <c r="O933" s="10">
        <f xml:space="preserve"> (((M933/60)/60)/24)+DATE(1970,1,1)</f>
        <v>41820.208333333336</v>
      </c>
      <c r="P933" s="3" t="b">
        <v>0</v>
      </c>
      <c r="Q933" s="3" t="b">
        <v>1</v>
      </c>
      <c r="R933" s="3" t="s">
        <v>33</v>
      </c>
      <c r="S933" s="7" t="s">
        <v>18402</v>
      </c>
      <c r="T933" s="3" t="s">
        <v>18403</v>
      </c>
    </row>
    <row r="934" spans="1:20" s="3" customFormat="1" x14ac:dyDescent="0.3">
      <c r="A934" s="3">
        <v>932</v>
      </c>
      <c r="B934" s="3" t="s">
        <v>1896</v>
      </c>
      <c r="C934" s="3" t="s">
        <v>1897</v>
      </c>
      <c r="D934" s="3">
        <v>2300</v>
      </c>
      <c r="E934" s="3">
        <v>4883</v>
      </c>
      <c r="F934" s="14">
        <f>(E934/D934)*100</f>
        <v>212.30434782608697</v>
      </c>
      <c r="G934" s="3" t="s">
        <v>20</v>
      </c>
      <c r="H934" s="3">
        <v>144</v>
      </c>
      <c r="I934" s="5">
        <f t="shared" si="14"/>
        <v>33.909722222222221</v>
      </c>
      <c r="J934" s="3" t="s">
        <v>21</v>
      </c>
      <c r="K934" s="3" t="s">
        <v>22</v>
      </c>
      <c r="L934" s="3">
        <v>1394514000</v>
      </c>
      <c r="M934" s="3">
        <v>1394773200</v>
      </c>
      <c r="N934" s="11">
        <f xml:space="preserve"> (((L934/60)/60)/24)+DATE(1970,1,1)</f>
        <v>41709.208333333336</v>
      </c>
      <c r="O934" s="10">
        <f xml:space="preserve"> (((M934/60)/60)/24)+DATE(1970,1,1)</f>
        <v>41712.208333333336</v>
      </c>
      <c r="P934" s="3" t="b">
        <v>0</v>
      </c>
      <c r="Q934" s="3" t="b">
        <v>0</v>
      </c>
      <c r="R934" s="3" t="s">
        <v>23</v>
      </c>
      <c r="S934" s="7" t="s">
        <v>18398</v>
      </c>
      <c r="T934" s="3" t="s">
        <v>18399</v>
      </c>
    </row>
    <row r="935" spans="1:20" s="3" customFormat="1" x14ac:dyDescent="0.3">
      <c r="A935" s="3">
        <v>933</v>
      </c>
      <c r="B935" s="3" t="s">
        <v>1898</v>
      </c>
      <c r="C935" s="3" t="s">
        <v>1899</v>
      </c>
      <c r="D935" s="3">
        <v>73000</v>
      </c>
      <c r="E935" s="3">
        <v>175015</v>
      </c>
      <c r="F935" s="14">
        <f>(E935/D935)*100</f>
        <v>239.74657534246577</v>
      </c>
      <c r="G935" s="3" t="s">
        <v>20</v>
      </c>
      <c r="H935" s="3">
        <v>1902</v>
      </c>
      <c r="I935" s="5">
        <f t="shared" si="14"/>
        <v>92.016298633017882</v>
      </c>
      <c r="J935" s="3" t="s">
        <v>21</v>
      </c>
      <c r="K935" s="3" t="s">
        <v>22</v>
      </c>
      <c r="L935" s="3">
        <v>1365397200</v>
      </c>
      <c r="M935" s="3">
        <v>1366520400</v>
      </c>
      <c r="N935" s="11">
        <f xml:space="preserve"> (((L935/60)/60)/24)+DATE(1970,1,1)</f>
        <v>41372.208333333336</v>
      </c>
      <c r="O935" s="10">
        <f xml:space="preserve"> (((M935/60)/60)/24)+DATE(1970,1,1)</f>
        <v>41385.208333333336</v>
      </c>
      <c r="P935" s="3" t="b">
        <v>0</v>
      </c>
      <c r="Q935" s="3" t="b">
        <v>0</v>
      </c>
      <c r="R935" s="3" t="s">
        <v>33</v>
      </c>
      <c r="S935" s="7" t="s">
        <v>18402</v>
      </c>
      <c r="T935" s="3" t="s">
        <v>18403</v>
      </c>
    </row>
    <row r="936" spans="1:20" s="3" customFormat="1" x14ac:dyDescent="0.3">
      <c r="A936" s="3">
        <v>934</v>
      </c>
      <c r="B936" s="3" t="s">
        <v>1900</v>
      </c>
      <c r="C936" s="3" t="s">
        <v>1901</v>
      </c>
      <c r="D936" s="3">
        <v>6200</v>
      </c>
      <c r="E936" s="3">
        <v>11280</v>
      </c>
      <c r="F936" s="14">
        <f>(E936/D936)*100</f>
        <v>181.93548387096774</v>
      </c>
      <c r="G936" s="3" t="s">
        <v>20</v>
      </c>
      <c r="H936" s="3">
        <v>105</v>
      </c>
      <c r="I936" s="5">
        <f t="shared" si="14"/>
        <v>107.42857142857143</v>
      </c>
      <c r="J936" s="3" t="s">
        <v>21</v>
      </c>
      <c r="K936" s="3" t="s">
        <v>22</v>
      </c>
      <c r="L936" s="3">
        <v>1456120800</v>
      </c>
      <c r="M936" s="3">
        <v>1456639200</v>
      </c>
      <c r="N936" s="11">
        <f xml:space="preserve"> (((L936/60)/60)/24)+DATE(1970,1,1)</f>
        <v>42422.25</v>
      </c>
      <c r="O936" s="10">
        <f xml:space="preserve"> (((M936/60)/60)/24)+DATE(1970,1,1)</f>
        <v>42428.25</v>
      </c>
      <c r="P936" s="3" t="b">
        <v>0</v>
      </c>
      <c r="Q936" s="3" t="b">
        <v>0</v>
      </c>
      <c r="R936" s="3" t="s">
        <v>33</v>
      </c>
      <c r="S936" s="7" t="s">
        <v>18402</v>
      </c>
      <c r="T936" s="3" t="s">
        <v>18403</v>
      </c>
    </row>
    <row r="937" spans="1:20" s="3" customFormat="1" x14ac:dyDescent="0.3">
      <c r="A937" s="3">
        <v>935</v>
      </c>
      <c r="B937" s="3" t="s">
        <v>1902</v>
      </c>
      <c r="C937" s="3" t="s">
        <v>1903</v>
      </c>
      <c r="D937" s="3">
        <v>6100</v>
      </c>
      <c r="E937" s="3">
        <v>10012</v>
      </c>
      <c r="F937" s="14">
        <f>(E937/D937)*100</f>
        <v>164.13114754098362</v>
      </c>
      <c r="G937" s="3" t="s">
        <v>20</v>
      </c>
      <c r="H937" s="3">
        <v>132</v>
      </c>
      <c r="I937" s="5">
        <f t="shared" si="14"/>
        <v>75.848484848484844</v>
      </c>
      <c r="J937" s="3" t="s">
        <v>21</v>
      </c>
      <c r="K937" s="3" t="s">
        <v>22</v>
      </c>
      <c r="L937" s="3">
        <v>1437714000</v>
      </c>
      <c r="M937" s="3">
        <v>1438318800</v>
      </c>
      <c r="N937" s="11">
        <f xml:space="preserve"> (((L937/60)/60)/24)+DATE(1970,1,1)</f>
        <v>42209.208333333328</v>
      </c>
      <c r="O937" s="10">
        <f xml:space="preserve"> (((M937/60)/60)/24)+DATE(1970,1,1)</f>
        <v>42216.208333333328</v>
      </c>
      <c r="P937" s="3" t="b">
        <v>0</v>
      </c>
      <c r="Q937" s="3" t="b">
        <v>0</v>
      </c>
      <c r="R937" s="3" t="s">
        <v>33</v>
      </c>
      <c r="S937" s="7" t="s">
        <v>18402</v>
      </c>
      <c r="T937" s="3" t="s">
        <v>18403</v>
      </c>
    </row>
    <row r="938" spans="1:20" s="3" customFormat="1" x14ac:dyDescent="0.3">
      <c r="A938" s="3">
        <v>936</v>
      </c>
      <c r="B938" s="3" t="s">
        <v>1246</v>
      </c>
      <c r="C938" s="3" t="s">
        <v>1904</v>
      </c>
      <c r="D938" s="3">
        <v>103200</v>
      </c>
      <c r="E938" s="3">
        <v>1690</v>
      </c>
      <c r="F938" s="14">
        <f>(E938/D938)*100</f>
        <v>1.6375968992248062</v>
      </c>
      <c r="G938" s="3" t="s">
        <v>14</v>
      </c>
      <c r="H938" s="3">
        <v>21</v>
      </c>
      <c r="I938" s="5">
        <f t="shared" si="14"/>
        <v>80.476190476190482</v>
      </c>
      <c r="J938" s="3" t="s">
        <v>21</v>
      </c>
      <c r="K938" s="3" t="s">
        <v>22</v>
      </c>
      <c r="L938" s="3">
        <v>1563771600</v>
      </c>
      <c r="M938" s="3">
        <v>1564030800</v>
      </c>
      <c r="N938" s="11">
        <f xml:space="preserve"> (((L938/60)/60)/24)+DATE(1970,1,1)</f>
        <v>43668.208333333328</v>
      </c>
      <c r="O938" s="10">
        <f xml:space="preserve"> (((M938/60)/60)/24)+DATE(1970,1,1)</f>
        <v>43671.208333333328</v>
      </c>
      <c r="P938" s="3" t="b">
        <v>1</v>
      </c>
      <c r="Q938" s="3" t="b">
        <v>0</v>
      </c>
      <c r="R938" s="3" t="s">
        <v>33</v>
      </c>
      <c r="S938" s="7" t="s">
        <v>18402</v>
      </c>
      <c r="T938" s="3" t="s">
        <v>18403</v>
      </c>
    </row>
    <row r="939" spans="1:20" s="3" customFormat="1" x14ac:dyDescent="0.3">
      <c r="A939" s="3">
        <v>937</v>
      </c>
      <c r="B939" s="3" t="s">
        <v>1905</v>
      </c>
      <c r="C939" s="3" t="s">
        <v>1906</v>
      </c>
      <c r="D939" s="3">
        <v>171000</v>
      </c>
      <c r="E939" s="3">
        <v>84891</v>
      </c>
      <c r="F939" s="14">
        <f>(E939/D939)*100</f>
        <v>49.64385964912281</v>
      </c>
      <c r="G939" s="3" t="s">
        <v>74</v>
      </c>
      <c r="H939" s="3">
        <v>976</v>
      </c>
      <c r="I939" s="5">
        <f t="shared" si="14"/>
        <v>86.978483606557376</v>
      </c>
      <c r="J939" s="3" t="s">
        <v>21</v>
      </c>
      <c r="K939" s="3" t="s">
        <v>22</v>
      </c>
      <c r="L939" s="3">
        <v>1448517600</v>
      </c>
      <c r="M939" s="3">
        <v>1449295200</v>
      </c>
      <c r="N939" s="11">
        <f xml:space="preserve"> (((L939/60)/60)/24)+DATE(1970,1,1)</f>
        <v>42334.25</v>
      </c>
      <c r="O939" s="10">
        <f xml:space="preserve"> (((M939/60)/60)/24)+DATE(1970,1,1)</f>
        <v>42343.25</v>
      </c>
      <c r="P939" s="3" t="b">
        <v>0</v>
      </c>
      <c r="Q939" s="3" t="b">
        <v>0</v>
      </c>
      <c r="R939" s="3" t="s">
        <v>42</v>
      </c>
      <c r="S939" s="7" t="s">
        <v>18404</v>
      </c>
      <c r="T939" s="3" t="s">
        <v>18405</v>
      </c>
    </row>
    <row r="940" spans="1:20" s="3" customFormat="1" x14ac:dyDescent="0.3">
      <c r="A940" s="3">
        <v>938</v>
      </c>
      <c r="B940" s="3" t="s">
        <v>1907</v>
      </c>
      <c r="C940" s="3" t="s">
        <v>1908</v>
      </c>
      <c r="D940" s="3">
        <v>9200</v>
      </c>
      <c r="E940" s="3">
        <v>10093</v>
      </c>
      <c r="F940" s="14">
        <f>(E940/D940)*100</f>
        <v>109.70652173913042</v>
      </c>
      <c r="G940" s="3" t="s">
        <v>20</v>
      </c>
      <c r="H940" s="3">
        <v>96</v>
      </c>
      <c r="I940" s="5">
        <f t="shared" si="14"/>
        <v>105.13541666666667</v>
      </c>
      <c r="J940" s="3" t="s">
        <v>21</v>
      </c>
      <c r="K940" s="3" t="s">
        <v>22</v>
      </c>
      <c r="L940" s="3">
        <v>1528779600</v>
      </c>
      <c r="M940" s="3">
        <v>1531890000</v>
      </c>
      <c r="N940" s="11">
        <f xml:space="preserve"> (((L940/60)/60)/24)+DATE(1970,1,1)</f>
        <v>43263.208333333328</v>
      </c>
      <c r="O940" s="10">
        <f xml:space="preserve"> (((M940/60)/60)/24)+DATE(1970,1,1)</f>
        <v>43299.208333333328</v>
      </c>
      <c r="P940" s="3" t="b">
        <v>0</v>
      </c>
      <c r="Q940" s="3" t="b">
        <v>1</v>
      </c>
      <c r="R940" s="3" t="s">
        <v>119</v>
      </c>
      <c r="S940" s="7" t="s">
        <v>18410</v>
      </c>
      <c r="T940" s="3" t="s">
        <v>18416</v>
      </c>
    </row>
    <row r="941" spans="1:20" s="3" customFormat="1" x14ac:dyDescent="0.3">
      <c r="A941" s="3">
        <v>939</v>
      </c>
      <c r="B941" s="3" t="s">
        <v>1909</v>
      </c>
      <c r="C941" s="3" t="s">
        <v>1910</v>
      </c>
      <c r="D941" s="3">
        <v>7800</v>
      </c>
      <c r="E941" s="3">
        <v>3839</v>
      </c>
      <c r="F941" s="14">
        <f>(E941/D941)*100</f>
        <v>49.217948717948715</v>
      </c>
      <c r="G941" s="3" t="s">
        <v>14</v>
      </c>
      <c r="H941" s="3">
        <v>67</v>
      </c>
      <c r="I941" s="5">
        <f t="shared" si="14"/>
        <v>57.298507462686565</v>
      </c>
      <c r="J941" s="3" t="s">
        <v>21</v>
      </c>
      <c r="K941" s="3" t="s">
        <v>22</v>
      </c>
      <c r="L941" s="3">
        <v>1304744400</v>
      </c>
      <c r="M941" s="3">
        <v>1306213200</v>
      </c>
      <c r="N941" s="11">
        <f xml:space="preserve"> (((L941/60)/60)/24)+DATE(1970,1,1)</f>
        <v>40670.208333333336</v>
      </c>
      <c r="O941" s="10">
        <f xml:space="preserve"> (((M941/60)/60)/24)+DATE(1970,1,1)</f>
        <v>40687.208333333336</v>
      </c>
      <c r="P941" s="3" t="b">
        <v>0</v>
      </c>
      <c r="Q941" s="3" t="b">
        <v>1</v>
      </c>
      <c r="R941" s="3" t="s">
        <v>89</v>
      </c>
      <c r="S941" s="7" t="s">
        <v>18413</v>
      </c>
      <c r="T941" s="3" t="s">
        <v>18414</v>
      </c>
    </row>
    <row r="942" spans="1:20" s="3" customFormat="1" x14ac:dyDescent="0.3">
      <c r="A942" s="3">
        <v>940</v>
      </c>
      <c r="B942" s="3" t="s">
        <v>1911</v>
      </c>
      <c r="C942" s="3" t="s">
        <v>1912</v>
      </c>
      <c r="D942" s="3">
        <v>9900</v>
      </c>
      <c r="E942" s="3">
        <v>6161</v>
      </c>
      <c r="F942" s="14">
        <f>(E942/D942)*100</f>
        <v>62.232323232323225</v>
      </c>
      <c r="G942" s="3" t="s">
        <v>47</v>
      </c>
      <c r="H942" s="3">
        <v>66</v>
      </c>
      <c r="I942" s="5">
        <f t="shared" si="14"/>
        <v>93.348484848484844</v>
      </c>
      <c r="J942" s="3" t="s">
        <v>15</v>
      </c>
      <c r="K942" s="3" t="s">
        <v>16</v>
      </c>
      <c r="L942" s="3">
        <v>1354341600</v>
      </c>
      <c r="M942" s="3">
        <v>1356242400</v>
      </c>
      <c r="N942" s="11">
        <f xml:space="preserve"> (((L942/60)/60)/24)+DATE(1970,1,1)</f>
        <v>41244.25</v>
      </c>
      <c r="O942" s="10">
        <f xml:space="preserve"> (((M942/60)/60)/24)+DATE(1970,1,1)</f>
        <v>41266.25</v>
      </c>
      <c r="P942" s="3" t="b">
        <v>0</v>
      </c>
      <c r="Q942" s="3" t="b">
        <v>0</v>
      </c>
      <c r="R942" s="3" t="s">
        <v>28</v>
      </c>
      <c r="S942" s="7" t="s">
        <v>18400</v>
      </c>
      <c r="T942" s="3" t="s">
        <v>18401</v>
      </c>
    </row>
    <row r="943" spans="1:20" s="3" customFormat="1" x14ac:dyDescent="0.3">
      <c r="A943" s="3">
        <v>941</v>
      </c>
      <c r="B943" s="3" t="s">
        <v>1913</v>
      </c>
      <c r="C943" s="3" t="s">
        <v>1914</v>
      </c>
      <c r="D943" s="3">
        <v>43000</v>
      </c>
      <c r="E943" s="3">
        <v>5615</v>
      </c>
      <c r="F943" s="14">
        <f>(E943/D943)*100</f>
        <v>13.05813953488372</v>
      </c>
      <c r="G943" s="3" t="s">
        <v>14</v>
      </c>
      <c r="H943" s="3">
        <v>78</v>
      </c>
      <c r="I943" s="5">
        <f t="shared" si="14"/>
        <v>71.987179487179489</v>
      </c>
      <c r="J943" s="3" t="s">
        <v>21</v>
      </c>
      <c r="K943" s="3" t="s">
        <v>22</v>
      </c>
      <c r="L943" s="3">
        <v>1294552800</v>
      </c>
      <c r="M943" s="3">
        <v>1297576800</v>
      </c>
      <c r="N943" s="11">
        <f xml:space="preserve"> (((L943/60)/60)/24)+DATE(1970,1,1)</f>
        <v>40552.25</v>
      </c>
      <c r="O943" s="10">
        <f xml:space="preserve"> (((M943/60)/60)/24)+DATE(1970,1,1)</f>
        <v>40587.25</v>
      </c>
      <c r="P943" s="3" t="b">
        <v>1</v>
      </c>
      <c r="Q943" s="3" t="b">
        <v>0</v>
      </c>
      <c r="R943" s="3" t="s">
        <v>33</v>
      </c>
      <c r="S943" s="7" t="s">
        <v>18402</v>
      </c>
      <c r="T943" s="3" t="s">
        <v>18403</v>
      </c>
    </row>
    <row r="944" spans="1:20" s="3" customFormat="1" x14ac:dyDescent="0.3">
      <c r="A944" s="3">
        <v>942</v>
      </c>
      <c r="B944" s="3" t="s">
        <v>1907</v>
      </c>
      <c r="C944" s="3" t="s">
        <v>1915</v>
      </c>
      <c r="D944" s="3">
        <v>9600</v>
      </c>
      <c r="E944" s="3">
        <v>6205</v>
      </c>
      <c r="F944" s="14">
        <f>(E944/D944)*100</f>
        <v>64.635416666666671</v>
      </c>
      <c r="G944" s="3" t="s">
        <v>14</v>
      </c>
      <c r="H944" s="3">
        <v>67</v>
      </c>
      <c r="I944" s="5">
        <f t="shared" si="14"/>
        <v>92.611940298507463</v>
      </c>
      <c r="J944" s="3" t="s">
        <v>26</v>
      </c>
      <c r="K944" s="3" t="s">
        <v>27</v>
      </c>
      <c r="L944" s="3">
        <v>1295935200</v>
      </c>
      <c r="M944" s="3">
        <v>1296194400</v>
      </c>
      <c r="N944" s="11">
        <f xml:space="preserve"> (((L944/60)/60)/24)+DATE(1970,1,1)</f>
        <v>40568.25</v>
      </c>
      <c r="O944" s="10">
        <f xml:space="preserve"> (((M944/60)/60)/24)+DATE(1970,1,1)</f>
        <v>40571.25</v>
      </c>
      <c r="P944" s="3" t="b">
        <v>0</v>
      </c>
      <c r="Q944" s="3" t="b">
        <v>0</v>
      </c>
      <c r="R944" s="3" t="s">
        <v>33</v>
      </c>
      <c r="S944" s="7" t="s">
        <v>18402</v>
      </c>
      <c r="T944" s="3" t="s">
        <v>18403</v>
      </c>
    </row>
    <row r="945" spans="1:20" s="3" customFormat="1" x14ac:dyDescent="0.3">
      <c r="A945" s="3">
        <v>943</v>
      </c>
      <c r="B945" s="3" t="s">
        <v>1916</v>
      </c>
      <c r="C945" s="3" t="s">
        <v>1917</v>
      </c>
      <c r="D945" s="3">
        <v>7500</v>
      </c>
      <c r="E945" s="3">
        <v>11969</v>
      </c>
      <c r="F945" s="14">
        <f>(E945/D945)*100</f>
        <v>159.58666666666667</v>
      </c>
      <c r="G945" s="3" t="s">
        <v>20</v>
      </c>
      <c r="H945" s="3">
        <v>114</v>
      </c>
      <c r="I945" s="5">
        <f t="shared" si="14"/>
        <v>104.99122807017544</v>
      </c>
      <c r="J945" s="3" t="s">
        <v>21</v>
      </c>
      <c r="K945" s="3" t="s">
        <v>22</v>
      </c>
      <c r="L945" s="3">
        <v>1411534800</v>
      </c>
      <c r="M945" s="3">
        <v>1414558800</v>
      </c>
      <c r="N945" s="11">
        <f xml:space="preserve"> (((L945/60)/60)/24)+DATE(1970,1,1)</f>
        <v>41906.208333333336</v>
      </c>
      <c r="O945" s="10">
        <f xml:space="preserve"> (((M945/60)/60)/24)+DATE(1970,1,1)</f>
        <v>41941.208333333336</v>
      </c>
      <c r="P945" s="3" t="b">
        <v>0</v>
      </c>
      <c r="Q945" s="3" t="b">
        <v>0</v>
      </c>
      <c r="R945" s="3" t="s">
        <v>17</v>
      </c>
      <c r="S945" s="7" t="s">
        <v>18396</v>
      </c>
      <c r="T945" s="3" t="s">
        <v>18397</v>
      </c>
    </row>
    <row r="946" spans="1:20" s="3" customFormat="1" x14ac:dyDescent="0.3">
      <c r="A946" s="3">
        <v>944</v>
      </c>
      <c r="B946" s="3" t="s">
        <v>1918</v>
      </c>
      <c r="C946" s="3" t="s">
        <v>1919</v>
      </c>
      <c r="D946" s="3">
        <v>10000</v>
      </c>
      <c r="E946" s="3">
        <v>8142</v>
      </c>
      <c r="F946" s="14">
        <f>(E946/D946)*100</f>
        <v>81.42</v>
      </c>
      <c r="G946" s="3" t="s">
        <v>14</v>
      </c>
      <c r="H946" s="3">
        <v>263</v>
      </c>
      <c r="I946" s="5">
        <f t="shared" si="14"/>
        <v>30.958174904942965</v>
      </c>
      <c r="J946" s="3" t="s">
        <v>26</v>
      </c>
      <c r="K946" s="3" t="s">
        <v>27</v>
      </c>
      <c r="L946" s="3">
        <v>1486706400</v>
      </c>
      <c r="M946" s="3">
        <v>1488348000</v>
      </c>
      <c r="N946" s="11">
        <f xml:space="preserve"> (((L946/60)/60)/24)+DATE(1970,1,1)</f>
        <v>42776.25</v>
      </c>
      <c r="O946" s="10">
        <f xml:space="preserve"> (((M946/60)/60)/24)+DATE(1970,1,1)</f>
        <v>42795.25</v>
      </c>
      <c r="P946" s="3" t="b">
        <v>0</v>
      </c>
      <c r="Q946" s="3" t="b">
        <v>0</v>
      </c>
      <c r="R946" s="3" t="s">
        <v>122</v>
      </c>
      <c r="S946" s="7" t="s">
        <v>18417</v>
      </c>
      <c r="T946" s="3" t="s">
        <v>18418</v>
      </c>
    </row>
    <row r="947" spans="1:20" s="3" customFormat="1" x14ac:dyDescent="0.3">
      <c r="A947" s="3">
        <v>945</v>
      </c>
      <c r="B947" s="3" t="s">
        <v>1920</v>
      </c>
      <c r="C947" s="3" t="s">
        <v>1921</v>
      </c>
      <c r="D947" s="3">
        <v>172000</v>
      </c>
      <c r="E947" s="3">
        <v>55805</v>
      </c>
      <c r="F947" s="14">
        <f>(E947/D947)*100</f>
        <v>32.444767441860463</v>
      </c>
      <c r="G947" s="3" t="s">
        <v>14</v>
      </c>
      <c r="H947" s="3">
        <v>1691</v>
      </c>
      <c r="I947" s="5">
        <f t="shared" si="14"/>
        <v>33.001182732111175</v>
      </c>
      <c r="J947" s="3" t="s">
        <v>21</v>
      </c>
      <c r="K947" s="3" t="s">
        <v>22</v>
      </c>
      <c r="L947" s="3">
        <v>1333602000</v>
      </c>
      <c r="M947" s="3">
        <v>1334898000</v>
      </c>
      <c r="N947" s="11">
        <f xml:space="preserve"> (((L947/60)/60)/24)+DATE(1970,1,1)</f>
        <v>41004.208333333336</v>
      </c>
      <c r="O947" s="10">
        <f xml:space="preserve"> (((M947/60)/60)/24)+DATE(1970,1,1)</f>
        <v>41019.208333333336</v>
      </c>
      <c r="P947" s="3" t="b">
        <v>1</v>
      </c>
      <c r="Q947" s="3" t="b">
        <v>0</v>
      </c>
      <c r="R947" s="3" t="s">
        <v>122</v>
      </c>
      <c r="S947" s="7" t="s">
        <v>18417</v>
      </c>
      <c r="T947" s="3" t="s">
        <v>18418</v>
      </c>
    </row>
    <row r="948" spans="1:20" s="3" customFormat="1" x14ac:dyDescent="0.3">
      <c r="A948" s="3">
        <v>946</v>
      </c>
      <c r="B948" s="3" t="s">
        <v>1922</v>
      </c>
      <c r="C948" s="3" t="s">
        <v>1923</v>
      </c>
      <c r="D948" s="3">
        <v>153700</v>
      </c>
      <c r="E948" s="3">
        <v>15238</v>
      </c>
      <c r="F948" s="14">
        <f>(E948/D948)*100</f>
        <v>9.9141184124918666</v>
      </c>
      <c r="G948" s="3" t="s">
        <v>14</v>
      </c>
      <c r="H948" s="3">
        <v>181</v>
      </c>
      <c r="I948" s="5">
        <f t="shared" si="14"/>
        <v>84.187845303867405</v>
      </c>
      <c r="J948" s="3" t="s">
        <v>21</v>
      </c>
      <c r="K948" s="3" t="s">
        <v>22</v>
      </c>
      <c r="L948" s="3">
        <v>1308200400</v>
      </c>
      <c r="M948" s="3">
        <v>1308373200</v>
      </c>
      <c r="N948" s="11">
        <f xml:space="preserve"> (((L948/60)/60)/24)+DATE(1970,1,1)</f>
        <v>40710.208333333336</v>
      </c>
      <c r="O948" s="10">
        <f xml:space="preserve"> (((M948/60)/60)/24)+DATE(1970,1,1)</f>
        <v>40712.208333333336</v>
      </c>
      <c r="P948" s="3" t="b">
        <v>0</v>
      </c>
      <c r="Q948" s="3" t="b">
        <v>0</v>
      </c>
      <c r="R948" s="3" t="s">
        <v>33</v>
      </c>
      <c r="S948" s="7" t="s">
        <v>18402</v>
      </c>
      <c r="T948" s="3" t="s">
        <v>18403</v>
      </c>
    </row>
    <row r="949" spans="1:20" s="3" customFormat="1" x14ac:dyDescent="0.3">
      <c r="A949" s="3">
        <v>947</v>
      </c>
      <c r="B949" s="3" t="s">
        <v>1924</v>
      </c>
      <c r="C949" s="3" t="s">
        <v>1925</v>
      </c>
      <c r="D949" s="3">
        <v>3600</v>
      </c>
      <c r="E949" s="3">
        <v>961</v>
      </c>
      <c r="F949" s="14">
        <f>(E949/D949)*100</f>
        <v>26.694444444444443</v>
      </c>
      <c r="G949" s="3" t="s">
        <v>14</v>
      </c>
      <c r="H949" s="3">
        <v>13</v>
      </c>
      <c r="I949" s="5">
        <f t="shared" si="14"/>
        <v>73.92307692307692</v>
      </c>
      <c r="J949" s="3" t="s">
        <v>21</v>
      </c>
      <c r="K949" s="3" t="s">
        <v>22</v>
      </c>
      <c r="L949" s="3">
        <v>1411707600</v>
      </c>
      <c r="M949" s="3">
        <v>1412312400</v>
      </c>
      <c r="N949" s="11">
        <f xml:space="preserve"> (((L949/60)/60)/24)+DATE(1970,1,1)</f>
        <v>41908.208333333336</v>
      </c>
      <c r="O949" s="10">
        <f xml:space="preserve"> (((M949/60)/60)/24)+DATE(1970,1,1)</f>
        <v>41915.208333333336</v>
      </c>
      <c r="P949" s="3" t="b">
        <v>0</v>
      </c>
      <c r="Q949" s="3" t="b">
        <v>0</v>
      </c>
      <c r="R949" s="3" t="s">
        <v>33</v>
      </c>
      <c r="S949" s="7" t="s">
        <v>18402</v>
      </c>
      <c r="T949" s="3" t="s">
        <v>18403</v>
      </c>
    </row>
    <row r="950" spans="1:20" s="3" customFormat="1" x14ac:dyDescent="0.3">
      <c r="A950" s="3">
        <v>948</v>
      </c>
      <c r="B950" s="3" t="s">
        <v>1926</v>
      </c>
      <c r="C950" s="3" t="s">
        <v>1927</v>
      </c>
      <c r="D950" s="3">
        <v>9400</v>
      </c>
      <c r="E950" s="3">
        <v>5918</v>
      </c>
      <c r="F950" s="14">
        <f>(E950/D950)*100</f>
        <v>62.957446808510639</v>
      </c>
      <c r="G950" s="3" t="s">
        <v>74</v>
      </c>
      <c r="H950" s="3">
        <v>160</v>
      </c>
      <c r="I950" s="5">
        <f t="shared" si="14"/>
        <v>36.987499999999997</v>
      </c>
      <c r="J950" s="3" t="s">
        <v>21</v>
      </c>
      <c r="K950" s="3" t="s">
        <v>22</v>
      </c>
      <c r="L950" s="3">
        <v>1418364000</v>
      </c>
      <c r="M950" s="3">
        <v>1419228000</v>
      </c>
      <c r="N950" s="11">
        <f xml:space="preserve"> (((L950/60)/60)/24)+DATE(1970,1,1)</f>
        <v>41985.25</v>
      </c>
      <c r="O950" s="10">
        <f xml:space="preserve"> (((M950/60)/60)/24)+DATE(1970,1,1)</f>
        <v>41995.25</v>
      </c>
      <c r="P950" s="3" t="b">
        <v>1</v>
      </c>
      <c r="Q950" s="3" t="b">
        <v>1</v>
      </c>
      <c r="R950" s="3" t="s">
        <v>42</v>
      </c>
      <c r="S950" s="7" t="s">
        <v>18404</v>
      </c>
      <c r="T950" s="3" t="s">
        <v>18405</v>
      </c>
    </row>
    <row r="951" spans="1:20" s="3" customFormat="1" x14ac:dyDescent="0.3">
      <c r="A951" s="3">
        <v>949</v>
      </c>
      <c r="B951" s="3" t="s">
        <v>1928</v>
      </c>
      <c r="C951" s="3" t="s">
        <v>1929</v>
      </c>
      <c r="D951" s="3">
        <v>5900</v>
      </c>
      <c r="E951" s="3">
        <v>9520</v>
      </c>
      <c r="F951" s="14">
        <f>(E951/D951)*100</f>
        <v>161.35593220338984</v>
      </c>
      <c r="G951" s="3" t="s">
        <v>20</v>
      </c>
      <c r="H951" s="3">
        <v>203</v>
      </c>
      <c r="I951" s="5">
        <f t="shared" si="14"/>
        <v>46.896551724137929</v>
      </c>
      <c r="J951" s="3" t="s">
        <v>21</v>
      </c>
      <c r="K951" s="3" t="s">
        <v>22</v>
      </c>
      <c r="L951" s="3">
        <v>1429333200</v>
      </c>
      <c r="M951" s="3">
        <v>1430974800</v>
      </c>
      <c r="N951" s="11">
        <f xml:space="preserve"> (((L951/60)/60)/24)+DATE(1970,1,1)</f>
        <v>42112.208333333328</v>
      </c>
      <c r="O951" s="10">
        <f xml:space="preserve"> (((M951/60)/60)/24)+DATE(1970,1,1)</f>
        <v>42131.208333333328</v>
      </c>
      <c r="P951" s="3" t="b">
        <v>0</v>
      </c>
      <c r="Q951" s="3" t="b">
        <v>0</v>
      </c>
      <c r="R951" s="3" t="s">
        <v>28</v>
      </c>
      <c r="S951" s="7" t="s">
        <v>18400</v>
      </c>
      <c r="T951" s="3" t="s">
        <v>18401</v>
      </c>
    </row>
    <row r="952" spans="1:20" s="3" customFormat="1" x14ac:dyDescent="0.3">
      <c r="A952" s="3">
        <v>950</v>
      </c>
      <c r="B952" s="3" t="s">
        <v>1930</v>
      </c>
      <c r="C952" s="3" t="s">
        <v>1931</v>
      </c>
      <c r="D952" s="3">
        <v>100</v>
      </c>
      <c r="E952" s="3">
        <v>5</v>
      </c>
      <c r="F952" s="14">
        <f>(E952/D952)*100</f>
        <v>5</v>
      </c>
      <c r="G952" s="3" t="s">
        <v>14</v>
      </c>
      <c r="H952" s="3">
        <v>1</v>
      </c>
      <c r="I952" s="5">
        <f t="shared" si="14"/>
        <v>5</v>
      </c>
      <c r="J952" s="3" t="s">
        <v>21</v>
      </c>
      <c r="K952" s="3" t="s">
        <v>22</v>
      </c>
      <c r="L952" s="3">
        <v>1555390800</v>
      </c>
      <c r="M952" s="3">
        <v>1555822800</v>
      </c>
      <c r="N952" s="11">
        <f xml:space="preserve"> (((L952/60)/60)/24)+DATE(1970,1,1)</f>
        <v>43571.208333333328</v>
      </c>
      <c r="O952" s="10">
        <f xml:space="preserve"> (((M952/60)/60)/24)+DATE(1970,1,1)</f>
        <v>43576.208333333328</v>
      </c>
      <c r="P952" s="3" t="b">
        <v>0</v>
      </c>
      <c r="Q952" s="3" t="b">
        <v>1</v>
      </c>
      <c r="R952" s="3" t="s">
        <v>33</v>
      </c>
      <c r="S952" s="7" t="s">
        <v>18402</v>
      </c>
      <c r="T952" s="3" t="s">
        <v>18403</v>
      </c>
    </row>
    <row r="953" spans="1:20" s="3" customFormat="1" x14ac:dyDescent="0.3">
      <c r="A953" s="3">
        <v>951</v>
      </c>
      <c r="B953" s="3" t="s">
        <v>1932</v>
      </c>
      <c r="C953" s="3" t="s">
        <v>1933</v>
      </c>
      <c r="D953" s="3">
        <v>14500</v>
      </c>
      <c r="E953" s="3">
        <v>159056</v>
      </c>
      <c r="F953" s="14">
        <f>(E953/D953)*100</f>
        <v>1096.9379310344827</v>
      </c>
      <c r="G953" s="3" t="s">
        <v>20</v>
      </c>
      <c r="H953" s="3">
        <v>1559</v>
      </c>
      <c r="I953" s="5">
        <f t="shared" si="14"/>
        <v>102.02437459910199</v>
      </c>
      <c r="J953" s="3" t="s">
        <v>21</v>
      </c>
      <c r="K953" s="3" t="s">
        <v>22</v>
      </c>
      <c r="L953" s="3">
        <v>1482732000</v>
      </c>
      <c r="M953" s="3">
        <v>1482818400</v>
      </c>
      <c r="N953" s="11">
        <f xml:space="preserve"> (((L953/60)/60)/24)+DATE(1970,1,1)</f>
        <v>42730.25</v>
      </c>
      <c r="O953" s="10">
        <f xml:space="preserve"> (((M953/60)/60)/24)+DATE(1970,1,1)</f>
        <v>42731.25</v>
      </c>
      <c r="P953" s="3" t="b">
        <v>0</v>
      </c>
      <c r="Q953" s="3" t="b">
        <v>1</v>
      </c>
      <c r="R953" s="3" t="s">
        <v>23</v>
      </c>
      <c r="S953" s="7" t="s">
        <v>18398</v>
      </c>
      <c r="T953" s="3" t="s">
        <v>18399</v>
      </c>
    </row>
    <row r="954" spans="1:20" s="3" customFormat="1" x14ac:dyDescent="0.3">
      <c r="A954" s="3">
        <v>952</v>
      </c>
      <c r="B954" s="3" t="s">
        <v>1934</v>
      </c>
      <c r="C954" s="3" t="s">
        <v>1935</v>
      </c>
      <c r="D954" s="3">
        <v>145500</v>
      </c>
      <c r="E954" s="3">
        <v>101987</v>
      </c>
      <c r="F954" s="14">
        <f>(E954/D954)*100</f>
        <v>70.094158075601371</v>
      </c>
      <c r="G954" s="3" t="s">
        <v>74</v>
      </c>
      <c r="H954" s="3">
        <v>2266</v>
      </c>
      <c r="I954" s="5">
        <f t="shared" si="14"/>
        <v>45.007502206531335</v>
      </c>
      <c r="J954" s="3" t="s">
        <v>21</v>
      </c>
      <c r="K954" s="3" t="s">
        <v>22</v>
      </c>
      <c r="L954" s="3">
        <v>1470718800</v>
      </c>
      <c r="M954" s="3">
        <v>1471928400</v>
      </c>
      <c r="N954" s="11">
        <f xml:space="preserve"> (((L954/60)/60)/24)+DATE(1970,1,1)</f>
        <v>42591.208333333328</v>
      </c>
      <c r="O954" s="10">
        <f xml:space="preserve"> (((M954/60)/60)/24)+DATE(1970,1,1)</f>
        <v>42605.208333333328</v>
      </c>
      <c r="P954" s="3" t="b">
        <v>0</v>
      </c>
      <c r="Q954" s="3" t="b">
        <v>0</v>
      </c>
      <c r="R954" s="3" t="s">
        <v>42</v>
      </c>
      <c r="S954" s="7" t="s">
        <v>18404</v>
      </c>
      <c r="T954" s="3" t="s">
        <v>18405</v>
      </c>
    </row>
    <row r="955" spans="1:20" s="3" customFormat="1" x14ac:dyDescent="0.3">
      <c r="A955" s="3">
        <v>953</v>
      </c>
      <c r="B955" s="3" t="s">
        <v>1936</v>
      </c>
      <c r="C955" s="3" t="s">
        <v>1937</v>
      </c>
      <c r="D955" s="3">
        <v>3300</v>
      </c>
      <c r="E955" s="3">
        <v>1980</v>
      </c>
      <c r="F955" s="14">
        <f>(E955/D955)*100</f>
        <v>60</v>
      </c>
      <c r="G955" s="3" t="s">
        <v>14</v>
      </c>
      <c r="H955" s="3">
        <v>21</v>
      </c>
      <c r="I955" s="5">
        <f t="shared" si="14"/>
        <v>94.285714285714292</v>
      </c>
      <c r="J955" s="3" t="s">
        <v>21</v>
      </c>
      <c r="K955" s="3" t="s">
        <v>22</v>
      </c>
      <c r="L955" s="3">
        <v>1450591200</v>
      </c>
      <c r="M955" s="3">
        <v>1453701600</v>
      </c>
      <c r="N955" s="11">
        <f xml:space="preserve"> (((L955/60)/60)/24)+DATE(1970,1,1)</f>
        <v>42358.25</v>
      </c>
      <c r="O955" s="10">
        <f xml:space="preserve"> (((M955/60)/60)/24)+DATE(1970,1,1)</f>
        <v>42394.25</v>
      </c>
      <c r="P955" s="3" t="b">
        <v>0</v>
      </c>
      <c r="Q955" s="3" t="b">
        <v>1</v>
      </c>
      <c r="R955" s="3" t="s">
        <v>474</v>
      </c>
      <c r="S955" s="7" t="s">
        <v>18404</v>
      </c>
      <c r="T955" s="3" t="s">
        <v>18426</v>
      </c>
    </row>
    <row r="956" spans="1:20" s="3" customFormat="1" x14ac:dyDescent="0.3">
      <c r="A956" s="3">
        <v>954</v>
      </c>
      <c r="B956" s="3" t="s">
        <v>1938</v>
      </c>
      <c r="C956" s="3" t="s">
        <v>1939</v>
      </c>
      <c r="D956" s="3">
        <v>42600</v>
      </c>
      <c r="E956" s="3">
        <v>156384</v>
      </c>
      <c r="F956" s="14">
        <f>(E956/D956)*100</f>
        <v>367.0985915492958</v>
      </c>
      <c r="G956" s="3" t="s">
        <v>20</v>
      </c>
      <c r="H956" s="3">
        <v>1548</v>
      </c>
      <c r="I956" s="5">
        <f t="shared" si="14"/>
        <v>101.02325581395348</v>
      </c>
      <c r="J956" s="3" t="s">
        <v>26</v>
      </c>
      <c r="K956" s="3" t="s">
        <v>27</v>
      </c>
      <c r="L956" s="3">
        <v>1348290000</v>
      </c>
      <c r="M956" s="3">
        <v>1350363600</v>
      </c>
      <c r="N956" s="11">
        <f xml:space="preserve"> (((L956/60)/60)/24)+DATE(1970,1,1)</f>
        <v>41174.208333333336</v>
      </c>
      <c r="O956" s="10">
        <f xml:space="preserve"> (((M956/60)/60)/24)+DATE(1970,1,1)</f>
        <v>41198.208333333336</v>
      </c>
      <c r="P956" s="3" t="b">
        <v>0</v>
      </c>
      <c r="Q956" s="3" t="b">
        <v>0</v>
      </c>
      <c r="R956" s="3" t="s">
        <v>28</v>
      </c>
      <c r="S956" s="7" t="s">
        <v>18400</v>
      </c>
      <c r="T956" s="3" t="s">
        <v>18401</v>
      </c>
    </row>
    <row r="957" spans="1:20" s="3" customFormat="1" x14ac:dyDescent="0.3">
      <c r="A957" s="3">
        <v>955</v>
      </c>
      <c r="B957" s="3" t="s">
        <v>1940</v>
      </c>
      <c r="C957" s="3" t="s">
        <v>1941</v>
      </c>
      <c r="D957" s="3">
        <v>700</v>
      </c>
      <c r="E957" s="3">
        <v>7763</v>
      </c>
      <c r="F957" s="14">
        <f>(E957/D957)*100</f>
        <v>1109</v>
      </c>
      <c r="G957" s="3" t="s">
        <v>20</v>
      </c>
      <c r="H957" s="3">
        <v>80</v>
      </c>
      <c r="I957" s="5">
        <f t="shared" si="14"/>
        <v>97.037499999999994</v>
      </c>
      <c r="J957" s="3" t="s">
        <v>21</v>
      </c>
      <c r="K957" s="3" t="s">
        <v>22</v>
      </c>
      <c r="L957" s="3">
        <v>1353823200</v>
      </c>
      <c r="M957" s="3">
        <v>1353996000</v>
      </c>
      <c r="N957" s="11">
        <f xml:space="preserve"> (((L957/60)/60)/24)+DATE(1970,1,1)</f>
        <v>41238.25</v>
      </c>
      <c r="O957" s="10">
        <f xml:space="preserve"> (((M957/60)/60)/24)+DATE(1970,1,1)</f>
        <v>41240.25</v>
      </c>
      <c r="P957" s="3" t="b">
        <v>0</v>
      </c>
      <c r="Q957" s="3" t="b">
        <v>0</v>
      </c>
      <c r="R957" s="3" t="s">
        <v>33</v>
      </c>
      <c r="S957" s="7" t="s">
        <v>18402</v>
      </c>
      <c r="T957" s="3" t="s">
        <v>18403</v>
      </c>
    </row>
    <row r="958" spans="1:20" s="3" customFormat="1" x14ac:dyDescent="0.3">
      <c r="A958" s="3">
        <v>956</v>
      </c>
      <c r="B958" s="3" t="s">
        <v>1942</v>
      </c>
      <c r="C958" s="3" t="s">
        <v>1943</v>
      </c>
      <c r="D958" s="3">
        <v>187600</v>
      </c>
      <c r="E958" s="3">
        <v>35698</v>
      </c>
      <c r="F958" s="14">
        <f>(E958/D958)*100</f>
        <v>19.028784648187631</v>
      </c>
      <c r="G958" s="3" t="s">
        <v>14</v>
      </c>
      <c r="H958" s="3">
        <v>830</v>
      </c>
      <c r="I958" s="5">
        <f t="shared" si="14"/>
        <v>43.00963855421687</v>
      </c>
      <c r="J958" s="3" t="s">
        <v>21</v>
      </c>
      <c r="K958" s="3" t="s">
        <v>22</v>
      </c>
      <c r="L958" s="3">
        <v>1450764000</v>
      </c>
      <c r="M958" s="3">
        <v>1451109600</v>
      </c>
      <c r="N958" s="11">
        <f xml:space="preserve"> (((L958/60)/60)/24)+DATE(1970,1,1)</f>
        <v>42360.25</v>
      </c>
      <c r="O958" s="10">
        <f xml:space="preserve"> (((M958/60)/60)/24)+DATE(1970,1,1)</f>
        <v>42364.25</v>
      </c>
      <c r="P958" s="3" t="b">
        <v>0</v>
      </c>
      <c r="Q958" s="3" t="b">
        <v>0</v>
      </c>
      <c r="R958" s="3" t="s">
        <v>474</v>
      </c>
      <c r="S958" s="7" t="s">
        <v>18404</v>
      </c>
      <c r="T958" s="3" t="s">
        <v>18426</v>
      </c>
    </row>
    <row r="959" spans="1:20" s="3" customFormat="1" x14ac:dyDescent="0.3">
      <c r="A959" s="3">
        <v>957</v>
      </c>
      <c r="B959" s="3" t="s">
        <v>1944</v>
      </c>
      <c r="C959" s="3" t="s">
        <v>1945</v>
      </c>
      <c r="D959" s="3">
        <v>9800</v>
      </c>
      <c r="E959" s="3">
        <v>12434</v>
      </c>
      <c r="F959" s="14">
        <f>(E959/D959)*100</f>
        <v>126.87755102040816</v>
      </c>
      <c r="G959" s="3" t="s">
        <v>20</v>
      </c>
      <c r="H959" s="3">
        <v>131</v>
      </c>
      <c r="I959" s="5">
        <f t="shared" si="14"/>
        <v>94.916030534351151</v>
      </c>
      <c r="J959" s="3" t="s">
        <v>21</v>
      </c>
      <c r="K959" s="3" t="s">
        <v>22</v>
      </c>
      <c r="L959" s="3">
        <v>1329372000</v>
      </c>
      <c r="M959" s="3">
        <v>1329631200</v>
      </c>
      <c r="N959" s="11">
        <f xml:space="preserve"> (((L959/60)/60)/24)+DATE(1970,1,1)</f>
        <v>40955.25</v>
      </c>
      <c r="O959" s="10">
        <f xml:space="preserve"> (((M959/60)/60)/24)+DATE(1970,1,1)</f>
        <v>40958.25</v>
      </c>
      <c r="P959" s="3" t="b">
        <v>0</v>
      </c>
      <c r="Q959" s="3" t="b">
        <v>0</v>
      </c>
      <c r="R959" s="3" t="s">
        <v>33</v>
      </c>
      <c r="S959" s="7" t="s">
        <v>18402</v>
      </c>
      <c r="T959" s="3" t="s">
        <v>18403</v>
      </c>
    </row>
    <row r="960" spans="1:20" s="3" customFormat="1" x14ac:dyDescent="0.3">
      <c r="A960" s="3">
        <v>958</v>
      </c>
      <c r="B960" s="3" t="s">
        <v>1946</v>
      </c>
      <c r="C960" s="3" t="s">
        <v>1947</v>
      </c>
      <c r="D960" s="3">
        <v>1100</v>
      </c>
      <c r="E960" s="3">
        <v>8081</v>
      </c>
      <c r="F960" s="14">
        <f>(E960/D960)*100</f>
        <v>734.63636363636363</v>
      </c>
      <c r="G960" s="3" t="s">
        <v>20</v>
      </c>
      <c r="H960" s="3">
        <v>112</v>
      </c>
      <c r="I960" s="5">
        <f t="shared" si="14"/>
        <v>72.151785714285708</v>
      </c>
      <c r="J960" s="3" t="s">
        <v>21</v>
      </c>
      <c r="K960" s="3" t="s">
        <v>22</v>
      </c>
      <c r="L960" s="3">
        <v>1277096400</v>
      </c>
      <c r="M960" s="3">
        <v>1278997200</v>
      </c>
      <c r="N960" s="11">
        <f xml:space="preserve"> (((L960/60)/60)/24)+DATE(1970,1,1)</f>
        <v>40350.208333333336</v>
      </c>
      <c r="O960" s="10">
        <f xml:space="preserve"> (((M960/60)/60)/24)+DATE(1970,1,1)</f>
        <v>40372.208333333336</v>
      </c>
      <c r="P960" s="3" t="b">
        <v>0</v>
      </c>
      <c r="Q960" s="3" t="b">
        <v>0</v>
      </c>
      <c r="R960" s="3" t="s">
        <v>71</v>
      </c>
      <c r="S960" s="7" t="s">
        <v>18404</v>
      </c>
      <c r="T960" s="3" t="s">
        <v>18412</v>
      </c>
    </row>
    <row r="961" spans="1:20" s="3" customFormat="1" x14ac:dyDescent="0.3">
      <c r="A961" s="3">
        <v>959</v>
      </c>
      <c r="B961" s="3" t="s">
        <v>1948</v>
      </c>
      <c r="C961" s="3" t="s">
        <v>1949</v>
      </c>
      <c r="D961" s="3">
        <v>145000</v>
      </c>
      <c r="E961" s="3">
        <v>6631</v>
      </c>
      <c r="F961" s="14">
        <f>(E961/D961)*100</f>
        <v>4.5731034482758623</v>
      </c>
      <c r="G961" s="3" t="s">
        <v>14</v>
      </c>
      <c r="H961" s="3">
        <v>130</v>
      </c>
      <c r="I961" s="5">
        <f t="shared" si="14"/>
        <v>51.007692307692309</v>
      </c>
      <c r="J961" s="3" t="s">
        <v>21</v>
      </c>
      <c r="K961" s="3" t="s">
        <v>22</v>
      </c>
      <c r="L961" s="3">
        <v>1277701200</v>
      </c>
      <c r="M961" s="3">
        <v>1280120400</v>
      </c>
      <c r="N961" s="11">
        <f xml:space="preserve"> (((L961/60)/60)/24)+DATE(1970,1,1)</f>
        <v>40357.208333333336</v>
      </c>
      <c r="O961" s="10">
        <f xml:space="preserve"> (((M961/60)/60)/24)+DATE(1970,1,1)</f>
        <v>40385.208333333336</v>
      </c>
      <c r="P961" s="3" t="b">
        <v>0</v>
      </c>
      <c r="Q961" s="3" t="b">
        <v>0</v>
      </c>
      <c r="R961" s="3" t="s">
        <v>206</v>
      </c>
      <c r="S961" s="7" t="s">
        <v>18410</v>
      </c>
      <c r="T961" s="3" t="s">
        <v>18422</v>
      </c>
    </row>
    <row r="962" spans="1:20" s="3" customFormat="1" x14ac:dyDescent="0.3">
      <c r="A962" s="3">
        <v>960</v>
      </c>
      <c r="B962" s="3" t="s">
        <v>1950</v>
      </c>
      <c r="C962" s="3" t="s">
        <v>1951</v>
      </c>
      <c r="D962" s="3">
        <v>5500</v>
      </c>
      <c r="E962" s="3">
        <v>4678</v>
      </c>
      <c r="F962" s="14">
        <f>(E962/D962)*100</f>
        <v>85.054545454545448</v>
      </c>
      <c r="G962" s="3" t="s">
        <v>14</v>
      </c>
      <c r="H962" s="3">
        <v>55</v>
      </c>
      <c r="I962" s="5">
        <f t="shared" si="14"/>
        <v>85.054545454545448</v>
      </c>
      <c r="J962" s="3" t="s">
        <v>21</v>
      </c>
      <c r="K962" s="3" t="s">
        <v>22</v>
      </c>
      <c r="L962" s="3">
        <v>1454911200</v>
      </c>
      <c r="M962" s="3">
        <v>1458104400</v>
      </c>
      <c r="N962" s="11">
        <f xml:space="preserve"> (((L962/60)/60)/24)+DATE(1970,1,1)</f>
        <v>42408.25</v>
      </c>
      <c r="O962" s="10">
        <f xml:space="preserve"> (((M962/60)/60)/24)+DATE(1970,1,1)</f>
        <v>42445.208333333328</v>
      </c>
      <c r="P962" s="3" t="b">
        <v>0</v>
      </c>
      <c r="Q962" s="3" t="b">
        <v>0</v>
      </c>
      <c r="R962" s="3" t="s">
        <v>28</v>
      </c>
      <c r="S962" s="7" t="s">
        <v>18400</v>
      </c>
      <c r="T962" s="3" t="s">
        <v>18401</v>
      </c>
    </row>
    <row r="963" spans="1:20" s="3" customFormat="1" x14ac:dyDescent="0.3">
      <c r="A963" s="3">
        <v>961</v>
      </c>
      <c r="B963" s="3" t="s">
        <v>1952</v>
      </c>
      <c r="C963" s="3" t="s">
        <v>1953</v>
      </c>
      <c r="D963" s="3">
        <v>5700</v>
      </c>
      <c r="E963" s="3">
        <v>6800</v>
      </c>
      <c r="F963" s="14">
        <f>(E963/D963)*100</f>
        <v>119.29824561403508</v>
      </c>
      <c r="G963" s="3" t="s">
        <v>20</v>
      </c>
      <c r="H963" s="3">
        <v>155</v>
      </c>
      <c r="I963" s="5">
        <f t="shared" ref="I963:I1001" si="15">IFERROR(E963/H963,0)</f>
        <v>43.87096774193548</v>
      </c>
      <c r="J963" s="3" t="s">
        <v>21</v>
      </c>
      <c r="K963" s="3" t="s">
        <v>22</v>
      </c>
      <c r="L963" s="3">
        <v>1297922400</v>
      </c>
      <c r="M963" s="3">
        <v>1298268000</v>
      </c>
      <c r="N963" s="11">
        <f xml:space="preserve"> (((L963/60)/60)/24)+DATE(1970,1,1)</f>
        <v>40591.25</v>
      </c>
      <c r="O963" s="10">
        <f xml:space="preserve"> (((M963/60)/60)/24)+DATE(1970,1,1)</f>
        <v>40595.25</v>
      </c>
      <c r="P963" s="3" t="b">
        <v>0</v>
      </c>
      <c r="Q963" s="3" t="b">
        <v>0</v>
      </c>
      <c r="R963" s="3" t="s">
        <v>206</v>
      </c>
      <c r="S963" s="7" t="s">
        <v>18410</v>
      </c>
      <c r="T963" s="3" t="s">
        <v>18422</v>
      </c>
    </row>
    <row r="964" spans="1:20" s="3" customFormat="1" x14ac:dyDescent="0.3">
      <c r="A964" s="3">
        <v>962</v>
      </c>
      <c r="B964" s="3" t="s">
        <v>1954</v>
      </c>
      <c r="C964" s="3" t="s">
        <v>1955</v>
      </c>
      <c r="D964" s="3">
        <v>3600</v>
      </c>
      <c r="E964" s="3">
        <v>10657</v>
      </c>
      <c r="F964" s="14">
        <f>(E964/D964)*100</f>
        <v>296.02777777777777</v>
      </c>
      <c r="G964" s="3" t="s">
        <v>20</v>
      </c>
      <c r="H964" s="3">
        <v>266</v>
      </c>
      <c r="I964" s="5">
        <f t="shared" si="15"/>
        <v>40.063909774436091</v>
      </c>
      <c r="J964" s="3" t="s">
        <v>21</v>
      </c>
      <c r="K964" s="3" t="s">
        <v>22</v>
      </c>
      <c r="L964" s="3">
        <v>1384408800</v>
      </c>
      <c r="M964" s="3">
        <v>1386223200</v>
      </c>
      <c r="N964" s="11">
        <f xml:space="preserve"> (((L964/60)/60)/24)+DATE(1970,1,1)</f>
        <v>41592.25</v>
      </c>
      <c r="O964" s="10">
        <f xml:space="preserve"> (((M964/60)/60)/24)+DATE(1970,1,1)</f>
        <v>41613.25</v>
      </c>
      <c r="P964" s="3" t="b">
        <v>0</v>
      </c>
      <c r="Q964" s="3" t="b">
        <v>0</v>
      </c>
      <c r="R964" s="3" t="s">
        <v>17</v>
      </c>
      <c r="S964" s="7" t="s">
        <v>18396</v>
      </c>
      <c r="T964" s="3" t="s">
        <v>18397</v>
      </c>
    </row>
    <row r="965" spans="1:20" s="3" customFormat="1" x14ac:dyDescent="0.3">
      <c r="A965" s="3">
        <v>963</v>
      </c>
      <c r="B965" s="3" t="s">
        <v>1956</v>
      </c>
      <c r="C965" s="3" t="s">
        <v>1957</v>
      </c>
      <c r="D965" s="3">
        <v>5900</v>
      </c>
      <c r="E965" s="3">
        <v>4997</v>
      </c>
      <c r="F965" s="14">
        <f>(E965/D965)*100</f>
        <v>84.694915254237287</v>
      </c>
      <c r="G965" s="3" t="s">
        <v>14</v>
      </c>
      <c r="H965" s="3">
        <v>114</v>
      </c>
      <c r="I965" s="5">
        <f t="shared" si="15"/>
        <v>43.833333333333336</v>
      </c>
      <c r="J965" s="3" t="s">
        <v>107</v>
      </c>
      <c r="K965" s="3" t="s">
        <v>108</v>
      </c>
      <c r="L965" s="3">
        <v>1299304800</v>
      </c>
      <c r="M965" s="3">
        <v>1299823200</v>
      </c>
      <c r="N965" s="11">
        <f xml:space="preserve"> (((L965/60)/60)/24)+DATE(1970,1,1)</f>
        <v>40607.25</v>
      </c>
      <c r="O965" s="10">
        <f xml:space="preserve"> (((M965/60)/60)/24)+DATE(1970,1,1)</f>
        <v>40613.25</v>
      </c>
      <c r="P965" s="3" t="b">
        <v>0</v>
      </c>
      <c r="Q965" s="3" t="b">
        <v>1</v>
      </c>
      <c r="R965" s="3" t="s">
        <v>122</v>
      </c>
      <c r="S965" s="7" t="s">
        <v>18417</v>
      </c>
      <c r="T965" s="3" t="s">
        <v>18418</v>
      </c>
    </row>
    <row r="966" spans="1:20" s="3" customFormat="1" x14ac:dyDescent="0.3">
      <c r="A966" s="3">
        <v>964</v>
      </c>
      <c r="B966" s="3" t="s">
        <v>1958</v>
      </c>
      <c r="C966" s="3" t="s">
        <v>1959</v>
      </c>
      <c r="D966" s="3">
        <v>3700</v>
      </c>
      <c r="E966" s="3">
        <v>13164</v>
      </c>
      <c r="F966" s="14">
        <f>(E966/D966)*100</f>
        <v>355.7837837837838</v>
      </c>
      <c r="G966" s="3" t="s">
        <v>20</v>
      </c>
      <c r="H966" s="3">
        <v>155</v>
      </c>
      <c r="I966" s="5">
        <f t="shared" si="15"/>
        <v>84.92903225806451</v>
      </c>
      <c r="J966" s="3" t="s">
        <v>21</v>
      </c>
      <c r="K966" s="3" t="s">
        <v>22</v>
      </c>
      <c r="L966" s="3">
        <v>1431320400</v>
      </c>
      <c r="M966" s="3">
        <v>1431752400</v>
      </c>
      <c r="N966" s="11">
        <f xml:space="preserve"> (((L966/60)/60)/24)+DATE(1970,1,1)</f>
        <v>42135.208333333328</v>
      </c>
      <c r="O966" s="10">
        <f xml:space="preserve"> (((M966/60)/60)/24)+DATE(1970,1,1)</f>
        <v>42140.208333333328</v>
      </c>
      <c r="P966" s="3" t="b">
        <v>0</v>
      </c>
      <c r="Q966" s="3" t="b">
        <v>0</v>
      </c>
      <c r="R966" s="3" t="s">
        <v>33</v>
      </c>
      <c r="S966" s="7" t="s">
        <v>18402</v>
      </c>
      <c r="T966" s="3" t="s">
        <v>18403</v>
      </c>
    </row>
    <row r="967" spans="1:20" s="3" customFormat="1" x14ac:dyDescent="0.3">
      <c r="A967" s="3">
        <v>965</v>
      </c>
      <c r="B967" s="3" t="s">
        <v>1960</v>
      </c>
      <c r="C967" s="3" t="s">
        <v>1961</v>
      </c>
      <c r="D967" s="3">
        <v>2200</v>
      </c>
      <c r="E967" s="3">
        <v>8501</v>
      </c>
      <c r="F967" s="14">
        <f>(E967/D967)*100</f>
        <v>386.40909090909093</v>
      </c>
      <c r="G967" s="3" t="s">
        <v>20</v>
      </c>
      <c r="H967" s="3">
        <v>207</v>
      </c>
      <c r="I967" s="5">
        <f t="shared" si="15"/>
        <v>41.067632850241544</v>
      </c>
      <c r="J967" s="3" t="s">
        <v>40</v>
      </c>
      <c r="K967" s="3" t="s">
        <v>41</v>
      </c>
      <c r="L967" s="3">
        <v>1264399200</v>
      </c>
      <c r="M967" s="3">
        <v>1267855200</v>
      </c>
      <c r="N967" s="11">
        <f xml:space="preserve"> (((L967/60)/60)/24)+DATE(1970,1,1)</f>
        <v>40203.25</v>
      </c>
      <c r="O967" s="10">
        <f xml:space="preserve"> (((M967/60)/60)/24)+DATE(1970,1,1)</f>
        <v>40243.25</v>
      </c>
      <c r="P967" s="3" t="b">
        <v>0</v>
      </c>
      <c r="Q967" s="3" t="b">
        <v>0</v>
      </c>
      <c r="R967" s="3" t="s">
        <v>23</v>
      </c>
      <c r="S967" s="7" t="s">
        <v>18398</v>
      </c>
      <c r="T967" s="3" t="s">
        <v>18399</v>
      </c>
    </row>
    <row r="968" spans="1:20" s="3" customFormat="1" x14ac:dyDescent="0.3">
      <c r="A968" s="3">
        <v>966</v>
      </c>
      <c r="B968" s="3" t="s">
        <v>878</v>
      </c>
      <c r="C968" s="3" t="s">
        <v>1962</v>
      </c>
      <c r="D968" s="3">
        <v>1700</v>
      </c>
      <c r="E968" s="3">
        <v>13468</v>
      </c>
      <c r="F968" s="14">
        <f>(E968/D968)*100</f>
        <v>792.23529411764707</v>
      </c>
      <c r="G968" s="3" t="s">
        <v>20</v>
      </c>
      <c r="H968" s="3">
        <v>245</v>
      </c>
      <c r="I968" s="5">
        <f t="shared" si="15"/>
        <v>54.971428571428568</v>
      </c>
      <c r="J968" s="3" t="s">
        <v>21</v>
      </c>
      <c r="K968" s="3" t="s">
        <v>22</v>
      </c>
      <c r="L968" s="3">
        <v>1497502800</v>
      </c>
      <c r="M968" s="3">
        <v>1497675600</v>
      </c>
      <c r="N968" s="11">
        <f xml:space="preserve"> (((L968/60)/60)/24)+DATE(1970,1,1)</f>
        <v>42901.208333333328</v>
      </c>
      <c r="O968" s="10">
        <f xml:space="preserve"> (((M968/60)/60)/24)+DATE(1970,1,1)</f>
        <v>42903.208333333328</v>
      </c>
      <c r="P968" s="3" t="b">
        <v>0</v>
      </c>
      <c r="Q968" s="3" t="b">
        <v>0</v>
      </c>
      <c r="R968" s="3" t="s">
        <v>33</v>
      </c>
      <c r="S968" s="7" t="s">
        <v>18402</v>
      </c>
      <c r="T968" s="3" t="s">
        <v>18403</v>
      </c>
    </row>
    <row r="969" spans="1:20" s="3" customFormat="1" x14ac:dyDescent="0.3">
      <c r="A969" s="3">
        <v>967</v>
      </c>
      <c r="B969" s="3" t="s">
        <v>1963</v>
      </c>
      <c r="C969" s="3" t="s">
        <v>1964</v>
      </c>
      <c r="D969" s="3">
        <v>88400</v>
      </c>
      <c r="E969" s="3">
        <v>121138</v>
      </c>
      <c r="F969" s="14">
        <f>(E969/D969)*100</f>
        <v>137.03393665158373</v>
      </c>
      <c r="G969" s="3" t="s">
        <v>20</v>
      </c>
      <c r="H969" s="3">
        <v>1573</v>
      </c>
      <c r="I969" s="5">
        <f t="shared" si="15"/>
        <v>77.010807374443743</v>
      </c>
      <c r="J969" s="3" t="s">
        <v>21</v>
      </c>
      <c r="K969" s="3" t="s">
        <v>22</v>
      </c>
      <c r="L969" s="3">
        <v>1333688400</v>
      </c>
      <c r="M969" s="3">
        <v>1336885200</v>
      </c>
      <c r="N969" s="11">
        <f xml:space="preserve"> (((L969/60)/60)/24)+DATE(1970,1,1)</f>
        <v>41005.208333333336</v>
      </c>
      <c r="O969" s="10">
        <f xml:space="preserve"> (((M969/60)/60)/24)+DATE(1970,1,1)</f>
        <v>41042.208333333336</v>
      </c>
      <c r="P969" s="3" t="b">
        <v>0</v>
      </c>
      <c r="Q969" s="3" t="b">
        <v>0</v>
      </c>
      <c r="R969" s="3" t="s">
        <v>319</v>
      </c>
      <c r="S969" s="7" t="s">
        <v>18398</v>
      </c>
      <c r="T969" s="3" t="s">
        <v>18425</v>
      </c>
    </row>
    <row r="970" spans="1:20" s="3" customFormat="1" x14ac:dyDescent="0.3">
      <c r="A970" s="3">
        <v>968</v>
      </c>
      <c r="B970" s="3" t="s">
        <v>1965</v>
      </c>
      <c r="C970" s="3" t="s">
        <v>1966</v>
      </c>
      <c r="D970" s="3">
        <v>2400</v>
      </c>
      <c r="E970" s="3">
        <v>8117</v>
      </c>
      <c r="F970" s="14">
        <f>(E970/D970)*100</f>
        <v>338.20833333333337</v>
      </c>
      <c r="G970" s="3" t="s">
        <v>20</v>
      </c>
      <c r="H970" s="3">
        <v>114</v>
      </c>
      <c r="I970" s="5">
        <f t="shared" si="15"/>
        <v>71.201754385964918</v>
      </c>
      <c r="J970" s="3" t="s">
        <v>21</v>
      </c>
      <c r="K970" s="3" t="s">
        <v>22</v>
      </c>
      <c r="L970" s="3">
        <v>1293861600</v>
      </c>
      <c r="M970" s="3">
        <v>1295157600</v>
      </c>
      <c r="N970" s="11">
        <f xml:space="preserve"> (((L970/60)/60)/24)+DATE(1970,1,1)</f>
        <v>40544.25</v>
      </c>
      <c r="O970" s="10">
        <f xml:space="preserve"> (((M970/60)/60)/24)+DATE(1970,1,1)</f>
        <v>40559.25</v>
      </c>
      <c r="P970" s="3" t="b">
        <v>0</v>
      </c>
      <c r="Q970" s="3" t="b">
        <v>0</v>
      </c>
      <c r="R970" s="3" t="s">
        <v>17</v>
      </c>
      <c r="S970" s="7" t="s">
        <v>18396</v>
      </c>
      <c r="T970" s="3" t="s">
        <v>18397</v>
      </c>
    </row>
    <row r="971" spans="1:20" s="3" customFormat="1" x14ac:dyDescent="0.3">
      <c r="A971" s="3">
        <v>969</v>
      </c>
      <c r="B971" s="3" t="s">
        <v>1967</v>
      </c>
      <c r="C971" s="3" t="s">
        <v>1968</v>
      </c>
      <c r="D971" s="3">
        <v>7900</v>
      </c>
      <c r="E971" s="3">
        <v>8550</v>
      </c>
      <c r="F971" s="14">
        <f>(E971/D971)*100</f>
        <v>108.22784810126582</v>
      </c>
      <c r="G971" s="3" t="s">
        <v>20</v>
      </c>
      <c r="H971" s="3">
        <v>93</v>
      </c>
      <c r="I971" s="5">
        <f t="shared" si="15"/>
        <v>91.935483870967744</v>
      </c>
      <c r="J971" s="3" t="s">
        <v>21</v>
      </c>
      <c r="K971" s="3" t="s">
        <v>22</v>
      </c>
      <c r="L971" s="3">
        <v>1576994400</v>
      </c>
      <c r="M971" s="3">
        <v>1577599200</v>
      </c>
      <c r="N971" s="11">
        <f xml:space="preserve"> (((L971/60)/60)/24)+DATE(1970,1,1)</f>
        <v>43821.25</v>
      </c>
      <c r="O971" s="10">
        <f xml:space="preserve"> (((M971/60)/60)/24)+DATE(1970,1,1)</f>
        <v>43828.25</v>
      </c>
      <c r="P971" s="3" t="b">
        <v>0</v>
      </c>
      <c r="Q971" s="3" t="b">
        <v>0</v>
      </c>
      <c r="R971" s="3" t="s">
        <v>33</v>
      </c>
      <c r="S971" s="7" t="s">
        <v>18402</v>
      </c>
      <c r="T971" s="3" t="s">
        <v>18403</v>
      </c>
    </row>
    <row r="972" spans="1:20" s="3" customFormat="1" x14ac:dyDescent="0.3">
      <c r="A972" s="3">
        <v>970</v>
      </c>
      <c r="B972" s="3" t="s">
        <v>1969</v>
      </c>
      <c r="C972" s="3" t="s">
        <v>1970</v>
      </c>
      <c r="D972" s="3">
        <v>94900</v>
      </c>
      <c r="E972" s="3">
        <v>57659</v>
      </c>
      <c r="F972" s="14">
        <f>(E972/D972)*100</f>
        <v>60.757639620653315</v>
      </c>
      <c r="G972" s="3" t="s">
        <v>14</v>
      </c>
      <c r="H972" s="3">
        <v>594</v>
      </c>
      <c r="I972" s="5">
        <f t="shared" si="15"/>
        <v>97.069023569023571</v>
      </c>
      <c r="J972" s="3" t="s">
        <v>21</v>
      </c>
      <c r="K972" s="3" t="s">
        <v>22</v>
      </c>
      <c r="L972" s="3">
        <v>1304917200</v>
      </c>
      <c r="M972" s="3">
        <v>1305003600</v>
      </c>
      <c r="N972" s="11">
        <f xml:space="preserve"> (((L972/60)/60)/24)+DATE(1970,1,1)</f>
        <v>40672.208333333336</v>
      </c>
      <c r="O972" s="10">
        <f xml:space="preserve"> (((M972/60)/60)/24)+DATE(1970,1,1)</f>
        <v>40673.208333333336</v>
      </c>
      <c r="P972" s="3" t="b">
        <v>0</v>
      </c>
      <c r="Q972" s="3" t="b">
        <v>0</v>
      </c>
      <c r="R972" s="3" t="s">
        <v>33</v>
      </c>
      <c r="S972" s="7" t="s">
        <v>18402</v>
      </c>
      <c r="T972" s="3" t="s">
        <v>18403</v>
      </c>
    </row>
    <row r="973" spans="1:20" s="3" customFormat="1" x14ac:dyDescent="0.3">
      <c r="A973" s="3">
        <v>971</v>
      </c>
      <c r="B973" s="3" t="s">
        <v>1971</v>
      </c>
      <c r="C973" s="3" t="s">
        <v>1972</v>
      </c>
      <c r="D973" s="3">
        <v>5100</v>
      </c>
      <c r="E973" s="3">
        <v>1414</v>
      </c>
      <c r="F973" s="14">
        <f>(E973/D973)*100</f>
        <v>27.725490196078432</v>
      </c>
      <c r="G973" s="3" t="s">
        <v>14</v>
      </c>
      <c r="H973" s="3">
        <v>24</v>
      </c>
      <c r="I973" s="5">
        <f t="shared" si="15"/>
        <v>58.916666666666664</v>
      </c>
      <c r="J973" s="3" t="s">
        <v>21</v>
      </c>
      <c r="K973" s="3" t="s">
        <v>22</v>
      </c>
      <c r="L973" s="3">
        <v>1381208400</v>
      </c>
      <c r="M973" s="3">
        <v>1381726800</v>
      </c>
      <c r="N973" s="11">
        <f xml:space="preserve"> (((L973/60)/60)/24)+DATE(1970,1,1)</f>
        <v>41555.208333333336</v>
      </c>
      <c r="O973" s="10">
        <f xml:space="preserve"> (((M973/60)/60)/24)+DATE(1970,1,1)</f>
        <v>41561.208333333336</v>
      </c>
      <c r="P973" s="3" t="b">
        <v>0</v>
      </c>
      <c r="Q973" s="3" t="b">
        <v>0</v>
      </c>
      <c r="R973" s="3" t="s">
        <v>269</v>
      </c>
      <c r="S973" s="7" t="s">
        <v>18404</v>
      </c>
      <c r="T973" s="3" t="s">
        <v>18423</v>
      </c>
    </row>
    <row r="974" spans="1:20" s="3" customFormat="1" x14ac:dyDescent="0.3">
      <c r="A974" s="3">
        <v>972</v>
      </c>
      <c r="B974" s="3" t="s">
        <v>1973</v>
      </c>
      <c r="C974" s="3" t="s">
        <v>1974</v>
      </c>
      <c r="D974" s="3">
        <v>42700</v>
      </c>
      <c r="E974" s="3">
        <v>97524</v>
      </c>
      <c r="F974" s="14">
        <f>(E974/D974)*100</f>
        <v>228.3934426229508</v>
      </c>
      <c r="G974" s="3" t="s">
        <v>20</v>
      </c>
      <c r="H974" s="3">
        <v>1681</v>
      </c>
      <c r="I974" s="5">
        <f t="shared" si="15"/>
        <v>58.015466983938133</v>
      </c>
      <c r="J974" s="3" t="s">
        <v>21</v>
      </c>
      <c r="K974" s="3" t="s">
        <v>22</v>
      </c>
      <c r="L974" s="3">
        <v>1401685200</v>
      </c>
      <c r="M974" s="3">
        <v>1402462800</v>
      </c>
      <c r="N974" s="11">
        <f xml:space="preserve"> (((L974/60)/60)/24)+DATE(1970,1,1)</f>
        <v>41792.208333333336</v>
      </c>
      <c r="O974" s="10">
        <f xml:space="preserve"> (((M974/60)/60)/24)+DATE(1970,1,1)</f>
        <v>41801.208333333336</v>
      </c>
      <c r="P974" s="3" t="b">
        <v>0</v>
      </c>
      <c r="Q974" s="3" t="b">
        <v>1</v>
      </c>
      <c r="R974" s="3" t="s">
        <v>28</v>
      </c>
      <c r="S974" s="7" t="s">
        <v>18400</v>
      </c>
      <c r="T974" s="3" t="s">
        <v>18401</v>
      </c>
    </row>
    <row r="975" spans="1:20" s="3" customFormat="1" x14ac:dyDescent="0.3">
      <c r="A975" s="3">
        <v>973</v>
      </c>
      <c r="B975" s="3" t="s">
        <v>1975</v>
      </c>
      <c r="C975" s="3" t="s">
        <v>1976</v>
      </c>
      <c r="D975" s="3">
        <v>121100</v>
      </c>
      <c r="E975" s="3">
        <v>26176</v>
      </c>
      <c r="F975" s="14">
        <f>(E975/D975)*100</f>
        <v>21.615194054500414</v>
      </c>
      <c r="G975" s="3" t="s">
        <v>14</v>
      </c>
      <c r="H975" s="3">
        <v>252</v>
      </c>
      <c r="I975" s="5">
        <f t="shared" si="15"/>
        <v>103.87301587301587</v>
      </c>
      <c r="J975" s="3" t="s">
        <v>21</v>
      </c>
      <c r="K975" s="3" t="s">
        <v>22</v>
      </c>
      <c r="L975" s="3">
        <v>1291960800</v>
      </c>
      <c r="M975" s="3">
        <v>1292133600</v>
      </c>
      <c r="N975" s="11">
        <f xml:space="preserve"> (((L975/60)/60)/24)+DATE(1970,1,1)</f>
        <v>40522.25</v>
      </c>
      <c r="O975" s="10">
        <f xml:space="preserve"> (((M975/60)/60)/24)+DATE(1970,1,1)</f>
        <v>40524.25</v>
      </c>
      <c r="P975" s="3" t="b">
        <v>0</v>
      </c>
      <c r="Q975" s="3" t="b">
        <v>1</v>
      </c>
      <c r="R975" s="3" t="s">
        <v>33</v>
      </c>
      <c r="S975" s="7" t="s">
        <v>18402</v>
      </c>
      <c r="T975" s="3" t="s">
        <v>18403</v>
      </c>
    </row>
    <row r="976" spans="1:20" s="3" customFormat="1" x14ac:dyDescent="0.3">
      <c r="A976" s="3">
        <v>974</v>
      </c>
      <c r="B976" s="3" t="s">
        <v>1977</v>
      </c>
      <c r="C976" s="3" t="s">
        <v>1978</v>
      </c>
      <c r="D976" s="3">
        <v>800</v>
      </c>
      <c r="E976" s="3">
        <v>2991</v>
      </c>
      <c r="F976" s="14">
        <f>(E976/D976)*100</f>
        <v>373.875</v>
      </c>
      <c r="G976" s="3" t="s">
        <v>20</v>
      </c>
      <c r="H976" s="3">
        <v>32</v>
      </c>
      <c r="I976" s="5">
        <f t="shared" si="15"/>
        <v>93.46875</v>
      </c>
      <c r="J976" s="3" t="s">
        <v>21</v>
      </c>
      <c r="K976" s="3" t="s">
        <v>22</v>
      </c>
      <c r="L976" s="3">
        <v>1368853200</v>
      </c>
      <c r="M976" s="3">
        <v>1368939600</v>
      </c>
      <c r="N976" s="11">
        <f xml:space="preserve"> (((L976/60)/60)/24)+DATE(1970,1,1)</f>
        <v>41412.208333333336</v>
      </c>
      <c r="O976" s="10">
        <f xml:space="preserve"> (((M976/60)/60)/24)+DATE(1970,1,1)</f>
        <v>41413.208333333336</v>
      </c>
      <c r="P976" s="3" t="b">
        <v>0</v>
      </c>
      <c r="Q976" s="3" t="b">
        <v>0</v>
      </c>
      <c r="R976" s="3" t="s">
        <v>60</v>
      </c>
      <c r="S976" s="7" t="s">
        <v>18398</v>
      </c>
      <c r="T976" s="3" t="s">
        <v>18408</v>
      </c>
    </row>
    <row r="977" spans="1:20" s="3" customFormat="1" x14ac:dyDescent="0.3">
      <c r="A977" s="3">
        <v>975</v>
      </c>
      <c r="B977" s="3" t="s">
        <v>1979</v>
      </c>
      <c r="C977" s="3" t="s">
        <v>1980</v>
      </c>
      <c r="D977" s="3">
        <v>5400</v>
      </c>
      <c r="E977" s="3">
        <v>8366</v>
      </c>
      <c r="F977" s="14">
        <f>(E977/D977)*100</f>
        <v>154.92592592592592</v>
      </c>
      <c r="G977" s="3" t="s">
        <v>20</v>
      </c>
      <c r="H977" s="3">
        <v>135</v>
      </c>
      <c r="I977" s="5">
        <f t="shared" si="15"/>
        <v>61.970370370370368</v>
      </c>
      <c r="J977" s="3" t="s">
        <v>21</v>
      </c>
      <c r="K977" s="3" t="s">
        <v>22</v>
      </c>
      <c r="L977" s="3">
        <v>1448776800</v>
      </c>
      <c r="M977" s="3">
        <v>1452146400</v>
      </c>
      <c r="N977" s="11">
        <f xml:space="preserve"> (((L977/60)/60)/24)+DATE(1970,1,1)</f>
        <v>42337.25</v>
      </c>
      <c r="O977" s="10">
        <f xml:space="preserve"> (((M977/60)/60)/24)+DATE(1970,1,1)</f>
        <v>42376.25</v>
      </c>
      <c r="P977" s="3" t="b">
        <v>0</v>
      </c>
      <c r="Q977" s="3" t="b">
        <v>1</v>
      </c>
      <c r="R977" s="3" t="s">
        <v>33</v>
      </c>
      <c r="S977" s="7" t="s">
        <v>18402</v>
      </c>
      <c r="T977" s="3" t="s">
        <v>18403</v>
      </c>
    </row>
    <row r="978" spans="1:20" s="3" customFormat="1" x14ac:dyDescent="0.3">
      <c r="A978" s="3">
        <v>976</v>
      </c>
      <c r="B978" s="3" t="s">
        <v>1981</v>
      </c>
      <c r="C978" s="3" t="s">
        <v>1982</v>
      </c>
      <c r="D978" s="3">
        <v>4000</v>
      </c>
      <c r="E978" s="3">
        <v>12886</v>
      </c>
      <c r="F978" s="14">
        <f>(E978/D978)*100</f>
        <v>322.14999999999998</v>
      </c>
      <c r="G978" s="3" t="s">
        <v>20</v>
      </c>
      <c r="H978" s="3">
        <v>140</v>
      </c>
      <c r="I978" s="5">
        <f t="shared" si="15"/>
        <v>92.042857142857144</v>
      </c>
      <c r="J978" s="3" t="s">
        <v>21</v>
      </c>
      <c r="K978" s="3" t="s">
        <v>22</v>
      </c>
      <c r="L978" s="3">
        <v>1296194400</v>
      </c>
      <c r="M978" s="3">
        <v>1296712800</v>
      </c>
      <c r="N978" s="11">
        <f xml:space="preserve"> (((L978/60)/60)/24)+DATE(1970,1,1)</f>
        <v>40571.25</v>
      </c>
      <c r="O978" s="10">
        <f xml:space="preserve"> (((M978/60)/60)/24)+DATE(1970,1,1)</f>
        <v>40577.25</v>
      </c>
      <c r="P978" s="3" t="b">
        <v>0</v>
      </c>
      <c r="Q978" s="3" t="b">
        <v>1</v>
      </c>
      <c r="R978" s="3" t="s">
        <v>33</v>
      </c>
      <c r="S978" s="7" t="s">
        <v>18402</v>
      </c>
      <c r="T978" s="3" t="s">
        <v>18403</v>
      </c>
    </row>
    <row r="979" spans="1:20" s="3" customFormat="1" x14ac:dyDescent="0.3">
      <c r="A979" s="3">
        <v>977</v>
      </c>
      <c r="B979" s="3" t="s">
        <v>1258</v>
      </c>
      <c r="C979" s="3" t="s">
        <v>1983</v>
      </c>
      <c r="D979" s="3">
        <v>7000</v>
      </c>
      <c r="E979" s="3">
        <v>5177</v>
      </c>
      <c r="F979" s="14">
        <f>(E979/D979)*100</f>
        <v>73.957142857142856</v>
      </c>
      <c r="G979" s="3" t="s">
        <v>14</v>
      </c>
      <c r="H979" s="3">
        <v>67</v>
      </c>
      <c r="I979" s="5">
        <f t="shared" si="15"/>
        <v>77.268656716417908</v>
      </c>
      <c r="J979" s="3" t="s">
        <v>21</v>
      </c>
      <c r="K979" s="3" t="s">
        <v>22</v>
      </c>
      <c r="L979" s="3">
        <v>1517983200</v>
      </c>
      <c r="M979" s="3">
        <v>1520748000</v>
      </c>
      <c r="N979" s="11">
        <f xml:space="preserve"> (((L979/60)/60)/24)+DATE(1970,1,1)</f>
        <v>43138.25</v>
      </c>
      <c r="O979" s="10">
        <f xml:space="preserve"> (((M979/60)/60)/24)+DATE(1970,1,1)</f>
        <v>43170.25</v>
      </c>
      <c r="P979" s="3" t="b">
        <v>0</v>
      </c>
      <c r="Q979" s="3" t="b">
        <v>0</v>
      </c>
      <c r="R979" s="3" t="s">
        <v>17</v>
      </c>
      <c r="S979" s="7" t="s">
        <v>18396</v>
      </c>
      <c r="T979" s="3" t="s">
        <v>18397</v>
      </c>
    </row>
    <row r="980" spans="1:20" s="3" customFormat="1" x14ac:dyDescent="0.3">
      <c r="A980" s="3">
        <v>978</v>
      </c>
      <c r="B980" s="3" t="s">
        <v>1984</v>
      </c>
      <c r="C980" s="3" t="s">
        <v>1985</v>
      </c>
      <c r="D980" s="3">
        <v>1000</v>
      </c>
      <c r="E980" s="3">
        <v>8641</v>
      </c>
      <c r="F980" s="14">
        <f>(E980/D980)*100</f>
        <v>864.1</v>
      </c>
      <c r="G980" s="3" t="s">
        <v>20</v>
      </c>
      <c r="H980" s="3">
        <v>92</v>
      </c>
      <c r="I980" s="5">
        <f t="shared" si="15"/>
        <v>93.923913043478265</v>
      </c>
      <c r="J980" s="3" t="s">
        <v>21</v>
      </c>
      <c r="K980" s="3" t="s">
        <v>22</v>
      </c>
      <c r="L980" s="3">
        <v>1478930400</v>
      </c>
      <c r="M980" s="3">
        <v>1480831200</v>
      </c>
      <c r="N980" s="11">
        <f xml:space="preserve"> (((L980/60)/60)/24)+DATE(1970,1,1)</f>
        <v>42686.25</v>
      </c>
      <c r="O980" s="10">
        <f xml:space="preserve"> (((M980/60)/60)/24)+DATE(1970,1,1)</f>
        <v>42708.25</v>
      </c>
      <c r="P980" s="3" t="b">
        <v>0</v>
      </c>
      <c r="Q980" s="3" t="b">
        <v>0</v>
      </c>
      <c r="R980" s="3" t="s">
        <v>89</v>
      </c>
      <c r="S980" s="7" t="s">
        <v>18413</v>
      </c>
      <c r="T980" s="3" t="s">
        <v>18414</v>
      </c>
    </row>
    <row r="981" spans="1:20" s="3" customFormat="1" x14ac:dyDescent="0.3">
      <c r="A981" s="3">
        <v>979</v>
      </c>
      <c r="B981" s="3" t="s">
        <v>1986</v>
      </c>
      <c r="C981" s="3" t="s">
        <v>1987</v>
      </c>
      <c r="D981" s="3">
        <v>60200</v>
      </c>
      <c r="E981" s="3">
        <v>86244</v>
      </c>
      <c r="F981" s="14">
        <f>(E981/D981)*100</f>
        <v>143.26245847176079</v>
      </c>
      <c r="G981" s="3" t="s">
        <v>20</v>
      </c>
      <c r="H981" s="3">
        <v>1015</v>
      </c>
      <c r="I981" s="5">
        <f t="shared" si="15"/>
        <v>84.969458128078813</v>
      </c>
      <c r="J981" s="3" t="s">
        <v>40</v>
      </c>
      <c r="K981" s="3" t="s">
        <v>41</v>
      </c>
      <c r="L981" s="3">
        <v>1426395600</v>
      </c>
      <c r="M981" s="3">
        <v>1426914000</v>
      </c>
      <c r="N981" s="11">
        <f xml:space="preserve"> (((L981/60)/60)/24)+DATE(1970,1,1)</f>
        <v>42078.208333333328</v>
      </c>
      <c r="O981" s="10">
        <f xml:space="preserve"> (((M981/60)/60)/24)+DATE(1970,1,1)</f>
        <v>42084.208333333328</v>
      </c>
      <c r="P981" s="3" t="b">
        <v>0</v>
      </c>
      <c r="Q981" s="3" t="b">
        <v>0</v>
      </c>
      <c r="R981" s="3" t="s">
        <v>33</v>
      </c>
      <c r="S981" s="7" t="s">
        <v>18402</v>
      </c>
      <c r="T981" s="3" t="s">
        <v>18403</v>
      </c>
    </row>
    <row r="982" spans="1:20" s="3" customFormat="1" x14ac:dyDescent="0.3">
      <c r="A982" s="3">
        <v>980</v>
      </c>
      <c r="B982" s="3" t="s">
        <v>1988</v>
      </c>
      <c r="C982" s="3" t="s">
        <v>1989</v>
      </c>
      <c r="D982" s="3">
        <v>195200</v>
      </c>
      <c r="E982" s="3">
        <v>78630</v>
      </c>
      <c r="F982" s="14">
        <f>(E982/D982)*100</f>
        <v>40.281762295081968</v>
      </c>
      <c r="G982" s="3" t="s">
        <v>14</v>
      </c>
      <c r="H982" s="3">
        <v>742</v>
      </c>
      <c r="I982" s="5">
        <f t="shared" si="15"/>
        <v>105.97035040431267</v>
      </c>
      <c r="J982" s="3" t="s">
        <v>21</v>
      </c>
      <c r="K982" s="3" t="s">
        <v>22</v>
      </c>
      <c r="L982" s="3">
        <v>1446181200</v>
      </c>
      <c r="M982" s="3">
        <v>1446616800</v>
      </c>
      <c r="N982" s="11">
        <f xml:space="preserve"> (((L982/60)/60)/24)+DATE(1970,1,1)</f>
        <v>42307.208333333328</v>
      </c>
      <c r="O982" s="10">
        <f xml:space="preserve"> (((M982/60)/60)/24)+DATE(1970,1,1)</f>
        <v>42312.25</v>
      </c>
      <c r="P982" s="3" t="b">
        <v>1</v>
      </c>
      <c r="Q982" s="3" t="b">
        <v>0</v>
      </c>
      <c r="R982" s="3" t="s">
        <v>68</v>
      </c>
      <c r="S982" s="7" t="s">
        <v>18410</v>
      </c>
      <c r="T982" s="3" t="s">
        <v>18411</v>
      </c>
    </row>
    <row r="983" spans="1:20" s="3" customFormat="1" x14ac:dyDescent="0.3">
      <c r="A983" s="3">
        <v>981</v>
      </c>
      <c r="B983" s="3" t="s">
        <v>1990</v>
      </c>
      <c r="C983" s="3" t="s">
        <v>1991</v>
      </c>
      <c r="D983" s="3">
        <v>6700</v>
      </c>
      <c r="E983" s="3">
        <v>11941</v>
      </c>
      <c r="F983" s="14">
        <f>(E983/D983)*100</f>
        <v>178.22388059701493</v>
      </c>
      <c r="G983" s="3" t="s">
        <v>20</v>
      </c>
      <c r="H983" s="3">
        <v>323</v>
      </c>
      <c r="I983" s="5">
        <f t="shared" si="15"/>
        <v>36.969040247678016</v>
      </c>
      <c r="J983" s="3" t="s">
        <v>21</v>
      </c>
      <c r="K983" s="3" t="s">
        <v>22</v>
      </c>
      <c r="L983" s="3">
        <v>1514181600</v>
      </c>
      <c r="M983" s="3">
        <v>1517032800</v>
      </c>
      <c r="N983" s="11">
        <f xml:space="preserve"> (((L983/60)/60)/24)+DATE(1970,1,1)</f>
        <v>43094.25</v>
      </c>
      <c r="O983" s="10">
        <f xml:space="preserve"> (((M983/60)/60)/24)+DATE(1970,1,1)</f>
        <v>43127.25</v>
      </c>
      <c r="P983" s="3" t="b">
        <v>0</v>
      </c>
      <c r="Q983" s="3" t="b">
        <v>0</v>
      </c>
      <c r="R983" s="3" t="s">
        <v>28</v>
      </c>
      <c r="S983" s="7" t="s">
        <v>18400</v>
      </c>
      <c r="T983" s="3" t="s">
        <v>18401</v>
      </c>
    </row>
    <row r="984" spans="1:20" s="3" customFormat="1" x14ac:dyDescent="0.3">
      <c r="A984" s="3">
        <v>982</v>
      </c>
      <c r="B984" s="3" t="s">
        <v>1992</v>
      </c>
      <c r="C984" s="3" t="s">
        <v>1993</v>
      </c>
      <c r="D984" s="3">
        <v>7200</v>
      </c>
      <c r="E984" s="3">
        <v>6115</v>
      </c>
      <c r="F984" s="14">
        <f>(E984/D984)*100</f>
        <v>84.930555555555557</v>
      </c>
      <c r="G984" s="3" t="s">
        <v>14</v>
      </c>
      <c r="H984" s="3">
        <v>75</v>
      </c>
      <c r="I984" s="5">
        <f t="shared" si="15"/>
        <v>81.533333333333331</v>
      </c>
      <c r="J984" s="3" t="s">
        <v>21</v>
      </c>
      <c r="K984" s="3" t="s">
        <v>22</v>
      </c>
      <c r="L984" s="3">
        <v>1311051600</v>
      </c>
      <c r="M984" s="3">
        <v>1311224400</v>
      </c>
      <c r="N984" s="11">
        <f xml:space="preserve"> (((L984/60)/60)/24)+DATE(1970,1,1)</f>
        <v>40743.208333333336</v>
      </c>
      <c r="O984" s="10">
        <f xml:space="preserve"> (((M984/60)/60)/24)+DATE(1970,1,1)</f>
        <v>40745.208333333336</v>
      </c>
      <c r="P984" s="3" t="b">
        <v>0</v>
      </c>
      <c r="Q984" s="3" t="b">
        <v>1</v>
      </c>
      <c r="R984" s="3" t="s">
        <v>42</v>
      </c>
      <c r="S984" s="7" t="s">
        <v>18404</v>
      </c>
      <c r="T984" s="3" t="s">
        <v>18405</v>
      </c>
    </row>
    <row r="985" spans="1:20" s="3" customFormat="1" x14ac:dyDescent="0.3">
      <c r="A985" s="3">
        <v>983</v>
      </c>
      <c r="B985" s="3" t="s">
        <v>1994</v>
      </c>
      <c r="C985" s="3" t="s">
        <v>1995</v>
      </c>
      <c r="D985" s="3">
        <v>129100</v>
      </c>
      <c r="E985" s="3">
        <v>188404</v>
      </c>
      <c r="F985" s="14">
        <f>(E985/D985)*100</f>
        <v>145.93648334624322</v>
      </c>
      <c r="G985" s="3" t="s">
        <v>20</v>
      </c>
      <c r="H985" s="3">
        <v>2326</v>
      </c>
      <c r="I985" s="5">
        <f t="shared" si="15"/>
        <v>80.999140154772135</v>
      </c>
      <c r="J985" s="3" t="s">
        <v>21</v>
      </c>
      <c r="K985" s="3" t="s">
        <v>22</v>
      </c>
      <c r="L985" s="3">
        <v>1564894800</v>
      </c>
      <c r="M985" s="3">
        <v>1566190800</v>
      </c>
      <c r="N985" s="11">
        <f xml:space="preserve"> (((L985/60)/60)/24)+DATE(1970,1,1)</f>
        <v>43681.208333333328</v>
      </c>
      <c r="O985" s="10">
        <f xml:space="preserve"> (((M985/60)/60)/24)+DATE(1970,1,1)</f>
        <v>43696.208333333328</v>
      </c>
      <c r="P985" s="3" t="b">
        <v>0</v>
      </c>
      <c r="Q985" s="3" t="b">
        <v>0</v>
      </c>
      <c r="R985" s="3" t="s">
        <v>42</v>
      </c>
      <c r="S985" s="7" t="s">
        <v>18404</v>
      </c>
      <c r="T985" s="3" t="s">
        <v>18405</v>
      </c>
    </row>
    <row r="986" spans="1:20" s="3" customFormat="1" x14ac:dyDescent="0.3">
      <c r="A986" s="3">
        <v>984</v>
      </c>
      <c r="B986" s="3" t="s">
        <v>1996</v>
      </c>
      <c r="C986" s="3" t="s">
        <v>1997</v>
      </c>
      <c r="D986" s="3">
        <v>6500</v>
      </c>
      <c r="E986" s="3">
        <v>9910</v>
      </c>
      <c r="F986" s="14">
        <f>(E986/D986)*100</f>
        <v>152.46153846153848</v>
      </c>
      <c r="G986" s="3" t="s">
        <v>20</v>
      </c>
      <c r="H986" s="3">
        <v>381</v>
      </c>
      <c r="I986" s="5">
        <f t="shared" si="15"/>
        <v>26.010498687664043</v>
      </c>
      <c r="J986" s="3" t="s">
        <v>21</v>
      </c>
      <c r="K986" s="3" t="s">
        <v>22</v>
      </c>
      <c r="L986" s="3">
        <v>1567918800</v>
      </c>
      <c r="M986" s="3">
        <v>1570165200</v>
      </c>
      <c r="N986" s="11">
        <f xml:space="preserve"> (((L986/60)/60)/24)+DATE(1970,1,1)</f>
        <v>43716.208333333328</v>
      </c>
      <c r="O986" s="10">
        <f xml:space="preserve"> (((M986/60)/60)/24)+DATE(1970,1,1)</f>
        <v>43742.208333333328</v>
      </c>
      <c r="P986" s="3" t="b">
        <v>0</v>
      </c>
      <c r="Q986" s="3" t="b">
        <v>0</v>
      </c>
      <c r="R986" s="3" t="s">
        <v>33</v>
      </c>
      <c r="S986" s="7" t="s">
        <v>18402</v>
      </c>
      <c r="T986" s="3" t="s">
        <v>18403</v>
      </c>
    </row>
    <row r="987" spans="1:20" s="3" customFormat="1" x14ac:dyDescent="0.3">
      <c r="A987" s="3">
        <v>985</v>
      </c>
      <c r="B987" s="3" t="s">
        <v>1998</v>
      </c>
      <c r="C987" s="3" t="s">
        <v>1999</v>
      </c>
      <c r="D987" s="3">
        <v>170600</v>
      </c>
      <c r="E987" s="3">
        <v>114523</v>
      </c>
      <c r="F987" s="14">
        <f>(E987/D987)*100</f>
        <v>67.129542790152414</v>
      </c>
      <c r="G987" s="3" t="s">
        <v>14</v>
      </c>
      <c r="H987" s="3">
        <v>4405</v>
      </c>
      <c r="I987" s="5">
        <f t="shared" si="15"/>
        <v>25.998410896708286</v>
      </c>
      <c r="J987" s="3" t="s">
        <v>21</v>
      </c>
      <c r="K987" s="3" t="s">
        <v>22</v>
      </c>
      <c r="L987" s="3">
        <v>1386309600</v>
      </c>
      <c r="M987" s="3">
        <v>1388556000</v>
      </c>
      <c r="N987" s="11">
        <f xml:space="preserve"> (((L987/60)/60)/24)+DATE(1970,1,1)</f>
        <v>41614.25</v>
      </c>
      <c r="O987" s="10">
        <f xml:space="preserve"> (((M987/60)/60)/24)+DATE(1970,1,1)</f>
        <v>41640.25</v>
      </c>
      <c r="P987" s="3" t="b">
        <v>0</v>
      </c>
      <c r="Q987" s="3" t="b">
        <v>1</v>
      </c>
      <c r="R987" s="3" t="s">
        <v>23</v>
      </c>
      <c r="S987" s="7" t="s">
        <v>18398</v>
      </c>
      <c r="T987" s="3" t="s">
        <v>18399</v>
      </c>
    </row>
    <row r="988" spans="1:20" s="3" customFormat="1" x14ac:dyDescent="0.3">
      <c r="A988" s="3">
        <v>986</v>
      </c>
      <c r="B988" s="3" t="s">
        <v>2000</v>
      </c>
      <c r="C988" s="3" t="s">
        <v>2001</v>
      </c>
      <c r="D988" s="3">
        <v>7800</v>
      </c>
      <c r="E988" s="3">
        <v>3144</v>
      </c>
      <c r="F988" s="14">
        <f>(E988/D988)*100</f>
        <v>40.307692307692307</v>
      </c>
      <c r="G988" s="3" t="s">
        <v>14</v>
      </c>
      <c r="H988" s="3">
        <v>92</v>
      </c>
      <c r="I988" s="5">
        <f t="shared" si="15"/>
        <v>34.173913043478258</v>
      </c>
      <c r="J988" s="3" t="s">
        <v>21</v>
      </c>
      <c r="K988" s="3" t="s">
        <v>22</v>
      </c>
      <c r="L988" s="3">
        <v>1301979600</v>
      </c>
      <c r="M988" s="3">
        <v>1303189200</v>
      </c>
      <c r="N988" s="11">
        <f xml:space="preserve"> (((L988/60)/60)/24)+DATE(1970,1,1)</f>
        <v>40638.208333333336</v>
      </c>
      <c r="O988" s="10">
        <f xml:space="preserve"> (((M988/60)/60)/24)+DATE(1970,1,1)</f>
        <v>40652.208333333336</v>
      </c>
      <c r="P988" s="3" t="b">
        <v>0</v>
      </c>
      <c r="Q988" s="3" t="b">
        <v>0</v>
      </c>
      <c r="R988" s="3" t="s">
        <v>23</v>
      </c>
      <c r="S988" s="7" t="s">
        <v>18398</v>
      </c>
      <c r="T988" s="3" t="s">
        <v>18399</v>
      </c>
    </row>
    <row r="989" spans="1:20" s="3" customFormat="1" x14ac:dyDescent="0.3">
      <c r="A989" s="3">
        <v>987</v>
      </c>
      <c r="B989" s="3" t="s">
        <v>2002</v>
      </c>
      <c r="C989" s="3" t="s">
        <v>2003</v>
      </c>
      <c r="D989" s="3">
        <v>6200</v>
      </c>
      <c r="E989" s="3">
        <v>13441</v>
      </c>
      <c r="F989" s="14">
        <f>(E989/D989)*100</f>
        <v>216.79032258064518</v>
      </c>
      <c r="G989" s="3" t="s">
        <v>20</v>
      </c>
      <c r="H989" s="3">
        <v>480</v>
      </c>
      <c r="I989" s="5">
        <f t="shared" si="15"/>
        <v>28.002083333333335</v>
      </c>
      <c r="J989" s="3" t="s">
        <v>21</v>
      </c>
      <c r="K989" s="3" t="s">
        <v>22</v>
      </c>
      <c r="L989" s="3">
        <v>1493269200</v>
      </c>
      <c r="M989" s="3">
        <v>1494478800</v>
      </c>
      <c r="N989" s="11">
        <f xml:space="preserve"> (((L989/60)/60)/24)+DATE(1970,1,1)</f>
        <v>42852.208333333328</v>
      </c>
      <c r="O989" s="10">
        <f xml:space="preserve"> (((M989/60)/60)/24)+DATE(1970,1,1)</f>
        <v>42866.208333333328</v>
      </c>
      <c r="P989" s="3" t="b">
        <v>0</v>
      </c>
      <c r="Q989" s="3" t="b">
        <v>0</v>
      </c>
      <c r="R989" s="3" t="s">
        <v>42</v>
      </c>
      <c r="S989" s="7" t="s">
        <v>18404</v>
      </c>
      <c r="T989" s="3" t="s">
        <v>18405</v>
      </c>
    </row>
    <row r="990" spans="1:20" s="3" customFormat="1" x14ac:dyDescent="0.3">
      <c r="A990" s="3">
        <v>988</v>
      </c>
      <c r="B990" s="3" t="s">
        <v>2004</v>
      </c>
      <c r="C990" s="3" t="s">
        <v>2005</v>
      </c>
      <c r="D990" s="3">
        <v>9400</v>
      </c>
      <c r="E990" s="3">
        <v>4899</v>
      </c>
      <c r="F990" s="14">
        <f>(E990/D990)*100</f>
        <v>52.117021276595743</v>
      </c>
      <c r="G990" s="3" t="s">
        <v>14</v>
      </c>
      <c r="H990" s="3">
        <v>64</v>
      </c>
      <c r="I990" s="5">
        <f t="shared" si="15"/>
        <v>76.546875</v>
      </c>
      <c r="J990" s="3" t="s">
        <v>21</v>
      </c>
      <c r="K990" s="3" t="s">
        <v>22</v>
      </c>
      <c r="L990" s="3">
        <v>1478930400</v>
      </c>
      <c r="M990" s="3">
        <v>1480744800</v>
      </c>
      <c r="N990" s="11">
        <f xml:space="preserve"> (((L990/60)/60)/24)+DATE(1970,1,1)</f>
        <v>42686.25</v>
      </c>
      <c r="O990" s="10">
        <f xml:space="preserve"> (((M990/60)/60)/24)+DATE(1970,1,1)</f>
        <v>42707.25</v>
      </c>
      <c r="P990" s="3" t="b">
        <v>0</v>
      </c>
      <c r="Q990" s="3" t="b">
        <v>0</v>
      </c>
      <c r="R990" s="3" t="s">
        <v>133</v>
      </c>
      <c r="S990" s="7" t="s">
        <v>18410</v>
      </c>
      <c r="T990" s="3" t="s">
        <v>18419</v>
      </c>
    </row>
    <row r="991" spans="1:20" s="3" customFormat="1" x14ac:dyDescent="0.3">
      <c r="A991" s="3">
        <v>989</v>
      </c>
      <c r="B991" s="3" t="s">
        <v>2006</v>
      </c>
      <c r="C991" s="3" t="s">
        <v>2007</v>
      </c>
      <c r="D991" s="3">
        <v>2400</v>
      </c>
      <c r="E991" s="3">
        <v>11990</v>
      </c>
      <c r="F991" s="14">
        <f>(E991/D991)*100</f>
        <v>499.58333333333337</v>
      </c>
      <c r="G991" s="3" t="s">
        <v>20</v>
      </c>
      <c r="H991" s="3">
        <v>226</v>
      </c>
      <c r="I991" s="5">
        <f t="shared" si="15"/>
        <v>53.053097345132741</v>
      </c>
      <c r="J991" s="3" t="s">
        <v>21</v>
      </c>
      <c r="K991" s="3" t="s">
        <v>22</v>
      </c>
      <c r="L991" s="3">
        <v>1555390800</v>
      </c>
      <c r="M991" s="3">
        <v>1555822800</v>
      </c>
      <c r="N991" s="11">
        <f xml:space="preserve"> (((L991/60)/60)/24)+DATE(1970,1,1)</f>
        <v>43571.208333333328</v>
      </c>
      <c r="O991" s="10">
        <f xml:space="preserve"> (((M991/60)/60)/24)+DATE(1970,1,1)</f>
        <v>43576.208333333328</v>
      </c>
      <c r="P991" s="3" t="b">
        <v>0</v>
      </c>
      <c r="Q991" s="3" t="b">
        <v>0</v>
      </c>
      <c r="R991" s="3" t="s">
        <v>206</v>
      </c>
      <c r="S991" s="7" t="s">
        <v>18410</v>
      </c>
      <c r="T991" s="3" t="s">
        <v>18422</v>
      </c>
    </row>
    <row r="992" spans="1:20" s="3" customFormat="1" x14ac:dyDescent="0.3">
      <c r="A992" s="3">
        <v>990</v>
      </c>
      <c r="B992" s="3" t="s">
        <v>2008</v>
      </c>
      <c r="C992" s="3" t="s">
        <v>2009</v>
      </c>
      <c r="D992" s="3">
        <v>7800</v>
      </c>
      <c r="E992" s="3">
        <v>6839</v>
      </c>
      <c r="F992" s="14">
        <f>(E992/D992)*100</f>
        <v>87.679487179487182</v>
      </c>
      <c r="G992" s="3" t="s">
        <v>14</v>
      </c>
      <c r="H992" s="3">
        <v>64</v>
      </c>
      <c r="I992" s="5">
        <f t="shared" si="15"/>
        <v>106.859375</v>
      </c>
      <c r="J992" s="3" t="s">
        <v>21</v>
      </c>
      <c r="K992" s="3" t="s">
        <v>22</v>
      </c>
      <c r="L992" s="3">
        <v>1456984800</v>
      </c>
      <c r="M992" s="3">
        <v>1458882000</v>
      </c>
      <c r="N992" s="11">
        <f xml:space="preserve"> (((L992/60)/60)/24)+DATE(1970,1,1)</f>
        <v>42432.25</v>
      </c>
      <c r="O992" s="10">
        <f xml:space="preserve"> (((M992/60)/60)/24)+DATE(1970,1,1)</f>
        <v>42454.208333333328</v>
      </c>
      <c r="P992" s="3" t="b">
        <v>0</v>
      </c>
      <c r="Q992" s="3" t="b">
        <v>1</v>
      </c>
      <c r="R992" s="3" t="s">
        <v>53</v>
      </c>
      <c r="S992" s="7" t="s">
        <v>18404</v>
      </c>
      <c r="T992" s="3" t="s">
        <v>18407</v>
      </c>
    </row>
    <row r="993" spans="1:20" s="3" customFormat="1" x14ac:dyDescent="0.3">
      <c r="A993" s="3">
        <v>991</v>
      </c>
      <c r="B993" s="3" t="s">
        <v>1080</v>
      </c>
      <c r="C993" s="3" t="s">
        <v>2010</v>
      </c>
      <c r="D993" s="3">
        <v>9800</v>
      </c>
      <c r="E993" s="3">
        <v>11091</v>
      </c>
      <c r="F993" s="14">
        <f>(E993/D993)*100</f>
        <v>113.17346938775511</v>
      </c>
      <c r="G993" s="3" t="s">
        <v>20</v>
      </c>
      <c r="H993" s="3">
        <v>241</v>
      </c>
      <c r="I993" s="5">
        <f t="shared" si="15"/>
        <v>46.020746887966808</v>
      </c>
      <c r="J993" s="3" t="s">
        <v>21</v>
      </c>
      <c r="K993" s="3" t="s">
        <v>22</v>
      </c>
      <c r="L993" s="3">
        <v>1411621200</v>
      </c>
      <c r="M993" s="3">
        <v>1411966800</v>
      </c>
      <c r="N993" s="11">
        <f xml:space="preserve"> (((L993/60)/60)/24)+DATE(1970,1,1)</f>
        <v>41907.208333333336</v>
      </c>
      <c r="O993" s="10">
        <f xml:space="preserve"> (((M993/60)/60)/24)+DATE(1970,1,1)</f>
        <v>41911.208333333336</v>
      </c>
      <c r="P993" s="3" t="b">
        <v>0</v>
      </c>
      <c r="Q993" s="3" t="b">
        <v>1</v>
      </c>
      <c r="R993" s="3" t="s">
        <v>23</v>
      </c>
      <c r="S993" s="7" t="s">
        <v>18398</v>
      </c>
      <c r="T993" s="3" t="s">
        <v>18399</v>
      </c>
    </row>
    <row r="994" spans="1:20" s="3" customFormat="1" x14ac:dyDescent="0.3">
      <c r="A994" s="3">
        <v>992</v>
      </c>
      <c r="B994" s="3" t="s">
        <v>2011</v>
      </c>
      <c r="C994" s="3" t="s">
        <v>2012</v>
      </c>
      <c r="D994" s="3">
        <v>3100</v>
      </c>
      <c r="E994" s="3">
        <v>13223</v>
      </c>
      <c r="F994" s="14">
        <f>(E994/D994)*100</f>
        <v>426.54838709677421</v>
      </c>
      <c r="G994" s="3" t="s">
        <v>20</v>
      </c>
      <c r="H994" s="3">
        <v>132</v>
      </c>
      <c r="I994" s="5">
        <f t="shared" si="15"/>
        <v>100.17424242424242</v>
      </c>
      <c r="J994" s="3" t="s">
        <v>21</v>
      </c>
      <c r="K994" s="3" t="s">
        <v>22</v>
      </c>
      <c r="L994" s="3">
        <v>1525669200</v>
      </c>
      <c r="M994" s="3">
        <v>1526878800</v>
      </c>
      <c r="N994" s="11">
        <f xml:space="preserve"> (((L994/60)/60)/24)+DATE(1970,1,1)</f>
        <v>43227.208333333328</v>
      </c>
      <c r="O994" s="10">
        <f xml:space="preserve"> (((M994/60)/60)/24)+DATE(1970,1,1)</f>
        <v>43241.208333333328</v>
      </c>
      <c r="P994" s="3" t="b">
        <v>0</v>
      </c>
      <c r="Q994" s="3" t="b">
        <v>1</v>
      </c>
      <c r="R994" s="3" t="s">
        <v>53</v>
      </c>
      <c r="S994" s="7" t="s">
        <v>18404</v>
      </c>
      <c r="T994" s="3" t="s">
        <v>18407</v>
      </c>
    </row>
    <row r="995" spans="1:20" s="3" customFormat="1" x14ac:dyDescent="0.3">
      <c r="A995" s="3">
        <v>993</v>
      </c>
      <c r="B995" s="3" t="s">
        <v>2013</v>
      </c>
      <c r="C995" s="3" t="s">
        <v>2014</v>
      </c>
      <c r="D995" s="3">
        <v>9800</v>
      </c>
      <c r="E995" s="3">
        <v>7608</v>
      </c>
      <c r="F995" s="14">
        <f>(E995/D995)*100</f>
        <v>77.632653061224488</v>
      </c>
      <c r="G995" s="3" t="s">
        <v>74</v>
      </c>
      <c r="H995" s="3">
        <v>75</v>
      </c>
      <c r="I995" s="5">
        <f t="shared" si="15"/>
        <v>101.44</v>
      </c>
      <c r="J995" s="3" t="s">
        <v>107</v>
      </c>
      <c r="K995" s="3" t="s">
        <v>108</v>
      </c>
      <c r="L995" s="3">
        <v>1450936800</v>
      </c>
      <c r="M995" s="3">
        <v>1452405600</v>
      </c>
      <c r="N995" s="11">
        <f xml:space="preserve"> (((L995/60)/60)/24)+DATE(1970,1,1)</f>
        <v>42362.25</v>
      </c>
      <c r="O995" s="10">
        <f xml:space="preserve"> (((M995/60)/60)/24)+DATE(1970,1,1)</f>
        <v>42379.25</v>
      </c>
      <c r="P995" s="3" t="b">
        <v>0</v>
      </c>
      <c r="Q995" s="3" t="b">
        <v>1</v>
      </c>
      <c r="R995" s="3" t="s">
        <v>122</v>
      </c>
      <c r="S995" s="7" t="s">
        <v>18417</v>
      </c>
      <c r="T995" s="3" t="s">
        <v>18418</v>
      </c>
    </row>
    <row r="996" spans="1:20" s="3" customFormat="1" x14ac:dyDescent="0.3">
      <c r="A996" s="3">
        <v>994</v>
      </c>
      <c r="B996" s="3" t="s">
        <v>2015</v>
      </c>
      <c r="C996" s="3" t="s">
        <v>2016</v>
      </c>
      <c r="D996" s="3">
        <v>141100</v>
      </c>
      <c r="E996" s="3">
        <v>74073</v>
      </c>
      <c r="F996" s="14">
        <f>(E996/D996)*100</f>
        <v>52.496810772501767</v>
      </c>
      <c r="G996" s="3" t="s">
        <v>14</v>
      </c>
      <c r="H996" s="3">
        <v>842</v>
      </c>
      <c r="I996" s="5">
        <f t="shared" si="15"/>
        <v>87.972684085510693</v>
      </c>
      <c r="J996" s="3" t="s">
        <v>21</v>
      </c>
      <c r="K996" s="3" t="s">
        <v>22</v>
      </c>
      <c r="L996" s="3">
        <v>1413522000</v>
      </c>
      <c r="M996" s="3">
        <v>1414040400</v>
      </c>
      <c r="N996" s="11">
        <f xml:space="preserve"> (((L996/60)/60)/24)+DATE(1970,1,1)</f>
        <v>41929.208333333336</v>
      </c>
      <c r="O996" s="10">
        <f xml:space="preserve"> (((M996/60)/60)/24)+DATE(1970,1,1)</f>
        <v>41935.208333333336</v>
      </c>
      <c r="P996" s="3" t="b">
        <v>0</v>
      </c>
      <c r="Q996" s="3" t="b">
        <v>1</v>
      </c>
      <c r="R996" s="3" t="s">
        <v>206</v>
      </c>
      <c r="S996" s="7" t="s">
        <v>18410</v>
      </c>
      <c r="T996" s="3" t="s">
        <v>18422</v>
      </c>
    </row>
    <row r="997" spans="1:20" s="3" customFormat="1" x14ac:dyDescent="0.3">
      <c r="A997" s="3">
        <v>995</v>
      </c>
      <c r="B997" s="3" t="s">
        <v>2017</v>
      </c>
      <c r="C997" s="3" t="s">
        <v>2018</v>
      </c>
      <c r="D997" s="3">
        <v>97300</v>
      </c>
      <c r="E997" s="3">
        <v>153216</v>
      </c>
      <c r="F997" s="14">
        <f>(E997/D997)*100</f>
        <v>157.46762589928059</v>
      </c>
      <c r="G997" s="3" t="s">
        <v>20</v>
      </c>
      <c r="H997" s="3">
        <v>2043</v>
      </c>
      <c r="I997" s="5">
        <f t="shared" si="15"/>
        <v>74.995594713656388</v>
      </c>
      <c r="J997" s="3" t="s">
        <v>21</v>
      </c>
      <c r="K997" s="3" t="s">
        <v>22</v>
      </c>
      <c r="L997" s="3">
        <v>1541307600</v>
      </c>
      <c r="M997" s="3">
        <v>1543816800</v>
      </c>
      <c r="N997" s="11">
        <f xml:space="preserve"> (((L997/60)/60)/24)+DATE(1970,1,1)</f>
        <v>43408.208333333328</v>
      </c>
      <c r="O997" s="10">
        <f xml:space="preserve"> (((M997/60)/60)/24)+DATE(1970,1,1)</f>
        <v>43437.25</v>
      </c>
      <c r="P997" s="3" t="b">
        <v>0</v>
      </c>
      <c r="Q997" s="3" t="b">
        <v>1</v>
      </c>
      <c r="R997" s="3" t="s">
        <v>17</v>
      </c>
      <c r="S997" s="7" t="s">
        <v>18396</v>
      </c>
      <c r="T997" s="3" t="s">
        <v>18397</v>
      </c>
    </row>
    <row r="998" spans="1:20" s="3" customFormat="1" x14ac:dyDescent="0.3">
      <c r="A998" s="3">
        <v>996</v>
      </c>
      <c r="B998" s="3" t="s">
        <v>2019</v>
      </c>
      <c r="C998" s="3" t="s">
        <v>2020</v>
      </c>
      <c r="D998" s="3">
        <v>6600</v>
      </c>
      <c r="E998" s="3">
        <v>4814</v>
      </c>
      <c r="F998" s="14">
        <f>(E998/D998)*100</f>
        <v>72.939393939393938</v>
      </c>
      <c r="G998" s="3" t="s">
        <v>14</v>
      </c>
      <c r="H998" s="3">
        <v>112</v>
      </c>
      <c r="I998" s="5">
        <f t="shared" si="15"/>
        <v>42.982142857142854</v>
      </c>
      <c r="J998" s="3" t="s">
        <v>21</v>
      </c>
      <c r="K998" s="3" t="s">
        <v>22</v>
      </c>
      <c r="L998" s="3">
        <v>1357106400</v>
      </c>
      <c r="M998" s="3">
        <v>1359698400</v>
      </c>
      <c r="N998" s="11">
        <f xml:space="preserve"> (((L998/60)/60)/24)+DATE(1970,1,1)</f>
        <v>41276.25</v>
      </c>
      <c r="O998" s="10">
        <f xml:space="preserve"> (((M998/60)/60)/24)+DATE(1970,1,1)</f>
        <v>41306.25</v>
      </c>
      <c r="P998" s="3" t="b">
        <v>0</v>
      </c>
      <c r="Q998" s="3" t="b">
        <v>0</v>
      </c>
      <c r="R998" s="3" t="s">
        <v>33</v>
      </c>
      <c r="S998" s="7" t="s">
        <v>18402</v>
      </c>
      <c r="T998" s="3" t="s">
        <v>18403</v>
      </c>
    </row>
    <row r="999" spans="1:20" s="3" customFormat="1" x14ac:dyDescent="0.3">
      <c r="A999" s="3">
        <v>997</v>
      </c>
      <c r="B999" s="3" t="s">
        <v>2021</v>
      </c>
      <c r="C999" s="3" t="s">
        <v>2022</v>
      </c>
      <c r="D999" s="3">
        <v>7600</v>
      </c>
      <c r="E999" s="3">
        <v>4603</v>
      </c>
      <c r="F999" s="14">
        <f>(E999/D999)*100</f>
        <v>60.565789473684205</v>
      </c>
      <c r="G999" s="3" t="s">
        <v>74</v>
      </c>
      <c r="H999" s="3">
        <v>139</v>
      </c>
      <c r="I999" s="5">
        <f t="shared" si="15"/>
        <v>33.115107913669064</v>
      </c>
      <c r="J999" s="3" t="s">
        <v>107</v>
      </c>
      <c r="K999" s="3" t="s">
        <v>108</v>
      </c>
      <c r="L999" s="3">
        <v>1390197600</v>
      </c>
      <c r="M999" s="3">
        <v>1390629600</v>
      </c>
      <c r="N999" s="11">
        <f xml:space="preserve"> (((L999/60)/60)/24)+DATE(1970,1,1)</f>
        <v>41659.25</v>
      </c>
      <c r="O999" s="10">
        <f xml:space="preserve"> (((M999/60)/60)/24)+DATE(1970,1,1)</f>
        <v>41664.25</v>
      </c>
      <c r="P999" s="3" t="b">
        <v>0</v>
      </c>
      <c r="Q999" s="3" t="b">
        <v>0</v>
      </c>
      <c r="R999" s="3" t="s">
        <v>33</v>
      </c>
      <c r="S999" s="7" t="s">
        <v>18402</v>
      </c>
      <c r="T999" s="3" t="s">
        <v>18403</v>
      </c>
    </row>
    <row r="1000" spans="1:20" s="3" customFormat="1" x14ac:dyDescent="0.3">
      <c r="A1000" s="3">
        <v>998</v>
      </c>
      <c r="B1000" s="3" t="s">
        <v>2023</v>
      </c>
      <c r="C1000" s="3" t="s">
        <v>2024</v>
      </c>
      <c r="D1000" s="3">
        <v>66600</v>
      </c>
      <c r="E1000" s="3">
        <v>37823</v>
      </c>
      <c r="F1000" s="14">
        <f>(E1000/D1000)*100</f>
        <v>56.791291291291287</v>
      </c>
      <c r="G1000" s="3" t="s">
        <v>14</v>
      </c>
      <c r="H1000" s="3">
        <v>374</v>
      </c>
      <c r="I1000" s="5">
        <f t="shared" si="15"/>
        <v>101.13101604278074</v>
      </c>
      <c r="J1000" s="3" t="s">
        <v>21</v>
      </c>
      <c r="K1000" s="3" t="s">
        <v>22</v>
      </c>
      <c r="L1000" s="3">
        <v>1265868000</v>
      </c>
      <c r="M1000" s="3">
        <v>1267077600</v>
      </c>
      <c r="N1000" s="11">
        <f xml:space="preserve"> (((L1000/60)/60)/24)+DATE(1970,1,1)</f>
        <v>40220.25</v>
      </c>
      <c r="O1000" s="10">
        <f xml:space="preserve"> (((M1000/60)/60)/24)+DATE(1970,1,1)</f>
        <v>40234.25</v>
      </c>
      <c r="P1000" s="3" t="b">
        <v>0</v>
      </c>
      <c r="Q1000" s="3" t="b">
        <v>1</v>
      </c>
      <c r="R1000" s="3" t="s">
        <v>60</v>
      </c>
      <c r="S1000" s="7" t="s">
        <v>18398</v>
      </c>
      <c r="T1000" s="3" t="s">
        <v>18408</v>
      </c>
    </row>
    <row r="1001" spans="1:20" s="3" customFormat="1" x14ac:dyDescent="0.3">
      <c r="A1001" s="3">
        <v>999</v>
      </c>
      <c r="B1001" s="3" t="s">
        <v>2025</v>
      </c>
      <c r="C1001" s="3" t="s">
        <v>2026</v>
      </c>
      <c r="D1001" s="3">
        <v>111100</v>
      </c>
      <c r="E1001" s="3">
        <v>62819</v>
      </c>
      <c r="F1001" s="14">
        <f>(E1001/D1001)*100</f>
        <v>56.542754275427541</v>
      </c>
      <c r="G1001" s="3" t="s">
        <v>74</v>
      </c>
      <c r="H1001" s="3">
        <v>1122</v>
      </c>
      <c r="I1001" s="5">
        <f t="shared" si="15"/>
        <v>55.98841354723708</v>
      </c>
      <c r="J1001" s="3" t="s">
        <v>21</v>
      </c>
      <c r="K1001" s="3" t="s">
        <v>22</v>
      </c>
      <c r="L1001" s="3">
        <v>1467176400</v>
      </c>
      <c r="M1001" s="3">
        <v>1467781200</v>
      </c>
      <c r="N1001" s="11">
        <f xml:space="preserve"> (((L1001/60)/60)/24)+DATE(1970,1,1)</f>
        <v>42550.208333333328</v>
      </c>
      <c r="O1001" s="10">
        <f xml:space="preserve"> (((M1001/60)/60)/24)+DATE(1970,1,1)</f>
        <v>42557.208333333328</v>
      </c>
      <c r="P1001" s="3" t="b">
        <v>0</v>
      </c>
      <c r="Q1001" s="3" t="b">
        <v>0</v>
      </c>
      <c r="R1001" s="3" t="s">
        <v>17</v>
      </c>
      <c r="S1001" s="7" t="s">
        <v>18396</v>
      </c>
      <c r="T1001" s="3" t="s">
        <v>18397</v>
      </c>
    </row>
    <row r="1002" spans="1:20" s="3" customFormat="1" x14ac:dyDescent="0.3">
      <c r="F1002" s="14"/>
      <c r="I1002" s="5"/>
    </row>
    <row r="1003" spans="1:20" s="3" customFormat="1" x14ac:dyDescent="0.3">
      <c r="F1003" s="14"/>
      <c r="I1003" s="5"/>
    </row>
  </sheetData>
  <conditionalFormatting sqref="G1:G1048576">
    <cfRule type="containsText" dxfId="7" priority="4" operator="containsText" text="live">
      <formula>NOT(ISERROR(SEARCH("live",G1)))</formula>
    </cfRule>
    <cfRule type="containsText" dxfId="6" priority="5" operator="containsText" text="Canceled">
      <formula>NOT(ISERROR(SEARCH("Canceled",G1)))</formula>
    </cfRule>
    <cfRule type="containsText" dxfId="5" priority="6" operator="containsText" text="Successful">
      <formula>NOT(ISERROR(SEARCH("Successful",G1)))</formula>
    </cfRule>
    <cfRule type="containsText" dxfId="4" priority="7" operator="containsText" text="fail">
      <formula>NOT(ISERROR(SEARCH("fail",G1)))</formula>
    </cfRule>
  </conditionalFormatting>
  <conditionalFormatting sqref="F1:F1048576">
    <cfRule type="colorScale" priority="1">
      <colorScale>
        <cfvo type="num" val="0"/>
        <cfvo type="num" val="100"/>
        <cfvo type="num" val="200"/>
        <color rgb="FFF8696B"/>
        <color theme="9" tint="0.59999389629810485"/>
        <color theme="4" tint="0.39997558519241921"/>
      </colorScale>
    </cfRule>
    <cfRule type="colorScale" priority="2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  <cfRule type="colorScale" priority="3">
      <colorScale>
        <cfvo type="min"/>
        <cfvo type="percentile" val="100"/>
        <cfvo type="max"/>
        <color rgb="FFF8696B"/>
        <color theme="9" tint="0.39997558519241921"/>
        <color theme="4" tint="0.39997558519241921"/>
      </colorScale>
    </cfRule>
  </conditionalFormatting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3793-9C1F-4FB4-8549-60F4710C79A0}">
  <sheetPr codeName="Sheet2"/>
  <dimension ref="A1:F14"/>
  <sheetViews>
    <sheetView workbookViewId="0">
      <selection activeCell="B5" sqref="B5"/>
    </sheetView>
  </sheetViews>
  <sheetFormatPr defaultRowHeight="15.6" x14ac:dyDescent="0.3"/>
  <cols>
    <col min="1" max="1" width="16.19921875" bestFit="1" customWidth="1"/>
    <col min="2" max="2" width="15.19921875" bestFit="1" customWidth="1"/>
    <col min="3" max="3" width="5.59765625" bestFit="1" customWidth="1"/>
    <col min="4" max="4" width="3.796875" bestFit="1" customWidth="1"/>
    <col min="5" max="5" width="9.19921875" bestFit="1" customWidth="1"/>
    <col min="6" max="6" width="10.8984375" bestFit="1" customWidth="1"/>
  </cols>
  <sheetData>
    <row r="1" spans="1:6" x14ac:dyDescent="0.3">
      <c r="A1" s="8" t="s">
        <v>6</v>
      </c>
      <c r="B1" t="s">
        <v>18434</v>
      </c>
    </row>
    <row r="3" spans="1:6" x14ac:dyDescent="0.3">
      <c r="A3" s="8" t="s">
        <v>18433</v>
      </c>
      <c r="B3" s="8" t="s">
        <v>18432</v>
      </c>
    </row>
    <row r="4" spans="1:6" x14ac:dyDescent="0.3">
      <c r="A4" s="8" t="s">
        <v>18430</v>
      </c>
      <c r="B4" t="s">
        <v>74</v>
      </c>
      <c r="C4" t="s">
        <v>14</v>
      </c>
      <c r="D4" t="s">
        <v>47</v>
      </c>
      <c r="E4" t="s">
        <v>20</v>
      </c>
      <c r="F4" t="s">
        <v>18431</v>
      </c>
    </row>
    <row r="5" spans="1:6" x14ac:dyDescent="0.3">
      <c r="A5" s="1" t="s">
        <v>18404</v>
      </c>
      <c r="B5" s="9">
        <v>11</v>
      </c>
      <c r="C5" s="9">
        <v>60</v>
      </c>
      <c r="D5" s="9">
        <v>5</v>
      </c>
      <c r="E5" s="9">
        <v>102</v>
      </c>
      <c r="F5" s="9">
        <v>178</v>
      </c>
    </row>
    <row r="6" spans="1:6" x14ac:dyDescent="0.3">
      <c r="A6" s="1" t="s">
        <v>18396</v>
      </c>
      <c r="B6" s="9">
        <v>4</v>
      </c>
      <c r="C6" s="9">
        <v>20</v>
      </c>
      <c r="D6" s="9"/>
      <c r="E6" s="9">
        <v>22</v>
      </c>
      <c r="F6" s="9">
        <v>46</v>
      </c>
    </row>
    <row r="7" spans="1:6" x14ac:dyDescent="0.3">
      <c r="A7" s="1" t="s">
        <v>18413</v>
      </c>
      <c r="B7" s="9">
        <v>1</v>
      </c>
      <c r="C7" s="9">
        <v>23</v>
      </c>
      <c r="D7" s="9">
        <v>3</v>
      </c>
      <c r="E7" s="9">
        <v>21</v>
      </c>
      <c r="F7" s="9">
        <v>48</v>
      </c>
    </row>
    <row r="8" spans="1:6" x14ac:dyDescent="0.3">
      <c r="A8" s="1" t="s">
        <v>18427</v>
      </c>
      <c r="B8" s="9"/>
      <c r="C8" s="9"/>
      <c r="D8" s="9"/>
      <c r="E8" s="9">
        <v>4</v>
      </c>
      <c r="F8" s="9">
        <v>4</v>
      </c>
    </row>
    <row r="9" spans="1:6" x14ac:dyDescent="0.3">
      <c r="A9" s="1" t="s">
        <v>18398</v>
      </c>
      <c r="B9" s="9">
        <v>10</v>
      </c>
      <c r="C9" s="9">
        <v>66</v>
      </c>
      <c r="D9" s="9"/>
      <c r="E9" s="9">
        <v>99</v>
      </c>
      <c r="F9" s="9">
        <v>175</v>
      </c>
    </row>
    <row r="10" spans="1:6" x14ac:dyDescent="0.3">
      <c r="A10" s="1" t="s">
        <v>18417</v>
      </c>
      <c r="B10" s="9">
        <v>4</v>
      </c>
      <c r="C10" s="9">
        <v>11</v>
      </c>
      <c r="D10" s="9">
        <v>1</v>
      </c>
      <c r="E10" s="9">
        <v>26</v>
      </c>
      <c r="F10" s="9">
        <v>42</v>
      </c>
    </row>
    <row r="11" spans="1:6" x14ac:dyDescent="0.3">
      <c r="A11" s="1" t="s">
        <v>18410</v>
      </c>
      <c r="B11" s="9">
        <v>2</v>
      </c>
      <c r="C11" s="9">
        <v>24</v>
      </c>
      <c r="D11" s="9">
        <v>1</v>
      </c>
      <c r="E11" s="9">
        <v>40</v>
      </c>
      <c r="F11" s="9">
        <v>67</v>
      </c>
    </row>
    <row r="12" spans="1:6" x14ac:dyDescent="0.3">
      <c r="A12" s="1" t="s">
        <v>18400</v>
      </c>
      <c r="B12" s="9">
        <v>2</v>
      </c>
      <c r="C12" s="9">
        <v>28</v>
      </c>
      <c r="D12" s="9">
        <v>2</v>
      </c>
      <c r="E12" s="9">
        <v>64</v>
      </c>
      <c r="F12" s="9">
        <v>96</v>
      </c>
    </row>
    <row r="13" spans="1:6" x14ac:dyDescent="0.3">
      <c r="A13" s="1" t="s">
        <v>18402</v>
      </c>
      <c r="B13" s="9">
        <v>23</v>
      </c>
      <c r="C13" s="9">
        <v>132</v>
      </c>
      <c r="D13" s="9">
        <v>2</v>
      </c>
      <c r="E13" s="9">
        <v>187</v>
      </c>
      <c r="F13" s="9">
        <v>344</v>
      </c>
    </row>
    <row r="14" spans="1:6" x14ac:dyDescent="0.3">
      <c r="A14" s="1" t="s">
        <v>18431</v>
      </c>
      <c r="B14" s="9">
        <v>57</v>
      </c>
      <c r="C14" s="9">
        <v>364</v>
      </c>
      <c r="D14" s="9">
        <v>14</v>
      </c>
      <c r="E14" s="9">
        <v>565</v>
      </c>
      <c r="F14" s="9">
        <v>1000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2D202-E3E4-4A54-BF77-43330F3BC21B}">
  <sheetPr codeName="Sheet3"/>
  <dimension ref="A1:F30"/>
  <sheetViews>
    <sheetView topLeftCell="A6" workbookViewId="0">
      <selection activeCell="A2" sqref="A2"/>
    </sheetView>
  </sheetViews>
  <sheetFormatPr defaultRowHeight="15.6" x14ac:dyDescent="0.3"/>
  <cols>
    <col min="1" max="1" width="17.3984375" bestFit="1" customWidth="1"/>
    <col min="2" max="2" width="15.19921875" bestFit="1" customWidth="1"/>
    <col min="3" max="3" width="5.59765625" bestFit="1" customWidth="1"/>
    <col min="4" max="4" width="3.796875" bestFit="1" customWidth="1"/>
    <col min="5" max="5" width="9.19921875" bestFit="1" customWidth="1"/>
    <col min="6" max="6" width="10.8984375" bestFit="1" customWidth="1"/>
  </cols>
  <sheetData>
    <row r="1" spans="1:6" x14ac:dyDescent="0.3">
      <c r="A1" s="8" t="s">
        <v>6</v>
      </c>
      <c r="B1" t="s">
        <v>18434</v>
      </c>
    </row>
    <row r="2" spans="1:6" x14ac:dyDescent="0.3">
      <c r="A2" s="8" t="s">
        <v>18429</v>
      </c>
      <c r="B2" t="s">
        <v>18434</v>
      </c>
    </row>
    <row r="4" spans="1:6" x14ac:dyDescent="0.3">
      <c r="A4" s="8" t="s">
        <v>18433</v>
      </c>
      <c r="B4" s="8" t="s">
        <v>18432</v>
      </c>
    </row>
    <row r="5" spans="1:6" x14ac:dyDescent="0.3">
      <c r="A5" s="8" t="s">
        <v>18430</v>
      </c>
      <c r="B5" t="s">
        <v>74</v>
      </c>
      <c r="C5" t="s">
        <v>14</v>
      </c>
      <c r="D5" t="s">
        <v>47</v>
      </c>
      <c r="E5" t="s">
        <v>20</v>
      </c>
      <c r="F5" t="s">
        <v>18431</v>
      </c>
    </row>
    <row r="6" spans="1:6" x14ac:dyDescent="0.3">
      <c r="A6" s="1" t="s">
        <v>18412</v>
      </c>
      <c r="B6" s="9">
        <v>1</v>
      </c>
      <c r="C6" s="9">
        <v>10</v>
      </c>
      <c r="D6" s="9">
        <v>2</v>
      </c>
      <c r="E6" s="9">
        <v>21</v>
      </c>
      <c r="F6" s="9">
        <v>34</v>
      </c>
    </row>
    <row r="7" spans="1:6" x14ac:dyDescent="0.3">
      <c r="A7" s="1" t="s">
        <v>18428</v>
      </c>
      <c r="B7" s="9"/>
      <c r="C7" s="9"/>
      <c r="D7" s="9"/>
      <c r="E7" s="9">
        <v>4</v>
      </c>
      <c r="F7" s="9">
        <v>4</v>
      </c>
    </row>
    <row r="8" spans="1:6" x14ac:dyDescent="0.3">
      <c r="A8" s="1" t="s">
        <v>18405</v>
      </c>
      <c r="B8" s="9">
        <v>4</v>
      </c>
      <c r="C8" s="9">
        <v>21</v>
      </c>
      <c r="D8" s="9">
        <v>1</v>
      </c>
      <c r="E8" s="9">
        <v>34</v>
      </c>
      <c r="F8" s="9">
        <v>60</v>
      </c>
    </row>
    <row r="9" spans="1:6" x14ac:dyDescent="0.3">
      <c r="A9" s="1" t="s">
        <v>18407</v>
      </c>
      <c r="B9" s="9">
        <v>2</v>
      </c>
      <c r="C9" s="9">
        <v>12</v>
      </c>
      <c r="D9" s="9">
        <v>1</v>
      </c>
      <c r="E9" s="9">
        <v>22</v>
      </c>
      <c r="F9" s="9">
        <v>37</v>
      </c>
    </row>
    <row r="10" spans="1:6" x14ac:dyDescent="0.3">
      <c r="A10" s="1" t="s">
        <v>18406</v>
      </c>
      <c r="B10" s="9"/>
      <c r="C10" s="9">
        <v>8</v>
      </c>
      <c r="D10" s="9"/>
      <c r="E10" s="9">
        <v>10</v>
      </c>
      <c r="F10" s="9">
        <v>18</v>
      </c>
    </row>
    <row r="11" spans="1:6" x14ac:dyDescent="0.3">
      <c r="A11" s="1" t="s">
        <v>18416</v>
      </c>
      <c r="B11" s="9">
        <v>1</v>
      </c>
      <c r="C11" s="9">
        <v>7</v>
      </c>
      <c r="D11" s="9"/>
      <c r="E11" s="9">
        <v>9</v>
      </c>
      <c r="F11" s="9">
        <v>17</v>
      </c>
    </row>
    <row r="12" spans="1:6" x14ac:dyDescent="0.3">
      <c r="A12" s="1" t="s">
        <v>18397</v>
      </c>
      <c r="B12" s="9">
        <v>4</v>
      </c>
      <c r="C12" s="9">
        <v>20</v>
      </c>
      <c r="D12" s="9"/>
      <c r="E12" s="9">
        <v>22</v>
      </c>
      <c r="F12" s="9">
        <v>46</v>
      </c>
    </row>
    <row r="13" spans="1:6" x14ac:dyDescent="0.3">
      <c r="A13" s="1" t="s">
        <v>18408</v>
      </c>
      <c r="B13" s="9">
        <v>3</v>
      </c>
      <c r="C13" s="9">
        <v>19</v>
      </c>
      <c r="D13" s="9"/>
      <c r="E13" s="9">
        <v>23</v>
      </c>
      <c r="F13" s="9">
        <v>45</v>
      </c>
    </row>
    <row r="14" spans="1:6" x14ac:dyDescent="0.3">
      <c r="A14" s="1" t="s">
        <v>18421</v>
      </c>
      <c r="B14" s="9">
        <v>1</v>
      </c>
      <c r="C14" s="9">
        <v>6</v>
      </c>
      <c r="D14" s="9"/>
      <c r="E14" s="9">
        <v>10</v>
      </c>
      <c r="F14" s="9">
        <v>17</v>
      </c>
    </row>
    <row r="15" spans="1:6" x14ac:dyDescent="0.3">
      <c r="A15" s="1" t="s">
        <v>18420</v>
      </c>
      <c r="B15" s="9"/>
      <c r="C15" s="9">
        <v>3</v>
      </c>
      <c r="D15" s="9"/>
      <c r="E15" s="9">
        <v>4</v>
      </c>
      <c r="F15" s="9">
        <v>7</v>
      </c>
    </row>
    <row r="16" spans="1:6" x14ac:dyDescent="0.3">
      <c r="A16" s="1" t="s">
        <v>18424</v>
      </c>
      <c r="B16" s="9"/>
      <c r="C16" s="9">
        <v>8</v>
      </c>
      <c r="D16" s="9">
        <v>1</v>
      </c>
      <c r="E16" s="9">
        <v>4</v>
      </c>
      <c r="F16" s="9">
        <v>13</v>
      </c>
    </row>
    <row r="17" spans="1:6" x14ac:dyDescent="0.3">
      <c r="A17" s="1" t="s">
        <v>18411</v>
      </c>
      <c r="B17" s="9">
        <v>1</v>
      </c>
      <c r="C17" s="9">
        <v>6</v>
      </c>
      <c r="D17" s="9">
        <v>1</v>
      </c>
      <c r="E17" s="9">
        <v>13</v>
      </c>
      <c r="F17" s="9">
        <v>21</v>
      </c>
    </row>
    <row r="18" spans="1:6" x14ac:dyDescent="0.3">
      <c r="A18" s="1" t="s">
        <v>18418</v>
      </c>
      <c r="B18" s="9">
        <v>4</v>
      </c>
      <c r="C18" s="9">
        <v>11</v>
      </c>
      <c r="D18" s="9">
        <v>1</v>
      </c>
      <c r="E18" s="9">
        <v>26</v>
      </c>
      <c r="F18" s="9">
        <v>42</v>
      </c>
    </row>
    <row r="19" spans="1:6" x14ac:dyDescent="0.3">
      <c r="A19" s="1" t="s">
        <v>18403</v>
      </c>
      <c r="B19" s="9">
        <v>23</v>
      </c>
      <c r="C19" s="9">
        <v>132</v>
      </c>
      <c r="D19" s="9">
        <v>2</v>
      </c>
      <c r="E19" s="9">
        <v>187</v>
      </c>
      <c r="F19" s="9">
        <v>344</v>
      </c>
    </row>
    <row r="20" spans="1:6" x14ac:dyDescent="0.3">
      <c r="A20" s="1" t="s">
        <v>18419</v>
      </c>
      <c r="B20" s="9"/>
      <c r="C20" s="9">
        <v>4</v>
      </c>
      <c r="D20" s="9"/>
      <c r="E20" s="9">
        <v>4</v>
      </c>
      <c r="F20" s="9">
        <v>8</v>
      </c>
    </row>
    <row r="21" spans="1:6" x14ac:dyDescent="0.3">
      <c r="A21" s="1" t="s">
        <v>18399</v>
      </c>
      <c r="B21" s="9">
        <v>6</v>
      </c>
      <c r="C21" s="9">
        <v>30</v>
      </c>
      <c r="D21" s="9"/>
      <c r="E21" s="9">
        <v>49</v>
      </c>
      <c r="F21" s="9">
        <v>85</v>
      </c>
    </row>
    <row r="22" spans="1:6" x14ac:dyDescent="0.3">
      <c r="A22" s="1" t="s">
        <v>18426</v>
      </c>
      <c r="B22" s="9"/>
      <c r="C22" s="9">
        <v>9</v>
      </c>
      <c r="D22" s="9"/>
      <c r="E22" s="9">
        <v>5</v>
      </c>
      <c r="F22" s="9">
        <v>14</v>
      </c>
    </row>
    <row r="23" spans="1:6" x14ac:dyDescent="0.3">
      <c r="A23" s="1" t="s">
        <v>18415</v>
      </c>
      <c r="B23" s="9">
        <v>1</v>
      </c>
      <c r="C23" s="9">
        <v>5</v>
      </c>
      <c r="D23" s="9">
        <v>1</v>
      </c>
      <c r="E23" s="9">
        <v>9</v>
      </c>
      <c r="F23" s="9">
        <v>16</v>
      </c>
    </row>
    <row r="24" spans="1:6" x14ac:dyDescent="0.3">
      <c r="A24" s="1" t="s">
        <v>18423</v>
      </c>
      <c r="B24" s="9">
        <v>3</v>
      </c>
      <c r="C24" s="9">
        <v>3</v>
      </c>
      <c r="D24" s="9"/>
      <c r="E24" s="9">
        <v>11</v>
      </c>
      <c r="F24" s="9">
        <v>17</v>
      </c>
    </row>
    <row r="25" spans="1:6" x14ac:dyDescent="0.3">
      <c r="A25" s="1" t="s">
        <v>18422</v>
      </c>
      <c r="B25" s="9"/>
      <c r="C25" s="9">
        <v>7</v>
      </c>
      <c r="D25" s="9"/>
      <c r="E25" s="9">
        <v>14</v>
      </c>
      <c r="F25" s="9">
        <v>21</v>
      </c>
    </row>
    <row r="26" spans="1:6" x14ac:dyDescent="0.3">
      <c r="A26" s="1" t="s">
        <v>18414</v>
      </c>
      <c r="B26" s="9">
        <v>1</v>
      </c>
      <c r="C26" s="9">
        <v>15</v>
      </c>
      <c r="D26" s="9">
        <v>2</v>
      </c>
      <c r="E26" s="9">
        <v>17</v>
      </c>
      <c r="F26" s="9">
        <v>35</v>
      </c>
    </row>
    <row r="27" spans="1:6" x14ac:dyDescent="0.3">
      <c r="A27" s="1" t="s">
        <v>18409</v>
      </c>
      <c r="B27" s="9"/>
      <c r="C27" s="9">
        <v>16</v>
      </c>
      <c r="D27" s="9">
        <v>1</v>
      </c>
      <c r="E27" s="9">
        <v>28</v>
      </c>
      <c r="F27" s="9">
        <v>45</v>
      </c>
    </row>
    <row r="28" spans="1:6" x14ac:dyDescent="0.3">
      <c r="A28" s="1" t="s">
        <v>18401</v>
      </c>
      <c r="B28" s="9">
        <v>2</v>
      </c>
      <c r="C28" s="9">
        <v>12</v>
      </c>
      <c r="D28" s="9">
        <v>1</v>
      </c>
      <c r="E28" s="9">
        <v>36</v>
      </c>
      <c r="F28" s="9">
        <v>51</v>
      </c>
    </row>
    <row r="29" spans="1:6" x14ac:dyDescent="0.3">
      <c r="A29" s="1" t="s">
        <v>18425</v>
      </c>
      <c r="B29" s="9"/>
      <c r="C29" s="9"/>
      <c r="D29" s="9"/>
      <c r="E29" s="9">
        <v>3</v>
      </c>
      <c r="F29" s="9">
        <v>3</v>
      </c>
    </row>
    <row r="30" spans="1:6" x14ac:dyDescent="0.3">
      <c r="A30" s="1" t="s">
        <v>18431</v>
      </c>
      <c r="B30" s="9">
        <v>57</v>
      </c>
      <c r="C30" s="9">
        <v>364</v>
      </c>
      <c r="D30" s="9">
        <v>14</v>
      </c>
      <c r="E30" s="9">
        <v>565</v>
      </c>
      <c r="F30" s="9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0EEB8-D7E3-4ADF-B34A-7EA3D05424CA}">
  <sheetPr codeName="Sheet4"/>
  <dimension ref="A1:E18"/>
  <sheetViews>
    <sheetView workbookViewId="0">
      <selection activeCell="D6" sqref="D6"/>
    </sheetView>
  </sheetViews>
  <sheetFormatPr defaultRowHeight="15.6" x14ac:dyDescent="0.3"/>
  <cols>
    <col min="1" max="1" width="16.19921875" bestFit="1" customWidth="1"/>
    <col min="2" max="2" width="15.19921875" bestFit="1" customWidth="1"/>
    <col min="3" max="3" width="5.59765625" bestFit="1" customWidth="1"/>
    <col min="4" max="4" width="9.19921875" bestFit="1" customWidth="1"/>
    <col min="5" max="6" width="10.8984375" bestFit="1" customWidth="1"/>
  </cols>
  <sheetData>
    <row r="1" spans="1:5" x14ac:dyDescent="0.3">
      <c r="A1" s="8" t="s">
        <v>18429</v>
      </c>
      <c r="B1" t="s">
        <v>18434</v>
      </c>
    </row>
    <row r="2" spans="1:5" x14ac:dyDescent="0.3">
      <c r="A2" s="8" t="s">
        <v>18449</v>
      </c>
      <c r="B2" t="s">
        <v>18434</v>
      </c>
    </row>
    <row r="4" spans="1:5" x14ac:dyDescent="0.3">
      <c r="A4" s="8" t="s">
        <v>18433</v>
      </c>
      <c r="B4" s="8" t="s">
        <v>18432</v>
      </c>
    </row>
    <row r="5" spans="1:5" x14ac:dyDescent="0.3">
      <c r="A5" s="8" t="s">
        <v>18430</v>
      </c>
      <c r="B5" t="s">
        <v>74</v>
      </c>
      <c r="C5" t="s">
        <v>14</v>
      </c>
      <c r="D5" t="s">
        <v>20</v>
      </c>
      <c r="E5" t="s">
        <v>18431</v>
      </c>
    </row>
    <row r="6" spans="1:5" x14ac:dyDescent="0.3">
      <c r="A6" s="12" t="s">
        <v>18437</v>
      </c>
      <c r="B6" s="9">
        <v>6</v>
      </c>
      <c r="C6" s="9">
        <v>36</v>
      </c>
      <c r="D6" s="9">
        <v>49</v>
      </c>
      <c r="E6" s="9">
        <v>91</v>
      </c>
    </row>
    <row r="7" spans="1:5" x14ac:dyDescent="0.3">
      <c r="A7" s="12" t="s">
        <v>18438</v>
      </c>
      <c r="B7" s="9">
        <v>7</v>
      </c>
      <c r="C7" s="9">
        <v>28</v>
      </c>
      <c r="D7" s="9">
        <v>44</v>
      </c>
      <c r="E7" s="9">
        <v>79</v>
      </c>
    </row>
    <row r="8" spans="1:5" x14ac:dyDescent="0.3">
      <c r="A8" s="12" t="s">
        <v>18439</v>
      </c>
      <c r="B8" s="9">
        <v>4</v>
      </c>
      <c r="C8" s="9">
        <v>33</v>
      </c>
      <c r="D8" s="9">
        <v>49</v>
      </c>
      <c r="E8" s="9">
        <v>86</v>
      </c>
    </row>
    <row r="9" spans="1:5" x14ac:dyDescent="0.3">
      <c r="A9" s="12" t="s">
        <v>18440</v>
      </c>
      <c r="B9" s="9">
        <v>1</v>
      </c>
      <c r="C9" s="9">
        <v>30</v>
      </c>
      <c r="D9" s="9">
        <v>46</v>
      </c>
      <c r="E9" s="9">
        <v>77</v>
      </c>
    </row>
    <row r="10" spans="1:5" x14ac:dyDescent="0.3">
      <c r="A10" s="12" t="s">
        <v>18441</v>
      </c>
      <c r="B10" s="9">
        <v>3</v>
      </c>
      <c r="C10" s="9">
        <v>35</v>
      </c>
      <c r="D10" s="9">
        <v>46</v>
      </c>
      <c r="E10" s="9">
        <v>84</v>
      </c>
    </row>
    <row r="11" spans="1:5" x14ac:dyDescent="0.3">
      <c r="A11" s="12" t="s">
        <v>18442</v>
      </c>
      <c r="B11" s="9">
        <v>3</v>
      </c>
      <c r="C11" s="9">
        <v>28</v>
      </c>
      <c r="D11" s="9">
        <v>55</v>
      </c>
      <c r="E11" s="9">
        <v>86</v>
      </c>
    </row>
    <row r="12" spans="1:5" x14ac:dyDescent="0.3">
      <c r="A12" s="12" t="s">
        <v>18443</v>
      </c>
      <c r="B12" s="9">
        <v>4</v>
      </c>
      <c r="C12" s="9">
        <v>31</v>
      </c>
      <c r="D12" s="9">
        <v>58</v>
      </c>
      <c r="E12" s="9">
        <v>93</v>
      </c>
    </row>
    <row r="13" spans="1:5" x14ac:dyDescent="0.3">
      <c r="A13" s="12" t="s">
        <v>18444</v>
      </c>
      <c r="B13" s="9">
        <v>8</v>
      </c>
      <c r="C13" s="9">
        <v>35</v>
      </c>
      <c r="D13" s="9">
        <v>41</v>
      </c>
      <c r="E13" s="9">
        <v>84</v>
      </c>
    </row>
    <row r="14" spans="1:5" x14ac:dyDescent="0.3">
      <c r="A14" s="12" t="s">
        <v>18445</v>
      </c>
      <c r="B14" s="9">
        <v>5</v>
      </c>
      <c r="C14" s="9">
        <v>23</v>
      </c>
      <c r="D14" s="9">
        <v>45</v>
      </c>
      <c r="E14" s="9">
        <v>73</v>
      </c>
    </row>
    <row r="15" spans="1:5" x14ac:dyDescent="0.3">
      <c r="A15" s="12" t="s">
        <v>18446</v>
      </c>
      <c r="B15" s="9">
        <v>6</v>
      </c>
      <c r="C15" s="9">
        <v>26</v>
      </c>
      <c r="D15" s="9">
        <v>45</v>
      </c>
      <c r="E15" s="9">
        <v>77</v>
      </c>
    </row>
    <row r="16" spans="1:5" x14ac:dyDescent="0.3">
      <c r="A16" s="12" t="s">
        <v>18447</v>
      </c>
      <c r="B16" s="9">
        <v>3</v>
      </c>
      <c r="C16" s="9">
        <v>27</v>
      </c>
      <c r="D16" s="9">
        <v>45</v>
      </c>
      <c r="E16" s="9">
        <v>75</v>
      </c>
    </row>
    <row r="17" spans="1:5" x14ac:dyDescent="0.3">
      <c r="A17" s="12" t="s">
        <v>18448</v>
      </c>
      <c r="B17" s="9">
        <v>7</v>
      </c>
      <c r="C17" s="9">
        <v>32</v>
      </c>
      <c r="D17" s="9">
        <v>42</v>
      </c>
      <c r="E17" s="9">
        <v>81</v>
      </c>
    </row>
    <row r="18" spans="1:5" x14ac:dyDescent="0.3">
      <c r="A18" s="12" t="s">
        <v>18431</v>
      </c>
      <c r="B18" s="9">
        <v>57</v>
      </c>
      <c r="C18" s="9">
        <v>364</v>
      </c>
      <c r="D18" s="9">
        <v>565</v>
      </c>
      <c r="E18" s="9">
        <v>986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40F7D-0DAA-41A1-A0DB-02190BA3599F}">
  <sheetPr codeName="Sheet5"/>
  <dimension ref="A1:H13"/>
  <sheetViews>
    <sheetView topLeftCell="A10" workbookViewId="0">
      <selection activeCell="C35" sqref="C35"/>
    </sheetView>
  </sheetViews>
  <sheetFormatPr defaultRowHeight="15.6" x14ac:dyDescent="0.3"/>
  <cols>
    <col min="1" max="1" width="16.69921875" customWidth="1"/>
    <col min="2" max="2" width="16.09765625" customWidth="1"/>
    <col min="3" max="3" width="12.09765625" customWidth="1"/>
    <col min="4" max="4" width="17.296875" customWidth="1"/>
    <col min="5" max="5" width="14.09765625" customWidth="1"/>
    <col min="6" max="6" width="20.796875" customWidth="1"/>
    <col min="7" max="7" width="17.3984375" customWidth="1"/>
    <col min="8" max="8" width="19.69921875" customWidth="1"/>
  </cols>
  <sheetData>
    <row r="1" spans="1:8" x14ac:dyDescent="0.3">
      <c r="A1" t="s">
        <v>18457</v>
      </c>
      <c r="B1" t="s">
        <v>18450</v>
      </c>
      <c r="C1" t="s">
        <v>18451</v>
      </c>
      <c r="D1" t="s">
        <v>18452</v>
      </c>
      <c r="E1" t="s">
        <v>18453</v>
      </c>
      <c r="F1" t="s">
        <v>18454</v>
      </c>
      <c r="G1" t="s">
        <v>18455</v>
      </c>
      <c r="H1" t="s">
        <v>18456</v>
      </c>
    </row>
    <row r="2" spans="1:8" x14ac:dyDescent="0.3">
      <c r="A2" t="s">
        <v>18458</v>
      </c>
      <c r="B2">
        <f>COUNTIFS(Crowdfunding!D2:D1001, "&lt;1000",Crowdfunding!G2:G1001, "=successful")</f>
        <v>30</v>
      </c>
      <c r="C2">
        <f>COUNTIFS(Crowdfunding!D2:D1001, "&lt;1000",Crowdfunding!G2:G1001, "=Failed")</f>
        <v>20</v>
      </c>
      <c r="D2">
        <f>COUNTIFS(Crowdfunding!D2:D1001, "&lt;1000",Crowdfunding!G2:G1001, "=canceled")</f>
        <v>1</v>
      </c>
      <c r="E2">
        <f>SUM(B2:D2)</f>
        <v>51</v>
      </c>
      <c r="F2" s="15">
        <f>(B2/E2)</f>
        <v>0.58823529411764708</v>
      </c>
      <c r="G2" s="15">
        <f>C2/E2</f>
        <v>0.39215686274509803</v>
      </c>
      <c r="H2" s="15">
        <f>D2/E2</f>
        <v>1.9607843137254902E-2</v>
      </c>
    </row>
    <row r="3" spans="1:8" x14ac:dyDescent="0.3">
      <c r="A3" t="s">
        <v>18459</v>
      </c>
      <c r="B3">
        <f>COUNTIFS(Crowdfunding!D2:D1001, "&gt;=1000",Crowdfunding!D2:D1001, "&lt;4999",Crowdfunding!G2:G1001, "=successful")</f>
        <v>191</v>
      </c>
      <c r="C3">
        <f>COUNTIFS(Crowdfunding!D2:D1001, "&gt;=1000",Crowdfunding!D2:D1001, "&lt;4999",Crowdfunding!G2:G1001, "=failed")</f>
        <v>38</v>
      </c>
      <c r="D3">
        <f>COUNTIFS(Crowdfunding!D2:D1001, "&gt;=1000",Crowdfunding!D2:D1001, "&lt;4999",Crowdfunding!G2:G1001, "=canceled")</f>
        <v>2</v>
      </c>
      <c r="E3">
        <f t="shared" ref="E3:E13" si="0">SUM(B3:D3)</f>
        <v>231</v>
      </c>
      <c r="F3" s="15">
        <f t="shared" ref="F3:F13" si="1">(B3/E3)</f>
        <v>0.82683982683982682</v>
      </c>
      <c r="G3" s="15">
        <f t="shared" ref="G3:G13" si="2">C3/E3</f>
        <v>0.16450216450216451</v>
      </c>
      <c r="H3" s="15">
        <f t="shared" ref="H3:H13" si="3">D3/E3</f>
        <v>8.658008658008658E-3</v>
      </c>
    </row>
    <row r="4" spans="1:8" x14ac:dyDescent="0.3">
      <c r="A4" t="s">
        <v>18460</v>
      </c>
      <c r="B4">
        <f>COUNTIFS(Crowdfunding!D2:D1001, "&gt;=5000",Crowdfunding!D2:D1001, "&lt;9999",Crowdfunding!G2:G1001, "=successful")</f>
        <v>164</v>
      </c>
      <c r="C4">
        <f>COUNTIFS(Crowdfunding!D2:D1001, "&gt;=5000",Crowdfunding!D2:D1001, "&lt;9999",Crowdfunding!G2:G1001, "=Failed")</f>
        <v>126</v>
      </c>
      <c r="D4">
        <f>COUNTIFS(Crowdfunding!D2:D1001, "&gt;=5000",Crowdfunding!D2:D1001, "&lt;9999",Crowdfunding!G2:G1001, "=canceled")</f>
        <v>25</v>
      </c>
      <c r="E4">
        <f t="shared" si="0"/>
        <v>315</v>
      </c>
      <c r="F4" s="15">
        <f t="shared" si="1"/>
        <v>0.52063492063492067</v>
      </c>
      <c r="G4" s="15">
        <f t="shared" si="2"/>
        <v>0.4</v>
      </c>
      <c r="H4" s="15">
        <f t="shared" si="3"/>
        <v>7.9365079365079361E-2</v>
      </c>
    </row>
    <row r="5" spans="1:8" x14ac:dyDescent="0.3">
      <c r="A5" t="s">
        <v>18461</v>
      </c>
      <c r="B5">
        <f>COUNTIFS(Crowdfunding!D2:D1001, "&gt;=10000",Crowdfunding!D2:D1001, "&lt;14999",Crowdfunding!G2:G1001, "=successful")</f>
        <v>4</v>
      </c>
      <c r="C5">
        <f>COUNTIFS(Crowdfunding!D2:D1001, "&gt;=10000",Crowdfunding!D2:D1001, "&lt;14999",Crowdfunding!G2:G1001, "=Failed")</f>
        <v>5</v>
      </c>
      <c r="D5">
        <f>COUNTIFS(Crowdfunding!D2:D1001, "&gt;=10000",Crowdfunding!D2:D1001, "&lt;14999",Crowdfunding!G2:G1001, "=Canceled")</f>
        <v>0</v>
      </c>
      <c r="E5">
        <f t="shared" si="0"/>
        <v>9</v>
      </c>
      <c r="F5" s="15">
        <f t="shared" si="1"/>
        <v>0.44444444444444442</v>
      </c>
      <c r="G5" s="15">
        <f t="shared" si="2"/>
        <v>0.55555555555555558</v>
      </c>
      <c r="H5" s="15">
        <f t="shared" si="3"/>
        <v>0</v>
      </c>
    </row>
    <row r="6" spans="1:8" x14ac:dyDescent="0.3">
      <c r="A6" t="s">
        <v>18462</v>
      </c>
      <c r="B6">
        <f>COUNTIFS(Crowdfunding!D2:D1001, "&gt;=15000",Crowdfunding!D2:D1001, "&lt;19999",Crowdfunding!G2:G1001, "=successful")</f>
        <v>10</v>
      </c>
      <c r="C6">
        <f>COUNTIFS(Crowdfunding!D2:D1001, "&gt;=15000",Crowdfunding!D2:D1001, "&lt;19999",Crowdfunding!G2:G1001, "=Failed")</f>
        <v>0</v>
      </c>
      <c r="D6">
        <f>COUNTIFS(Crowdfunding!D2:D1001, "&gt;=15000",Crowdfunding!D2:D1001, "&lt;19999",Crowdfunding!G2:G1001, "=Canceled")</f>
        <v>0</v>
      </c>
      <c r="E6">
        <f t="shared" si="0"/>
        <v>10</v>
      </c>
      <c r="F6" s="15">
        <f t="shared" si="1"/>
        <v>1</v>
      </c>
      <c r="G6" s="15">
        <f t="shared" si="2"/>
        <v>0</v>
      </c>
      <c r="H6" s="15">
        <f t="shared" si="3"/>
        <v>0</v>
      </c>
    </row>
    <row r="7" spans="1:8" x14ac:dyDescent="0.3">
      <c r="A7" t="s">
        <v>18463</v>
      </c>
      <c r="B7">
        <f>COUNTIFS(Crowdfunding!D2:D1001, "&gt;=20000",Crowdfunding!D2:D1001, "&lt;24999",Crowdfunding!G2:G1001, "=successful")</f>
        <v>7</v>
      </c>
      <c r="C7">
        <f>COUNTIFS(Crowdfunding!D2:D1001, "&gt;=20000",Crowdfunding!D2:D1001, "&lt;24999",Crowdfunding!G2:G1001, "=failed")</f>
        <v>0</v>
      </c>
      <c r="D7">
        <f>COUNTIFS(Crowdfunding!D2:D1001, "&gt;=20000",Crowdfunding!D2:D1001, "&lt;24999",Crowdfunding!G2:G1001, "=canceled")</f>
        <v>0</v>
      </c>
      <c r="E7">
        <f t="shared" si="0"/>
        <v>7</v>
      </c>
      <c r="F7" s="15">
        <f t="shared" si="1"/>
        <v>1</v>
      </c>
      <c r="G7" s="15">
        <f t="shared" si="2"/>
        <v>0</v>
      </c>
      <c r="H7" s="15">
        <f t="shared" si="3"/>
        <v>0</v>
      </c>
    </row>
    <row r="8" spans="1:8" x14ac:dyDescent="0.3">
      <c r="A8" t="s">
        <v>18464</v>
      </c>
      <c r="B8">
        <f>COUNTIFS(Crowdfunding!D2:D1001, "&gt;=25000",Crowdfunding!D2:D1001, "&lt;29999",Crowdfunding!G2:G1001, "=successful")</f>
        <v>11</v>
      </c>
      <c r="C8">
        <f>COUNTIFS(Crowdfunding!D2:D1001, "&gt;=25000",Crowdfunding!D2:D1001, "&lt;29999",Crowdfunding!G2:G1001, "=Failed")</f>
        <v>3</v>
      </c>
      <c r="D8">
        <f>COUNTIFS(Crowdfunding!D2:D1001, "&gt;=25000",Crowdfunding!D2:D1001, "&lt;29999",Crowdfunding!G2:G1001, "=Canceled")</f>
        <v>0</v>
      </c>
      <c r="E8">
        <f t="shared" si="0"/>
        <v>14</v>
      </c>
      <c r="F8" s="15">
        <f t="shared" si="1"/>
        <v>0.7857142857142857</v>
      </c>
      <c r="G8" s="15">
        <f t="shared" si="2"/>
        <v>0.21428571428571427</v>
      </c>
      <c r="H8" s="15">
        <f t="shared" si="3"/>
        <v>0</v>
      </c>
    </row>
    <row r="9" spans="1:8" x14ac:dyDescent="0.3">
      <c r="A9" t="s">
        <v>18465</v>
      </c>
      <c r="B9">
        <f>COUNTIFS(Crowdfunding!D2:D1001, "&gt;=30000",Crowdfunding!D2:D1001, "&lt;34999",Crowdfunding!G2:G1001, "=successful")</f>
        <v>7</v>
      </c>
      <c r="C9">
        <f>COUNTIFS(Crowdfunding!D2:D1001, "&gt;=30000",Crowdfunding!D2:D1001, "&lt;34999",Crowdfunding!G2:G1001, "=Failed")</f>
        <v>0</v>
      </c>
      <c r="D9">
        <f>COUNTIFS(Crowdfunding!D2:D1001, "&gt;=30000",Crowdfunding!D2:D1001, "&lt;34999",Crowdfunding!G2:G1001, "=Canceled")</f>
        <v>0</v>
      </c>
      <c r="E9">
        <f t="shared" si="0"/>
        <v>7</v>
      </c>
      <c r="F9" s="15">
        <f t="shared" si="1"/>
        <v>1</v>
      </c>
      <c r="G9" s="15">
        <f t="shared" si="2"/>
        <v>0</v>
      </c>
      <c r="H9" s="15">
        <f t="shared" si="3"/>
        <v>0</v>
      </c>
    </row>
    <row r="10" spans="1:8" x14ac:dyDescent="0.3">
      <c r="A10" t="s">
        <v>18466</v>
      </c>
      <c r="B10">
        <f>COUNTIFS(Crowdfunding!D2:D1001, "&gt;=35000",Crowdfunding!D2:D1001, "&lt;39999",Crowdfunding!G2:G1001, "=successful")</f>
        <v>8</v>
      </c>
      <c r="C10">
        <f>COUNTIFS(Crowdfunding!D2:D1001, "&gt;=35000",Crowdfunding!D2:D1001, "&lt;39999",Crowdfunding!G2:G1001, "=Failed")</f>
        <v>3</v>
      </c>
      <c r="D10">
        <f>COUNTIFS(Crowdfunding!D2:D1001, "&gt;=35000",Crowdfunding!D2:D1001, "&lt;39999",Crowdfunding!G2:G1001, "=Canceled")</f>
        <v>1</v>
      </c>
      <c r="E10">
        <f t="shared" si="0"/>
        <v>12</v>
      </c>
      <c r="F10" s="15">
        <f t="shared" si="1"/>
        <v>0.66666666666666663</v>
      </c>
      <c r="G10" s="15">
        <f t="shared" si="2"/>
        <v>0.25</v>
      </c>
      <c r="H10" s="15">
        <f t="shared" si="3"/>
        <v>8.3333333333333329E-2</v>
      </c>
    </row>
    <row r="11" spans="1:8" x14ac:dyDescent="0.3">
      <c r="A11" t="s">
        <v>18468</v>
      </c>
      <c r="B11">
        <f>COUNTIFS(Crowdfunding!D2:D1001, "&gt;=40000",Crowdfunding!D2:D1001, "&lt;44999",Crowdfunding!G2:G1001, "=successful")</f>
        <v>11</v>
      </c>
      <c r="C11">
        <f>COUNTIFS(Crowdfunding!D2:D1001, "&gt;=40000",Crowdfunding!D2:D1001, "&lt;44999",Crowdfunding!G2:G1001, "=Failed")</f>
        <v>3</v>
      </c>
      <c r="D11">
        <f>COUNTIFS(Crowdfunding!D2:D1001, "&gt;=40000",Crowdfunding!D2:D1001, "&lt;44999",Crowdfunding!G2:G1001, "=Canceled")</f>
        <v>0</v>
      </c>
      <c r="E11">
        <f t="shared" si="0"/>
        <v>14</v>
      </c>
      <c r="F11" s="15">
        <f t="shared" si="1"/>
        <v>0.7857142857142857</v>
      </c>
      <c r="G11" s="15">
        <f t="shared" si="2"/>
        <v>0.21428571428571427</v>
      </c>
      <c r="H11" s="15">
        <f t="shared" si="3"/>
        <v>0</v>
      </c>
    </row>
    <row r="12" spans="1:8" x14ac:dyDescent="0.3">
      <c r="A12" t="s">
        <v>18469</v>
      </c>
      <c r="B12">
        <f>COUNTIFS(Crowdfunding!D2:D1001, "&gt;=45000",Crowdfunding!D2:D1001, "&lt;49999",Crowdfunding!G2:G1001, "=successful")</f>
        <v>8</v>
      </c>
      <c r="C12">
        <f>COUNTIFS(Crowdfunding!D2:D1001, "&gt;=45000",Crowdfunding!D2:D1001, "&lt;49999",Crowdfunding!G2:G1001, "=Failed")</f>
        <v>3</v>
      </c>
      <c r="D12">
        <f>COUNTIFS(Crowdfunding!D2:D1001, "&gt;=45000",Crowdfunding!D2:D1001, "&lt;49999",Crowdfunding!G2:G1001, "=Canceled")</f>
        <v>0</v>
      </c>
      <c r="E12">
        <f t="shared" si="0"/>
        <v>11</v>
      </c>
      <c r="F12" s="15">
        <f t="shared" si="1"/>
        <v>0.72727272727272729</v>
      </c>
      <c r="G12" s="15">
        <f t="shared" si="2"/>
        <v>0.27272727272727271</v>
      </c>
      <c r="H12" s="15">
        <f t="shared" si="3"/>
        <v>0</v>
      </c>
    </row>
    <row r="13" spans="1:8" x14ac:dyDescent="0.3">
      <c r="A13" t="s">
        <v>18467</v>
      </c>
      <c r="B13">
        <f>COUNTIFS(Crowdfunding!D2:D1001, "&gt;=50000",Crowdfunding!G2:G1001, "=successful")</f>
        <v>114</v>
      </c>
      <c r="C13">
        <f>COUNTIFS(Crowdfunding!D2:D1001, "&gt;=50000",Crowdfunding!G2:G1001, "=Failed")</f>
        <v>163</v>
      </c>
      <c r="D13">
        <f>COUNTIFS(Crowdfunding!D2:D1001, "&gt;=50000",Crowdfunding!G2:G1001, "=Canceled")</f>
        <v>28</v>
      </c>
      <c r="E13">
        <f t="shared" si="0"/>
        <v>305</v>
      </c>
      <c r="F13" s="15">
        <f t="shared" si="1"/>
        <v>0.3737704918032787</v>
      </c>
      <c r="G13" s="15">
        <f t="shared" si="2"/>
        <v>0.53442622950819674</v>
      </c>
      <c r="H13" s="15">
        <f t="shared" si="3"/>
        <v>9.1803278688524587E-2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DB09-AF39-44CD-BE41-5841983A9809}">
  <sheetPr codeName="Sheet6"/>
  <dimension ref="A1:L1001"/>
  <sheetViews>
    <sheetView tabSelected="1" topLeftCell="B1" workbookViewId="0">
      <selection activeCell="F14" sqref="F14"/>
    </sheetView>
  </sheetViews>
  <sheetFormatPr defaultRowHeight="15.6" zeroHeight="1" x14ac:dyDescent="0.3"/>
  <cols>
    <col min="1" max="1" width="10.296875" customWidth="1"/>
    <col min="2" max="2" width="14.296875" customWidth="1"/>
    <col min="4" max="4" width="8.796875" customWidth="1"/>
    <col min="5" max="5" width="18.09765625" customWidth="1"/>
    <col min="6" max="6" width="8.296875" customWidth="1"/>
    <col min="7" max="7" width="12" customWidth="1"/>
    <col min="8" max="8" width="5.296875" customWidth="1"/>
    <col min="10" max="10" width="12.59765625" customWidth="1"/>
    <col min="12" max="12" width="9.3984375" bestFit="1" customWidth="1"/>
  </cols>
  <sheetData>
    <row r="1" spans="1:12" s="23" customFormat="1" x14ac:dyDescent="0.3">
      <c r="A1" s="23" t="s">
        <v>18470</v>
      </c>
      <c r="B1" s="23" t="s">
        <v>18471</v>
      </c>
      <c r="D1" s="23" t="s">
        <v>18470</v>
      </c>
      <c r="E1" s="23" t="s">
        <v>18471</v>
      </c>
      <c r="I1" s="23" t="s">
        <v>18470</v>
      </c>
      <c r="J1" s="23" t="s">
        <v>18471</v>
      </c>
    </row>
    <row r="2" spans="1:12" s="23" customFormat="1" x14ac:dyDescent="0.3">
      <c r="A2" s="24" t="s">
        <v>14</v>
      </c>
      <c r="B2" s="24">
        <v>0</v>
      </c>
      <c r="D2" s="25" t="s">
        <v>20</v>
      </c>
      <c r="E2" s="28">
        <v>174</v>
      </c>
      <c r="F2" s="37" t="s">
        <v>18472</v>
      </c>
      <c r="G2" s="31">
        <f>AVERAGE(E2:E555)</f>
        <v>852.25270758122747</v>
      </c>
      <c r="I2" s="25" t="s">
        <v>14</v>
      </c>
      <c r="J2" s="26">
        <v>0</v>
      </c>
      <c r="K2" s="41" t="s">
        <v>18472</v>
      </c>
      <c r="L2" s="42">
        <f>AVERAGE(J2:J354)</f>
        <v>583.78186968838531</v>
      </c>
    </row>
    <row r="3" spans="1:12" hidden="1" x14ac:dyDescent="0.3">
      <c r="A3" s="16" t="s">
        <v>20</v>
      </c>
      <c r="B3" s="16">
        <v>158</v>
      </c>
      <c r="D3" s="19" t="s">
        <v>20</v>
      </c>
      <c r="E3" s="29">
        <v>227</v>
      </c>
      <c r="F3" s="38"/>
      <c r="G3" s="32"/>
      <c r="I3" s="19" t="s">
        <v>14</v>
      </c>
      <c r="J3" s="20">
        <v>24</v>
      </c>
      <c r="K3" s="41"/>
      <c r="L3" s="43"/>
    </row>
    <row r="4" spans="1:12" hidden="1" x14ac:dyDescent="0.3">
      <c r="A4" s="16" t="s">
        <v>20</v>
      </c>
      <c r="B4" s="16">
        <v>1425</v>
      </c>
      <c r="D4" s="17" t="s">
        <v>20</v>
      </c>
      <c r="E4" s="30">
        <v>220</v>
      </c>
      <c r="F4" s="39"/>
      <c r="G4" s="33"/>
      <c r="I4" s="17" t="s">
        <v>14</v>
      </c>
      <c r="J4" s="18">
        <v>53</v>
      </c>
      <c r="K4" s="41"/>
      <c r="L4" s="43"/>
    </row>
    <row r="5" spans="1:12" s="23" customFormat="1" x14ac:dyDescent="0.3">
      <c r="A5" s="24" t="s">
        <v>14</v>
      </c>
      <c r="B5" s="24">
        <v>24</v>
      </c>
      <c r="D5" s="25" t="s">
        <v>20</v>
      </c>
      <c r="E5" s="28">
        <v>98</v>
      </c>
      <c r="F5" s="38" t="s">
        <v>18473</v>
      </c>
      <c r="G5" s="34">
        <f>MEDIAN(E2:E555)</f>
        <v>198.5</v>
      </c>
      <c r="I5" s="25" t="s">
        <v>14</v>
      </c>
      <c r="J5" s="26">
        <v>18</v>
      </c>
      <c r="K5" s="41" t="s">
        <v>18473</v>
      </c>
      <c r="L5" s="44">
        <f>MEDIAN(J2:J354)</f>
        <v>115</v>
      </c>
    </row>
    <row r="6" spans="1:12" s="23" customFormat="1" x14ac:dyDescent="0.3">
      <c r="A6" s="24" t="s">
        <v>14</v>
      </c>
      <c r="B6" s="24">
        <v>53</v>
      </c>
      <c r="D6" s="25" t="s">
        <v>20</v>
      </c>
      <c r="E6" s="28">
        <v>100</v>
      </c>
      <c r="F6" s="38" t="s">
        <v>18474</v>
      </c>
      <c r="G6" s="34">
        <f>MIN(E2:E555)</f>
        <v>16</v>
      </c>
      <c r="I6" s="25" t="s">
        <v>14</v>
      </c>
      <c r="J6" s="26">
        <v>44</v>
      </c>
      <c r="K6" s="41" t="s">
        <v>18474</v>
      </c>
      <c r="L6" s="44">
        <f>MIN(J2:J354)</f>
        <v>0</v>
      </c>
    </row>
    <row r="7" spans="1:12" hidden="1" x14ac:dyDescent="0.3">
      <c r="A7" s="16" t="s">
        <v>20</v>
      </c>
      <c r="B7" s="16">
        <v>174</v>
      </c>
      <c r="D7" s="19" t="s">
        <v>20</v>
      </c>
      <c r="E7" s="29">
        <v>1249</v>
      </c>
      <c r="F7" s="38"/>
      <c r="G7" s="32"/>
      <c r="I7" s="19" t="s">
        <v>14</v>
      </c>
      <c r="J7" s="20">
        <v>27</v>
      </c>
      <c r="K7" s="41"/>
      <c r="L7" s="43"/>
    </row>
    <row r="8" spans="1:12" s="23" customFormat="1" x14ac:dyDescent="0.3">
      <c r="A8" s="24" t="s">
        <v>14</v>
      </c>
      <c r="B8" s="24">
        <v>18</v>
      </c>
      <c r="D8" s="25" t="s">
        <v>20</v>
      </c>
      <c r="E8" s="28">
        <v>1396</v>
      </c>
      <c r="F8" s="38" t="s">
        <v>18475</v>
      </c>
      <c r="G8" s="34">
        <f>MAX(E2:E555)</f>
        <v>7295</v>
      </c>
      <c r="I8" s="25" t="s">
        <v>14</v>
      </c>
      <c r="J8" s="26">
        <v>55</v>
      </c>
      <c r="K8" s="41" t="s">
        <v>18475</v>
      </c>
      <c r="L8" s="44">
        <f>MAX(J2:J354)</f>
        <v>6080</v>
      </c>
    </row>
    <row r="9" spans="1:12" hidden="1" x14ac:dyDescent="0.3">
      <c r="A9" s="16" t="s">
        <v>20</v>
      </c>
      <c r="B9" s="16">
        <v>227</v>
      </c>
      <c r="D9" s="19" t="s">
        <v>20</v>
      </c>
      <c r="E9" s="29">
        <v>890</v>
      </c>
      <c r="F9" s="38"/>
      <c r="G9" s="32"/>
      <c r="I9" s="19" t="s">
        <v>14</v>
      </c>
      <c r="J9" s="20">
        <v>200</v>
      </c>
      <c r="K9" s="41"/>
      <c r="L9" s="43"/>
    </row>
    <row r="10" spans="1:12" hidden="1" x14ac:dyDescent="0.3">
      <c r="A10" s="16" t="s">
        <v>47</v>
      </c>
      <c r="B10" s="16">
        <v>708</v>
      </c>
      <c r="D10" s="17" t="s">
        <v>20</v>
      </c>
      <c r="E10" s="30">
        <v>142</v>
      </c>
      <c r="F10" s="39"/>
      <c r="G10" s="33"/>
      <c r="I10" s="17" t="s">
        <v>14</v>
      </c>
      <c r="J10" s="18">
        <v>452</v>
      </c>
      <c r="K10" s="41"/>
      <c r="L10" s="43"/>
    </row>
    <row r="11" spans="1:12" s="23" customFormat="1" x14ac:dyDescent="0.3">
      <c r="A11" s="24" t="s">
        <v>14</v>
      </c>
      <c r="B11" s="24">
        <v>44</v>
      </c>
      <c r="D11" s="25" t="s">
        <v>20</v>
      </c>
      <c r="E11" s="28">
        <v>2673</v>
      </c>
      <c r="F11" s="38" t="s">
        <v>18476</v>
      </c>
      <c r="G11" s="35">
        <f>_xlfn.VAR.P(E2:E555)</f>
        <v>1623745.8133951961</v>
      </c>
      <c r="I11" s="25" t="s">
        <v>14</v>
      </c>
      <c r="J11" s="26">
        <v>674</v>
      </c>
      <c r="K11" s="41" t="s">
        <v>18476</v>
      </c>
      <c r="L11" s="42">
        <f>_xlfn.VAR.P(J2:J354)</f>
        <v>903898.60114437959</v>
      </c>
    </row>
    <row r="12" spans="1:12" hidden="1" x14ac:dyDescent="0.3">
      <c r="A12" s="16" t="s">
        <v>20</v>
      </c>
      <c r="B12" s="16">
        <v>220</v>
      </c>
      <c r="D12" s="17" t="s">
        <v>20</v>
      </c>
      <c r="E12" s="30">
        <v>163</v>
      </c>
      <c r="F12" s="39"/>
      <c r="G12" s="33"/>
      <c r="I12" s="17" t="s">
        <v>14</v>
      </c>
      <c r="J12" s="18">
        <v>558</v>
      </c>
      <c r="K12" s="41"/>
      <c r="L12" s="43"/>
    </row>
    <row r="13" spans="1:12" s="23" customFormat="1" x14ac:dyDescent="0.3">
      <c r="A13" s="24" t="s">
        <v>14</v>
      </c>
      <c r="B13" s="24">
        <v>27</v>
      </c>
      <c r="D13" s="25" t="s">
        <v>20</v>
      </c>
      <c r="E13" s="28">
        <v>2220</v>
      </c>
      <c r="F13" s="40" t="s">
        <v>18477</v>
      </c>
      <c r="G13" s="36">
        <f>_xlfn.STDEV.P(E2:E555)</f>
        <v>1274.2628509829501</v>
      </c>
      <c r="I13" s="25" t="s">
        <v>14</v>
      </c>
      <c r="J13" s="26">
        <v>15</v>
      </c>
      <c r="K13" s="41" t="s">
        <v>18477</v>
      </c>
      <c r="L13" s="42">
        <f>_xlfn.STDEV.P(J2:J354)</f>
        <v>950.73582090104276</v>
      </c>
    </row>
    <row r="14" spans="1:12" s="23" customFormat="1" x14ac:dyDescent="0.3">
      <c r="A14" s="24" t="s">
        <v>14</v>
      </c>
      <c r="B14" s="24">
        <v>55</v>
      </c>
      <c r="D14" s="25" t="s">
        <v>20</v>
      </c>
      <c r="E14" s="26">
        <v>1606</v>
      </c>
      <c r="F14" s="27" t="s">
        <v>18478</v>
      </c>
      <c r="G14" s="27">
        <f>QUARTILE(E2:E555,1)</f>
        <v>126.25</v>
      </c>
      <c r="I14" s="25" t="s">
        <v>14</v>
      </c>
      <c r="J14" s="26">
        <v>2307</v>
      </c>
      <c r="K14" s="23" t="s">
        <v>18478</v>
      </c>
      <c r="L14" s="23">
        <f>QUARTILE(J2:J354,1)</f>
        <v>37</v>
      </c>
    </row>
    <row r="15" spans="1:12" hidden="1" x14ac:dyDescent="0.3">
      <c r="A15" s="16" t="s">
        <v>20</v>
      </c>
      <c r="B15" s="16">
        <v>98</v>
      </c>
      <c r="D15" s="19" t="s">
        <v>20</v>
      </c>
      <c r="E15" s="20">
        <v>129</v>
      </c>
      <c r="F15" s="22"/>
      <c r="G15" s="22"/>
      <c r="I15" s="19" t="s">
        <v>14</v>
      </c>
      <c r="J15" s="20">
        <v>88</v>
      </c>
    </row>
    <row r="16" spans="1:12" s="23" customFormat="1" x14ac:dyDescent="0.3">
      <c r="A16" s="24" t="s">
        <v>14</v>
      </c>
      <c r="B16" s="24">
        <v>200</v>
      </c>
      <c r="D16" s="25" t="s">
        <v>20</v>
      </c>
      <c r="E16" s="26">
        <v>226</v>
      </c>
      <c r="F16" s="27" t="s">
        <v>18479</v>
      </c>
      <c r="G16" s="27">
        <f>QUARTILE(E2:E555,3)</f>
        <v>1276.75</v>
      </c>
      <c r="I16" s="25" t="s">
        <v>14</v>
      </c>
      <c r="J16" s="26">
        <v>48</v>
      </c>
      <c r="K16" s="41" t="s">
        <v>18479</v>
      </c>
      <c r="L16" s="23">
        <f>QUARTILE(J2:J354,3)</f>
        <v>792</v>
      </c>
    </row>
    <row r="17" spans="1:12" s="23" customFormat="1" x14ac:dyDescent="0.3">
      <c r="A17" s="24" t="s">
        <v>14</v>
      </c>
      <c r="B17" s="24">
        <v>452</v>
      </c>
      <c r="D17" s="25" t="s">
        <v>20</v>
      </c>
      <c r="E17" s="26">
        <v>5419</v>
      </c>
      <c r="F17" s="27" t="s">
        <v>18480</v>
      </c>
      <c r="G17" s="27">
        <f>G16-G14</f>
        <v>1150.5</v>
      </c>
      <c r="I17" s="25" t="s">
        <v>14</v>
      </c>
      <c r="J17" s="26">
        <v>1</v>
      </c>
      <c r="K17" s="41" t="s">
        <v>18480</v>
      </c>
      <c r="L17" s="23">
        <f>L16-L14</f>
        <v>755</v>
      </c>
    </row>
    <row r="18" spans="1:12" hidden="1" x14ac:dyDescent="0.3">
      <c r="A18" s="16" t="s">
        <v>20</v>
      </c>
      <c r="B18" s="16">
        <v>100</v>
      </c>
      <c r="D18" s="17" t="s">
        <v>20</v>
      </c>
      <c r="E18" s="18">
        <v>165</v>
      </c>
      <c r="F18" s="21"/>
      <c r="G18" s="21"/>
      <c r="I18" s="17" t="s">
        <v>14</v>
      </c>
      <c r="J18" s="18">
        <v>1467</v>
      </c>
    </row>
    <row r="19" spans="1:12" hidden="1" x14ac:dyDescent="0.3">
      <c r="A19" s="16" t="s">
        <v>20</v>
      </c>
      <c r="B19" s="16">
        <v>1249</v>
      </c>
      <c r="D19" s="19" t="s">
        <v>20</v>
      </c>
      <c r="E19" s="20">
        <v>1965</v>
      </c>
      <c r="F19" s="22"/>
      <c r="G19" s="22"/>
      <c r="I19" s="19" t="s">
        <v>14</v>
      </c>
      <c r="J19" s="20">
        <v>75</v>
      </c>
    </row>
    <row r="20" spans="1:12" hidden="1" x14ac:dyDescent="0.3">
      <c r="A20" s="16" t="s">
        <v>74</v>
      </c>
      <c r="B20" s="16">
        <v>135</v>
      </c>
      <c r="D20" s="17" t="s">
        <v>20</v>
      </c>
      <c r="E20" s="18">
        <v>16</v>
      </c>
      <c r="F20" s="21"/>
      <c r="G20" s="21"/>
      <c r="I20" s="17" t="s">
        <v>14</v>
      </c>
      <c r="J20" s="18">
        <v>120</v>
      </c>
    </row>
    <row r="21" spans="1:12" s="23" customFormat="1" x14ac:dyDescent="0.3">
      <c r="A21" s="24" t="s">
        <v>14</v>
      </c>
      <c r="B21" s="24">
        <v>674</v>
      </c>
      <c r="D21" s="25" t="s">
        <v>20</v>
      </c>
      <c r="E21" s="26">
        <v>107</v>
      </c>
      <c r="F21" s="27"/>
      <c r="G21" s="27"/>
      <c r="I21" s="25" t="s">
        <v>14</v>
      </c>
      <c r="J21" s="26">
        <v>2253</v>
      </c>
    </row>
    <row r="22" spans="1:12" hidden="1" x14ac:dyDescent="0.3">
      <c r="A22" s="16" t="s">
        <v>20</v>
      </c>
      <c r="B22" s="16">
        <v>1396</v>
      </c>
      <c r="D22" s="17" t="s">
        <v>20</v>
      </c>
      <c r="E22" s="18">
        <v>134</v>
      </c>
      <c r="F22" s="21"/>
      <c r="G22" s="21"/>
      <c r="I22" s="17" t="s">
        <v>14</v>
      </c>
      <c r="J22" s="18">
        <v>5</v>
      </c>
    </row>
    <row r="23" spans="1:12" s="23" customFormat="1" x14ac:dyDescent="0.3">
      <c r="A23" s="24" t="s">
        <v>14</v>
      </c>
      <c r="B23" s="24">
        <v>558</v>
      </c>
      <c r="D23" s="25" t="s">
        <v>20</v>
      </c>
      <c r="E23" s="26">
        <v>198</v>
      </c>
      <c r="F23" s="27"/>
      <c r="G23" s="27"/>
      <c r="I23" s="25" t="s">
        <v>14</v>
      </c>
      <c r="J23" s="26">
        <v>38</v>
      </c>
    </row>
    <row r="24" spans="1:12" hidden="1" x14ac:dyDescent="0.3">
      <c r="A24" s="16" t="s">
        <v>20</v>
      </c>
      <c r="B24" s="16">
        <v>890</v>
      </c>
      <c r="D24" s="17" t="s">
        <v>20</v>
      </c>
      <c r="E24" s="18">
        <v>111</v>
      </c>
      <c r="F24" s="21"/>
      <c r="G24" s="21"/>
      <c r="I24" s="17" t="s">
        <v>14</v>
      </c>
      <c r="J24" s="18">
        <v>12</v>
      </c>
    </row>
    <row r="25" spans="1:12" hidden="1" x14ac:dyDescent="0.3">
      <c r="A25" s="16" t="s">
        <v>20</v>
      </c>
      <c r="B25" s="16">
        <v>142</v>
      </c>
      <c r="D25" s="19" t="s">
        <v>20</v>
      </c>
      <c r="E25" s="20">
        <v>222</v>
      </c>
      <c r="F25" s="22"/>
      <c r="G25" s="22"/>
      <c r="I25" s="19" t="s">
        <v>14</v>
      </c>
      <c r="J25" s="20">
        <v>1684</v>
      </c>
    </row>
    <row r="26" spans="1:12" hidden="1" x14ac:dyDescent="0.3">
      <c r="A26" s="16" t="s">
        <v>20</v>
      </c>
      <c r="B26" s="16">
        <v>2673</v>
      </c>
      <c r="D26" s="17" t="s">
        <v>20</v>
      </c>
      <c r="E26" s="18">
        <v>6212</v>
      </c>
      <c r="F26" s="21"/>
      <c r="G26" s="21"/>
      <c r="I26" s="17" t="s">
        <v>14</v>
      </c>
      <c r="J26" s="18">
        <v>56</v>
      </c>
    </row>
    <row r="27" spans="1:12" hidden="1" x14ac:dyDescent="0.3">
      <c r="A27" s="16" t="s">
        <v>20</v>
      </c>
      <c r="B27" s="16">
        <v>163</v>
      </c>
      <c r="D27" s="19" t="s">
        <v>20</v>
      </c>
      <c r="E27" s="20">
        <v>98</v>
      </c>
      <c r="F27" s="22"/>
      <c r="G27" s="22"/>
      <c r="I27" s="19" t="s">
        <v>14</v>
      </c>
      <c r="J27" s="20">
        <v>838</v>
      </c>
    </row>
    <row r="28" spans="1:12" hidden="1" x14ac:dyDescent="0.3">
      <c r="A28" s="16" t="s">
        <v>74</v>
      </c>
      <c r="B28" s="16">
        <v>1480</v>
      </c>
      <c r="D28" s="17" t="s">
        <v>20</v>
      </c>
      <c r="E28" s="18">
        <v>92</v>
      </c>
      <c r="F28" s="21"/>
      <c r="G28" s="21"/>
      <c r="I28" s="17" t="s">
        <v>14</v>
      </c>
      <c r="J28" s="18">
        <v>1000</v>
      </c>
    </row>
    <row r="29" spans="1:12" s="23" customFormat="1" x14ac:dyDescent="0.3">
      <c r="A29" s="24" t="s">
        <v>14</v>
      </c>
      <c r="B29" s="24">
        <v>15</v>
      </c>
      <c r="D29" s="25" t="s">
        <v>20</v>
      </c>
      <c r="E29" s="26">
        <v>149</v>
      </c>
      <c r="F29" s="27"/>
      <c r="G29" s="27"/>
      <c r="I29" s="25" t="s">
        <v>14</v>
      </c>
      <c r="J29" s="26">
        <v>1482</v>
      </c>
    </row>
    <row r="30" spans="1:12" hidden="1" x14ac:dyDescent="0.3">
      <c r="A30" s="16" t="s">
        <v>20</v>
      </c>
      <c r="B30" s="16">
        <v>2220</v>
      </c>
      <c r="D30" s="17" t="s">
        <v>20</v>
      </c>
      <c r="E30" s="18">
        <v>2431</v>
      </c>
      <c r="F30" s="21"/>
      <c r="G30" s="21"/>
      <c r="I30" s="17" t="s">
        <v>14</v>
      </c>
      <c r="J30" s="18">
        <v>106</v>
      </c>
    </row>
    <row r="31" spans="1:12" hidden="1" x14ac:dyDescent="0.3">
      <c r="A31" s="16" t="s">
        <v>20</v>
      </c>
      <c r="B31" s="16">
        <v>1606</v>
      </c>
      <c r="D31" s="19" t="s">
        <v>20</v>
      </c>
      <c r="E31" s="20">
        <v>303</v>
      </c>
      <c r="F31" s="22"/>
      <c r="G31" s="22"/>
      <c r="I31" s="19" t="s">
        <v>14</v>
      </c>
      <c r="J31" s="20">
        <v>679</v>
      </c>
    </row>
    <row r="32" spans="1:12" hidden="1" x14ac:dyDescent="0.3">
      <c r="A32" s="16" t="s">
        <v>20</v>
      </c>
      <c r="B32" s="16">
        <v>129</v>
      </c>
      <c r="D32" s="17" t="s">
        <v>20</v>
      </c>
      <c r="E32" s="18">
        <v>209</v>
      </c>
      <c r="F32" s="21"/>
      <c r="G32" s="21"/>
      <c r="I32" s="17" t="s">
        <v>14</v>
      </c>
      <c r="J32" s="18">
        <v>1220</v>
      </c>
    </row>
    <row r="33" spans="1:10" hidden="1" x14ac:dyDescent="0.3">
      <c r="A33" s="16" t="s">
        <v>20</v>
      </c>
      <c r="B33" s="16">
        <v>226</v>
      </c>
      <c r="D33" s="19" t="s">
        <v>20</v>
      </c>
      <c r="E33" s="20">
        <v>131</v>
      </c>
      <c r="F33" s="22"/>
      <c r="G33" s="22"/>
      <c r="I33" s="19" t="s">
        <v>14</v>
      </c>
      <c r="J33" s="20">
        <v>1</v>
      </c>
    </row>
    <row r="34" spans="1:10" s="23" customFormat="1" x14ac:dyDescent="0.3">
      <c r="A34" s="24" t="s">
        <v>14</v>
      </c>
      <c r="B34" s="24">
        <v>2307</v>
      </c>
      <c r="D34" s="25" t="s">
        <v>20</v>
      </c>
      <c r="E34" s="26">
        <v>164</v>
      </c>
      <c r="F34" s="27"/>
      <c r="G34" s="27"/>
      <c r="I34" s="25" t="s">
        <v>14</v>
      </c>
      <c r="J34" s="26">
        <v>37</v>
      </c>
    </row>
    <row r="35" spans="1:10" hidden="1" x14ac:dyDescent="0.3">
      <c r="A35" s="16" t="s">
        <v>20</v>
      </c>
      <c r="B35" s="16">
        <v>5419</v>
      </c>
      <c r="D35" s="19" t="s">
        <v>20</v>
      </c>
      <c r="E35" s="20">
        <v>201</v>
      </c>
      <c r="F35" s="22"/>
      <c r="G35" s="22"/>
      <c r="I35" s="19" t="s">
        <v>14</v>
      </c>
      <c r="J35" s="20">
        <v>60</v>
      </c>
    </row>
    <row r="36" spans="1:10" hidden="1" x14ac:dyDescent="0.3">
      <c r="A36" s="16" t="s">
        <v>20</v>
      </c>
      <c r="B36" s="16">
        <v>165</v>
      </c>
      <c r="D36" s="17" t="s">
        <v>20</v>
      </c>
      <c r="E36" s="18">
        <v>211</v>
      </c>
      <c r="F36" s="21"/>
      <c r="G36" s="21"/>
      <c r="I36" s="17" t="s">
        <v>14</v>
      </c>
      <c r="J36" s="18">
        <v>296</v>
      </c>
    </row>
    <row r="37" spans="1:10" hidden="1" x14ac:dyDescent="0.3">
      <c r="A37" s="16" t="s">
        <v>20</v>
      </c>
      <c r="B37" s="16">
        <v>1965</v>
      </c>
      <c r="D37" s="19" t="s">
        <v>20</v>
      </c>
      <c r="E37" s="20">
        <v>128</v>
      </c>
      <c r="F37" s="22"/>
      <c r="G37" s="22"/>
      <c r="I37" s="19" t="s">
        <v>14</v>
      </c>
      <c r="J37" s="20">
        <v>3304</v>
      </c>
    </row>
    <row r="38" spans="1:10" hidden="1" x14ac:dyDescent="0.3">
      <c r="A38" s="16" t="s">
        <v>20</v>
      </c>
      <c r="B38" s="16">
        <v>16</v>
      </c>
      <c r="D38" s="17" t="s">
        <v>20</v>
      </c>
      <c r="E38" s="18">
        <v>1600</v>
      </c>
      <c r="F38" s="21"/>
      <c r="G38" s="21"/>
      <c r="I38" s="17" t="s">
        <v>14</v>
      </c>
      <c r="J38" s="18">
        <v>73</v>
      </c>
    </row>
    <row r="39" spans="1:10" hidden="1" x14ac:dyDescent="0.3">
      <c r="A39" s="16" t="s">
        <v>20</v>
      </c>
      <c r="B39" s="16">
        <v>107</v>
      </c>
      <c r="D39" s="19" t="s">
        <v>20</v>
      </c>
      <c r="E39" s="20">
        <v>249</v>
      </c>
      <c r="F39" s="22"/>
      <c r="G39" s="22"/>
      <c r="I39" s="19" t="s">
        <v>14</v>
      </c>
      <c r="J39" s="20">
        <v>3387</v>
      </c>
    </row>
    <row r="40" spans="1:10" hidden="1" x14ac:dyDescent="0.3">
      <c r="A40" s="16" t="s">
        <v>20</v>
      </c>
      <c r="B40" s="16">
        <v>134</v>
      </c>
      <c r="D40" s="17" t="s">
        <v>20</v>
      </c>
      <c r="E40" s="18">
        <v>236</v>
      </c>
      <c r="F40" s="21"/>
      <c r="G40" s="21"/>
      <c r="I40" s="17" t="s">
        <v>14</v>
      </c>
      <c r="J40" s="18">
        <v>662</v>
      </c>
    </row>
    <row r="41" spans="1:10" s="23" customFormat="1" x14ac:dyDescent="0.3">
      <c r="A41" s="24" t="s">
        <v>14</v>
      </c>
      <c r="B41" s="24">
        <v>88</v>
      </c>
      <c r="D41" s="25" t="s">
        <v>20</v>
      </c>
      <c r="E41" s="26">
        <v>4065</v>
      </c>
      <c r="F41" s="27"/>
      <c r="G41" s="27"/>
      <c r="I41" s="25" t="s">
        <v>14</v>
      </c>
      <c r="J41" s="26">
        <v>774</v>
      </c>
    </row>
    <row r="42" spans="1:10" hidden="1" x14ac:dyDescent="0.3">
      <c r="A42" s="16" t="s">
        <v>20</v>
      </c>
      <c r="B42" s="16">
        <v>198</v>
      </c>
      <c r="D42" s="17" t="s">
        <v>20</v>
      </c>
      <c r="E42" s="18">
        <v>246</v>
      </c>
      <c r="F42" s="21"/>
      <c r="G42" s="21"/>
      <c r="I42" s="17" t="s">
        <v>14</v>
      </c>
      <c r="J42" s="18">
        <v>672</v>
      </c>
    </row>
    <row r="43" spans="1:10" hidden="1" x14ac:dyDescent="0.3">
      <c r="A43" s="16" t="s">
        <v>20</v>
      </c>
      <c r="B43" s="16">
        <v>111</v>
      </c>
      <c r="D43" s="19" t="s">
        <v>20</v>
      </c>
      <c r="E43" s="20">
        <v>2475</v>
      </c>
      <c r="F43" s="22"/>
      <c r="G43" s="22"/>
      <c r="I43" s="19" t="s">
        <v>14</v>
      </c>
      <c r="J43" s="20">
        <v>940</v>
      </c>
    </row>
    <row r="44" spans="1:10" hidden="1" x14ac:dyDescent="0.3">
      <c r="A44" s="16" t="s">
        <v>20</v>
      </c>
      <c r="B44" s="16">
        <v>222</v>
      </c>
      <c r="D44" s="17" t="s">
        <v>20</v>
      </c>
      <c r="E44" s="18">
        <v>76</v>
      </c>
      <c r="F44" s="21"/>
      <c r="G44" s="21"/>
      <c r="I44" s="17" t="s">
        <v>14</v>
      </c>
      <c r="J44" s="18">
        <v>117</v>
      </c>
    </row>
    <row r="45" spans="1:10" hidden="1" x14ac:dyDescent="0.3">
      <c r="A45" s="16" t="s">
        <v>20</v>
      </c>
      <c r="B45" s="16">
        <v>6212</v>
      </c>
      <c r="D45" s="19" t="s">
        <v>20</v>
      </c>
      <c r="E45" s="20">
        <v>54</v>
      </c>
      <c r="F45" s="22"/>
      <c r="G45" s="22"/>
      <c r="I45" s="19" t="s">
        <v>14</v>
      </c>
      <c r="J45" s="20">
        <v>115</v>
      </c>
    </row>
    <row r="46" spans="1:10" hidden="1" x14ac:dyDescent="0.3">
      <c r="A46" s="16" t="s">
        <v>20</v>
      </c>
      <c r="B46" s="16">
        <v>98</v>
      </c>
      <c r="D46" s="17" t="s">
        <v>20</v>
      </c>
      <c r="E46" s="18">
        <v>88</v>
      </c>
      <c r="F46" s="21"/>
      <c r="G46" s="21"/>
      <c r="I46" s="17" t="s">
        <v>14</v>
      </c>
      <c r="J46" s="18">
        <v>326</v>
      </c>
    </row>
    <row r="47" spans="1:10" s="23" customFormat="1" x14ac:dyDescent="0.3">
      <c r="A47" s="24" t="s">
        <v>14</v>
      </c>
      <c r="B47" s="24">
        <v>48</v>
      </c>
      <c r="D47" s="25" t="s">
        <v>20</v>
      </c>
      <c r="E47" s="26">
        <v>85</v>
      </c>
      <c r="F47" s="27"/>
      <c r="G47" s="27"/>
      <c r="I47" s="25" t="s">
        <v>14</v>
      </c>
      <c r="J47" s="26">
        <v>1</v>
      </c>
    </row>
    <row r="48" spans="1:10" hidden="1" x14ac:dyDescent="0.3">
      <c r="A48" s="16" t="s">
        <v>20</v>
      </c>
      <c r="B48" s="16">
        <v>92</v>
      </c>
      <c r="D48" s="17" t="s">
        <v>20</v>
      </c>
      <c r="E48" s="18">
        <v>170</v>
      </c>
      <c r="F48" s="21"/>
      <c r="G48" s="21"/>
      <c r="I48" s="17" t="s">
        <v>14</v>
      </c>
      <c r="J48" s="18">
        <v>1467</v>
      </c>
    </row>
    <row r="49" spans="1:10" hidden="1" x14ac:dyDescent="0.3">
      <c r="A49" s="16" t="s">
        <v>20</v>
      </c>
      <c r="B49" s="16">
        <v>149</v>
      </c>
      <c r="D49" s="19" t="s">
        <v>20</v>
      </c>
      <c r="E49" s="20">
        <v>330</v>
      </c>
      <c r="F49" s="22"/>
      <c r="G49" s="22"/>
      <c r="I49" s="19" t="s">
        <v>14</v>
      </c>
      <c r="J49" s="20">
        <v>5681</v>
      </c>
    </row>
    <row r="50" spans="1:10" hidden="1" x14ac:dyDescent="0.3">
      <c r="A50" s="16" t="s">
        <v>20</v>
      </c>
      <c r="B50" s="16">
        <v>2431</v>
      </c>
      <c r="D50" s="17" t="s">
        <v>20</v>
      </c>
      <c r="E50" s="18">
        <v>127</v>
      </c>
      <c r="F50" s="21"/>
      <c r="G50" s="21"/>
      <c r="I50" s="17" t="s">
        <v>14</v>
      </c>
      <c r="J50" s="18">
        <v>1059</v>
      </c>
    </row>
    <row r="51" spans="1:10" hidden="1" x14ac:dyDescent="0.3">
      <c r="A51" s="16" t="s">
        <v>20</v>
      </c>
      <c r="B51" s="16">
        <v>303</v>
      </c>
      <c r="D51" s="19" t="s">
        <v>20</v>
      </c>
      <c r="E51" s="20">
        <v>411</v>
      </c>
      <c r="F51" s="22"/>
      <c r="G51" s="22"/>
      <c r="I51" s="19" t="s">
        <v>14</v>
      </c>
      <c r="J51" s="20">
        <v>1194</v>
      </c>
    </row>
    <row r="52" spans="1:10" s="23" customFormat="1" x14ac:dyDescent="0.3">
      <c r="A52" s="24" t="s">
        <v>14</v>
      </c>
      <c r="B52" s="24">
        <v>1</v>
      </c>
      <c r="D52" s="25" t="s">
        <v>20</v>
      </c>
      <c r="E52" s="26">
        <v>180</v>
      </c>
      <c r="F52" s="27"/>
      <c r="G52" s="27"/>
      <c r="I52" s="25" t="s">
        <v>14</v>
      </c>
      <c r="J52" s="26">
        <v>30</v>
      </c>
    </row>
    <row r="53" spans="1:10" s="23" customFormat="1" x14ac:dyDescent="0.3">
      <c r="A53" s="24" t="s">
        <v>14</v>
      </c>
      <c r="B53" s="24">
        <v>1467</v>
      </c>
      <c r="D53" s="25" t="s">
        <v>20</v>
      </c>
      <c r="E53" s="26">
        <v>374</v>
      </c>
      <c r="F53" s="27"/>
      <c r="G53" s="27"/>
      <c r="I53" s="25" t="s">
        <v>14</v>
      </c>
      <c r="J53" s="26">
        <v>75</v>
      </c>
    </row>
    <row r="54" spans="1:10" s="23" customFormat="1" x14ac:dyDescent="0.3">
      <c r="A54" s="24" t="s">
        <v>14</v>
      </c>
      <c r="B54" s="24">
        <v>75</v>
      </c>
      <c r="D54" s="25" t="s">
        <v>20</v>
      </c>
      <c r="E54" s="26">
        <v>71</v>
      </c>
      <c r="F54" s="27"/>
      <c r="G54" s="27"/>
      <c r="I54" s="25" t="s">
        <v>14</v>
      </c>
      <c r="J54" s="26">
        <v>955</v>
      </c>
    </row>
    <row r="55" spans="1:10" hidden="1" x14ac:dyDescent="0.3">
      <c r="A55" s="16" t="s">
        <v>20</v>
      </c>
      <c r="B55" s="16">
        <v>209</v>
      </c>
      <c r="D55" s="19" t="s">
        <v>20</v>
      </c>
      <c r="E55" s="20">
        <v>203</v>
      </c>
      <c r="F55" s="22"/>
      <c r="G55" s="22"/>
      <c r="I55" s="19" t="s">
        <v>14</v>
      </c>
      <c r="J55" s="20">
        <v>67</v>
      </c>
    </row>
    <row r="56" spans="1:10" s="23" customFormat="1" x14ac:dyDescent="0.3">
      <c r="A56" s="24" t="s">
        <v>14</v>
      </c>
      <c r="B56" s="24">
        <v>120</v>
      </c>
      <c r="D56" s="25" t="s">
        <v>20</v>
      </c>
      <c r="E56" s="26">
        <v>113</v>
      </c>
      <c r="F56" s="27"/>
      <c r="G56" s="27"/>
      <c r="I56" s="25" t="s">
        <v>14</v>
      </c>
      <c r="J56" s="26">
        <v>5</v>
      </c>
    </row>
    <row r="57" spans="1:10" hidden="1" x14ac:dyDescent="0.3">
      <c r="A57" s="16" t="s">
        <v>20</v>
      </c>
      <c r="B57" s="16">
        <v>131</v>
      </c>
      <c r="D57" s="19" t="s">
        <v>20</v>
      </c>
      <c r="E57" s="20">
        <v>96</v>
      </c>
      <c r="F57" s="22"/>
      <c r="G57" s="22"/>
      <c r="I57" s="19" t="s">
        <v>14</v>
      </c>
      <c r="J57" s="20">
        <v>26</v>
      </c>
    </row>
    <row r="58" spans="1:10" hidden="1" x14ac:dyDescent="0.3">
      <c r="A58" s="16" t="s">
        <v>20</v>
      </c>
      <c r="B58" s="16">
        <v>164</v>
      </c>
      <c r="D58" s="17" t="s">
        <v>20</v>
      </c>
      <c r="E58" s="18">
        <v>498</v>
      </c>
      <c r="F58" s="21"/>
      <c r="G58" s="21"/>
      <c r="I58" s="17" t="s">
        <v>14</v>
      </c>
      <c r="J58" s="18">
        <v>1130</v>
      </c>
    </row>
    <row r="59" spans="1:10" hidden="1" x14ac:dyDescent="0.3">
      <c r="A59" s="16" t="s">
        <v>20</v>
      </c>
      <c r="B59" s="16">
        <v>201</v>
      </c>
      <c r="D59" s="19" t="s">
        <v>20</v>
      </c>
      <c r="E59" s="20">
        <v>180</v>
      </c>
      <c r="F59" s="22"/>
      <c r="G59" s="22"/>
      <c r="I59" s="19" t="s">
        <v>14</v>
      </c>
      <c r="J59" s="20">
        <v>782</v>
      </c>
    </row>
    <row r="60" spans="1:10" hidden="1" x14ac:dyDescent="0.3">
      <c r="A60" s="16" t="s">
        <v>20</v>
      </c>
      <c r="B60" s="16">
        <v>211</v>
      </c>
      <c r="D60" s="17" t="s">
        <v>20</v>
      </c>
      <c r="E60" s="18">
        <v>27</v>
      </c>
      <c r="F60" s="21"/>
      <c r="G60" s="21"/>
      <c r="I60" s="17" t="s">
        <v>14</v>
      </c>
      <c r="J60" s="18">
        <v>210</v>
      </c>
    </row>
    <row r="61" spans="1:10" hidden="1" x14ac:dyDescent="0.3">
      <c r="A61" s="16" t="s">
        <v>20</v>
      </c>
      <c r="B61" s="16">
        <v>128</v>
      </c>
      <c r="D61" s="19" t="s">
        <v>20</v>
      </c>
      <c r="E61" s="20">
        <v>2331</v>
      </c>
      <c r="F61" s="22"/>
      <c r="G61" s="22"/>
      <c r="I61" s="19" t="s">
        <v>14</v>
      </c>
      <c r="J61" s="20">
        <v>136</v>
      </c>
    </row>
    <row r="62" spans="1:10" hidden="1" x14ac:dyDescent="0.3">
      <c r="A62" s="16" t="s">
        <v>20</v>
      </c>
      <c r="B62" s="16">
        <v>1600</v>
      </c>
      <c r="D62" s="17" t="s">
        <v>20</v>
      </c>
      <c r="E62" s="18">
        <v>113</v>
      </c>
      <c r="F62" s="21"/>
      <c r="G62" s="21"/>
      <c r="I62" s="17" t="s">
        <v>14</v>
      </c>
      <c r="J62" s="18">
        <v>86</v>
      </c>
    </row>
    <row r="63" spans="1:10" s="23" customFormat="1" x14ac:dyDescent="0.3">
      <c r="A63" s="24" t="s">
        <v>14</v>
      </c>
      <c r="B63" s="24">
        <v>2253</v>
      </c>
      <c r="D63" s="25" t="s">
        <v>20</v>
      </c>
      <c r="E63" s="26">
        <v>164</v>
      </c>
      <c r="F63" s="27"/>
      <c r="G63" s="27"/>
      <c r="I63" s="25" t="s">
        <v>14</v>
      </c>
      <c r="J63" s="26">
        <v>19</v>
      </c>
    </row>
    <row r="64" spans="1:10" hidden="1" x14ac:dyDescent="0.3">
      <c r="A64" s="16" t="s">
        <v>20</v>
      </c>
      <c r="B64" s="16">
        <v>249</v>
      </c>
      <c r="D64" s="17" t="s">
        <v>20</v>
      </c>
      <c r="E64" s="18">
        <v>164</v>
      </c>
      <c r="F64" s="21"/>
      <c r="G64" s="21"/>
      <c r="I64" s="17" t="s">
        <v>14</v>
      </c>
      <c r="J64" s="18">
        <v>886</v>
      </c>
    </row>
    <row r="65" spans="1:10" s="23" customFormat="1" x14ac:dyDescent="0.3">
      <c r="A65" s="24" t="s">
        <v>14</v>
      </c>
      <c r="B65" s="24">
        <v>5</v>
      </c>
      <c r="D65" s="25" t="s">
        <v>20</v>
      </c>
      <c r="E65" s="26">
        <v>336</v>
      </c>
      <c r="F65" s="27"/>
      <c r="G65" s="27"/>
      <c r="I65" s="25" t="s">
        <v>14</v>
      </c>
      <c r="J65" s="26">
        <v>35</v>
      </c>
    </row>
    <row r="66" spans="1:10" s="23" customFormat="1" x14ac:dyDescent="0.3">
      <c r="A66" s="24" t="s">
        <v>14</v>
      </c>
      <c r="B66" s="24">
        <v>38</v>
      </c>
      <c r="D66" s="25" t="s">
        <v>20</v>
      </c>
      <c r="E66" s="26">
        <v>1917</v>
      </c>
      <c r="F66" s="27"/>
      <c r="G66" s="27"/>
      <c r="I66" s="25" t="s">
        <v>14</v>
      </c>
      <c r="J66" s="26">
        <v>24</v>
      </c>
    </row>
    <row r="67" spans="1:10" hidden="1" x14ac:dyDescent="0.3">
      <c r="A67" s="16" t="s">
        <v>20</v>
      </c>
      <c r="B67" s="16">
        <v>236</v>
      </c>
      <c r="D67" s="19" t="s">
        <v>20</v>
      </c>
      <c r="E67" s="20">
        <v>95</v>
      </c>
      <c r="F67" s="22"/>
      <c r="G67" s="22"/>
      <c r="I67" s="19" t="s">
        <v>14</v>
      </c>
      <c r="J67" s="20">
        <v>86</v>
      </c>
    </row>
    <row r="68" spans="1:10" s="23" customFormat="1" x14ac:dyDescent="0.3">
      <c r="A68" s="24" t="s">
        <v>14</v>
      </c>
      <c r="B68" s="24">
        <v>12</v>
      </c>
      <c r="D68" s="25" t="s">
        <v>20</v>
      </c>
      <c r="E68" s="26">
        <v>147</v>
      </c>
      <c r="F68" s="27"/>
      <c r="G68" s="27"/>
      <c r="I68" s="25" t="s">
        <v>14</v>
      </c>
      <c r="J68" s="26">
        <v>243</v>
      </c>
    </row>
    <row r="69" spans="1:10" hidden="1" x14ac:dyDescent="0.3">
      <c r="A69" s="16" t="s">
        <v>20</v>
      </c>
      <c r="B69" s="16">
        <v>4065</v>
      </c>
      <c r="D69" s="19" t="s">
        <v>20</v>
      </c>
      <c r="E69" s="20">
        <v>86</v>
      </c>
      <c r="F69" s="22"/>
      <c r="G69" s="22"/>
      <c r="I69" s="19" t="s">
        <v>14</v>
      </c>
      <c r="J69" s="20">
        <v>65</v>
      </c>
    </row>
    <row r="70" spans="1:10" hidden="1" x14ac:dyDescent="0.3">
      <c r="A70" s="16" t="s">
        <v>20</v>
      </c>
      <c r="B70" s="16">
        <v>246</v>
      </c>
      <c r="D70" s="17" t="s">
        <v>20</v>
      </c>
      <c r="E70" s="18">
        <v>83</v>
      </c>
      <c r="F70" s="21"/>
      <c r="G70" s="21"/>
      <c r="I70" s="17" t="s">
        <v>14</v>
      </c>
      <c r="J70" s="18">
        <v>100</v>
      </c>
    </row>
    <row r="71" spans="1:10" hidden="1" x14ac:dyDescent="0.3">
      <c r="A71" s="16" t="s">
        <v>74</v>
      </c>
      <c r="B71" s="16">
        <v>17</v>
      </c>
      <c r="D71" s="19" t="s">
        <v>20</v>
      </c>
      <c r="E71" s="20">
        <v>676</v>
      </c>
      <c r="F71" s="22"/>
      <c r="G71" s="22"/>
      <c r="I71" s="19" t="s">
        <v>14</v>
      </c>
      <c r="J71" s="20">
        <v>168</v>
      </c>
    </row>
    <row r="72" spans="1:10" hidden="1" x14ac:dyDescent="0.3">
      <c r="A72" s="16" t="s">
        <v>20</v>
      </c>
      <c r="B72" s="16">
        <v>2475</v>
      </c>
      <c r="D72" s="17" t="s">
        <v>20</v>
      </c>
      <c r="E72" s="18">
        <v>361</v>
      </c>
      <c r="F72" s="21"/>
      <c r="G72" s="21"/>
      <c r="I72" s="17" t="s">
        <v>14</v>
      </c>
      <c r="J72" s="18">
        <v>13</v>
      </c>
    </row>
    <row r="73" spans="1:10" hidden="1" x14ac:dyDescent="0.3">
      <c r="A73" s="16" t="s">
        <v>20</v>
      </c>
      <c r="B73" s="16">
        <v>76</v>
      </c>
      <c r="D73" s="19" t="s">
        <v>20</v>
      </c>
      <c r="E73" s="20">
        <v>131</v>
      </c>
      <c r="F73" s="22"/>
      <c r="G73" s="22"/>
      <c r="I73" s="19" t="s">
        <v>14</v>
      </c>
      <c r="J73" s="20">
        <v>1</v>
      </c>
    </row>
    <row r="74" spans="1:10" hidden="1" x14ac:dyDescent="0.3">
      <c r="A74" s="16" t="s">
        <v>20</v>
      </c>
      <c r="B74" s="16">
        <v>54</v>
      </c>
      <c r="D74" s="17" t="s">
        <v>20</v>
      </c>
      <c r="E74" s="18">
        <v>126</v>
      </c>
      <c r="F74" s="21"/>
      <c r="G74" s="21"/>
      <c r="I74" s="17" t="s">
        <v>14</v>
      </c>
      <c r="J74" s="18">
        <v>40</v>
      </c>
    </row>
    <row r="75" spans="1:10" hidden="1" x14ac:dyDescent="0.3">
      <c r="A75" s="16" t="s">
        <v>20</v>
      </c>
      <c r="B75" s="16">
        <v>88</v>
      </c>
      <c r="D75" s="19" t="s">
        <v>20</v>
      </c>
      <c r="E75" s="20">
        <v>275</v>
      </c>
      <c r="F75" s="22"/>
      <c r="G75" s="22"/>
      <c r="I75" s="19" t="s">
        <v>14</v>
      </c>
      <c r="J75" s="20">
        <v>226</v>
      </c>
    </row>
    <row r="76" spans="1:10" hidden="1" x14ac:dyDescent="0.3">
      <c r="A76" s="16" t="s">
        <v>20</v>
      </c>
      <c r="B76" s="16">
        <v>85</v>
      </c>
      <c r="D76" s="17" t="s">
        <v>20</v>
      </c>
      <c r="E76" s="18">
        <v>67</v>
      </c>
      <c r="F76" s="21"/>
      <c r="G76" s="21"/>
      <c r="I76" s="17" t="s">
        <v>14</v>
      </c>
      <c r="J76" s="18">
        <v>1625</v>
      </c>
    </row>
    <row r="77" spans="1:10" hidden="1" x14ac:dyDescent="0.3">
      <c r="A77" s="16" t="s">
        <v>20</v>
      </c>
      <c r="B77" s="16">
        <v>170</v>
      </c>
      <c r="D77" s="19" t="s">
        <v>20</v>
      </c>
      <c r="E77" s="20">
        <v>154</v>
      </c>
      <c r="F77" s="22"/>
      <c r="G77" s="22"/>
      <c r="I77" s="19" t="s">
        <v>14</v>
      </c>
      <c r="J77" s="20">
        <v>143</v>
      </c>
    </row>
    <row r="78" spans="1:10" s="23" customFormat="1" x14ac:dyDescent="0.3">
      <c r="A78" s="24" t="s">
        <v>14</v>
      </c>
      <c r="B78" s="24">
        <v>1684</v>
      </c>
      <c r="D78" s="25" t="s">
        <v>20</v>
      </c>
      <c r="E78" s="26">
        <v>1782</v>
      </c>
      <c r="F78" s="27"/>
      <c r="G78" s="27"/>
      <c r="I78" s="25" t="s">
        <v>14</v>
      </c>
      <c r="J78" s="26">
        <v>934</v>
      </c>
    </row>
    <row r="79" spans="1:10" s="23" customFormat="1" x14ac:dyDescent="0.3">
      <c r="A79" s="24" t="s">
        <v>14</v>
      </c>
      <c r="B79" s="24">
        <v>56</v>
      </c>
      <c r="D79" s="25" t="s">
        <v>20</v>
      </c>
      <c r="E79" s="26">
        <v>903</v>
      </c>
      <c r="F79" s="27"/>
      <c r="G79" s="27"/>
      <c r="I79" s="25" t="s">
        <v>14</v>
      </c>
      <c r="J79" s="26">
        <v>17</v>
      </c>
    </row>
    <row r="80" spans="1:10" hidden="1" x14ac:dyDescent="0.3">
      <c r="A80" s="16" t="s">
        <v>20</v>
      </c>
      <c r="B80" s="16">
        <v>330</v>
      </c>
      <c r="D80" s="17" t="s">
        <v>20</v>
      </c>
      <c r="E80" s="18">
        <v>94</v>
      </c>
      <c r="F80" s="21"/>
      <c r="G80" s="21"/>
      <c r="I80" s="17" t="s">
        <v>14</v>
      </c>
      <c r="J80" s="18">
        <v>2179</v>
      </c>
    </row>
    <row r="81" spans="1:10" s="23" customFormat="1" x14ac:dyDescent="0.3">
      <c r="A81" s="24" t="s">
        <v>14</v>
      </c>
      <c r="B81" s="24">
        <v>838</v>
      </c>
      <c r="D81" s="25" t="s">
        <v>20</v>
      </c>
      <c r="E81" s="26">
        <v>180</v>
      </c>
      <c r="F81" s="27"/>
      <c r="G81" s="27"/>
      <c r="I81" s="25" t="s">
        <v>14</v>
      </c>
      <c r="J81" s="26">
        <v>931</v>
      </c>
    </row>
    <row r="82" spans="1:10" hidden="1" x14ac:dyDescent="0.3">
      <c r="A82" s="16" t="s">
        <v>20</v>
      </c>
      <c r="B82" s="16">
        <v>127</v>
      </c>
      <c r="D82" s="17" t="s">
        <v>20</v>
      </c>
      <c r="E82" s="18">
        <v>533</v>
      </c>
      <c r="F82" s="21"/>
      <c r="G82" s="21"/>
      <c r="I82" s="17" t="s">
        <v>14</v>
      </c>
      <c r="J82" s="18">
        <v>92</v>
      </c>
    </row>
    <row r="83" spans="1:10" hidden="1" x14ac:dyDescent="0.3">
      <c r="A83" s="16" t="s">
        <v>20</v>
      </c>
      <c r="B83" s="16">
        <v>411</v>
      </c>
      <c r="D83" s="19" t="s">
        <v>20</v>
      </c>
      <c r="E83" s="20">
        <v>2443</v>
      </c>
      <c r="F83" s="22"/>
      <c r="G83" s="22"/>
      <c r="I83" s="19" t="s">
        <v>14</v>
      </c>
      <c r="J83" s="20">
        <v>57</v>
      </c>
    </row>
    <row r="84" spans="1:10" hidden="1" x14ac:dyDescent="0.3">
      <c r="A84" s="16" t="s">
        <v>20</v>
      </c>
      <c r="B84" s="16">
        <v>180</v>
      </c>
      <c r="D84" s="17" t="s">
        <v>20</v>
      </c>
      <c r="E84" s="18">
        <v>89</v>
      </c>
      <c r="F84" s="21"/>
      <c r="G84" s="21"/>
      <c r="I84" s="17" t="s">
        <v>14</v>
      </c>
      <c r="J84" s="18">
        <v>41</v>
      </c>
    </row>
    <row r="85" spans="1:10" s="23" customFormat="1" x14ac:dyDescent="0.3">
      <c r="A85" s="24" t="s">
        <v>14</v>
      </c>
      <c r="B85" s="24">
        <v>1000</v>
      </c>
      <c r="D85" s="25" t="s">
        <v>20</v>
      </c>
      <c r="E85" s="26">
        <v>159</v>
      </c>
      <c r="F85" s="27"/>
      <c r="G85" s="27"/>
      <c r="I85" s="25" t="s">
        <v>14</v>
      </c>
      <c r="J85" s="26">
        <v>1</v>
      </c>
    </row>
    <row r="86" spans="1:10" hidden="1" x14ac:dyDescent="0.3">
      <c r="A86" s="16" t="s">
        <v>20</v>
      </c>
      <c r="B86" s="16">
        <v>374</v>
      </c>
      <c r="D86" s="17" t="s">
        <v>20</v>
      </c>
      <c r="E86" s="18">
        <v>50</v>
      </c>
      <c r="F86" s="21"/>
      <c r="G86" s="21"/>
      <c r="I86" s="17" t="s">
        <v>14</v>
      </c>
      <c r="J86" s="18">
        <v>101</v>
      </c>
    </row>
    <row r="87" spans="1:10" hidden="1" x14ac:dyDescent="0.3">
      <c r="A87" s="16" t="s">
        <v>20</v>
      </c>
      <c r="B87" s="16">
        <v>71</v>
      </c>
      <c r="D87" s="19" t="s">
        <v>20</v>
      </c>
      <c r="E87" s="20">
        <v>186</v>
      </c>
      <c r="F87" s="22"/>
      <c r="G87" s="22"/>
      <c r="I87" s="19" t="s">
        <v>14</v>
      </c>
      <c r="J87" s="20">
        <v>1335</v>
      </c>
    </row>
    <row r="88" spans="1:10" hidden="1" x14ac:dyDescent="0.3">
      <c r="A88" s="16" t="s">
        <v>20</v>
      </c>
      <c r="B88" s="16">
        <v>203</v>
      </c>
      <c r="D88" s="17" t="s">
        <v>20</v>
      </c>
      <c r="E88" s="18">
        <v>1071</v>
      </c>
      <c r="F88" s="21"/>
      <c r="G88" s="21"/>
      <c r="I88" s="17" t="s">
        <v>14</v>
      </c>
      <c r="J88" s="18">
        <v>15</v>
      </c>
    </row>
    <row r="89" spans="1:10" s="23" customFormat="1" x14ac:dyDescent="0.3">
      <c r="A89" s="24" t="s">
        <v>14</v>
      </c>
      <c r="B89" s="24">
        <v>1482</v>
      </c>
      <c r="D89" s="25" t="s">
        <v>20</v>
      </c>
      <c r="E89" s="26">
        <v>117</v>
      </c>
      <c r="F89" s="27"/>
      <c r="G89" s="27"/>
      <c r="I89" s="25" t="s">
        <v>14</v>
      </c>
      <c r="J89" s="26">
        <v>454</v>
      </c>
    </row>
    <row r="90" spans="1:10" hidden="1" x14ac:dyDescent="0.3">
      <c r="A90" s="16" t="s">
        <v>20</v>
      </c>
      <c r="B90" s="16">
        <v>113</v>
      </c>
      <c r="D90" s="17" t="s">
        <v>20</v>
      </c>
      <c r="E90" s="18">
        <v>70</v>
      </c>
      <c r="F90" s="21"/>
      <c r="G90" s="21"/>
      <c r="I90" s="17" t="s">
        <v>14</v>
      </c>
      <c r="J90" s="18">
        <v>3182</v>
      </c>
    </row>
    <row r="91" spans="1:10" hidden="1" x14ac:dyDescent="0.3">
      <c r="A91" s="16" t="s">
        <v>20</v>
      </c>
      <c r="B91" s="16">
        <v>96</v>
      </c>
      <c r="D91" s="19" t="s">
        <v>20</v>
      </c>
      <c r="E91" s="20">
        <v>135</v>
      </c>
      <c r="F91" s="22"/>
      <c r="G91" s="22"/>
      <c r="I91" s="19" t="s">
        <v>14</v>
      </c>
      <c r="J91" s="20">
        <v>15</v>
      </c>
    </row>
    <row r="92" spans="1:10" s="23" customFormat="1" x14ac:dyDescent="0.3">
      <c r="A92" s="24" t="s">
        <v>14</v>
      </c>
      <c r="B92" s="24">
        <v>106</v>
      </c>
      <c r="D92" s="25" t="s">
        <v>20</v>
      </c>
      <c r="E92" s="26">
        <v>768</v>
      </c>
      <c r="F92" s="27"/>
      <c r="G92" s="27"/>
      <c r="I92" s="25" t="s">
        <v>14</v>
      </c>
      <c r="J92" s="26">
        <v>133</v>
      </c>
    </row>
    <row r="93" spans="1:10" s="23" customFormat="1" x14ac:dyDescent="0.3">
      <c r="A93" s="24" t="s">
        <v>14</v>
      </c>
      <c r="B93" s="24">
        <v>679</v>
      </c>
      <c r="D93" s="25" t="s">
        <v>20</v>
      </c>
      <c r="E93" s="26">
        <v>199</v>
      </c>
      <c r="F93" s="27"/>
      <c r="G93" s="27"/>
      <c r="I93" s="25" t="s">
        <v>14</v>
      </c>
      <c r="J93" s="26">
        <v>2062</v>
      </c>
    </row>
    <row r="94" spans="1:10" hidden="1" x14ac:dyDescent="0.3">
      <c r="A94" s="16" t="s">
        <v>20</v>
      </c>
      <c r="B94" s="16">
        <v>498</v>
      </c>
      <c r="D94" s="17" t="s">
        <v>20</v>
      </c>
      <c r="E94" s="18">
        <v>107</v>
      </c>
      <c r="F94" s="21"/>
      <c r="G94" s="21"/>
      <c r="I94" s="17" t="s">
        <v>14</v>
      </c>
      <c r="J94" s="18">
        <v>29</v>
      </c>
    </row>
    <row r="95" spans="1:10" hidden="1" x14ac:dyDescent="0.3">
      <c r="A95" s="16" t="s">
        <v>74</v>
      </c>
      <c r="B95" s="16">
        <v>610</v>
      </c>
      <c r="D95" s="19" t="s">
        <v>20</v>
      </c>
      <c r="E95" s="20">
        <v>195</v>
      </c>
      <c r="F95" s="22"/>
      <c r="G95" s="22"/>
      <c r="I95" s="19" t="s">
        <v>14</v>
      </c>
      <c r="J95" s="20">
        <v>132</v>
      </c>
    </row>
    <row r="96" spans="1:10" hidden="1" x14ac:dyDescent="0.3">
      <c r="A96" s="16" t="s">
        <v>20</v>
      </c>
      <c r="B96" s="16">
        <v>180</v>
      </c>
      <c r="D96" s="17" t="s">
        <v>20</v>
      </c>
      <c r="E96" s="18">
        <v>3376</v>
      </c>
      <c r="F96" s="21"/>
      <c r="G96" s="21"/>
      <c r="I96" s="17" t="s">
        <v>14</v>
      </c>
      <c r="J96" s="18">
        <v>137</v>
      </c>
    </row>
    <row r="97" spans="1:10" hidden="1" x14ac:dyDescent="0.3">
      <c r="A97" s="16" t="s">
        <v>20</v>
      </c>
      <c r="B97" s="16">
        <v>27</v>
      </c>
      <c r="D97" s="19" t="s">
        <v>20</v>
      </c>
      <c r="E97" s="20">
        <v>41</v>
      </c>
      <c r="F97" s="22"/>
      <c r="G97" s="22"/>
      <c r="I97" s="19" t="s">
        <v>14</v>
      </c>
      <c r="J97" s="20">
        <v>908</v>
      </c>
    </row>
    <row r="98" spans="1:10" hidden="1" x14ac:dyDescent="0.3">
      <c r="A98" s="16" t="s">
        <v>20</v>
      </c>
      <c r="B98" s="16">
        <v>2331</v>
      </c>
      <c r="D98" s="17" t="s">
        <v>20</v>
      </c>
      <c r="E98" s="18">
        <v>1821</v>
      </c>
      <c r="F98" s="21"/>
      <c r="G98" s="21"/>
      <c r="I98" s="17" t="s">
        <v>14</v>
      </c>
      <c r="J98" s="18">
        <v>10</v>
      </c>
    </row>
    <row r="99" spans="1:10" hidden="1" x14ac:dyDescent="0.3">
      <c r="A99" s="16" t="s">
        <v>20</v>
      </c>
      <c r="B99" s="16">
        <v>113</v>
      </c>
      <c r="D99" s="19" t="s">
        <v>20</v>
      </c>
      <c r="E99" s="20">
        <v>164</v>
      </c>
      <c r="F99" s="22"/>
      <c r="G99" s="22"/>
      <c r="I99" s="19" t="s">
        <v>14</v>
      </c>
      <c r="J99" s="20">
        <v>1910</v>
      </c>
    </row>
    <row r="100" spans="1:10" s="23" customFormat="1" x14ac:dyDescent="0.3">
      <c r="A100" s="24" t="s">
        <v>14</v>
      </c>
      <c r="B100" s="24">
        <v>1220</v>
      </c>
      <c r="D100" s="25" t="s">
        <v>20</v>
      </c>
      <c r="E100" s="26">
        <v>157</v>
      </c>
      <c r="F100" s="27"/>
      <c r="G100" s="27"/>
      <c r="I100" s="25" t="s">
        <v>14</v>
      </c>
      <c r="J100" s="26">
        <v>38</v>
      </c>
    </row>
    <row r="101" spans="1:10" hidden="1" x14ac:dyDescent="0.3">
      <c r="A101" s="16" t="s">
        <v>20</v>
      </c>
      <c r="B101" s="16">
        <v>164</v>
      </c>
      <c r="D101" s="19" t="s">
        <v>20</v>
      </c>
      <c r="E101" s="20">
        <v>246</v>
      </c>
      <c r="F101" s="22"/>
      <c r="G101" s="22"/>
      <c r="I101" s="19" t="s">
        <v>14</v>
      </c>
      <c r="J101" s="20">
        <v>104</v>
      </c>
    </row>
    <row r="102" spans="1:10" s="23" customFormat="1" x14ac:dyDescent="0.3">
      <c r="A102" s="24" t="s">
        <v>14</v>
      </c>
      <c r="B102" s="24">
        <v>1</v>
      </c>
      <c r="D102" s="25" t="s">
        <v>20</v>
      </c>
      <c r="E102" s="26">
        <v>1396</v>
      </c>
      <c r="F102" s="27"/>
      <c r="G102" s="27"/>
      <c r="I102" s="25" t="s">
        <v>14</v>
      </c>
      <c r="J102" s="26">
        <v>49</v>
      </c>
    </row>
    <row r="103" spans="1:10" hidden="1" x14ac:dyDescent="0.3">
      <c r="A103" s="16" t="s">
        <v>20</v>
      </c>
      <c r="B103" s="16">
        <v>164</v>
      </c>
      <c r="D103" s="19" t="s">
        <v>20</v>
      </c>
      <c r="E103" s="20">
        <v>2506</v>
      </c>
      <c r="F103" s="22"/>
      <c r="G103" s="22"/>
      <c r="I103" s="19" t="s">
        <v>14</v>
      </c>
      <c r="J103" s="20">
        <v>1</v>
      </c>
    </row>
    <row r="104" spans="1:10" hidden="1" x14ac:dyDescent="0.3">
      <c r="A104" s="16" t="s">
        <v>20</v>
      </c>
      <c r="B104" s="16">
        <v>336</v>
      </c>
      <c r="D104" s="17" t="s">
        <v>20</v>
      </c>
      <c r="E104" s="18">
        <v>244</v>
      </c>
      <c r="F104" s="21"/>
      <c r="G104" s="21"/>
      <c r="I104" s="17" t="s">
        <v>14</v>
      </c>
      <c r="J104" s="18">
        <v>245</v>
      </c>
    </row>
    <row r="105" spans="1:10" s="23" customFormat="1" x14ac:dyDescent="0.3">
      <c r="A105" s="24" t="s">
        <v>14</v>
      </c>
      <c r="B105" s="24">
        <v>37</v>
      </c>
      <c r="D105" s="25" t="s">
        <v>20</v>
      </c>
      <c r="E105" s="26">
        <v>146</v>
      </c>
      <c r="F105" s="27"/>
      <c r="G105" s="27"/>
      <c r="I105" s="25" t="s">
        <v>14</v>
      </c>
      <c r="J105" s="26">
        <v>32</v>
      </c>
    </row>
    <row r="106" spans="1:10" hidden="1" x14ac:dyDescent="0.3">
      <c r="A106" s="16" t="s">
        <v>20</v>
      </c>
      <c r="B106" s="16">
        <v>1917</v>
      </c>
      <c r="D106" s="17" t="s">
        <v>20</v>
      </c>
      <c r="E106" s="18">
        <v>1267</v>
      </c>
      <c r="F106" s="21"/>
      <c r="G106" s="21"/>
      <c r="I106" s="17" t="s">
        <v>14</v>
      </c>
      <c r="J106" s="18">
        <v>7</v>
      </c>
    </row>
    <row r="107" spans="1:10" hidden="1" x14ac:dyDescent="0.3">
      <c r="A107" s="16" t="s">
        <v>20</v>
      </c>
      <c r="B107" s="16">
        <v>95</v>
      </c>
      <c r="D107" s="19" t="s">
        <v>20</v>
      </c>
      <c r="E107" s="20">
        <v>1561</v>
      </c>
      <c r="F107" s="22"/>
      <c r="G107" s="22"/>
      <c r="I107" s="19" t="s">
        <v>14</v>
      </c>
      <c r="J107" s="20">
        <v>803</v>
      </c>
    </row>
    <row r="108" spans="1:10" hidden="1" x14ac:dyDescent="0.3">
      <c r="A108" s="16" t="s">
        <v>20</v>
      </c>
      <c r="B108" s="16">
        <v>147</v>
      </c>
      <c r="D108" s="17" t="s">
        <v>20</v>
      </c>
      <c r="E108" s="18">
        <v>48</v>
      </c>
      <c r="F108" s="21"/>
      <c r="G108" s="21"/>
      <c r="I108" s="17" t="s">
        <v>14</v>
      </c>
      <c r="J108" s="18">
        <v>16</v>
      </c>
    </row>
    <row r="109" spans="1:10" hidden="1" x14ac:dyDescent="0.3">
      <c r="A109" s="16" t="s">
        <v>20</v>
      </c>
      <c r="B109" s="16">
        <v>86</v>
      </c>
      <c r="D109" s="19" t="s">
        <v>20</v>
      </c>
      <c r="E109" s="20">
        <v>2739</v>
      </c>
      <c r="F109" s="22"/>
      <c r="G109" s="22"/>
      <c r="I109" s="19" t="s">
        <v>14</v>
      </c>
      <c r="J109" s="20">
        <v>31</v>
      </c>
    </row>
    <row r="110" spans="1:10" hidden="1" x14ac:dyDescent="0.3">
      <c r="A110" s="16" t="s">
        <v>20</v>
      </c>
      <c r="B110" s="16">
        <v>83</v>
      </c>
      <c r="D110" s="17" t="s">
        <v>20</v>
      </c>
      <c r="E110" s="18">
        <v>3537</v>
      </c>
      <c r="F110" s="21"/>
      <c r="G110" s="21"/>
      <c r="I110" s="17" t="s">
        <v>14</v>
      </c>
      <c r="J110" s="18">
        <v>108</v>
      </c>
    </row>
    <row r="111" spans="1:10" s="23" customFormat="1" x14ac:dyDescent="0.3">
      <c r="A111" s="24" t="s">
        <v>14</v>
      </c>
      <c r="B111" s="24">
        <v>60</v>
      </c>
      <c r="D111" s="25" t="s">
        <v>20</v>
      </c>
      <c r="E111" s="26">
        <v>2107</v>
      </c>
      <c r="F111" s="27"/>
      <c r="G111" s="27"/>
      <c r="I111" s="25" t="s">
        <v>14</v>
      </c>
      <c r="J111" s="26">
        <v>30</v>
      </c>
    </row>
    <row r="112" spans="1:10" s="23" customFormat="1" x14ac:dyDescent="0.3">
      <c r="A112" s="24" t="s">
        <v>14</v>
      </c>
      <c r="B112" s="24">
        <v>296</v>
      </c>
      <c r="D112" s="25" t="s">
        <v>20</v>
      </c>
      <c r="E112" s="26">
        <v>3318</v>
      </c>
      <c r="F112" s="27"/>
      <c r="G112" s="27"/>
      <c r="I112" s="25" t="s">
        <v>14</v>
      </c>
      <c r="J112" s="26">
        <v>17</v>
      </c>
    </row>
    <row r="113" spans="1:10" hidden="1" x14ac:dyDescent="0.3">
      <c r="A113" s="16" t="s">
        <v>20</v>
      </c>
      <c r="B113" s="16">
        <v>676</v>
      </c>
      <c r="D113" s="19" t="s">
        <v>20</v>
      </c>
      <c r="E113" s="20">
        <v>340</v>
      </c>
      <c r="F113" s="22"/>
      <c r="G113" s="22"/>
      <c r="I113" s="19" t="s">
        <v>14</v>
      </c>
      <c r="J113" s="20">
        <v>80</v>
      </c>
    </row>
    <row r="114" spans="1:10" hidden="1" x14ac:dyDescent="0.3">
      <c r="A114" s="16" t="s">
        <v>20</v>
      </c>
      <c r="B114" s="16">
        <v>361</v>
      </c>
      <c r="D114" s="17" t="s">
        <v>20</v>
      </c>
      <c r="E114" s="18">
        <v>1442</v>
      </c>
      <c r="F114" s="21"/>
      <c r="G114" s="21"/>
      <c r="I114" s="17" t="s">
        <v>14</v>
      </c>
      <c r="J114" s="18">
        <v>2468</v>
      </c>
    </row>
    <row r="115" spans="1:10" hidden="1" x14ac:dyDescent="0.3">
      <c r="A115" s="16" t="s">
        <v>20</v>
      </c>
      <c r="B115" s="16">
        <v>131</v>
      </c>
      <c r="D115" s="19" t="s">
        <v>20</v>
      </c>
      <c r="E115" s="20">
        <v>126</v>
      </c>
      <c r="F115" s="22"/>
      <c r="G115" s="22"/>
      <c r="I115" s="19" t="s">
        <v>14</v>
      </c>
      <c r="J115" s="20">
        <v>26</v>
      </c>
    </row>
    <row r="116" spans="1:10" hidden="1" x14ac:dyDescent="0.3">
      <c r="A116" s="16" t="s">
        <v>20</v>
      </c>
      <c r="B116" s="16">
        <v>126</v>
      </c>
      <c r="D116" s="17" t="s">
        <v>20</v>
      </c>
      <c r="E116" s="18">
        <v>524</v>
      </c>
      <c r="F116" s="21"/>
      <c r="G116" s="21"/>
      <c r="I116" s="17" t="s">
        <v>14</v>
      </c>
      <c r="J116" s="18">
        <v>73</v>
      </c>
    </row>
    <row r="117" spans="1:10" s="23" customFormat="1" x14ac:dyDescent="0.3">
      <c r="A117" s="24" t="s">
        <v>14</v>
      </c>
      <c r="B117" s="24">
        <v>3304</v>
      </c>
      <c r="D117" s="25" t="s">
        <v>20</v>
      </c>
      <c r="E117" s="26">
        <v>1989</v>
      </c>
      <c r="F117" s="27"/>
      <c r="G117" s="27"/>
      <c r="I117" s="25" t="s">
        <v>14</v>
      </c>
      <c r="J117" s="26">
        <v>128</v>
      </c>
    </row>
    <row r="118" spans="1:10" s="23" customFormat="1" x14ac:dyDescent="0.3">
      <c r="A118" s="24" t="s">
        <v>14</v>
      </c>
      <c r="B118" s="24">
        <v>73</v>
      </c>
      <c r="D118" s="25" t="s">
        <v>20</v>
      </c>
      <c r="E118" s="26">
        <v>157</v>
      </c>
      <c r="F118" s="27"/>
      <c r="G118" s="27"/>
      <c r="I118" s="25" t="s">
        <v>14</v>
      </c>
      <c r="J118" s="26">
        <v>33</v>
      </c>
    </row>
    <row r="119" spans="1:10" hidden="1" x14ac:dyDescent="0.3">
      <c r="A119" s="16" t="s">
        <v>20</v>
      </c>
      <c r="B119" s="16">
        <v>275</v>
      </c>
      <c r="D119" s="19" t="s">
        <v>20</v>
      </c>
      <c r="E119" s="20">
        <v>4498</v>
      </c>
      <c r="F119" s="22"/>
      <c r="G119" s="22"/>
      <c r="I119" s="19" t="s">
        <v>14</v>
      </c>
      <c r="J119" s="20">
        <v>1072</v>
      </c>
    </row>
    <row r="120" spans="1:10" hidden="1" x14ac:dyDescent="0.3">
      <c r="A120" s="16" t="s">
        <v>20</v>
      </c>
      <c r="B120" s="16">
        <v>67</v>
      </c>
      <c r="D120" s="17" t="s">
        <v>20</v>
      </c>
      <c r="E120" s="18">
        <v>80</v>
      </c>
      <c r="F120" s="21"/>
      <c r="G120" s="21"/>
      <c r="I120" s="17" t="s">
        <v>14</v>
      </c>
      <c r="J120" s="18">
        <v>393</v>
      </c>
    </row>
    <row r="121" spans="1:10" hidden="1" x14ac:dyDescent="0.3">
      <c r="A121" s="16" t="s">
        <v>20</v>
      </c>
      <c r="B121" s="16">
        <v>154</v>
      </c>
      <c r="D121" s="19" t="s">
        <v>20</v>
      </c>
      <c r="E121" s="20">
        <v>43</v>
      </c>
      <c r="F121" s="22"/>
      <c r="G121" s="22"/>
      <c r="I121" s="19" t="s">
        <v>14</v>
      </c>
      <c r="J121" s="20">
        <v>1257</v>
      </c>
    </row>
    <row r="122" spans="1:10" hidden="1" x14ac:dyDescent="0.3">
      <c r="A122" s="16" t="s">
        <v>20</v>
      </c>
      <c r="B122" s="16">
        <v>1782</v>
      </c>
      <c r="D122" s="17" t="s">
        <v>20</v>
      </c>
      <c r="E122" s="18">
        <v>2053</v>
      </c>
      <c r="F122" s="21"/>
      <c r="G122" s="21"/>
      <c r="I122" s="17" t="s">
        <v>14</v>
      </c>
      <c r="J122" s="18">
        <v>328</v>
      </c>
    </row>
    <row r="123" spans="1:10" hidden="1" x14ac:dyDescent="0.3">
      <c r="A123" s="16" t="s">
        <v>20</v>
      </c>
      <c r="B123" s="16">
        <v>903</v>
      </c>
      <c r="D123" s="19" t="s">
        <v>20</v>
      </c>
      <c r="E123" s="20">
        <v>168</v>
      </c>
      <c r="F123" s="22"/>
      <c r="G123" s="22"/>
      <c r="I123" s="19" t="s">
        <v>14</v>
      </c>
      <c r="J123" s="20">
        <v>147</v>
      </c>
    </row>
    <row r="124" spans="1:10" s="23" customFormat="1" x14ac:dyDescent="0.3">
      <c r="A124" s="24" t="s">
        <v>14</v>
      </c>
      <c r="B124" s="24">
        <v>3387</v>
      </c>
      <c r="D124" s="25" t="s">
        <v>20</v>
      </c>
      <c r="E124" s="26">
        <v>4289</v>
      </c>
      <c r="F124" s="27"/>
      <c r="G124" s="27"/>
      <c r="I124" s="25" t="s">
        <v>14</v>
      </c>
      <c r="J124" s="26">
        <v>830</v>
      </c>
    </row>
    <row r="125" spans="1:10" s="23" customFormat="1" x14ac:dyDescent="0.3">
      <c r="A125" s="24" t="s">
        <v>14</v>
      </c>
      <c r="B125" s="24">
        <v>662</v>
      </c>
      <c r="D125" s="25" t="s">
        <v>20</v>
      </c>
      <c r="E125" s="26">
        <v>165</v>
      </c>
      <c r="F125" s="27"/>
      <c r="G125" s="27"/>
      <c r="I125" s="25" t="s">
        <v>14</v>
      </c>
      <c r="J125" s="26">
        <v>331</v>
      </c>
    </row>
    <row r="126" spans="1:10" hidden="1" x14ac:dyDescent="0.3">
      <c r="A126" s="16" t="s">
        <v>20</v>
      </c>
      <c r="B126" s="16">
        <v>94</v>
      </c>
      <c r="D126" s="17" t="s">
        <v>20</v>
      </c>
      <c r="E126" s="18">
        <v>1815</v>
      </c>
      <c r="F126" s="21"/>
      <c r="G126" s="21"/>
      <c r="I126" s="17" t="s">
        <v>14</v>
      </c>
      <c r="J126" s="18">
        <v>25</v>
      </c>
    </row>
    <row r="127" spans="1:10" hidden="1" x14ac:dyDescent="0.3">
      <c r="A127" s="16" t="s">
        <v>20</v>
      </c>
      <c r="B127" s="16">
        <v>180</v>
      </c>
      <c r="D127" s="19" t="s">
        <v>20</v>
      </c>
      <c r="E127" s="20">
        <v>397</v>
      </c>
      <c r="F127" s="22"/>
      <c r="G127" s="22"/>
      <c r="I127" s="19" t="s">
        <v>14</v>
      </c>
      <c r="J127" s="20">
        <v>3483</v>
      </c>
    </row>
    <row r="128" spans="1:10" s="23" customFormat="1" x14ac:dyDescent="0.3">
      <c r="A128" s="24" t="s">
        <v>14</v>
      </c>
      <c r="B128" s="24">
        <v>774</v>
      </c>
      <c r="D128" s="25" t="s">
        <v>20</v>
      </c>
      <c r="E128" s="26">
        <v>1539</v>
      </c>
      <c r="F128" s="27"/>
      <c r="G128" s="27"/>
      <c r="I128" s="25" t="s">
        <v>14</v>
      </c>
      <c r="J128" s="26">
        <v>923</v>
      </c>
    </row>
    <row r="129" spans="1:10" s="23" customFormat="1" x14ac:dyDescent="0.3">
      <c r="A129" s="24" t="s">
        <v>14</v>
      </c>
      <c r="B129" s="24">
        <v>672</v>
      </c>
      <c r="D129" s="25" t="s">
        <v>20</v>
      </c>
      <c r="E129" s="26">
        <v>138</v>
      </c>
      <c r="F129" s="27"/>
      <c r="G129" s="27"/>
      <c r="I129" s="25" t="s">
        <v>14</v>
      </c>
      <c r="J129" s="26">
        <v>1</v>
      </c>
    </row>
    <row r="130" spans="1:10" hidden="1" x14ac:dyDescent="0.3">
      <c r="A130" s="16" t="s">
        <v>74</v>
      </c>
      <c r="B130" s="16">
        <v>532</v>
      </c>
      <c r="D130" s="17" t="s">
        <v>20</v>
      </c>
      <c r="E130" s="18">
        <v>3594</v>
      </c>
      <c r="F130" s="21"/>
      <c r="G130" s="21"/>
      <c r="I130" s="17" t="s">
        <v>14</v>
      </c>
      <c r="J130" s="18">
        <v>33</v>
      </c>
    </row>
    <row r="131" spans="1:10" hidden="1" x14ac:dyDescent="0.3">
      <c r="A131" s="16" t="s">
        <v>74</v>
      </c>
      <c r="B131" s="16">
        <v>55</v>
      </c>
      <c r="D131" s="19" t="s">
        <v>20</v>
      </c>
      <c r="E131" s="20">
        <v>5880</v>
      </c>
      <c r="F131" s="22"/>
      <c r="G131" s="22"/>
      <c r="I131" s="19" t="s">
        <v>14</v>
      </c>
      <c r="J131" s="20">
        <v>40</v>
      </c>
    </row>
    <row r="132" spans="1:10" hidden="1" x14ac:dyDescent="0.3">
      <c r="A132" s="16" t="s">
        <v>20</v>
      </c>
      <c r="B132" s="16">
        <v>533</v>
      </c>
      <c r="D132" s="17" t="s">
        <v>20</v>
      </c>
      <c r="E132" s="18">
        <v>112</v>
      </c>
      <c r="F132" s="21"/>
      <c r="G132" s="21"/>
      <c r="I132" s="17" t="s">
        <v>14</v>
      </c>
      <c r="J132" s="18">
        <v>23</v>
      </c>
    </row>
    <row r="133" spans="1:10" hidden="1" x14ac:dyDescent="0.3">
      <c r="A133" s="16" t="s">
        <v>20</v>
      </c>
      <c r="B133" s="16">
        <v>2443</v>
      </c>
      <c r="D133" s="19" t="s">
        <v>20</v>
      </c>
      <c r="E133" s="20">
        <v>943</v>
      </c>
      <c r="F133" s="22"/>
      <c r="G133" s="22"/>
      <c r="I133" s="19" t="s">
        <v>14</v>
      </c>
      <c r="J133" s="20">
        <v>75</v>
      </c>
    </row>
    <row r="134" spans="1:10" hidden="1" x14ac:dyDescent="0.3">
      <c r="A134" s="16" t="s">
        <v>20</v>
      </c>
      <c r="B134" s="16">
        <v>89</v>
      </c>
      <c r="D134" s="17" t="s">
        <v>20</v>
      </c>
      <c r="E134" s="18">
        <v>2468</v>
      </c>
      <c r="F134" s="21"/>
      <c r="G134" s="21"/>
      <c r="I134" s="17" t="s">
        <v>14</v>
      </c>
      <c r="J134" s="18">
        <v>2176</v>
      </c>
    </row>
    <row r="135" spans="1:10" hidden="1" x14ac:dyDescent="0.3">
      <c r="A135" s="16" t="s">
        <v>20</v>
      </c>
      <c r="B135" s="16">
        <v>159</v>
      </c>
      <c r="D135" s="19" t="s">
        <v>20</v>
      </c>
      <c r="E135" s="20">
        <v>2551</v>
      </c>
      <c r="F135" s="22"/>
      <c r="G135" s="22"/>
      <c r="I135" s="19" t="s">
        <v>14</v>
      </c>
      <c r="J135" s="20">
        <v>441</v>
      </c>
    </row>
    <row r="136" spans="1:10" s="23" customFormat="1" x14ac:dyDescent="0.3">
      <c r="A136" s="24" t="s">
        <v>14</v>
      </c>
      <c r="B136" s="24">
        <v>940</v>
      </c>
      <c r="D136" s="25" t="s">
        <v>20</v>
      </c>
      <c r="E136" s="26">
        <v>101</v>
      </c>
      <c r="F136" s="27"/>
      <c r="G136" s="27"/>
      <c r="I136" s="25" t="s">
        <v>14</v>
      </c>
      <c r="J136" s="26">
        <v>25</v>
      </c>
    </row>
    <row r="137" spans="1:10" s="23" customFormat="1" x14ac:dyDescent="0.3">
      <c r="A137" s="24" t="s">
        <v>14</v>
      </c>
      <c r="B137" s="24">
        <v>117</v>
      </c>
      <c r="D137" s="25" t="s">
        <v>20</v>
      </c>
      <c r="E137" s="26">
        <v>92</v>
      </c>
      <c r="F137" s="27"/>
      <c r="G137" s="27"/>
      <c r="I137" s="25" t="s">
        <v>14</v>
      </c>
      <c r="J137" s="26">
        <v>127</v>
      </c>
    </row>
    <row r="138" spans="1:10" hidden="1" x14ac:dyDescent="0.3">
      <c r="A138" s="16" t="s">
        <v>74</v>
      </c>
      <c r="B138" s="16">
        <v>58</v>
      </c>
      <c r="D138" s="17" t="s">
        <v>20</v>
      </c>
      <c r="E138" s="18">
        <v>62</v>
      </c>
      <c r="F138" s="21"/>
      <c r="G138" s="21"/>
      <c r="I138" s="17" t="s">
        <v>14</v>
      </c>
      <c r="J138" s="18">
        <v>355</v>
      </c>
    </row>
    <row r="139" spans="1:10" hidden="1" x14ac:dyDescent="0.3">
      <c r="A139" s="16" t="s">
        <v>20</v>
      </c>
      <c r="B139" s="16">
        <v>50</v>
      </c>
      <c r="D139" s="19" t="s">
        <v>20</v>
      </c>
      <c r="E139" s="20">
        <v>149</v>
      </c>
      <c r="F139" s="22"/>
      <c r="G139" s="22"/>
      <c r="I139" s="19" t="s">
        <v>14</v>
      </c>
      <c r="J139" s="20">
        <v>44</v>
      </c>
    </row>
    <row r="140" spans="1:10" s="23" customFormat="1" x14ac:dyDescent="0.3">
      <c r="A140" s="24" t="s">
        <v>14</v>
      </c>
      <c r="B140" s="24">
        <v>115</v>
      </c>
      <c r="D140" s="25" t="s">
        <v>20</v>
      </c>
      <c r="E140" s="26">
        <v>329</v>
      </c>
      <c r="F140" s="27"/>
      <c r="G140" s="27"/>
      <c r="I140" s="25" t="s">
        <v>14</v>
      </c>
      <c r="J140" s="26">
        <v>67</v>
      </c>
    </row>
    <row r="141" spans="1:10" s="23" customFormat="1" x14ac:dyDescent="0.3">
      <c r="A141" s="24" t="s">
        <v>14</v>
      </c>
      <c r="B141" s="24">
        <v>326</v>
      </c>
      <c r="D141" s="25" t="s">
        <v>20</v>
      </c>
      <c r="E141" s="26">
        <v>97</v>
      </c>
      <c r="F141" s="27"/>
      <c r="G141" s="27"/>
      <c r="I141" s="25" t="s">
        <v>14</v>
      </c>
      <c r="J141" s="26">
        <v>1068</v>
      </c>
    </row>
    <row r="142" spans="1:10" hidden="1" x14ac:dyDescent="0.3">
      <c r="A142" s="16" t="s">
        <v>20</v>
      </c>
      <c r="B142" s="16">
        <v>186</v>
      </c>
      <c r="D142" s="17" t="s">
        <v>20</v>
      </c>
      <c r="E142" s="18">
        <v>1784</v>
      </c>
      <c r="F142" s="21"/>
      <c r="G142" s="21"/>
      <c r="I142" s="17" t="s">
        <v>14</v>
      </c>
      <c r="J142" s="18">
        <v>424</v>
      </c>
    </row>
    <row r="143" spans="1:10" hidden="1" x14ac:dyDescent="0.3">
      <c r="A143" s="16" t="s">
        <v>20</v>
      </c>
      <c r="B143" s="16">
        <v>1071</v>
      </c>
      <c r="D143" s="19" t="s">
        <v>20</v>
      </c>
      <c r="E143" s="20">
        <v>1684</v>
      </c>
      <c r="F143" s="22"/>
      <c r="G143" s="22"/>
      <c r="I143" s="19" t="s">
        <v>14</v>
      </c>
      <c r="J143" s="20">
        <v>151</v>
      </c>
    </row>
    <row r="144" spans="1:10" hidden="1" x14ac:dyDescent="0.3">
      <c r="A144" s="16" t="s">
        <v>20</v>
      </c>
      <c r="B144" s="16">
        <v>117</v>
      </c>
      <c r="D144" s="17" t="s">
        <v>20</v>
      </c>
      <c r="E144" s="18">
        <v>250</v>
      </c>
      <c r="F144" s="21"/>
      <c r="G144" s="21"/>
      <c r="I144" s="17" t="s">
        <v>14</v>
      </c>
      <c r="J144" s="18">
        <v>1608</v>
      </c>
    </row>
    <row r="145" spans="1:10" hidden="1" x14ac:dyDescent="0.3">
      <c r="A145" s="16" t="s">
        <v>20</v>
      </c>
      <c r="B145" s="16">
        <v>70</v>
      </c>
      <c r="D145" s="19" t="s">
        <v>20</v>
      </c>
      <c r="E145" s="20">
        <v>238</v>
      </c>
      <c r="F145" s="22"/>
      <c r="G145" s="22"/>
      <c r="I145" s="19" t="s">
        <v>14</v>
      </c>
      <c r="J145" s="20">
        <v>941</v>
      </c>
    </row>
    <row r="146" spans="1:10" hidden="1" x14ac:dyDescent="0.3">
      <c r="A146" s="16" t="s">
        <v>20</v>
      </c>
      <c r="B146" s="16">
        <v>135</v>
      </c>
      <c r="D146" s="17" t="s">
        <v>20</v>
      </c>
      <c r="E146" s="18">
        <v>53</v>
      </c>
      <c r="F146" s="21"/>
      <c r="G146" s="21"/>
      <c r="I146" s="17" t="s">
        <v>14</v>
      </c>
      <c r="J146" s="18">
        <v>1</v>
      </c>
    </row>
    <row r="147" spans="1:10" hidden="1" x14ac:dyDescent="0.3">
      <c r="A147" s="16" t="s">
        <v>20</v>
      </c>
      <c r="B147" s="16">
        <v>768</v>
      </c>
      <c r="D147" s="19" t="s">
        <v>20</v>
      </c>
      <c r="E147" s="20">
        <v>214</v>
      </c>
      <c r="F147" s="22"/>
      <c r="G147" s="22"/>
      <c r="I147" s="19" t="s">
        <v>14</v>
      </c>
      <c r="J147" s="20">
        <v>40</v>
      </c>
    </row>
    <row r="148" spans="1:10" hidden="1" x14ac:dyDescent="0.3">
      <c r="A148" s="16" t="s">
        <v>74</v>
      </c>
      <c r="B148" s="16">
        <v>51</v>
      </c>
      <c r="D148" s="17" t="s">
        <v>20</v>
      </c>
      <c r="E148" s="18">
        <v>222</v>
      </c>
      <c r="F148" s="21"/>
      <c r="G148" s="21"/>
      <c r="I148" s="17" t="s">
        <v>14</v>
      </c>
      <c r="J148" s="18">
        <v>3015</v>
      </c>
    </row>
    <row r="149" spans="1:10" hidden="1" x14ac:dyDescent="0.3">
      <c r="A149" s="16" t="s">
        <v>20</v>
      </c>
      <c r="B149" s="16">
        <v>199</v>
      </c>
      <c r="D149" s="19" t="s">
        <v>20</v>
      </c>
      <c r="E149" s="20">
        <v>1884</v>
      </c>
      <c r="F149" s="22"/>
      <c r="G149" s="22"/>
      <c r="I149" s="19" t="s">
        <v>14</v>
      </c>
      <c r="J149" s="20">
        <v>435</v>
      </c>
    </row>
    <row r="150" spans="1:10" hidden="1" x14ac:dyDescent="0.3">
      <c r="A150" s="16" t="s">
        <v>20</v>
      </c>
      <c r="B150" s="16">
        <v>107</v>
      </c>
      <c r="D150" s="17" t="s">
        <v>20</v>
      </c>
      <c r="E150" s="18">
        <v>218</v>
      </c>
      <c r="F150" s="21"/>
      <c r="G150" s="21"/>
      <c r="I150" s="17" t="s">
        <v>14</v>
      </c>
      <c r="J150" s="18">
        <v>714</v>
      </c>
    </row>
    <row r="151" spans="1:10" hidden="1" x14ac:dyDescent="0.3">
      <c r="A151" s="16" t="s">
        <v>20</v>
      </c>
      <c r="B151" s="16">
        <v>195</v>
      </c>
      <c r="D151" s="19" t="s">
        <v>20</v>
      </c>
      <c r="E151" s="20">
        <v>6465</v>
      </c>
      <c r="F151" s="22"/>
      <c r="G151" s="22"/>
      <c r="I151" s="19" t="s">
        <v>14</v>
      </c>
      <c r="J151" s="20">
        <v>5497</v>
      </c>
    </row>
    <row r="152" spans="1:10" s="23" customFormat="1" x14ac:dyDescent="0.3">
      <c r="A152" s="24" t="s">
        <v>14</v>
      </c>
      <c r="B152" s="24">
        <v>1</v>
      </c>
      <c r="D152" s="25" t="s">
        <v>20</v>
      </c>
      <c r="E152" s="26">
        <v>59</v>
      </c>
      <c r="F152" s="27"/>
      <c r="G152" s="27"/>
      <c r="I152" s="25" t="s">
        <v>14</v>
      </c>
      <c r="J152" s="26">
        <v>418</v>
      </c>
    </row>
    <row r="153" spans="1:10" s="23" customFormat="1" x14ac:dyDescent="0.3">
      <c r="A153" s="24" t="s">
        <v>14</v>
      </c>
      <c r="B153" s="24">
        <v>1467</v>
      </c>
      <c r="D153" s="25" t="s">
        <v>20</v>
      </c>
      <c r="E153" s="26">
        <v>88</v>
      </c>
      <c r="F153" s="27"/>
      <c r="G153" s="27"/>
      <c r="I153" s="25" t="s">
        <v>14</v>
      </c>
      <c r="J153" s="26">
        <v>1439</v>
      </c>
    </row>
    <row r="154" spans="1:10" hidden="1" x14ac:dyDescent="0.3">
      <c r="A154" s="16" t="s">
        <v>20</v>
      </c>
      <c r="B154" s="16">
        <v>3376</v>
      </c>
      <c r="D154" s="17" t="s">
        <v>20</v>
      </c>
      <c r="E154" s="18">
        <v>1697</v>
      </c>
      <c r="F154" s="21"/>
      <c r="G154" s="21"/>
      <c r="I154" s="17" t="s">
        <v>14</v>
      </c>
      <c r="J154" s="18">
        <v>15</v>
      </c>
    </row>
    <row r="155" spans="1:10" s="23" customFormat="1" x14ac:dyDescent="0.3">
      <c r="A155" s="24" t="s">
        <v>14</v>
      </c>
      <c r="B155" s="24">
        <v>5681</v>
      </c>
      <c r="D155" s="25" t="s">
        <v>20</v>
      </c>
      <c r="E155" s="26">
        <v>92</v>
      </c>
      <c r="F155" s="27"/>
      <c r="G155" s="27"/>
      <c r="I155" s="25" t="s">
        <v>14</v>
      </c>
      <c r="J155" s="26">
        <v>1999</v>
      </c>
    </row>
    <row r="156" spans="1:10" s="23" customFormat="1" x14ac:dyDescent="0.3">
      <c r="A156" s="24" t="s">
        <v>14</v>
      </c>
      <c r="B156" s="24">
        <v>1059</v>
      </c>
      <c r="D156" s="25" t="s">
        <v>20</v>
      </c>
      <c r="E156" s="26">
        <v>186</v>
      </c>
      <c r="F156" s="27"/>
      <c r="G156" s="27"/>
      <c r="I156" s="25" t="s">
        <v>14</v>
      </c>
      <c r="J156" s="26">
        <v>118</v>
      </c>
    </row>
    <row r="157" spans="1:10" s="23" customFormat="1" x14ac:dyDescent="0.3">
      <c r="A157" s="24" t="s">
        <v>14</v>
      </c>
      <c r="B157" s="24">
        <v>1194</v>
      </c>
      <c r="D157" s="25" t="s">
        <v>20</v>
      </c>
      <c r="E157" s="26">
        <v>138</v>
      </c>
      <c r="F157" s="27"/>
      <c r="G157" s="27"/>
      <c r="I157" s="25" t="s">
        <v>14</v>
      </c>
      <c r="J157" s="26">
        <v>162</v>
      </c>
    </row>
    <row r="158" spans="1:10" hidden="1" x14ac:dyDescent="0.3">
      <c r="A158" s="16" t="s">
        <v>74</v>
      </c>
      <c r="B158" s="16">
        <v>379</v>
      </c>
      <c r="D158" s="17" t="s">
        <v>20</v>
      </c>
      <c r="E158" s="18">
        <v>261</v>
      </c>
      <c r="F158" s="21"/>
      <c r="G158" s="21"/>
      <c r="I158" s="17" t="s">
        <v>14</v>
      </c>
      <c r="J158" s="18">
        <v>83</v>
      </c>
    </row>
    <row r="159" spans="1:10" s="23" customFormat="1" x14ac:dyDescent="0.3">
      <c r="A159" s="24" t="s">
        <v>14</v>
      </c>
      <c r="B159" s="24">
        <v>30</v>
      </c>
      <c r="D159" s="25" t="s">
        <v>20</v>
      </c>
      <c r="E159" s="26">
        <v>107</v>
      </c>
      <c r="F159" s="27"/>
      <c r="G159" s="27"/>
      <c r="I159" s="25" t="s">
        <v>14</v>
      </c>
      <c r="J159" s="26">
        <v>747</v>
      </c>
    </row>
    <row r="160" spans="1:10" hidden="1" x14ac:dyDescent="0.3">
      <c r="A160" s="16" t="s">
        <v>20</v>
      </c>
      <c r="B160" s="16">
        <v>41</v>
      </c>
      <c r="D160" s="17" t="s">
        <v>20</v>
      </c>
      <c r="E160" s="18">
        <v>199</v>
      </c>
      <c r="F160" s="21"/>
      <c r="G160" s="21"/>
      <c r="I160" s="17" t="s">
        <v>14</v>
      </c>
      <c r="J160" s="18">
        <v>84</v>
      </c>
    </row>
    <row r="161" spans="1:10" hidden="1" x14ac:dyDescent="0.3">
      <c r="A161" s="16" t="s">
        <v>20</v>
      </c>
      <c r="B161" s="16">
        <v>1821</v>
      </c>
      <c r="D161" s="19" t="s">
        <v>20</v>
      </c>
      <c r="E161" s="20">
        <v>5512</v>
      </c>
      <c r="F161" s="22"/>
      <c r="G161" s="22"/>
      <c r="I161" s="19" t="s">
        <v>14</v>
      </c>
      <c r="J161" s="20">
        <v>91</v>
      </c>
    </row>
    <row r="162" spans="1:10" hidden="1" x14ac:dyDescent="0.3">
      <c r="A162" s="16" t="s">
        <v>20</v>
      </c>
      <c r="B162" s="16">
        <v>164</v>
      </c>
      <c r="D162" s="17" t="s">
        <v>20</v>
      </c>
      <c r="E162" s="18">
        <v>86</v>
      </c>
      <c r="F162" s="21"/>
      <c r="G162" s="21"/>
      <c r="I162" s="17" t="s">
        <v>14</v>
      </c>
      <c r="J162" s="18">
        <v>792</v>
      </c>
    </row>
    <row r="163" spans="1:10" s="23" customFormat="1" x14ac:dyDescent="0.3">
      <c r="A163" s="24" t="s">
        <v>14</v>
      </c>
      <c r="B163" s="24">
        <v>75</v>
      </c>
      <c r="D163" s="25" t="s">
        <v>20</v>
      </c>
      <c r="E163" s="26">
        <v>2768</v>
      </c>
      <c r="F163" s="27"/>
      <c r="G163" s="27"/>
      <c r="I163" s="25" t="s">
        <v>14</v>
      </c>
      <c r="J163" s="26">
        <v>32</v>
      </c>
    </row>
    <row r="164" spans="1:10" hidden="1" x14ac:dyDescent="0.3">
      <c r="A164" s="16" t="s">
        <v>20</v>
      </c>
      <c r="B164" s="16">
        <v>157</v>
      </c>
      <c r="D164" s="17" t="s">
        <v>20</v>
      </c>
      <c r="E164" s="18">
        <v>48</v>
      </c>
      <c r="F164" s="21"/>
      <c r="G164" s="21"/>
      <c r="I164" s="17" t="s">
        <v>14</v>
      </c>
      <c r="J164" s="18">
        <v>186</v>
      </c>
    </row>
    <row r="165" spans="1:10" hidden="1" x14ac:dyDescent="0.3">
      <c r="A165" s="16" t="s">
        <v>20</v>
      </c>
      <c r="B165" s="16">
        <v>246</v>
      </c>
      <c r="D165" s="19" t="s">
        <v>20</v>
      </c>
      <c r="E165" s="20">
        <v>87</v>
      </c>
      <c r="F165" s="22"/>
      <c r="G165" s="22"/>
      <c r="I165" s="19" t="s">
        <v>14</v>
      </c>
      <c r="J165" s="20">
        <v>605</v>
      </c>
    </row>
    <row r="166" spans="1:10" hidden="1" x14ac:dyDescent="0.3">
      <c r="A166" s="16" t="s">
        <v>20</v>
      </c>
      <c r="B166" s="16">
        <v>1396</v>
      </c>
      <c r="D166" s="17" t="s">
        <v>20</v>
      </c>
      <c r="E166" s="18">
        <v>1894</v>
      </c>
      <c r="F166" s="21"/>
      <c r="G166" s="21"/>
      <c r="I166" s="17" t="s">
        <v>14</v>
      </c>
      <c r="J166" s="18">
        <v>1</v>
      </c>
    </row>
    <row r="167" spans="1:10" hidden="1" x14ac:dyDescent="0.3">
      <c r="A167" s="16" t="s">
        <v>20</v>
      </c>
      <c r="B167" s="16">
        <v>2506</v>
      </c>
      <c r="D167" s="19" t="s">
        <v>20</v>
      </c>
      <c r="E167" s="20">
        <v>282</v>
      </c>
      <c r="F167" s="22"/>
      <c r="G167" s="22"/>
      <c r="I167" s="19" t="s">
        <v>14</v>
      </c>
      <c r="J167" s="20">
        <v>31</v>
      </c>
    </row>
    <row r="168" spans="1:10" hidden="1" x14ac:dyDescent="0.3">
      <c r="A168" s="16" t="s">
        <v>20</v>
      </c>
      <c r="B168" s="16">
        <v>244</v>
      </c>
      <c r="D168" s="17" t="s">
        <v>20</v>
      </c>
      <c r="E168" s="18">
        <v>116</v>
      </c>
      <c r="F168" s="21"/>
      <c r="G168" s="21"/>
      <c r="I168" s="17" t="s">
        <v>14</v>
      </c>
      <c r="J168" s="18">
        <v>1181</v>
      </c>
    </row>
    <row r="169" spans="1:10" hidden="1" x14ac:dyDescent="0.3">
      <c r="A169" s="16" t="s">
        <v>20</v>
      </c>
      <c r="B169" s="16">
        <v>146</v>
      </c>
      <c r="D169" s="19" t="s">
        <v>20</v>
      </c>
      <c r="E169" s="20">
        <v>83</v>
      </c>
      <c r="F169" s="22"/>
      <c r="G169" s="22"/>
      <c r="I169" s="19" t="s">
        <v>14</v>
      </c>
      <c r="J169" s="20">
        <v>39</v>
      </c>
    </row>
    <row r="170" spans="1:10" s="23" customFormat="1" x14ac:dyDescent="0.3">
      <c r="A170" s="24" t="s">
        <v>14</v>
      </c>
      <c r="B170" s="24">
        <v>955</v>
      </c>
      <c r="D170" s="25" t="s">
        <v>20</v>
      </c>
      <c r="E170" s="26">
        <v>91</v>
      </c>
      <c r="F170" s="27"/>
      <c r="G170" s="27"/>
      <c r="I170" s="25" t="s">
        <v>14</v>
      </c>
      <c r="J170" s="26">
        <v>46</v>
      </c>
    </row>
    <row r="171" spans="1:10" hidden="1" x14ac:dyDescent="0.3">
      <c r="A171" s="16" t="s">
        <v>20</v>
      </c>
      <c r="B171" s="16">
        <v>1267</v>
      </c>
      <c r="D171" s="19" t="s">
        <v>20</v>
      </c>
      <c r="E171" s="20">
        <v>546</v>
      </c>
      <c r="F171" s="22"/>
      <c r="G171" s="22"/>
      <c r="I171" s="19" t="s">
        <v>14</v>
      </c>
      <c r="J171" s="20">
        <v>105</v>
      </c>
    </row>
    <row r="172" spans="1:10" s="23" customFormat="1" x14ac:dyDescent="0.3">
      <c r="A172" s="24" t="s">
        <v>14</v>
      </c>
      <c r="B172" s="24">
        <v>67</v>
      </c>
      <c r="D172" s="25" t="s">
        <v>20</v>
      </c>
      <c r="E172" s="26">
        <v>393</v>
      </c>
      <c r="F172" s="27"/>
      <c r="G172" s="27"/>
      <c r="I172" s="25" t="s">
        <v>14</v>
      </c>
      <c r="J172" s="26">
        <v>535</v>
      </c>
    </row>
    <row r="173" spans="1:10" s="23" customFormat="1" x14ac:dyDescent="0.3">
      <c r="A173" s="24" t="s">
        <v>14</v>
      </c>
      <c r="B173" s="24">
        <v>5</v>
      </c>
      <c r="D173" s="25" t="s">
        <v>20</v>
      </c>
      <c r="E173" s="26">
        <v>133</v>
      </c>
      <c r="F173" s="27"/>
      <c r="G173" s="27"/>
      <c r="I173" s="25" t="s">
        <v>14</v>
      </c>
      <c r="J173" s="26">
        <v>16</v>
      </c>
    </row>
    <row r="174" spans="1:10" s="23" customFormat="1" x14ac:dyDescent="0.3">
      <c r="A174" s="24" t="s">
        <v>14</v>
      </c>
      <c r="B174" s="24">
        <v>26</v>
      </c>
      <c r="D174" s="25" t="s">
        <v>20</v>
      </c>
      <c r="E174" s="26">
        <v>254</v>
      </c>
      <c r="F174" s="27"/>
      <c r="G174" s="27"/>
      <c r="I174" s="25" t="s">
        <v>14</v>
      </c>
      <c r="J174" s="26">
        <v>575</v>
      </c>
    </row>
    <row r="175" spans="1:10" hidden="1" x14ac:dyDescent="0.3">
      <c r="A175" s="16" t="s">
        <v>20</v>
      </c>
      <c r="B175" s="16">
        <v>1561</v>
      </c>
      <c r="D175" s="19" t="s">
        <v>20</v>
      </c>
      <c r="E175" s="20">
        <v>176</v>
      </c>
      <c r="F175" s="22"/>
      <c r="G175" s="22"/>
      <c r="I175" s="19" t="s">
        <v>14</v>
      </c>
      <c r="J175" s="20">
        <v>1120</v>
      </c>
    </row>
    <row r="176" spans="1:10" hidden="1" x14ac:dyDescent="0.3">
      <c r="A176" s="16" t="s">
        <v>20</v>
      </c>
      <c r="B176" s="16">
        <v>48</v>
      </c>
      <c r="D176" s="17" t="s">
        <v>20</v>
      </c>
      <c r="E176" s="18">
        <v>337</v>
      </c>
      <c r="F176" s="21"/>
      <c r="G176" s="21"/>
      <c r="I176" s="17" t="s">
        <v>14</v>
      </c>
      <c r="J176" s="18">
        <v>113</v>
      </c>
    </row>
    <row r="177" spans="1:10" s="23" customFormat="1" x14ac:dyDescent="0.3">
      <c r="A177" s="24" t="s">
        <v>14</v>
      </c>
      <c r="B177" s="24">
        <v>1130</v>
      </c>
      <c r="D177" s="25" t="s">
        <v>20</v>
      </c>
      <c r="E177" s="26">
        <v>107</v>
      </c>
      <c r="F177" s="27"/>
      <c r="G177" s="27"/>
      <c r="I177" s="25" t="s">
        <v>14</v>
      </c>
      <c r="J177" s="26">
        <v>1538</v>
      </c>
    </row>
    <row r="178" spans="1:10" s="23" customFormat="1" x14ac:dyDescent="0.3">
      <c r="A178" s="24" t="s">
        <v>14</v>
      </c>
      <c r="B178" s="24">
        <v>782</v>
      </c>
      <c r="D178" s="25" t="s">
        <v>20</v>
      </c>
      <c r="E178" s="26">
        <v>183</v>
      </c>
      <c r="F178" s="27"/>
      <c r="G178" s="27"/>
      <c r="I178" s="25" t="s">
        <v>14</v>
      </c>
      <c r="J178" s="26">
        <v>9</v>
      </c>
    </row>
    <row r="179" spans="1:10" hidden="1" x14ac:dyDescent="0.3">
      <c r="A179" s="16" t="s">
        <v>20</v>
      </c>
      <c r="B179" s="16">
        <v>2739</v>
      </c>
      <c r="D179" s="19" t="s">
        <v>20</v>
      </c>
      <c r="E179" s="20">
        <v>72</v>
      </c>
      <c r="F179" s="22"/>
      <c r="G179" s="22"/>
      <c r="I179" s="19" t="s">
        <v>14</v>
      </c>
      <c r="J179" s="20">
        <v>554</v>
      </c>
    </row>
    <row r="180" spans="1:10" s="23" customFormat="1" x14ac:dyDescent="0.3">
      <c r="A180" s="24" t="s">
        <v>14</v>
      </c>
      <c r="B180" s="24">
        <v>210</v>
      </c>
      <c r="D180" s="25" t="s">
        <v>20</v>
      </c>
      <c r="E180" s="26">
        <v>295</v>
      </c>
      <c r="F180" s="27"/>
      <c r="G180" s="27"/>
      <c r="I180" s="25" t="s">
        <v>14</v>
      </c>
      <c r="J180" s="26">
        <v>648</v>
      </c>
    </row>
    <row r="181" spans="1:10" hidden="1" x14ac:dyDescent="0.3">
      <c r="A181" s="16" t="s">
        <v>20</v>
      </c>
      <c r="B181" s="16">
        <v>3537</v>
      </c>
      <c r="D181" s="19" t="s">
        <v>20</v>
      </c>
      <c r="E181" s="20">
        <v>142</v>
      </c>
      <c r="F181" s="22"/>
      <c r="G181" s="22"/>
      <c r="I181" s="19" t="s">
        <v>14</v>
      </c>
      <c r="J181" s="20">
        <v>21</v>
      </c>
    </row>
    <row r="182" spans="1:10" hidden="1" x14ac:dyDescent="0.3">
      <c r="A182" s="16" t="s">
        <v>20</v>
      </c>
      <c r="B182" s="16">
        <v>2107</v>
      </c>
      <c r="D182" s="17" t="s">
        <v>20</v>
      </c>
      <c r="E182" s="18">
        <v>85</v>
      </c>
      <c r="F182" s="21"/>
      <c r="G182" s="21"/>
      <c r="I182" s="17" t="s">
        <v>14</v>
      </c>
      <c r="J182" s="18">
        <v>54</v>
      </c>
    </row>
    <row r="183" spans="1:10" s="23" customFormat="1" x14ac:dyDescent="0.3">
      <c r="A183" s="24" t="s">
        <v>14</v>
      </c>
      <c r="B183" s="24">
        <v>136</v>
      </c>
      <c r="D183" s="25" t="s">
        <v>20</v>
      </c>
      <c r="E183" s="26">
        <v>659</v>
      </c>
      <c r="F183" s="27"/>
      <c r="G183" s="27"/>
      <c r="I183" s="25" t="s">
        <v>14</v>
      </c>
      <c r="J183" s="26">
        <v>120</v>
      </c>
    </row>
    <row r="184" spans="1:10" hidden="1" x14ac:dyDescent="0.3">
      <c r="A184" s="16" t="s">
        <v>20</v>
      </c>
      <c r="B184" s="16">
        <v>3318</v>
      </c>
      <c r="D184" s="17" t="s">
        <v>20</v>
      </c>
      <c r="E184" s="18">
        <v>121</v>
      </c>
      <c r="F184" s="21"/>
      <c r="G184" s="21"/>
      <c r="I184" s="17" t="s">
        <v>14</v>
      </c>
      <c r="J184" s="18">
        <v>579</v>
      </c>
    </row>
    <row r="185" spans="1:10" s="23" customFormat="1" x14ac:dyDescent="0.3">
      <c r="A185" s="24" t="s">
        <v>14</v>
      </c>
      <c r="B185" s="24">
        <v>86</v>
      </c>
      <c r="D185" s="25" t="s">
        <v>20</v>
      </c>
      <c r="E185" s="26">
        <v>3742</v>
      </c>
      <c r="F185" s="27"/>
      <c r="G185" s="27"/>
      <c r="I185" s="25" t="s">
        <v>14</v>
      </c>
      <c r="J185" s="26">
        <v>2072</v>
      </c>
    </row>
    <row r="186" spans="1:10" hidden="1" x14ac:dyDescent="0.3">
      <c r="A186" s="16" t="s">
        <v>20</v>
      </c>
      <c r="B186" s="16">
        <v>340</v>
      </c>
      <c r="D186" s="17" t="s">
        <v>20</v>
      </c>
      <c r="E186" s="18">
        <v>223</v>
      </c>
      <c r="F186" s="21"/>
      <c r="G186" s="21"/>
      <c r="I186" s="17" t="s">
        <v>14</v>
      </c>
      <c r="J186" s="18">
        <v>0</v>
      </c>
    </row>
    <row r="187" spans="1:10" s="23" customFormat="1" x14ac:dyDescent="0.3">
      <c r="A187" s="24" t="s">
        <v>14</v>
      </c>
      <c r="B187" s="24">
        <v>19</v>
      </c>
      <c r="D187" s="25" t="s">
        <v>20</v>
      </c>
      <c r="E187" s="26">
        <v>133</v>
      </c>
      <c r="F187" s="27"/>
      <c r="G187" s="27"/>
      <c r="I187" s="25" t="s">
        <v>14</v>
      </c>
      <c r="J187" s="26">
        <v>1796</v>
      </c>
    </row>
    <row r="188" spans="1:10" s="23" customFormat="1" x14ac:dyDescent="0.3">
      <c r="A188" s="24" t="s">
        <v>14</v>
      </c>
      <c r="B188" s="24">
        <v>886</v>
      </c>
      <c r="D188" s="25" t="s">
        <v>20</v>
      </c>
      <c r="E188" s="26">
        <v>5168</v>
      </c>
      <c r="F188" s="27"/>
      <c r="G188" s="27"/>
      <c r="I188" s="25" t="s">
        <v>14</v>
      </c>
      <c r="J188" s="26">
        <v>62</v>
      </c>
    </row>
    <row r="189" spans="1:10" hidden="1" x14ac:dyDescent="0.3">
      <c r="A189" s="16" t="s">
        <v>20</v>
      </c>
      <c r="B189" s="16">
        <v>1442</v>
      </c>
      <c r="D189" s="19" t="s">
        <v>20</v>
      </c>
      <c r="E189" s="20">
        <v>307</v>
      </c>
      <c r="F189" s="22"/>
      <c r="G189" s="22"/>
      <c r="I189" s="19" t="s">
        <v>14</v>
      </c>
      <c r="J189" s="20">
        <v>347</v>
      </c>
    </row>
    <row r="190" spans="1:10" s="23" customFormat="1" x14ac:dyDescent="0.3">
      <c r="A190" s="24" t="s">
        <v>14</v>
      </c>
      <c r="B190" s="24">
        <v>35</v>
      </c>
      <c r="D190" s="25" t="s">
        <v>20</v>
      </c>
      <c r="E190" s="26">
        <v>2441</v>
      </c>
      <c r="F190" s="27"/>
      <c r="G190" s="27"/>
      <c r="I190" s="25" t="s">
        <v>14</v>
      </c>
      <c r="J190" s="26">
        <v>19</v>
      </c>
    </row>
    <row r="191" spans="1:10" hidden="1" x14ac:dyDescent="0.3">
      <c r="A191" s="16" t="s">
        <v>74</v>
      </c>
      <c r="B191" s="16">
        <v>441</v>
      </c>
      <c r="D191" s="19" t="s">
        <v>20</v>
      </c>
      <c r="E191" s="20">
        <v>1385</v>
      </c>
      <c r="F191" s="22"/>
      <c r="G191" s="22"/>
      <c r="I191" s="19" t="s">
        <v>14</v>
      </c>
      <c r="J191" s="20">
        <v>1258</v>
      </c>
    </row>
    <row r="192" spans="1:10" s="23" customFormat="1" x14ac:dyDescent="0.3">
      <c r="A192" s="24" t="s">
        <v>14</v>
      </c>
      <c r="B192" s="24">
        <v>24</v>
      </c>
      <c r="D192" s="25" t="s">
        <v>20</v>
      </c>
      <c r="E192" s="26">
        <v>190</v>
      </c>
      <c r="F192" s="27"/>
      <c r="G192" s="27"/>
      <c r="I192" s="25" t="s">
        <v>14</v>
      </c>
      <c r="J192" s="26">
        <v>362</v>
      </c>
    </row>
    <row r="193" spans="1:10" s="23" customFormat="1" x14ac:dyDescent="0.3">
      <c r="A193" s="24" t="s">
        <v>14</v>
      </c>
      <c r="B193" s="24">
        <v>86</v>
      </c>
      <c r="D193" s="25" t="s">
        <v>20</v>
      </c>
      <c r="E193" s="26">
        <v>470</v>
      </c>
      <c r="F193" s="27"/>
      <c r="G193" s="27"/>
      <c r="I193" s="25" t="s">
        <v>14</v>
      </c>
      <c r="J193" s="26">
        <v>133</v>
      </c>
    </row>
    <row r="194" spans="1:10" s="23" customFormat="1" x14ac:dyDescent="0.3">
      <c r="A194" s="24" t="s">
        <v>14</v>
      </c>
      <c r="B194" s="24">
        <v>243</v>
      </c>
      <c r="D194" s="25" t="s">
        <v>20</v>
      </c>
      <c r="E194" s="26">
        <v>253</v>
      </c>
      <c r="F194" s="27"/>
      <c r="G194" s="27"/>
      <c r="I194" s="25" t="s">
        <v>14</v>
      </c>
      <c r="J194" s="26">
        <v>846</v>
      </c>
    </row>
    <row r="195" spans="1:10" s="23" customFormat="1" x14ac:dyDescent="0.3">
      <c r="A195" s="24" t="s">
        <v>14</v>
      </c>
      <c r="B195" s="24">
        <v>65</v>
      </c>
      <c r="D195" s="25" t="s">
        <v>20</v>
      </c>
      <c r="E195" s="26">
        <v>1113</v>
      </c>
      <c r="F195" s="27"/>
      <c r="G195" s="27"/>
      <c r="I195" s="25" t="s">
        <v>14</v>
      </c>
      <c r="J195" s="26">
        <v>10</v>
      </c>
    </row>
    <row r="196" spans="1:10" hidden="1" x14ac:dyDescent="0.3">
      <c r="A196" s="16" t="s">
        <v>20</v>
      </c>
      <c r="B196" s="16">
        <v>126</v>
      </c>
      <c r="D196" s="17" t="s">
        <v>20</v>
      </c>
      <c r="E196" s="18">
        <v>2283</v>
      </c>
      <c r="F196" s="21"/>
      <c r="G196" s="21"/>
      <c r="I196" s="17" t="s">
        <v>14</v>
      </c>
      <c r="J196" s="18">
        <v>191</v>
      </c>
    </row>
    <row r="197" spans="1:10" hidden="1" x14ac:dyDescent="0.3">
      <c r="A197" s="16" t="s">
        <v>20</v>
      </c>
      <c r="B197" s="16">
        <v>524</v>
      </c>
      <c r="D197" s="19" t="s">
        <v>20</v>
      </c>
      <c r="E197" s="20">
        <v>1095</v>
      </c>
      <c r="F197" s="22"/>
      <c r="G197" s="22"/>
      <c r="I197" s="19" t="s">
        <v>14</v>
      </c>
      <c r="J197" s="20">
        <v>1979</v>
      </c>
    </row>
    <row r="198" spans="1:10" s="23" customFormat="1" x14ac:dyDescent="0.3">
      <c r="A198" s="24" t="s">
        <v>14</v>
      </c>
      <c r="B198" s="24">
        <v>100</v>
      </c>
      <c r="D198" s="25" t="s">
        <v>20</v>
      </c>
      <c r="E198" s="26">
        <v>1690</v>
      </c>
      <c r="F198" s="27"/>
      <c r="G198" s="27"/>
      <c r="I198" s="25" t="s">
        <v>14</v>
      </c>
      <c r="J198" s="26">
        <v>63</v>
      </c>
    </row>
    <row r="199" spans="1:10" hidden="1" x14ac:dyDescent="0.3">
      <c r="A199" s="16" t="s">
        <v>20</v>
      </c>
      <c r="B199" s="16">
        <v>1989</v>
      </c>
      <c r="D199" s="19" t="s">
        <v>20</v>
      </c>
      <c r="E199" s="20">
        <v>191</v>
      </c>
      <c r="F199" s="22"/>
      <c r="G199" s="22"/>
      <c r="I199" s="19" t="s">
        <v>14</v>
      </c>
      <c r="J199" s="20">
        <v>6080</v>
      </c>
    </row>
    <row r="200" spans="1:10" s="23" customFormat="1" x14ac:dyDescent="0.3">
      <c r="A200" s="24" t="s">
        <v>14</v>
      </c>
      <c r="B200" s="24">
        <v>168</v>
      </c>
      <c r="D200" s="25" t="s">
        <v>20</v>
      </c>
      <c r="E200" s="26">
        <v>2013</v>
      </c>
      <c r="F200" s="27"/>
      <c r="G200" s="27"/>
      <c r="I200" s="25" t="s">
        <v>14</v>
      </c>
      <c r="J200" s="26">
        <v>80</v>
      </c>
    </row>
    <row r="201" spans="1:10" s="23" customFormat="1" x14ac:dyDescent="0.3">
      <c r="A201" s="24" t="s">
        <v>14</v>
      </c>
      <c r="B201" s="24">
        <v>13</v>
      </c>
      <c r="D201" s="25" t="s">
        <v>20</v>
      </c>
      <c r="E201" s="26">
        <v>1703</v>
      </c>
      <c r="F201" s="27"/>
      <c r="G201" s="27"/>
      <c r="I201" s="25" t="s">
        <v>14</v>
      </c>
      <c r="J201" s="26">
        <v>9</v>
      </c>
    </row>
    <row r="202" spans="1:10" s="23" customFormat="1" x14ac:dyDescent="0.3">
      <c r="A202" s="24" t="s">
        <v>14</v>
      </c>
      <c r="B202" s="24">
        <v>1</v>
      </c>
      <c r="D202" s="25" t="s">
        <v>20</v>
      </c>
      <c r="E202" s="26">
        <v>80</v>
      </c>
      <c r="F202" s="27"/>
      <c r="G202" s="27"/>
      <c r="I202" s="25" t="s">
        <v>14</v>
      </c>
      <c r="J202" s="26">
        <v>1784</v>
      </c>
    </row>
    <row r="203" spans="1:10" hidden="1" x14ac:dyDescent="0.3">
      <c r="A203" s="16" t="s">
        <v>20</v>
      </c>
      <c r="B203" s="16">
        <v>157</v>
      </c>
      <c r="D203" s="19" t="s">
        <v>20</v>
      </c>
      <c r="E203" s="20">
        <v>41</v>
      </c>
      <c r="F203" s="22"/>
      <c r="G203" s="22"/>
      <c r="I203" s="19" t="s">
        <v>14</v>
      </c>
      <c r="J203" s="20">
        <v>243</v>
      </c>
    </row>
    <row r="204" spans="1:10" hidden="1" x14ac:dyDescent="0.3">
      <c r="A204" s="16" t="s">
        <v>74</v>
      </c>
      <c r="B204" s="16">
        <v>82</v>
      </c>
      <c r="D204" s="17" t="s">
        <v>20</v>
      </c>
      <c r="E204" s="18">
        <v>187</v>
      </c>
      <c r="F204" s="21"/>
      <c r="G204" s="21"/>
      <c r="I204" s="17" t="s">
        <v>14</v>
      </c>
      <c r="J204" s="18">
        <v>1296</v>
      </c>
    </row>
    <row r="205" spans="1:10" hidden="1" x14ac:dyDescent="0.3">
      <c r="A205" s="16" t="s">
        <v>20</v>
      </c>
      <c r="B205" s="16">
        <v>4498</v>
      </c>
      <c r="D205" s="19" t="s">
        <v>20</v>
      </c>
      <c r="E205" s="20">
        <v>2875</v>
      </c>
      <c r="F205" s="22"/>
      <c r="G205" s="22"/>
      <c r="I205" s="19" t="s">
        <v>14</v>
      </c>
      <c r="J205" s="20">
        <v>77</v>
      </c>
    </row>
    <row r="206" spans="1:10" s="23" customFormat="1" x14ac:dyDescent="0.3">
      <c r="A206" s="24" t="s">
        <v>14</v>
      </c>
      <c r="B206" s="24">
        <v>40</v>
      </c>
      <c r="D206" s="25" t="s">
        <v>20</v>
      </c>
      <c r="E206" s="26">
        <v>88</v>
      </c>
      <c r="F206" s="27"/>
      <c r="G206" s="27"/>
      <c r="I206" s="25" t="s">
        <v>14</v>
      </c>
      <c r="J206" s="26">
        <v>395</v>
      </c>
    </row>
    <row r="207" spans="1:10" hidden="1" x14ac:dyDescent="0.3">
      <c r="A207" s="16" t="s">
        <v>20</v>
      </c>
      <c r="B207" s="16">
        <v>80</v>
      </c>
      <c r="D207" s="19" t="s">
        <v>20</v>
      </c>
      <c r="E207" s="20">
        <v>191</v>
      </c>
      <c r="F207" s="22"/>
      <c r="G207" s="22"/>
      <c r="I207" s="19" t="s">
        <v>14</v>
      </c>
      <c r="J207" s="20">
        <v>49</v>
      </c>
    </row>
    <row r="208" spans="1:10" hidden="1" x14ac:dyDescent="0.3">
      <c r="A208" s="16" t="s">
        <v>74</v>
      </c>
      <c r="B208" s="16">
        <v>57</v>
      </c>
      <c r="D208" s="17" t="s">
        <v>20</v>
      </c>
      <c r="E208" s="18">
        <v>139</v>
      </c>
      <c r="F208" s="21"/>
      <c r="G208" s="21"/>
      <c r="I208" s="17" t="s">
        <v>14</v>
      </c>
      <c r="J208" s="18">
        <v>180</v>
      </c>
    </row>
    <row r="209" spans="1:10" hidden="1" x14ac:dyDescent="0.3">
      <c r="A209" s="16" t="s">
        <v>20</v>
      </c>
      <c r="B209" s="16">
        <v>43</v>
      </c>
      <c r="D209" s="19" t="s">
        <v>20</v>
      </c>
      <c r="E209" s="20">
        <v>186</v>
      </c>
      <c r="F209" s="22"/>
      <c r="G209" s="22"/>
      <c r="I209" s="19" t="s">
        <v>14</v>
      </c>
      <c r="J209" s="20">
        <v>2690</v>
      </c>
    </row>
    <row r="210" spans="1:10" hidden="1" x14ac:dyDescent="0.3">
      <c r="A210" s="16" t="s">
        <v>20</v>
      </c>
      <c r="B210" s="16">
        <v>2053</v>
      </c>
      <c r="D210" s="17" t="s">
        <v>20</v>
      </c>
      <c r="E210" s="18">
        <v>112</v>
      </c>
      <c r="F210" s="21"/>
      <c r="G210" s="21"/>
      <c r="I210" s="17" t="s">
        <v>14</v>
      </c>
      <c r="J210" s="18">
        <v>2779</v>
      </c>
    </row>
    <row r="211" spans="1:10" hidden="1" x14ac:dyDescent="0.3">
      <c r="A211" s="16" t="s">
        <v>47</v>
      </c>
      <c r="B211" s="16">
        <v>808</v>
      </c>
      <c r="D211" s="19" t="s">
        <v>20</v>
      </c>
      <c r="E211" s="20">
        <v>101</v>
      </c>
      <c r="F211" s="22"/>
      <c r="G211" s="22"/>
      <c r="I211" s="19" t="s">
        <v>14</v>
      </c>
      <c r="J211" s="20">
        <v>92</v>
      </c>
    </row>
    <row r="212" spans="1:10" s="23" customFormat="1" x14ac:dyDescent="0.3">
      <c r="A212" s="24" t="s">
        <v>14</v>
      </c>
      <c r="B212" s="24">
        <v>226</v>
      </c>
      <c r="D212" s="25" t="s">
        <v>20</v>
      </c>
      <c r="E212" s="26">
        <v>206</v>
      </c>
      <c r="F212" s="27"/>
      <c r="G212" s="27"/>
      <c r="I212" s="25" t="s">
        <v>14</v>
      </c>
      <c r="J212" s="26">
        <v>1028</v>
      </c>
    </row>
    <row r="213" spans="1:10" s="23" customFormat="1" x14ac:dyDescent="0.3">
      <c r="A213" s="24" t="s">
        <v>14</v>
      </c>
      <c r="B213" s="24">
        <v>1625</v>
      </c>
      <c r="D213" s="25" t="s">
        <v>20</v>
      </c>
      <c r="E213" s="26">
        <v>154</v>
      </c>
      <c r="F213" s="27"/>
      <c r="G213" s="27"/>
      <c r="I213" s="25" t="s">
        <v>14</v>
      </c>
      <c r="J213" s="26">
        <v>26</v>
      </c>
    </row>
    <row r="214" spans="1:10" hidden="1" x14ac:dyDescent="0.3">
      <c r="A214" s="16" t="s">
        <v>20</v>
      </c>
      <c r="B214" s="16">
        <v>168</v>
      </c>
      <c r="D214" s="17" t="s">
        <v>20</v>
      </c>
      <c r="E214" s="18">
        <v>5966</v>
      </c>
      <c r="F214" s="21"/>
      <c r="G214" s="21"/>
      <c r="I214" s="17" t="s">
        <v>14</v>
      </c>
      <c r="J214" s="18">
        <v>1790</v>
      </c>
    </row>
    <row r="215" spans="1:10" hidden="1" x14ac:dyDescent="0.3">
      <c r="A215" s="16" t="s">
        <v>20</v>
      </c>
      <c r="B215" s="16">
        <v>4289</v>
      </c>
      <c r="D215" s="19" t="s">
        <v>20</v>
      </c>
      <c r="E215" s="20">
        <v>169</v>
      </c>
      <c r="F215" s="22"/>
      <c r="G215" s="22"/>
      <c r="I215" s="19" t="s">
        <v>14</v>
      </c>
      <c r="J215" s="20">
        <v>37</v>
      </c>
    </row>
    <row r="216" spans="1:10" hidden="1" x14ac:dyDescent="0.3">
      <c r="A216" s="16" t="s">
        <v>20</v>
      </c>
      <c r="B216" s="16">
        <v>165</v>
      </c>
      <c r="D216" s="17" t="s">
        <v>20</v>
      </c>
      <c r="E216" s="18">
        <v>2106</v>
      </c>
      <c r="F216" s="21"/>
      <c r="G216" s="21"/>
      <c r="I216" s="17" t="s">
        <v>14</v>
      </c>
      <c r="J216" s="18">
        <v>35</v>
      </c>
    </row>
    <row r="217" spans="1:10" s="23" customFormat="1" x14ac:dyDescent="0.3">
      <c r="A217" s="24" t="s">
        <v>14</v>
      </c>
      <c r="B217" s="24">
        <v>143</v>
      </c>
      <c r="D217" s="25" t="s">
        <v>20</v>
      </c>
      <c r="E217" s="26">
        <v>131</v>
      </c>
      <c r="F217" s="27"/>
      <c r="G217" s="27"/>
      <c r="I217" s="25" t="s">
        <v>14</v>
      </c>
      <c r="J217" s="26">
        <v>558</v>
      </c>
    </row>
    <row r="218" spans="1:10" hidden="1" x14ac:dyDescent="0.3">
      <c r="A218" s="16" t="s">
        <v>20</v>
      </c>
      <c r="B218" s="16">
        <v>1815</v>
      </c>
      <c r="D218" s="17" t="s">
        <v>20</v>
      </c>
      <c r="E218" s="18">
        <v>84</v>
      </c>
      <c r="F218" s="21"/>
      <c r="G218" s="21"/>
      <c r="I218" s="17" t="s">
        <v>14</v>
      </c>
      <c r="J218" s="18">
        <v>64</v>
      </c>
    </row>
    <row r="219" spans="1:10" s="23" customFormat="1" x14ac:dyDescent="0.3">
      <c r="A219" s="24" t="s">
        <v>14</v>
      </c>
      <c r="B219" s="24">
        <v>934</v>
      </c>
      <c r="D219" s="25" t="s">
        <v>20</v>
      </c>
      <c r="E219" s="26">
        <v>155</v>
      </c>
      <c r="F219" s="27"/>
      <c r="G219" s="27"/>
      <c r="I219" s="25" t="s">
        <v>14</v>
      </c>
      <c r="J219" s="26">
        <v>245</v>
      </c>
    </row>
    <row r="220" spans="1:10" hidden="1" x14ac:dyDescent="0.3">
      <c r="A220" s="16" t="s">
        <v>20</v>
      </c>
      <c r="B220" s="16">
        <v>397</v>
      </c>
      <c r="D220" s="17" t="s">
        <v>20</v>
      </c>
      <c r="E220" s="18">
        <v>189</v>
      </c>
      <c r="F220" s="21"/>
      <c r="G220" s="21"/>
      <c r="I220" s="17" t="s">
        <v>14</v>
      </c>
      <c r="J220" s="18">
        <v>71</v>
      </c>
    </row>
    <row r="221" spans="1:10" hidden="1" x14ac:dyDescent="0.3">
      <c r="A221" s="16" t="s">
        <v>20</v>
      </c>
      <c r="B221" s="16">
        <v>1539</v>
      </c>
      <c r="D221" s="19" t="s">
        <v>20</v>
      </c>
      <c r="E221" s="20">
        <v>4799</v>
      </c>
      <c r="F221" s="22"/>
      <c r="G221" s="22"/>
      <c r="I221" s="19" t="s">
        <v>14</v>
      </c>
      <c r="J221" s="20">
        <v>42</v>
      </c>
    </row>
    <row r="222" spans="1:10" s="23" customFormat="1" x14ac:dyDescent="0.3">
      <c r="A222" s="24" t="s">
        <v>14</v>
      </c>
      <c r="B222" s="24">
        <v>17</v>
      </c>
      <c r="D222" s="25" t="s">
        <v>20</v>
      </c>
      <c r="E222" s="26">
        <v>1137</v>
      </c>
      <c r="F222" s="27"/>
      <c r="G222" s="27"/>
      <c r="I222" s="25" t="s">
        <v>14</v>
      </c>
      <c r="J222" s="26">
        <v>156</v>
      </c>
    </row>
    <row r="223" spans="1:10" s="23" customFormat="1" x14ac:dyDescent="0.3">
      <c r="A223" s="24" t="s">
        <v>14</v>
      </c>
      <c r="B223" s="24">
        <v>2179</v>
      </c>
      <c r="D223" s="25" t="s">
        <v>20</v>
      </c>
      <c r="E223" s="26">
        <v>1152</v>
      </c>
      <c r="F223" s="27"/>
      <c r="G223" s="27"/>
      <c r="I223" s="25" t="s">
        <v>14</v>
      </c>
      <c r="J223" s="26">
        <v>1368</v>
      </c>
    </row>
    <row r="224" spans="1:10" hidden="1" x14ac:dyDescent="0.3">
      <c r="A224" s="16" t="s">
        <v>20</v>
      </c>
      <c r="B224" s="16">
        <v>138</v>
      </c>
      <c r="D224" s="17" t="s">
        <v>20</v>
      </c>
      <c r="E224" s="18">
        <v>50</v>
      </c>
      <c r="F224" s="21"/>
      <c r="G224" s="21"/>
      <c r="I224" s="17" t="s">
        <v>14</v>
      </c>
      <c r="J224" s="18">
        <v>102</v>
      </c>
    </row>
    <row r="225" spans="1:10" s="23" customFormat="1" x14ac:dyDescent="0.3">
      <c r="A225" s="24" t="s">
        <v>14</v>
      </c>
      <c r="B225" s="24">
        <v>931</v>
      </c>
      <c r="D225" s="25" t="s">
        <v>20</v>
      </c>
      <c r="E225" s="26">
        <v>3059</v>
      </c>
      <c r="F225" s="27"/>
      <c r="G225" s="27"/>
      <c r="I225" s="25" t="s">
        <v>14</v>
      </c>
      <c r="J225" s="26">
        <v>86</v>
      </c>
    </row>
    <row r="226" spans="1:10" hidden="1" x14ac:dyDescent="0.3">
      <c r="A226" s="16" t="s">
        <v>20</v>
      </c>
      <c r="B226" s="16">
        <v>3594</v>
      </c>
      <c r="D226" s="17" t="s">
        <v>20</v>
      </c>
      <c r="E226" s="18">
        <v>34</v>
      </c>
      <c r="F226" s="21"/>
      <c r="G226" s="21"/>
      <c r="I226" s="17" t="s">
        <v>14</v>
      </c>
      <c r="J226" s="18">
        <v>253</v>
      </c>
    </row>
    <row r="227" spans="1:10" hidden="1" x14ac:dyDescent="0.3">
      <c r="A227" s="16" t="s">
        <v>20</v>
      </c>
      <c r="B227" s="16">
        <v>5880</v>
      </c>
      <c r="D227" s="19" t="s">
        <v>20</v>
      </c>
      <c r="E227" s="20">
        <v>220</v>
      </c>
      <c r="F227" s="22"/>
      <c r="G227" s="22"/>
      <c r="I227" s="19" t="s">
        <v>14</v>
      </c>
      <c r="J227" s="20">
        <v>157</v>
      </c>
    </row>
    <row r="228" spans="1:10" hidden="1" x14ac:dyDescent="0.3">
      <c r="A228" s="16" t="s">
        <v>20</v>
      </c>
      <c r="B228" s="16">
        <v>112</v>
      </c>
      <c r="D228" s="17" t="s">
        <v>20</v>
      </c>
      <c r="E228" s="18">
        <v>1604</v>
      </c>
      <c r="F228" s="21"/>
      <c r="G228" s="21"/>
      <c r="I228" s="17" t="s">
        <v>14</v>
      </c>
      <c r="J228" s="18">
        <v>183</v>
      </c>
    </row>
    <row r="229" spans="1:10" hidden="1" x14ac:dyDescent="0.3">
      <c r="A229" s="16" t="s">
        <v>20</v>
      </c>
      <c r="B229" s="16">
        <v>943</v>
      </c>
      <c r="D229" s="19" t="s">
        <v>20</v>
      </c>
      <c r="E229" s="20">
        <v>454</v>
      </c>
      <c r="F229" s="22"/>
      <c r="G229" s="22"/>
      <c r="I229" s="19" t="s">
        <v>14</v>
      </c>
      <c r="J229" s="20">
        <v>82</v>
      </c>
    </row>
    <row r="230" spans="1:10" hidden="1" x14ac:dyDescent="0.3">
      <c r="A230" s="16" t="s">
        <v>20</v>
      </c>
      <c r="B230" s="16">
        <v>2468</v>
      </c>
      <c r="D230" s="17" t="s">
        <v>20</v>
      </c>
      <c r="E230" s="18">
        <v>123</v>
      </c>
      <c r="F230" s="21"/>
      <c r="G230" s="21"/>
      <c r="I230" s="17" t="s">
        <v>14</v>
      </c>
      <c r="J230" s="18">
        <v>1</v>
      </c>
    </row>
    <row r="231" spans="1:10" hidden="1" x14ac:dyDescent="0.3">
      <c r="A231" s="16" t="s">
        <v>20</v>
      </c>
      <c r="B231" s="16">
        <v>2551</v>
      </c>
      <c r="D231" s="19" t="s">
        <v>20</v>
      </c>
      <c r="E231" s="20">
        <v>299</v>
      </c>
      <c r="F231" s="22"/>
      <c r="G231" s="22"/>
      <c r="I231" s="19" t="s">
        <v>14</v>
      </c>
      <c r="J231" s="20">
        <v>1198</v>
      </c>
    </row>
    <row r="232" spans="1:10" hidden="1" x14ac:dyDescent="0.3">
      <c r="A232" s="16" t="s">
        <v>20</v>
      </c>
      <c r="B232" s="16">
        <v>101</v>
      </c>
      <c r="D232" s="17" t="s">
        <v>20</v>
      </c>
      <c r="E232" s="18">
        <v>2237</v>
      </c>
      <c r="F232" s="21"/>
      <c r="G232" s="21"/>
      <c r="I232" s="17" t="s">
        <v>14</v>
      </c>
      <c r="J232" s="18">
        <v>648</v>
      </c>
    </row>
    <row r="233" spans="1:10" hidden="1" x14ac:dyDescent="0.3">
      <c r="A233" s="16" t="s">
        <v>74</v>
      </c>
      <c r="B233" s="16">
        <v>67</v>
      </c>
      <c r="D233" s="19" t="s">
        <v>20</v>
      </c>
      <c r="E233" s="20">
        <v>645</v>
      </c>
      <c r="F233" s="22"/>
      <c r="G233" s="22"/>
      <c r="I233" s="19" t="s">
        <v>14</v>
      </c>
      <c r="J233" s="20">
        <v>64</v>
      </c>
    </row>
    <row r="234" spans="1:10" hidden="1" x14ac:dyDescent="0.3">
      <c r="A234" s="16" t="s">
        <v>20</v>
      </c>
      <c r="B234" s="16">
        <v>92</v>
      </c>
      <c r="D234" s="17" t="s">
        <v>20</v>
      </c>
      <c r="E234" s="18">
        <v>484</v>
      </c>
      <c r="F234" s="21"/>
      <c r="G234" s="21"/>
      <c r="I234" s="17" t="s">
        <v>14</v>
      </c>
      <c r="J234" s="18">
        <v>62</v>
      </c>
    </row>
    <row r="235" spans="1:10" hidden="1" x14ac:dyDescent="0.3">
      <c r="A235" s="16" t="s">
        <v>20</v>
      </c>
      <c r="B235" s="16">
        <v>62</v>
      </c>
      <c r="D235" s="19" t="s">
        <v>20</v>
      </c>
      <c r="E235" s="20">
        <v>154</v>
      </c>
      <c r="F235" s="22"/>
      <c r="G235" s="22"/>
      <c r="I235" s="19" t="s">
        <v>14</v>
      </c>
      <c r="J235" s="20">
        <v>750</v>
      </c>
    </row>
    <row r="236" spans="1:10" hidden="1" x14ac:dyDescent="0.3">
      <c r="A236" s="16" t="s">
        <v>20</v>
      </c>
      <c r="B236" s="16">
        <v>149</v>
      </c>
      <c r="D236" s="17" t="s">
        <v>20</v>
      </c>
      <c r="E236" s="18">
        <v>82</v>
      </c>
      <c r="F236" s="21"/>
      <c r="G236" s="21"/>
      <c r="I236" s="17" t="s">
        <v>14</v>
      </c>
      <c r="J236" s="18">
        <v>105</v>
      </c>
    </row>
    <row r="237" spans="1:10" s="23" customFormat="1" x14ac:dyDescent="0.3">
      <c r="A237" s="24" t="s">
        <v>14</v>
      </c>
      <c r="B237" s="24">
        <v>92</v>
      </c>
      <c r="D237" s="25" t="s">
        <v>20</v>
      </c>
      <c r="E237" s="26">
        <v>134</v>
      </c>
      <c r="F237" s="27"/>
      <c r="G237" s="27"/>
      <c r="I237" s="25" t="s">
        <v>14</v>
      </c>
      <c r="J237" s="26">
        <v>2604</v>
      </c>
    </row>
    <row r="238" spans="1:10" s="23" customFormat="1" x14ac:dyDescent="0.3">
      <c r="A238" s="24" t="s">
        <v>14</v>
      </c>
      <c r="B238" s="24">
        <v>57</v>
      </c>
      <c r="D238" s="25" t="s">
        <v>20</v>
      </c>
      <c r="E238" s="26">
        <v>5203</v>
      </c>
      <c r="F238" s="27"/>
      <c r="G238" s="27"/>
      <c r="I238" s="25" t="s">
        <v>14</v>
      </c>
      <c r="J238" s="26">
        <v>65</v>
      </c>
    </row>
    <row r="239" spans="1:10" hidden="1" x14ac:dyDescent="0.3">
      <c r="A239" s="16" t="s">
        <v>20</v>
      </c>
      <c r="B239" s="16">
        <v>329</v>
      </c>
      <c r="D239" s="19" t="s">
        <v>20</v>
      </c>
      <c r="E239" s="20">
        <v>94</v>
      </c>
      <c r="F239" s="22"/>
      <c r="G239" s="22"/>
      <c r="I239" s="19" t="s">
        <v>14</v>
      </c>
      <c r="J239" s="20">
        <v>94</v>
      </c>
    </row>
    <row r="240" spans="1:10" hidden="1" x14ac:dyDescent="0.3">
      <c r="A240" s="16" t="s">
        <v>20</v>
      </c>
      <c r="B240" s="16">
        <v>97</v>
      </c>
      <c r="D240" s="17" t="s">
        <v>20</v>
      </c>
      <c r="E240" s="18">
        <v>205</v>
      </c>
      <c r="F240" s="21"/>
      <c r="G240" s="21"/>
      <c r="I240" s="17" t="s">
        <v>14</v>
      </c>
      <c r="J240" s="18">
        <v>257</v>
      </c>
    </row>
    <row r="241" spans="1:10" s="23" customFormat="1" x14ac:dyDescent="0.3">
      <c r="A241" s="24" t="s">
        <v>14</v>
      </c>
      <c r="B241" s="24">
        <v>41</v>
      </c>
      <c r="D241" s="25" t="s">
        <v>20</v>
      </c>
      <c r="E241" s="26">
        <v>92</v>
      </c>
      <c r="F241" s="27"/>
      <c r="G241" s="27"/>
      <c r="I241" s="25" t="s">
        <v>14</v>
      </c>
      <c r="J241" s="26">
        <v>2928</v>
      </c>
    </row>
    <row r="242" spans="1:10" hidden="1" x14ac:dyDescent="0.3">
      <c r="A242" s="16" t="s">
        <v>20</v>
      </c>
      <c r="B242" s="16">
        <v>1784</v>
      </c>
      <c r="D242" s="17" t="s">
        <v>20</v>
      </c>
      <c r="E242" s="18">
        <v>219</v>
      </c>
      <c r="F242" s="21"/>
      <c r="G242" s="21"/>
      <c r="I242" s="17" t="s">
        <v>14</v>
      </c>
      <c r="J242" s="18">
        <v>4697</v>
      </c>
    </row>
    <row r="243" spans="1:10" hidden="1" x14ac:dyDescent="0.3">
      <c r="A243" s="16" t="s">
        <v>20</v>
      </c>
      <c r="B243" s="16">
        <v>1684</v>
      </c>
      <c r="D243" s="19" t="s">
        <v>20</v>
      </c>
      <c r="E243" s="20">
        <v>2526</v>
      </c>
      <c r="F243" s="22"/>
      <c r="G243" s="22"/>
      <c r="I243" s="19" t="s">
        <v>14</v>
      </c>
      <c r="J243" s="20">
        <v>2915</v>
      </c>
    </row>
    <row r="244" spans="1:10" hidden="1" x14ac:dyDescent="0.3">
      <c r="A244" s="16" t="s">
        <v>20</v>
      </c>
      <c r="B244" s="16">
        <v>250</v>
      </c>
      <c r="D244" s="17" t="s">
        <v>20</v>
      </c>
      <c r="E244" s="18">
        <v>94</v>
      </c>
      <c r="F244" s="21"/>
      <c r="G244" s="21"/>
      <c r="I244" s="17" t="s">
        <v>14</v>
      </c>
      <c r="J244" s="18">
        <v>18</v>
      </c>
    </row>
    <row r="245" spans="1:10" hidden="1" x14ac:dyDescent="0.3">
      <c r="A245" s="16" t="s">
        <v>20</v>
      </c>
      <c r="B245" s="16">
        <v>238</v>
      </c>
      <c r="D245" s="19" t="s">
        <v>20</v>
      </c>
      <c r="E245" s="20">
        <v>1713</v>
      </c>
      <c r="F245" s="22"/>
      <c r="G245" s="22"/>
      <c r="I245" s="19" t="s">
        <v>14</v>
      </c>
      <c r="J245" s="20">
        <v>602</v>
      </c>
    </row>
    <row r="246" spans="1:10" hidden="1" x14ac:dyDescent="0.3">
      <c r="A246" s="16" t="s">
        <v>20</v>
      </c>
      <c r="B246" s="16">
        <v>53</v>
      </c>
      <c r="D246" s="17" t="s">
        <v>20</v>
      </c>
      <c r="E246" s="18">
        <v>249</v>
      </c>
      <c r="F246" s="21"/>
      <c r="G246" s="21"/>
      <c r="I246" s="17" t="s">
        <v>14</v>
      </c>
      <c r="J246" s="18">
        <v>1</v>
      </c>
    </row>
    <row r="247" spans="1:10" hidden="1" x14ac:dyDescent="0.3">
      <c r="A247" s="16" t="s">
        <v>20</v>
      </c>
      <c r="B247" s="16">
        <v>214</v>
      </c>
      <c r="D247" s="19" t="s">
        <v>20</v>
      </c>
      <c r="E247" s="20">
        <v>192</v>
      </c>
      <c r="F247" s="22"/>
      <c r="G247" s="22"/>
      <c r="I247" s="19" t="s">
        <v>14</v>
      </c>
      <c r="J247" s="20">
        <v>3868</v>
      </c>
    </row>
    <row r="248" spans="1:10" hidden="1" x14ac:dyDescent="0.3">
      <c r="A248" s="16" t="s">
        <v>20</v>
      </c>
      <c r="B248" s="16">
        <v>222</v>
      </c>
      <c r="D248" s="17" t="s">
        <v>20</v>
      </c>
      <c r="E248" s="18">
        <v>247</v>
      </c>
      <c r="F248" s="21"/>
      <c r="G248" s="21"/>
      <c r="I248" s="17" t="s">
        <v>14</v>
      </c>
      <c r="J248" s="18">
        <v>504</v>
      </c>
    </row>
    <row r="249" spans="1:10" hidden="1" x14ac:dyDescent="0.3">
      <c r="A249" s="16" t="s">
        <v>20</v>
      </c>
      <c r="B249" s="16">
        <v>1884</v>
      </c>
      <c r="D249" s="19" t="s">
        <v>20</v>
      </c>
      <c r="E249" s="20">
        <v>2293</v>
      </c>
      <c r="F249" s="22"/>
      <c r="G249" s="22"/>
      <c r="I249" s="19" t="s">
        <v>14</v>
      </c>
      <c r="J249" s="20">
        <v>14</v>
      </c>
    </row>
    <row r="250" spans="1:10" hidden="1" x14ac:dyDescent="0.3">
      <c r="A250" s="16" t="s">
        <v>20</v>
      </c>
      <c r="B250" s="16">
        <v>218</v>
      </c>
      <c r="D250" s="17" t="s">
        <v>20</v>
      </c>
      <c r="E250" s="18">
        <v>3131</v>
      </c>
      <c r="F250" s="21"/>
      <c r="G250" s="21"/>
      <c r="I250" s="17" t="s">
        <v>14</v>
      </c>
      <c r="J250" s="18">
        <v>750</v>
      </c>
    </row>
    <row r="251" spans="1:10" hidden="1" x14ac:dyDescent="0.3">
      <c r="A251" s="16" t="s">
        <v>20</v>
      </c>
      <c r="B251" s="16">
        <v>6465</v>
      </c>
      <c r="D251" s="19" t="s">
        <v>20</v>
      </c>
      <c r="E251" s="20">
        <v>143</v>
      </c>
      <c r="F251" s="22"/>
      <c r="G251" s="22"/>
      <c r="I251" s="19" t="s">
        <v>14</v>
      </c>
      <c r="J251" s="20">
        <v>77</v>
      </c>
    </row>
    <row r="252" spans="1:10" s="23" customFormat="1" x14ac:dyDescent="0.3">
      <c r="A252" s="24" t="s">
        <v>14</v>
      </c>
      <c r="B252" s="24">
        <v>1</v>
      </c>
      <c r="D252" s="25" t="s">
        <v>20</v>
      </c>
      <c r="E252" s="26">
        <v>296</v>
      </c>
      <c r="F252" s="27"/>
      <c r="G252" s="27"/>
      <c r="I252" s="25" t="s">
        <v>14</v>
      </c>
      <c r="J252" s="26">
        <v>752</v>
      </c>
    </row>
    <row r="253" spans="1:10" s="23" customFormat="1" x14ac:dyDescent="0.3">
      <c r="A253" s="24" t="s">
        <v>14</v>
      </c>
      <c r="B253" s="24">
        <v>101</v>
      </c>
      <c r="D253" s="25" t="s">
        <v>20</v>
      </c>
      <c r="E253" s="26">
        <v>170</v>
      </c>
      <c r="F253" s="27"/>
      <c r="G253" s="27"/>
      <c r="I253" s="25" t="s">
        <v>14</v>
      </c>
      <c r="J253" s="26">
        <v>131</v>
      </c>
    </row>
    <row r="254" spans="1:10" hidden="1" x14ac:dyDescent="0.3">
      <c r="A254" s="16" t="s">
        <v>20</v>
      </c>
      <c r="B254" s="16">
        <v>59</v>
      </c>
      <c r="D254" s="17" t="s">
        <v>20</v>
      </c>
      <c r="E254" s="18">
        <v>86</v>
      </c>
      <c r="F254" s="21"/>
      <c r="G254" s="21"/>
      <c r="I254" s="17" t="s">
        <v>14</v>
      </c>
      <c r="J254" s="18">
        <v>87</v>
      </c>
    </row>
    <row r="255" spans="1:10" s="23" customFormat="1" x14ac:dyDescent="0.3">
      <c r="A255" s="24" t="s">
        <v>14</v>
      </c>
      <c r="B255" s="24">
        <v>1335</v>
      </c>
      <c r="D255" s="25" t="s">
        <v>20</v>
      </c>
      <c r="E255" s="26">
        <v>6286</v>
      </c>
      <c r="F255" s="27"/>
      <c r="G255" s="27"/>
      <c r="I255" s="25" t="s">
        <v>14</v>
      </c>
      <c r="J255" s="26">
        <v>1063</v>
      </c>
    </row>
    <row r="256" spans="1:10" hidden="1" x14ac:dyDescent="0.3">
      <c r="A256" s="16" t="s">
        <v>20</v>
      </c>
      <c r="B256" s="16">
        <v>88</v>
      </c>
      <c r="D256" s="17" t="s">
        <v>20</v>
      </c>
      <c r="E256" s="18">
        <v>3727</v>
      </c>
      <c r="F256" s="21"/>
      <c r="G256" s="21"/>
      <c r="I256" s="17" t="s">
        <v>14</v>
      </c>
      <c r="J256" s="18">
        <v>76</v>
      </c>
    </row>
    <row r="257" spans="1:10" hidden="1" x14ac:dyDescent="0.3">
      <c r="A257" s="16" t="s">
        <v>20</v>
      </c>
      <c r="B257" s="16">
        <v>1697</v>
      </c>
      <c r="D257" s="19" t="s">
        <v>20</v>
      </c>
      <c r="E257" s="20">
        <v>1605</v>
      </c>
      <c r="F257" s="22"/>
      <c r="G257" s="22"/>
      <c r="I257" s="19" t="s">
        <v>14</v>
      </c>
      <c r="J257" s="20">
        <v>4428</v>
      </c>
    </row>
    <row r="258" spans="1:10" s="23" customFormat="1" x14ac:dyDescent="0.3">
      <c r="A258" s="24" t="s">
        <v>14</v>
      </c>
      <c r="B258" s="24">
        <v>15</v>
      </c>
      <c r="D258" s="25" t="s">
        <v>20</v>
      </c>
      <c r="E258" s="26">
        <v>2120</v>
      </c>
      <c r="F258" s="27"/>
      <c r="G258" s="27"/>
      <c r="I258" s="25" t="s">
        <v>14</v>
      </c>
      <c r="J258" s="26">
        <v>58</v>
      </c>
    </row>
    <row r="259" spans="1:10" hidden="1" x14ac:dyDescent="0.3">
      <c r="A259" s="16" t="s">
        <v>20</v>
      </c>
      <c r="B259" s="16">
        <v>92</v>
      </c>
      <c r="D259" s="19" t="s">
        <v>20</v>
      </c>
      <c r="E259" s="20">
        <v>50</v>
      </c>
      <c r="F259" s="22"/>
      <c r="G259" s="22"/>
      <c r="I259" s="19" t="s">
        <v>14</v>
      </c>
      <c r="J259" s="20">
        <v>111</v>
      </c>
    </row>
    <row r="260" spans="1:10" hidden="1" x14ac:dyDescent="0.3">
      <c r="A260" s="16" t="s">
        <v>20</v>
      </c>
      <c r="B260" s="16">
        <v>186</v>
      </c>
      <c r="D260" s="17" t="s">
        <v>20</v>
      </c>
      <c r="E260" s="18">
        <v>2080</v>
      </c>
      <c r="F260" s="21"/>
      <c r="G260" s="21"/>
      <c r="I260" s="17" t="s">
        <v>14</v>
      </c>
      <c r="J260" s="18">
        <v>2955</v>
      </c>
    </row>
    <row r="261" spans="1:10" hidden="1" x14ac:dyDescent="0.3">
      <c r="A261" s="16" t="s">
        <v>20</v>
      </c>
      <c r="B261" s="16">
        <v>138</v>
      </c>
      <c r="D261" s="19" t="s">
        <v>20</v>
      </c>
      <c r="E261" s="20">
        <v>2105</v>
      </c>
      <c r="F261" s="22"/>
      <c r="G261" s="22"/>
      <c r="I261" s="19" t="s">
        <v>14</v>
      </c>
      <c r="J261" s="20">
        <v>1657</v>
      </c>
    </row>
    <row r="262" spans="1:10" hidden="1" x14ac:dyDescent="0.3">
      <c r="A262" s="16" t="s">
        <v>20</v>
      </c>
      <c r="B262" s="16">
        <v>261</v>
      </c>
      <c r="D262" s="17" t="s">
        <v>20</v>
      </c>
      <c r="E262" s="18">
        <v>2436</v>
      </c>
      <c r="F262" s="21"/>
      <c r="G262" s="21"/>
      <c r="I262" s="17" t="s">
        <v>14</v>
      </c>
      <c r="J262" s="18">
        <v>926</v>
      </c>
    </row>
    <row r="263" spans="1:10" s="23" customFormat="1" x14ac:dyDescent="0.3">
      <c r="A263" s="24" t="s">
        <v>14</v>
      </c>
      <c r="B263" s="24">
        <v>454</v>
      </c>
      <c r="D263" s="25" t="s">
        <v>20</v>
      </c>
      <c r="E263" s="26">
        <v>80</v>
      </c>
      <c r="F263" s="27"/>
      <c r="G263" s="27"/>
      <c r="I263" s="25" t="s">
        <v>14</v>
      </c>
      <c r="J263" s="26">
        <v>77</v>
      </c>
    </row>
    <row r="264" spans="1:10" hidden="1" x14ac:dyDescent="0.3">
      <c r="A264" s="16" t="s">
        <v>20</v>
      </c>
      <c r="B264" s="16">
        <v>107</v>
      </c>
      <c r="D264" s="17" t="s">
        <v>20</v>
      </c>
      <c r="E264" s="18">
        <v>42</v>
      </c>
      <c r="F264" s="21"/>
      <c r="G264" s="21"/>
      <c r="I264" s="17" t="s">
        <v>14</v>
      </c>
      <c r="J264" s="18">
        <v>1748</v>
      </c>
    </row>
    <row r="265" spans="1:10" hidden="1" x14ac:dyDescent="0.3">
      <c r="A265" s="16" t="s">
        <v>20</v>
      </c>
      <c r="B265" s="16">
        <v>199</v>
      </c>
      <c r="D265" s="19" t="s">
        <v>20</v>
      </c>
      <c r="E265" s="20">
        <v>139</v>
      </c>
      <c r="F265" s="22"/>
      <c r="G265" s="22"/>
      <c r="I265" s="19" t="s">
        <v>14</v>
      </c>
      <c r="J265" s="20">
        <v>79</v>
      </c>
    </row>
    <row r="266" spans="1:10" hidden="1" x14ac:dyDescent="0.3">
      <c r="A266" s="16" t="s">
        <v>20</v>
      </c>
      <c r="B266" s="16">
        <v>5512</v>
      </c>
      <c r="D266" s="17" t="s">
        <v>20</v>
      </c>
      <c r="E266" s="18">
        <v>159</v>
      </c>
      <c r="F266" s="21"/>
      <c r="G266" s="21"/>
      <c r="I266" s="17" t="s">
        <v>14</v>
      </c>
      <c r="J266" s="18">
        <v>889</v>
      </c>
    </row>
    <row r="267" spans="1:10" hidden="1" x14ac:dyDescent="0.3">
      <c r="A267" s="16" t="s">
        <v>20</v>
      </c>
      <c r="B267" s="16">
        <v>86</v>
      </c>
      <c r="D267" s="19" t="s">
        <v>20</v>
      </c>
      <c r="E267" s="20">
        <v>381</v>
      </c>
      <c r="F267" s="22"/>
      <c r="G267" s="22"/>
      <c r="I267" s="19" t="s">
        <v>14</v>
      </c>
      <c r="J267" s="20">
        <v>56</v>
      </c>
    </row>
    <row r="268" spans="1:10" s="23" customFormat="1" x14ac:dyDescent="0.3">
      <c r="A268" s="24" t="s">
        <v>14</v>
      </c>
      <c r="B268" s="24">
        <v>3182</v>
      </c>
      <c r="D268" s="25" t="s">
        <v>20</v>
      </c>
      <c r="E268" s="26">
        <v>194</v>
      </c>
      <c r="F268" s="27"/>
      <c r="G268" s="27"/>
      <c r="I268" s="25" t="s">
        <v>14</v>
      </c>
      <c r="J268" s="26">
        <v>1</v>
      </c>
    </row>
    <row r="269" spans="1:10" hidden="1" x14ac:dyDescent="0.3">
      <c r="A269" s="16" t="s">
        <v>20</v>
      </c>
      <c r="B269" s="16">
        <v>2768</v>
      </c>
      <c r="D269" s="19" t="s">
        <v>20</v>
      </c>
      <c r="E269" s="20">
        <v>106</v>
      </c>
      <c r="F269" s="22"/>
      <c r="G269" s="22"/>
      <c r="I269" s="19" t="s">
        <v>14</v>
      </c>
      <c r="J269" s="20">
        <v>83</v>
      </c>
    </row>
    <row r="270" spans="1:10" hidden="1" x14ac:dyDescent="0.3">
      <c r="A270" s="16" t="s">
        <v>20</v>
      </c>
      <c r="B270" s="16">
        <v>48</v>
      </c>
      <c r="D270" s="17" t="s">
        <v>20</v>
      </c>
      <c r="E270" s="18">
        <v>142</v>
      </c>
      <c r="F270" s="21"/>
      <c r="G270" s="21"/>
      <c r="I270" s="17" t="s">
        <v>14</v>
      </c>
      <c r="J270" s="18">
        <v>2025</v>
      </c>
    </row>
    <row r="271" spans="1:10" hidden="1" x14ac:dyDescent="0.3">
      <c r="A271" s="16" t="s">
        <v>20</v>
      </c>
      <c r="B271" s="16">
        <v>87</v>
      </c>
      <c r="D271" s="19" t="s">
        <v>20</v>
      </c>
      <c r="E271" s="20">
        <v>211</v>
      </c>
      <c r="F271" s="22"/>
      <c r="G271" s="22"/>
      <c r="I271" s="19" t="s">
        <v>14</v>
      </c>
      <c r="J271" s="20">
        <v>14</v>
      </c>
    </row>
    <row r="272" spans="1:10" hidden="1" x14ac:dyDescent="0.3">
      <c r="A272" s="16" t="s">
        <v>74</v>
      </c>
      <c r="B272" s="16">
        <v>1890</v>
      </c>
      <c r="D272" s="17" t="s">
        <v>20</v>
      </c>
      <c r="E272" s="18">
        <v>2756</v>
      </c>
      <c r="F272" s="21"/>
      <c r="G272" s="21"/>
      <c r="I272" s="17" t="s">
        <v>14</v>
      </c>
      <c r="J272" s="18">
        <v>656</v>
      </c>
    </row>
    <row r="273" spans="1:10" hidden="1" x14ac:dyDescent="0.3">
      <c r="A273" s="16" t="s">
        <v>47</v>
      </c>
      <c r="B273" s="16">
        <v>61</v>
      </c>
      <c r="D273" s="19" t="s">
        <v>20</v>
      </c>
      <c r="E273" s="20">
        <v>173</v>
      </c>
      <c r="F273" s="22"/>
      <c r="G273" s="22"/>
      <c r="I273" s="19" t="s">
        <v>14</v>
      </c>
      <c r="J273" s="20">
        <v>1596</v>
      </c>
    </row>
    <row r="274" spans="1:10" hidden="1" x14ac:dyDescent="0.3">
      <c r="A274" s="16" t="s">
        <v>20</v>
      </c>
      <c r="B274" s="16">
        <v>1894</v>
      </c>
      <c r="D274" s="17" t="s">
        <v>20</v>
      </c>
      <c r="E274" s="18">
        <v>87</v>
      </c>
      <c r="F274" s="21"/>
      <c r="G274" s="21"/>
      <c r="I274" s="17" t="s">
        <v>14</v>
      </c>
      <c r="J274" s="18">
        <v>10</v>
      </c>
    </row>
    <row r="275" spans="1:10" hidden="1" x14ac:dyDescent="0.3">
      <c r="A275" s="16" t="s">
        <v>20</v>
      </c>
      <c r="B275" s="16">
        <v>282</v>
      </c>
      <c r="D275" s="19" t="s">
        <v>20</v>
      </c>
      <c r="E275" s="20">
        <v>1572</v>
      </c>
      <c r="F275" s="22"/>
      <c r="G275" s="22"/>
      <c r="I275" s="19" t="s">
        <v>14</v>
      </c>
      <c r="J275" s="20">
        <v>1121</v>
      </c>
    </row>
    <row r="276" spans="1:10" s="23" customFormat="1" x14ac:dyDescent="0.3">
      <c r="A276" s="24" t="s">
        <v>14</v>
      </c>
      <c r="B276" s="24">
        <v>15</v>
      </c>
      <c r="D276" s="25" t="s">
        <v>20</v>
      </c>
      <c r="E276" s="26">
        <v>2346</v>
      </c>
      <c r="F276" s="27"/>
      <c r="G276" s="27"/>
      <c r="I276" s="25" t="s">
        <v>14</v>
      </c>
      <c r="J276" s="26">
        <v>15</v>
      </c>
    </row>
    <row r="277" spans="1:10" hidden="1" x14ac:dyDescent="0.3">
      <c r="A277" s="16" t="s">
        <v>20</v>
      </c>
      <c r="B277" s="16">
        <v>116</v>
      </c>
      <c r="D277" s="19" t="s">
        <v>20</v>
      </c>
      <c r="E277" s="20">
        <v>115</v>
      </c>
      <c r="F277" s="22"/>
      <c r="G277" s="22"/>
      <c r="I277" s="19" t="s">
        <v>14</v>
      </c>
      <c r="J277" s="20">
        <v>191</v>
      </c>
    </row>
    <row r="278" spans="1:10" s="23" customFormat="1" x14ac:dyDescent="0.3">
      <c r="A278" s="24" t="s">
        <v>14</v>
      </c>
      <c r="B278" s="24">
        <v>133</v>
      </c>
      <c r="D278" s="25" t="s">
        <v>20</v>
      </c>
      <c r="E278" s="26">
        <v>85</v>
      </c>
      <c r="F278" s="27"/>
      <c r="G278" s="27"/>
      <c r="I278" s="25" t="s">
        <v>14</v>
      </c>
      <c r="J278" s="26">
        <v>16</v>
      </c>
    </row>
    <row r="279" spans="1:10" hidden="1" x14ac:dyDescent="0.3">
      <c r="A279" s="16" t="s">
        <v>20</v>
      </c>
      <c r="B279" s="16">
        <v>83</v>
      </c>
      <c r="D279" s="19" t="s">
        <v>20</v>
      </c>
      <c r="E279" s="20">
        <v>144</v>
      </c>
      <c r="F279" s="22"/>
      <c r="G279" s="22"/>
      <c r="I279" s="19" t="s">
        <v>14</v>
      </c>
      <c r="J279" s="20">
        <v>17</v>
      </c>
    </row>
    <row r="280" spans="1:10" hidden="1" x14ac:dyDescent="0.3">
      <c r="A280" s="16" t="s">
        <v>20</v>
      </c>
      <c r="B280" s="16">
        <v>91</v>
      </c>
      <c r="D280" s="17" t="s">
        <v>20</v>
      </c>
      <c r="E280" s="18">
        <v>2443</v>
      </c>
      <c r="F280" s="21"/>
      <c r="G280" s="21"/>
      <c r="I280" s="17" t="s">
        <v>14</v>
      </c>
      <c r="J280" s="18">
        <v>34</v>
      </c>
    </row>
    <row r="281" spans="1:10" hidden="1" x14ac:dyDescent="0.3">
      <c r="A281" s="16" t="s">
        <v>20</v>
      </c>
      <c r="B281" s="16">
        <v>546</v>
      </c>
      <c r="D281" s="19" t="s">
        <v>20</v>
      </c>
      <c r="E281" s="20">
        <v>64</v>
      </c>
      <c r="F281" s="22"/>
      <c r="G281" s="22"/>
      <c r="I281" s="19" t="s">
        <v>14</v>
      </c>
      <c r="J281" s="20">
        <v>1</v>
      </c>
    </row>
    <row r="282" spans="1:10" hidden="1" x14ac:dyDescent="0.3">
      <c r="A282" s="16" t="s">
        <v>20</v>
      </c>
      <c r="B282" s="16">
        <v>393</v>
      </c>
      <c r="D282" s="17" t="s">
        <v>20</v>
      </c>
      <c r="E282" s="18">
        <v>268</v>
      </c>
      <c r="F282" s="21"/>
      <c r="G282" s="21"/>
      <c r="I282" s="17" t="s">
        <v>14</v>
      </c>
      <c r="J282" s="18">
        <v>1274</v>
      </c>
    </row>
    <row r="283" spans="1:10" s="23" customFormat="1" x14ac:dyDescent="0.3">
      <c r="A283" s="24" t="s">
        <v>14</v>
      </c>
      <c r="B283" s="24">
        <v>2062</v>
      </c>
      <c r="D283" s="25" t="s">
        <v>20</v>
      </c>
      <c r="E283" s="26">
        <v>195</v>
      </c>
      <c r="F283" s="27"/>
      <c r="G283" s="27"/>
      <c r="I283" s="25" t="s">
        <v>14</v>
      </c>
      <c r="J283" s="26">
        <v>210</v>
      </c>
    </row>
    <row r="284" spans="1:10" hidden="1" x14ac:dyDescent="0.3">
      <c r="A284" s="16" t="s">
        <v>20</v>
      </c>
      <c r="B284" s="16">
        <v>133</v>
      </c>
      <c r="D284" s="17" t="s">
        <v>20</v>
      </c>
      <c r="E284" s="18">
        <v>186</v>
      </c>
      <c r="F284" s="21"/>
      <c r="G284" s="21"/>
      <c r="I284" s="17" t="s">
        <v>14</v>
      </c>
      <c r="J284" s="18">
        <v>248</v>
      </c>
    </row>
    <row r="285" spans="1:10" s="23" customFormat="1" x14ac:dyDescent="0.3">
      <c r="A285" s="24" t="s">
        <v>14</v>
      </c>
      <c r="B285" s="24">
        <v>29</v>
      </c>
      <c r="D285" s="25" t="s">
        <v>20</v>
      </c>
      <c r="E285" s="26">
        <v>460</v>
      </c>
      <c r="F285" s="27"/>
      <c r="G285" s="27"/>
      <c r="I285" s="25" t="s">
        <v>14</v>
      </c>
      <c r="J285" s="26">
        <v>513</v>
      </c>
    </row>
    <row r="286" spans="1:10" s="23" customFormat="1" x14ac:dyDescent="0.3">
      <c r="A286" s="24" t="s">
        <v>14</v>
      </c>
      <c r="B286" s="24">
        <v>132</v>
      </c>
      <c r="D286" s="25" t="s">
        <v>20</v>
      </c>
      <c r="E286" s="26">
        <v>2528</v>
      </c>
      <c r="F286" s="27"/>
      <c r="G286" s="27"/>
      <c r="I286" s="25" t="s">
        <v>14</v>
      </c>
      <c r="J286" s="26">
        <v>3410</v>
      </c>
    </row>
    <row r="287" spans="1:10" hidden="1" x14ac:dyDescent="0.3">
      <c r="A287" s="16" t="s">
        <v>20</v>
      </c>
      <c r="B287" s="16">
        <v>254</v>
      </c>
      <c r="D287" s="19" t="s">
        <v>20</v>
      </c>
      <c r="E287" s="20">
        <v>3657</v>
      </c>
      <c r="F287" s="22"/>
      <c r="G287" s="22"/>
      <c r="I287" s="19" t="s">
        <v>14</v>
      </c>
      <c r="J287" s="20">
        <v>10</v>
      </c>
    </row>
    <row r="288" spans="1:10" hidden="1" x14ac:dyDescent="0.3">
      <c r="A288" s="16" t="s">
        <v>74</v>
      </c>
      <c r="B288" s="16">
        <v>184</v>
      </c>
      <c r="D288" s="17" t="s">
        <v>20</v>
      </c>
      <c r="E288" s="18">
        <v>131</v>
      </c>
      <c r="F288" s="21"/>
      <c r="G288" s="21"/>
      <c r="I288" s="17" t="s">
        <v>14</v>
      </c>
      <c r="J288" s="18">
        <v>2201</v>
      </c>
    </row>
    <row r="289" spans="1:10" hidden="1" x14ac:dyDescent="0.3">
      <c r="A289" s="16" t="s">
        <v>20</v>
      </c>
      <c r="B289" s="16">
        <v>176</v>
      </c>
      <c r="D289" s="19" t="s">
        <v>20</v>
      </c>
      <c r="E289" s="20">
        <v>239</v>
      </c>
      <c r="F289" s="22"/>
      <c r="G289" s="22"/>
      <c r="I289" s="19" t="s">
        <v>14</v>
      </c>
      <c r="J289" s="20">
        <v>676</v>
      </c>
    </row>
    <row r="290" spans="1:10" s="23" customFormat="1" x14ac:dyDescent="0.3">
      <c r="A290" s="24" t="s">
        <v>14</v>
      </c>
      <c r="B290" s="24">
        <v>137</v>
      </c>
      <c r="D290" s="25" t="s">
        <v>20</v>
      </c>
      <c r="E290" s="26">
        <v>78</v>
      </c>
      <c r="F290" s="27"/>
      <c r="G290" s="27"/>
      <c r="I290" s="25" t="s">
        <v>14</v>
      </c>
      <c r="J290" s="26">
        <v>831</v>
      </c>
    </row>
    <row r="291" spans="1:10" hidden="1" x14ac:dyDescent="0.3">
      <c r="A291" s="16" t="s">
        <v>20</v>
      </c>
      <c r="B291" s="16">
        <v>337</v>
      </c>
      <c r="D291" s="19" t="s">
        <v>20</v>
      </c>
      <c r="E291" s="20">
        <v>1773</v>
      </c>
      <c r="F291" s="22"/>
      <c r="G291" s="22"/>
      <c r="I291" s="19" t="s">
        <v>14</v>
      </c>
      <c r="J291" s="20">
        <v>859</v>
      </c>
    </row>
    <row r="292" spans="1:10" s="23" customFormat="1" x14ac:dyDescent="0.3">
      <c r="A292" s="24" t="s">
        <v>14</v>
      </c>
      <c r="B292" s="24">
        <v>908</v>
      </c>
      <c r="D292" s="25" t="s">
        <v>20</v>
      </c>
      <c r="E292" s="26">
        <v>32</v>
      </c>
      <c r="F292" s="27"/>
      <c r="G292" s="27"/>
      <c r="I292" s="25" t="s">
        <v>14</v>
      </c>
      <c r="J292" s="26">
        <v>45</v>
      </c>
    </row>
    <row r="293" spans="1:10" hidden="1" x14ac:dyDescent="0.3">
      <c r="A293" s="16" t="s">
        <v>20</v>
      </c>
      <c r="B293" s="16">
        <v>107</v>
      </c>
      <c r="D293" s="19" t="s">
        <v>20</v>
      </c>
      <c r="E293" s="20">
        <v>369</v>
      </c>
      <c r="F293" s="22"/>
      <c r="G293" s="22"/>
      <c r="I293" s="19" t="s">
        <v>14</v>
      </c>
      <c r="J293" s="20">
        <v>6</v>
      </c>
    </row>
    <row r="294" spans="1:10" s="23" customFormat="1" x14ac:dyDescent="0.3">
      <c r="A294" s="24" t="s">
        <v>14</v>
      </c>
      <c r="B294" s="24">
        <v>10</v>
      </c>
      <c r="D294" s="25" t="s">
        <v>20</v>
      </c>
      <c r="E294" s="26">
        <v>89</v>
      </c>
      <c r="F294" s="27"/>
      <c r="G294" s="27"/>
      <c r="I294" s="25" t="s">
        <v>14</v>
      </c>
      <c r="J294" s="26">
        <v>7</v>
      </c>
    </row>
    <row r="295" spans="1:10" hidden="1" x14ac:dyDescent="0.3">
      <c r="A295" s="16" t="s">
        <v>74</v>
      </c>
      <c r="B295" s="16">
        <v>32</v>
      </c>
      <c r="D295" s="19" t="s">
        <v>20</v>
      </c>
      <c r="E295" s="20">
        <v>147</v>
      </c>
      <c r="F295" s="22"/>
      <c r="G295" s="22"/>
      <c r="I295" s="19" t="s">
        <v>14</v>
      </c>
      <c r="J295" s="20">
        <v>31</v>
      </c>
    </row>
    <row r="296" spans="1:10" hidden="1" x14ac:dyDescent="0.3">
      <c r="A296" s="16" t="s">
        <v>20</v>
      </c>
      <c r="B296" s="16">
        <v>183</v>
      </c>
      <c r="D296" s="17" t="s">
        <v>20</v>
      </c>
      <c r="E296" s="18">
        <v>126</v>
      </c>
      <c r="F296" s="21"/>
      <c r="G296" s="21"/>
      <c r="I296" s="17" t="s">
        <v>14</v>
      </c>
      <c r="J296" s="18">
        <v>78</v>
      </c>
    </row>
    <row r="297" spans="1:10" s="23" customFormat="1" x14ac:dyDescent="0.3">
      <c r="A297" s="24" t="s">
        <v>14</v>
      </c>
      <c r="B297" s="24">
        <v>1910</v>
      </c>
      <c r="D297" s="25" t="s">
        <v>20</v>
      </c>
      <c r="E297" s="26">
        <v>2218</v>
      </c>
      <c r="F297" s="27"/>
      <c r="G297" s="27"/>
      <c r="I297" s="25" t="s">
        <v>14</v>
      </c>
      <c r="J297" s="26">
        <v>1225</v>
      </c>
    </row>
    <row r="298" spans="1:10" s="23" customFormat="1" x14ac:dyDescent="0.3">
      <c r="A298" s="24" t="s">
        <v>14</v>
      </c>
      <c r="B298" s="24">
        <v>38</v>
      </c>
      <c r="D298" s="25" t="s">
        <v>20</v>
      </c>
      <c r="E298" s="26">
        <v>202</v>
      </c>
      <c r="F298" s="27"/>
      <c r="G298" s="27"/>
      <c r="I298" s="25" t="s">
        <v>14</v>
      </c>
      <c r="J298" s="26">
        <v>1</v>
      </c>
    </row>
    <row r="299" spans="1:10" s="23" customFormat="1" x14ac:dyDescent="0.3">
      <c r="A299" s="24" t="s">
        <v>14</v>
      </c>
      <c r="B299" s="24">
        <v>104</v>
      </c>
      <c r="D299" s="25" t="s">
        <v>20</v>
      </c>
      <c r="E299" s="26">
        <v>140</v>
      </c>
      <c r="F299" s="27"/>
      <c r="G299" s="27"/>
      <c r="I299" s="25" t="s">
        <v>14</v>
      </c>
      <c r="J299" s="26">
        <v>67</v>
      </c>
    </row>
    <row r="300" spans="1:10" hidden="1" x14ac:dyDescent="0.3">
      <c r="A300" s="16" t="s">
        <v>20</v>
      </c>
      <c r="B300" s="16">
        <v>72</v>
      </c>
      <c r="D300" s="17" t="s">
        <v>20</v>
      </c>
      <c r="E300" s="18">
        <v>1052</v>
      </c>
      <c r="F300" s="21"/>
      <c r="G300" s="21"/>
      <c r="I300" s="17" t="s">
        <v>14</v>
      </c>
      <c r="J300" s="18">
        <v>19</v>
      </c>
    </row>
    <row r="301" spans="1:10" s="23" customFormat="1" x14ac:dyDescent="0.3">
      <c r="A301" s="24" t="s">
        <v>14</v>
      </c>
      <c r="B301" s="24">
        <v>49</v>
      </c>
      <c r="D301" s="25" t="s">
        <v>20</v>
      </c>
      <c r="E301" s="26">
        <v>247</v>
      </c>
      <c r="F301" s="27"/>
      <c r="G301" s="27"/>
      <c r="I301" s="25" t="s">
        <v>14</v>
      </c>
      <c r="J301" s="26">
        <v>2108</v>
      </c>
    </row>
    <row r="302" spans="1:10" s="23" customFormat="1" x14ac:dyDescent="0.3">
      <c r="A302" s="24" t="s">
        <v>14</v>
      </c>
      <c r="B302" s="24">
        <v>1</v>
      </c>
      <c r="D302" s="25" t="s">
        <v>20</v>
      </c>
      <c r="E302" s="26">
        <v>84</v>
      </c>
      <c r="F302" s="27"/>
      <c r="G302" s="27"/>
      <c r="I302" s="25" t="s">
        <v>14</v>
      </c>
      <c r="J302" s="26">
        <v>679</v>
      </c>
    </row>
    <row r="303" spans="1:10" hidden="1" x14ac:dyDescent="0.3">
      <c r="A303" s="16" t="s">
        <v>20</v>
      </c>
      <c r="B303" s="16">
        <v>295</v>
      </c>
      <c r="D303" s="19" t="s">
        <v>20</v>
      </c>
      <c r="E303" s="20">
        <v>88</v>
      </c>
      <c r="F303" s="22"/>
      <c r="G303" s="22"/>
      <c r="I303" s="19" t="s">
        <v>14</v>
      </c>
      <c r="J303" s="20">
        <v>36</v>
      </c>
    </row>
    <row r="304" spans="1:10" s="23" customFormat="1" x14ac:dyDescent="0.3">
      <c r="A304" s="24" t="s">
        <v>14</v>
      </c>
      <c r="B304" s="24">
        <v>245</v>
      </c>
      <c r="D304" s="25" t="s">
        <v>20</v>
      </c>
      <c r="E304" s="26">
        <v>156</v>
      </c>
      <c r="F304" s="27"/>
      <c r="G304" s="27"/>
      <c r="I304" s="25" t="s">
        <v>14</v>
      </c>
      <c r="J304" s="26">
        <v>47</v>
      </c>
    </row>
    <row r="305" spans="1:10" s="23" customFormat="1" x14ac:dyDescent="0.3">
      <c r="A305" s="24" t="s">
        <v>14</v>
      </c>
      <c r="B305" s="24">
        <v>32</v>
      </c>
      <c r="D305" s="25" t="s">
        <v>20</v>
      </c>
      <c r="E305" s="26">
        <v>2985</v>
      </c>
      <c r="F305" s="27"/>
      <c r="G305" s="27"/>
      <c r="I305" s="25" t="s">
        <v>14</v>
      </c>
      <c r="J305" s="26">
        <v>70</v>
      </c>
    </row>
    <row r="306" spans="1:10" hidden="1" x14ac:dyDescent="0.3">
      <c r="A306" s="16" t="s">
        <v>20</v>
      </c>
      <c r="B306" s="16">
        <v>142</v>
      </c>
      <c r="D306" s="17" t="s">
        <v>20</v>
      </c>
      <c r="E306" s="18">
        <v>762</v>
      </c>
      <c r="F306" s="21"/>
      <c r="G306" s="21"/>
      <c r="I306" s="17" t="s">
        <v>14</v>
      </c>
      <c r="J306" s="18">
        <v>154</v>
      </c>
    </row>
    <row r="307" spans="1:10" hidden="1" x14ac:dyDescent="0.3">
      <c r="A307" s="16" t="s">
        <v>20</v>
      </c>
      <c r="B307" s="16">
        <v>85</v>
      </c>
      <c r="D307" s="19" t="s">
        <v>20</v>
      </c>
      <c r="E307" s="20">
        <v>554</v>
      </c>
      <c r="F307" s="22"/>
      <c r="G307" s="22"/>
      <c r="I307" s="19" t="s">
        <v>14</v>
      </c>
      <c r="J307" s="20">
        <v>22</v>
      </c>
    </row>
    <row r="308" spans="1:10" s="23" customFormat="1" x14ac:dyDescent="0.3">
      <c r="A308" s="24" t="s">
        <v>14</v>
      </c>
      <c r="B308" s="24">
        <v>7</v>
      </c>
      <c r="D308" s="25" t="s">
        <v>20</v>
      </c>
      <c r="E308" s="26">
        <v>135</v>
      </c>
      <c r="F308" s="27"/>
      <c r="G308" s="27"/>
      <c r="I308" s="25" t="s">
        <v>14</v>
      </c>
      <c r="J308" s="26">
        <v>1758</v>
      </c>
    </row>
    <row r="309" spans="1:10" hidden="1" x14ac:dyDescent="0.3">
      <c r="A309" s="16" t="s">
        <v>20</v>
      </c>
      <c r="B309" s="16">
        <v>659</v>
      </c>
      <c r="D309" s="19" t="s">
        <v>20</v>
      </c>
      <c r="E309" s="20">
        <v>122</v>
      </c>
      <c r="F309" s="22"/>
      <c r="G309" s="22"/>
      <c r="I309" s="19" t="s">
        <v>14</v>
      </c>
      <c r="J309" s="20">
        <v>94</v>
      </c>
    </row>
    <row r="310" spans="1:10" s="23" customFormat="1" x14ac:dyDescent="0.3">
      <c r="A310" s="24" t="s">
        <v>14</v>
      </c>
      <c r="B310" s="24">
        <v>803</v>
      </c>
      <c r="D310" s="25" t="s">
        <v>20</v>
      </c>
      <c r="E310" s="26">
        <v>221</v>
      </c>
      <c r="F310" s="27"/>
      <c r="G310" s="27"/>
      <c r="I310" s="25" t="s">
        <v>14</v>
      </c>
      <c r="J310" s="26">
        <v>33</v>
      </c>
    </row>
    <row r="311" spans="1:10" hidden="1" x14ac:dyDescent="0.3">
      <c r="A311" s="16" t="s">
        <v>74</v>
      </c>
      <c r="B311" s="16">
        <v>75</v>
      </c>
      <c r="D311" s="19" t="s">
        <v>20</v>
      </c>
      <c r="E311" s="20">
        <v>126</v>
      </c>
      <c r="F311" s="22"/>
      <c r="G311" s="22"/>
      <c r="I311" s="19" t="s">
        <v>14</v>
      </c>
      <c r="J311" s="20">
        <v>1</v>
      </c>
    </row>
    <row r="312" spans="1:10" s="23" customFormat="1" x14ac:dyDescent="0.3">
      <c r="A312" s="24" t="s">
        <v>14</v>
      </c>
      <c r="B312" s="24">
        <v>16</v>
      </c>
      <c r="D312" s="25" t="s">
        <v>20</v>
      </c>
      <c r="E312" s="26">
        <v>1022</v>
      </c>
      <c r="F312" s="27"/>
      <c r="G312" s="27"/>
      <c r="I312" s="25" t="s">
        <v>14</v>
      </c>
      <c r="J312" s="26">
        <v>31</v>
      </c>
    </row>
    <row r="313" spans="1:10" hidden="1" x14ac:dyDescent="0.3">
      <c r="A313" s="16" t="s">
        <v>20</v>
      </c>
      <c r="B313" s="16">
        <v>121</v>
      </c>
      <c r="D313" s="19" t="s">
        <v>20</v>
      </c>
      <c r="E313" s="20">
        <v>3177</v>
      </c>
      <c r="F313" s="22"/>
      <c r="G313" s="22"/>
      <c r="I313" s="19" t="s">
        <v>14</v>
      </c>
      <c r="J313" s="20">
        <v>35</v>
      </c>
    </row>
    <row r="314" spans="1:10" hidden="1" x14ac:dyDescent="0.3">
      <c r="A314" s="16" t="s">
        <v>20</v>
      </c>
      <c r="B314" s="16">
        <v>3742</v>
      </c>
      <c r="D314" s="17" t="s">
        <v>20</v>
      </c>
      <c r="E314" s="18">
        <v>198</v>
      </c>
      <c r="F314" s="21"/>
      <c r="G314" s="21"/>
      <c r="I314" s="17" t="s">
        <v>14</v>
      </c>
      <c r="J314" s="18">
        <v>63</v>
      </c>
    </row>
    <row r="315" spans="1:10" hidden="1" x14ac:dyDescent="0.3">
      <c r="A315" s="16" t="s">
        <v>20</v>
      </c>
      <c r="B315" s="16">
        <v>223</v>
      </c>
      <c r="D315" s="19" t="s">
        <v>20</v>
      </c>
      <c r="E315" s="20">
        <v>85</v>
      </c>
      <c r="F315" s="22"/>
      <c r="G315" s="22"/>
      <c r="I315" s="19" t="s">
        <v>14</v>
      </c>
      <c r="J315" s="20">
        <v>526</v>
      </c>
    </row>
    <row r="316" spans="1:10" hidden="1" x14ac:dyDescent="0.3">
      <c r="A316" s="16" t="s">
        <v>20</v>
      </c>
      <c r="B316" s="16">
        <v>133</v>
      </c>
      <c r="D316" s="17" t="s">
        <v>20</v>
      </c>
      <c r="E316" s="18">
        <v>3596</v>
      </c>
      <c r="F316" s="21"/>
      <c r="G316" s="21"/>
      <c r="I316" s="17" t="s">
        <v>14</v>
      </c>
      <c r="J316" s="18">
        <v>121</v>
      </c>
    </row>
    <row r="317" spans="1:10" s="23" customFormat="1" x14ac:dyDescent="0.3">
      <c r="A317" s="24" t="s">
        <v>14</v>
      </c>
      <c r="B317" s="24">
        <v>31</v>
      </c>
      <c r="D317" s="25" t="s">
        <v>20</v>
      </c>
      <c r="E317" s="26">
        <v>244</v>
      </c>
      <c r="F317" s="27"/>
      <c r="G317" s="27"/>
      <c r="I317" s="25" t="s">
        <v>14</v>
      </c>
      <c r="J317" s="26">
        <v>67</v>
      </c>
    </row>
    <row r="318" spans="1:10" s="23" customFormat="1" x14ac:dyDescent="0.3">
      <c r="A318" s="24" t="s">
        <v>14</v>
      </c>
      <c r="B318" s="24">
        <v>108</v>
      </c>
      <c r="D318" s="25" t="s">
        <v>20</v>
      </c>
      <c r="E318" s="26">
        <v>5180</v>
      </c>
      <c r="F318" s="27"/>
      <c r="G318" s="27"/>
      <c r="I318" s="25" t="s">
        <v>14</v>
      </c>
      <c r="J318" s="26">
        <v>57</v>
      </c>
    </row>
    <row r="319" spans="1:10" s="23" customFormat="1" x14ac:dyDescent="0.3">
      <c r="A319" s="24" t="s">
        <v>14</v>
      </c>
      <c r="B319" s="24">
        <v>30</v>
      </c>
      <c r="D319" s="25" t="s">
        <v>20</v>
      </c>
      <c r="E319" s="26">
        <v>589</v>
      </c>
      <c r="F319" s="27"/>
      <c r="G319" s="27"/>
      <c r="I319" s="25" t="s">
        <v>14</v>
      </c>
      <c r="J319" s="26">
        <v>1229</v>
      </c>
    </row>
    <row r="320" spans="1:10" s="23" customFormat="1" x14ac:dyDescent="0.3">
      <c r="A320" s="24" t="s">
        <v>14</v>
      </c>
      <c r="B320" s="24">
        <v>17</v>
      </c>
      <c r="D320" s="25" t="s">
        <v>20</v>
      </c>
      <c r="E320" s="26">
        <v>2725</v>
      </c>
      <c r="F320" s="27"/>
      <c r="G320" s="27"/>
      <c r="I320" s="25" t="s">
        <v>14</v>
      </c>
      <c r="J320" s="26">
        <v>12</v>
      </c>
    </row>
    <row r="321" spans="1:10" hidden="1" x14ac:dyDescent="0.3">
      <c r="A321" s="16" t="s">
        <v>74</v>
      </c>
      <c r="B321" s="16">
        <v>64</v>
      </c>
      <c r="D321" s="19" t="s">
        <v>20</v>
      </c>
      <c r="E321" s="20">
        <v>300</v>
      </c>
      <c r="F321" s="22"/>
      <c r="G321" s="22"/>
      <c r="I321" s="19" t="s">
        <v>14</v>
      </c>
      <c r="J321" s="20">
        <v>452</v>
      </c>
    </row>
    <row r="322" spans="1:10" s="23" customFormat="1" x14ac:dyDescent="0.3">
      <c r="A322" s="24" t="s">
        <v>14</v>
      </c>
      <c r="B322" s="24">
        <v>80</v>
      </c>
      <c r="D322" s="25" t="s">
        <v>20</v>
      </c>
      <c r="E322" s="26">
        <v>144</v>
      </c>
      <c r="F322" s="27"/>
      <c r="G322" s="27"/>
      <c r="I322" s="25" t="s">
        <v>14</v>
      </c>
      <c r="J322" s="26">
        <v>1886</v>
      </c>
    </row>
    <row r="323" spans="1:10" s="23" customFormat="1" x14ac:dyDescent="0.3">
      <c r="A323" s="24" t="s">
        <v>14</v>
      </c>
      <c r="B323" s="24">
        <v>2468</v>
      </c>
      <c r="D323" s="25" t="s">
        <v>20</v>
      </c>
      <c r="E323" s="26">
        <v>87</v>
      </c>
      <c r="F323" s="27"/>
      <c r="G323" s="27"/>
      <c r="I323" s="25" t="s">
        <v>14</v>
      </c>
      <c r="J323" s="26">
        <v>1825</v>
      </c>
    </row>
    <row r="324" spans="1:10" hidden="1" x14ac:dyDescent="0.3">
      <c r="A324" s="16" t="s">
        <v>20</v>
      </c>
      <c r="B324" s="16">
        <v>5168</v>
      </c>
      <c r="D324" s="17" t="s">
        <v>20</v>
      </c>
      <c r="E324" s="18">
        <v>3116</v>
      </c>
      <c r="F324" s="21"/>
      <c r="G324" s="21"/>
      <c r="I324" s="17" t="s">
        <v>14</v>
      </c>
      <c r="J324" s="18">
        <v>31</v>
      </c>
    </row>
    <row r="325" spans="1:10" s="23" customFormat="1" x14ac:dyDescent="0.3">
      <c r="A325" s="24" t="s">
        <v>14</v>
      </c>
      <c r="B325" s="24">
        <v>26</v>
      </c>
      <c r="D325" s="25" t="s">
        <v>20</v>
      </c>
      <c r="E325" s="26">
        <v>909</v>
      </c>
      <c r="F325" s="27"/>
      <c r="G325" s="27"/>
      <c r="I325" s="25" t="s">
        <v>14</v>
      </c>
      <c r="J325" s="26">
        <v>107</v>
      </c>
    </row>
    <row r="326" spans="1:10" hidden="1" x14ac:dyDescent="0.3">
      <c r="A326" s="16" t="s">
        <v>20</v>
      </c>
      <c r="B326" s="16">
        <v>307</v>
      </c>
      <c r="D326" s="17" t="s">
        <v>20</v>
      </c>
      <c r="E326" s="18">
        <v>1613</v>
      </c>
      <c r="F326" s="21"/>
      <c r="G326" s="21"/>
      <c r="I326" s="17" t="s">
        <v>14</v>
      </c>
      <c r="J326" s="18">
        <v>27</v>
      </c>
    </row>
    <row r="327" spans="1:10" s="23" customFormat="1" x14ac:dyDescent="0.3">
      <c r="A327" s="24" t="s">
        <v>14</v>
      </c>
      <c r="B327" s="24">
        <v>73</v>
      </c>
      <c r="D327" s="25" t="s">
        <v>20</v>
      </c>
      <c r="E327" s="26">
        <v>136</v>
      </c>
      <c r="F327" s="27"/>
      <c r="G327" s="27"/>
      <c r="I327" s="25" t="s">
        <v>14</v>
      </c>
      <c r="J327" s="26">
        <v>1221</v>
      </c>
    </row>
    <row r="328" spans="1:10" s="23" customFormat="1" x14ac:dyDescent="0.3">
      <c r="A328" s="24" t="s">
        <v>14</v>
      </c>
      <c r="B328" s="24">
        <v>128</v>
      </c>
      <c r="D328" s="25" t="s">
        <v>20</v>
      </c>
      <c r="E328" s="26">
        <v>130</v>
      </c>
      <c r="F328" s="27"/>
      <c r="G328" s="27"/>
      <c r="I328" s="25" t="s">
        <v>14</v>
      </c>
      <c r="J328" s="26">
        <v>1</v>
      </c>
    </row>
    <row r="329" spans="1:10" s="23" customFormat="1" x14ac:dyDescent="0.3">
      <c r="A329" s="24" t="s">
        <v>14</v>
      </c>
      <c r="B329" s="24">
        <v>33</v>
      </c>
      <c r="D329" s="25" t="s">
        <v>20</v>
      </c>
      <c r="E329" s="26">
        <v>102</v>
      </c>
      <c r="F329" s="27"/>
      <c r="G329" s="27"/>
      <c r="I329" s="25" t="s">
        <v>14</v>
      </c>
      <c r="J329" s="26">
        <v>16</v>
      </c>
    </row>
    <row r="330" spans="1:10" hidden="1" x14ac:dyDescent="0.3">
      <c r="A330" s="16" t="s">
        <v>20</v>
      </c>
      <c r="B330" s="16">
        <v>2441</v>
      </c>
      <c r="D330" s="17" t="s">
        <v>20</v>
      </c>
      <c r="E330" s="18">
        <v>4006</v>
      </c>
      <c r="F330" s="21"/>
      <c r="G330" s="21"/>
      <c r="I330" s="17" t="s">
        <v>14</v>
      </c>
      <c r="J330" s="18">
        <v>41</v>
      </c>
    </row>
    <row r="331" spans="1:10" hidden="1" x14ac:dyDescent="0.3">
      <c r="A331" s="16" t="s">
        <v>47</v>
      </c>
      <c r="B331" s="16">
        <v>211</v>
      </c>
      <c r="D331" s="19" t="s">
        <v>20</v>
      </c>
      <c r="E331" s="20">
        <v>1629</v>
      </c>
      <c r="F331" s="22"/>
      <c r="G331" s="22"/>
      <c r="I331" s="19" t="s">
        <v>14</v>
      </c>
      <c r="J331" s="20">
        <v>523</v>
      </c>
    </row>
    <row r="332" spans="1:10" hidden="1" x14ac:dyDescent="0.3">
      <c r="A332" s="16" t="s">
        <v>20</v>
      </c>
      <c r="B332" s="16">
        <v>1385</v>
      </c>
      <c r="D332" s="17" t="s">
        <v>20</v>
      </c>
      <c r="E332" s="18">
        <v>2188</v>
      </c>
      <c r="F332" s="21"/>
      <c r="G332" s="21"/>
      <c r="I332" s="17" t="s">
        <v>14</v>
      </c>
      <c r="J332" s="18">
        <v>141</v>
      </c>
    </row>
    <row r="333" spans="1:10" hidden="1" x14ac:dyDescent="0.3">
      <c r="A333" s="16" t="s">
        <v>20</v>
      </c>
      <c r="B333" s="16">
        <v>190</v>
      </c>
      <c r="D333" s="19" t="s">
        <v>20</v>
      </c>
      <c r="E333" s="20">
        <v>2409</v>
      </c>
      <c r="F333" s="22"/>
      <c r="G333" s="22"/>
      <c r="I333" s="19" t="s">
        <v>14</v>
      </c>
      <c r="J333" s="20">
        <v>52</v>
      </c>
    </row>
    <row r="334" spans="1:10" hidden="1" x14ac:dyDescent="0.3">
      <c r="A334" s="16" t="s">
        <v>20</v>
      </c>
      <c r="B334" s="16">
        <v>470</v>
      </c>
      <c r="D334" s="17" t="s">
        <v>20</v>
      </c>
      <c r="E334" s="18">
        <v>194</v>
      </c>
      <c r="F334" s="21"/>
      <c r="G334" s="21"/>
      <c r="I334" s="17" t="s">
        <v>14</v>
      </c>
      <c r="J334" s="18">
        <v>225</v>
      </c>
    </row>
    <row r="335" spans="1:10" hidden="1" x14ac:dyDescent="0.3">
      <c r="A335" s="16" t="s">
        <v>20</v>
      </c>
      <c r="B335" s="16">
        <v>253</v>
      </c>
      <c r="D335" s="19" t="s">
        <v>20</v>
      </c>
      <c r="E335" s="20">
        <v>1140</v>
      </c>
      <c r="F335" s="22"/>
      <c r="G335" s="22"/>
      <c r="I335" s="19" t="s">
        <v>14</v>
      </c>
      <c r="J335" s="20">
        <v>38</v>
      </c>
    </row>
    <row r="336" spans="1:10" hidden="1" x14ac:dyDescent="0.3">
      <c r="A336" s="16" t="s">
        <v>20</v>
      </c>
      <c r="B336" s="16">
        <v>1113</v>
      </c>
      <c r="D336" s="17" t="s">
        <v>20</v>
      </c>
      <c r="E336" s="18">
        <v>102</v>
      </c>
      <c r="F336" s="21"/>
      <c r="G336" s="21"/>
      <c r="I336" s="17" t="s">
        <v>14</v>
      </c>
      <c r="J336" s="18">
        <v>15</v>
      </c>
    </row>
    <row r="337" spans="1:10" hidden="1" x14ac:dyDescent="0.3">
      <c r="A337" s="16" t="s">
        <v>20</v>
      </c>
      <c r="B337" s="16">
        <v>2283</v>
      </c>
      <c r="D337" s="19" t="s">
        <v>20</v>
      </c>
      <c r="E337" s="20">
        <v>2857</v>
      </c>
      <c r="F337" s="22"/>
      <c r="G337" s="22"/>
      <c r="I337" s="19" t="s">
        <v>14</v>
      </c>
      <c r="J337" s="20">
        <v>37</v>
      </c>
    </row>
    <row r="338" spans="1:10" s="23" customFormat="1" x14ac:dyDescent="0.3">
      <c r="A338" s="24" t="s">
        <v>14</v>
      </c>
      <c r="B338" s="24">
        <v>1072</v>
      </c>
      <c r="D338" s="25" t="s">
        <v>20</v>
      </c>
      <c r="E338" s="26">
        <v>107</v>
      </c>
      <c r="F338" s="27"/>
      <c r="G338" s="27"/>
      <c r="I338" s="25" t="s">
        <v>14</v>
      </c>
      <c r="J338" s="26">
        <v>112</v>
      </c>
    </row>
    <row r="339" spans="1:10" hidden="1" x14ac:dyDescent="0.3">
      <c r="A339" s="16" t="s">
        <v>20</v>
      </c>
      <c r="B339" s="16">
        <v>1095</v>
      </c>
      <c r="D339" s="19" t="s">
        <v>20</v>
      </c>
      <c r="E339" s="20">
        <v>160</v>
      </c>
      <c r="F339" s="22"/>
      <c r="G339" s="22"/>
      <c r="I339" s="19" t="s">
        <v>14</v>
      </c>
      <c r="J339" s="20">
        <v>21</v>
      </c>
    </row>
    <row r="340" spans="1:10" hidden="1" x14ac:dyDescent="0.3">
      <c r="A340" s="16" t="s">
        <v>20</v>
      </c>
      <c r="B340" s="16">
        <v>1690</v>
      </c>
      <c r="D340" s="17" t="s">
        <v>20</v>
      </c>
      <c r="E340" s="18">
        <v>2230</v>
      </c>
      <c r="F340" s="21"/>
      <c r="G340" s="21"/>
      <c r="I340" s="17" t="s">
        <v>14</v>
      </c>
      <c r="J340" s="18">
        <v>67</v>
      </c>
    </row>
    <row r="341" spans="1:10" hidden="1" x14ac:dyDescent="0.3">
      <c r="A341" s="16" t="s">
        <v>74</v>
      </c>
      <c r="B341" s="16">
        <v>1297</v>
      </c>
      <c r="D341" s="19" t="s">
        <v>20</v>
      </c>
      <c r="E341" s="20">
        <v>316</v>
      </c>
      <c r="F341" s="22"/>
      <c r="G341" s="22"/>
      <c r="I341" s="19" t="s">
        <v>14</v>
      </c>
      <c r="J341" s="20">
        <v>78</v>
      </c>
    </row>
    <row r="342" spans="1:10" s="23" customFormat="1" x14ac:dyDescent="0.3">
      <c r="A342" s="24" t="s">
        <v>14</v>
      </c>
      <c r="B342" s="24">
        <v>393</v>
      </c>
      <c r="D342" s="25" t="s">
        <v>20</v>
      </c>
      <c r="E342" s="26">
        <v>117</v>
      </c>
      <c r="F342" s="27"/>
      <c r="G342" s="27"/>
      <c r="I342" s="25" t="s">
        <v>14</v>
      </c>
      <c r="J342" s="26">
        <v>67</v>
      </c>
    </row>
    <row r="343" spans="1:10" s="23" customFormat="1" x14ac:dyDescent="0.3">
      <c r="A343" s="24" t="s">
        <v>14</v>
      </c>
      <c r="B343" s="24">
        <v>1257</v>
      </c>
      <c r="D343" s="25" t="s">
        <v>20</v>
      </c>
      <c r="E343" s="26">
        <v>6406</v>
      </c>
      <c r="F343" s="27"/>
      <c r="G343" s="27"/>
      <c r="I343" s="25" t="s">
        <v>14</v>
      </c>
      <c r="J343" s="26">
        <v>263</v>
      </c>
    </row>
    <row r="344" spans="1:10" s="23" customFormat="1" x14ac:dyDescent="0.3">
      <c r="A344" s="24" t="s">
        <v>14</v>
      </c>
      <c r="B344" s="24">
        <v>328</v>
      </c>
      <c r="D344" s="25" t="s">
        <v>20</v>
      </c>
      <c r="E344" s="26">
        <v>192</v>
      </c>
      <c r="F344" s="27"/>
      <c r="G344" s="27"/>
      <c r="I344" s="25" t="s">
        <v>14</v>
      </c>
      <c r="J344" s="26">
        <v>1691</v>
      </c>
    </row>
    <row r="345" spans="1:10" s="23" customFormat="1" x14ac:dyDescent="0.3">
      <c r="A345" s="24" t="s">
        <v>14</v>
      </c>
      <c r="B345" s="24">
        <v>147</v>
      </c>
      <c r="D345" s="25" t="s">
        <v>20</v>
      </c>
      <c r="E345" s="26">
        <v>26</v>
      </c>
      <c r="F345" s="27"/>
      <c r="G345" s="27"/>
      <c r="I345" s="25" t="s">
        <v>14</v>
      </c>
      <c r="J345" s="26">
        <v>181</v>
      </c>
    </row>
    <row r="346" spans="1:10" s="23" customFormat="1" x14ac:dyDescent="0.3">
      <c r="A346" s="24" t="s">
        <v>14</v>
      </c>
      <c r="B346" s="24">
        <v>830</v>
      </c>
      <c r="D346" s="25" t="s">
        <v>20</v>
      </c>
      <c r="E346" s="26">
        <v>723</v>
      </c>
      <c r="F346" s="27"/>
      <c r="G346" s="27"/>
      <c r="I346" s="25" t="s">
        <v>14</v>
      </c>
      <c r="J346" s="26">
        <v>13</v>
      </c>
    </row>
    <row r="347" spans="1:10" s="23" customFormat="1" x14ac:dyDescent="0.3">
      <c r="A347" s="24" t="s">
        <v>14</v>
      </c>
      <c r="B347" s="24">
        <v>331</v>
      </c>
      <c r="D347" s="25" t="s">
        <v>20</v>
      </c>
      <c r="E347" s="26">
        <v>170</v>
      </c>
      <c r="F347" s="27"/>
      <c r="G347" s="27"/>
      <c r="I347" s="25" t="s">
        <v>14</v>
      </c>
      <c r="J347" s="26">
        <v>1</v>
      </c>
    </row>
    <row r="348" spans="1:10" s="23" customFormat="1" x14ac:dyDescent="0.3">
      <c r="A348" s="24" t="s">
        <v>14</v>
      </c>
      <c r="B348" s="24">
        <v>25</v>
      </c>
      <c r="D348" s="25" t="s">
        <v>20</v>
      </c>
      <c r="E348" s="26">
        <v>238</v>
      </c>
      <c r="F348" s="27"/>
      <c r="G348" s="27"/>
      <c r="I348" s="25" t="s">
        <v>14</v>
      </c>
      <c r="J348" s="26">
        <v>21</v>
      </c>
    </row>
    <row r="349" spans="1:10" hidden="1" x14ac:dyDescent="0.3">
      <c r="A349" s="16" t="s">
        <v>20</v>
      </c>
      <c r="B349" s="16">
        <v>191</v>
      </c>
      <c r="D349" s="19" t="s">
        <v>20</v>
      </c>
      <c r="E349" s="20">
        <v>55</v>
      </c>
      <c r="F349" s="22"/>
      <c r="G349" s="22"/>
      <c r="I349" s="19" t="s">
        <v>14</v>
      </c>
      <c r="J349" s="20">
        <v>830</v>
      </c>
    </row>
    <row r="350" spans="1:10" s="23" customFormat="1" x14ac:dyDescent="0.3">
      <c r="A350" s="24" t="s">
        <v>14</v>
      </c>
      <c r="B350" s="24">
        <v>3483</v>
      </c>
      <c r="D350" s="25" t="s">
        <v>20</v>
      </c>
      <c r="E350" s="26">
        <v>128</v>
      </c>
      <c r="F350" s="27"/>
      <c r="G350" s="27"/>
      <c r="I350" s="25" t="s">
        <v>14</v>
      </c>
      <c r="J350" s="26">
        <v>130</v>
      </c>
    </row>
    <row r="351" spans="1:10" s="23" customFormat="1" x14ac:dyDescent="0.3">
      <c r="A351" s="24" t="s">
        <v>14</v>
      </c>
      <c r="B351" s="24">
        <v>923</v>
      </c>
      <c r="D351" s="25" t="s">
        <v>20</v>
      </c>
      <c r="E351" s="26">
        <v>2144</v>
      </c>
      <c r="F351" s="27"/>
      <c r="G351" s="27"/>
      <c r="I351" s="25" t="s">
        <v>14</v>
      </c>
      <c r="J351" s="26">
        <v>55</v>
      </c>
    </row>
    <row r="352" spans="1:10" s="23" customFormat="1" x14ac:dyDescent="0.3">
      <c r="A352" s="24" t="s">
        <v>14</v>
      </c>
      <c r="B352" s="24">
        <v>1</v>
      </c>
      <c r="D352" s="25" t="s">
        <v>20</v>
      </c>
      <c r="E352" s="26">
        <v>2693</v>
      </c>
      <c r="F352" s="27"/>
      <c r="G352" s="27"/>
      <c r="I352" s="25" t="s">
        <v>14</v>
      </c>
      <c r="J352" s="26">
        <v>114</v>
      </c>
    </row>
    <row r="353" spans="1:10" hidden="1" x14ac:dyDescent="0.3">
      <c r="A353" s="16" t="s">
        <v>20</v>
      </c>
      <c r="B353" s="16">
        <v>2013</v>
      </c>
      <c r="D353" s="19" t="s">
        <v>20</v>
      </c>
      <c r="E353" s="20">
        <v>432</v>
      </c>
      <c r="F353" s="22"/>
      <c r="G353" s="22"/>
      <c r="I353" s="19" t="s">
        <v>14</v>
      </c>
      <c r="J353" s="20">
        <v>594</v>
      </c>
    </row>
    <row r="354" spans="1:10" s="23" customFormat="1" x14ac:dyDescent="0.3">
      <c r="A354" s="24" t="s">
        <v>14</v>
      </c>
      <c r="B354" s="24">
        <v>33</v>
      </c>
      <c r="D354" s="25" t="s">
        <v>20</v>
      </c>
      <c r="E354" s="26">
        <v>189</v>
      </c>
      <c r="F354" s="27"/>
      <c r="G354" s="27"/>
      <c r="I354" s="25" t="s">
        <v>14</v>
      </c>
      <c r="J354" s="26">
        <v>24</v>
      </c>
    </row>
    <row r="355" spans="1:10" hidden="1" x14ac:dyDescent="0.3">
      <c r="A355" s="16" t="s">
        <v>20</v>
      </c>
      <c r="B355" s="16">
        <v>1703</v>
      </c>
      <c r="D355" s="19" t="s">
        <v>20</v>
      </c>
      <c r="E355" s="20">
        <v>154</v>
      </c>
      <c r="F355" s="22"/>
      <c r="G355" s="22"/>
      <c r="I355" s="19" t="s">
        <v>14</v>
      </c>
      <c r="J355" s="20">
        <v>252</v>
      </c>
    </row>
    <row r="356" spans="1:10" hidden="1" x14ac:dyDescent="0.3">
      <c r="A356" s="16" t="s">
        <v>20</v>
      </c>
      <c r="B356" s="16">
        <v>80</v>
      </c>
      <c r="D356" s="17" t="s">
        <v>20</v>
      </c>
      <c r="E356" s="18">
        <v>96</v>
      </c>
      <c r="F356" s="21"/>
      <c r="G356" s="21"/>
      <c r="I356" s="17" t="s">
        <v>14</v>
      </c>
      <c r="J356" s="18">
        <v>67</v>
      </c>
    </row>
    <row r="357" spans="1:10" hidden="1" x14ac:dyDescent="0.3">
      <c r="A357" s="16" t="s">
        <v>47</v>
      </c>
      <c r="B357" s="16">
        <v>86</v>
      </c>
      <c r="D357" s="19" t="s">
        <v>20</v>
      </c>
      <c r="E357" s="20">
        <v>3063</v>
      </c>
      <c r="F357" s="22"/>
      <c r="G357" s="22"/>
      <c r="I357" s="19" t="s">
        <v>14</v>
      </c>
      <c r="J357" s="20">
        <v>742</v>
      </c>
    </row>
    <row r="358" spans="1:10" s="23" customFormat="1" x14ac:dyDescent="0.3">
      <c r="A358" s="24" t="s">
        <v>14</v>
      </c>
      <c r="B358" s="24">
        <v>40</v>
      </c>
      <c r="D358" s="25" t="s">
        <v>20</v>
      </c>
      <c r="E358" s="26">
        <v>2266</v>
      </c>
      <c r="F358" s="27"/>
      <c r="G358" s="27"/>
    </row>
    <row r="359" spans="1:10" hidden="1" x14ac:dyDescent="0.3">
      <c r="A359" s="16" t="s">
        <v>20</v>
      </c>
      <c r="B359" s="16">
        <v>41</v>
      </c>
      <c r="D359" s="19" t="s">
        <v>20</v>
      </c>
      <c r="E359" s="20">
        <v>194</v>
      </c>
      <c r="F359" s="22"/>
      <c r="G359" s="22"/>
    </row>
    <row r="360" spans="1:10" s="23" customFormat="1" x14ac:dyDescent="0.3">
      <c r="A360" s="24" t="s">
        <v>14</v>
      </c>
      <c r="B360" s="24">
        <v>23</v>
      </c>
      <c r="D360" s="25" t="s">
        <v>20</v>
      </c>
      <c r="E360" s="26">
        <v>129</v>
      </c>
      <c r="F360" s="27"/>
      <c r="G360" s="27"/>
    </row>
    <row r="361" spans="1:10" hidden="1" x14ac:dyDescent="0.3">
      <c r="A361" s="16" t="s">
        <v>20</v>
      </c>
      <c r="B361" s="16">
        <v>187</v>
      </c>
      <c r="D361" s="19" t="s">
        <v>20</v>
      </c>
      <c r="E361" s="20">
        <v>375</v>
      </c>
      <c r="F361" s="22"/>
      <c r="G361" s="22"/>
      <c r="I361" s="17" t="s">
        <v>14</v>
      </c>
      <c r="J361" s="18">
        <v>75</v>
      </c>
    </row>
    <row r="362" spans="1:10" hidden="1" x14ac:dyDescent="0.3">
      <c r="A362" s="16" t="s">
        <v>20</v>
      </c>
      <c r="B362" s="16">
        <v>2875</v>
      </c>
      <c r="D362" s="17" t="s">
        <v>20</v>
      </c>
      <c r="E362" s="18">
        <v>409</v>
      </c>
      <c r="F362" s="21"/>
      <c r="G362" s="21"/>
      <c r="I362" s="19" t="s">
        <v>14</v>
      </c>
      <c r="J362" s="20">
        <v>4405</v>
      </c>
    </row>
    <row r="363" spans="1:10" hidden="1" x14ac:dyDescent="0.3">
      <c r="A363" s="16" t="s">
        <v>20</v>
      </c>
      <c r="B363" s="16">
        <v>88</v>
      </c>
      <c r="D363" s="19" t="s">
        <v>20</v>
      </c>
      <c r="E363" s="20">
        <v>234</v>
      </c>
      <c r="F363" s="22"/>
      <c r="G363" s="22"/>
      <c r="I363" s="17" t="s">
        <v>14</v>
      </c>
      <c r="J363" s="18">
        <v>92</v>
      </c>
    </row>
    <row r="364" spans="1:10" hidden="1" x14ac:dyDescent="0.3">
      <c r="A364" s="16" t="s">
        <v>20</v>
      </c>
      <c r="B364" s="16">
        <v>191</v>
      </c>
      <c r="D364" s="17" t="s">
        <v>20</v>
      </c>
      <c r="E364" s="18">
        <v>3016</v>
      </c>
      <c r="F364" s="21"/>
      <c r="G364" s="21"/>
      <c r="I364" s="19" t="s">
        <v>14</v>
      </c>
      <c r="J364" s="20">
        <v>64</v>
      </c>
    </row>
    <row r="365" spans="1:10" hidden="1" x14ac:dyDescent="0.3">
      <c r="A365" s="16" t="s">
        <v>20</v>
      </c>
      <c r="B365" s="16">
        <v>139</v>
      </c>
      <c r="D365" s="19" t="s">
        <v>20</v>
      </c>
      <c r="E365" s="20">
        <v>264</v>
      </c>
      <c r="F365" s="22"/>
      <c r="G365" s="22"/>
      <c r="I365" s="17" t="s">
        <v>14</v>
      </c>
      <c r="J365" s="18">
        <v>64</v>
      </c>
    </row>
    <row r="366" spans="1:10" hidden="1" x14ac:dyDescent="0.3">
      <c r="A366" s="16" t="s">
        <v>20</v>
      </c>
      <c r="B366" s="16">
        <v>186</v>
      </c>
      <c r="D366" s="17" t="s">
        <v>20</v>
      </c>
      <c r="E366" s="18">
        <v>272</v>
      </c>
      <c r="F366" s="21"/>
      <c r="G366" s="21"/>
      <c r="I366" s="19" t="s">
        <v>14</v>
      </c>
      <c r="J366" s="20">
        <v>842</v>
      </c>
    </row>
    <row r="367" spans="1:10" hidden="1" x14ac:dyDescent="0.3">
      <c r="A367" s="16" t="s">
        <v>20</v>
      </c>
      <c r="B367" s="16">
        <v>112</v>
      </c>
      <c r="D367" s="19" t="s">
        <v>20</v>
      </c>
      <c r="E367" s="20">
        <v>419</v>
      </c>
      <c r="F367" s="22"/>
      <c r="G367" s="22"/>
      <c r="I367" s="17" t="s">
        <v>14</v>
      </c>
      <c r="J367" s="18">
        <v>112</v>
      </c>
    </row>
    <row r="368" spans="1:10" hidden="1" x14ac:dyDescent="0.3">
      <c r="A368" s="16" t="s">
        <v>20</v>
      </c>
      <c r="B368" s="16">
        <v>101</v>
      </c>
      <c r="D368" s="17" t="s">
        <v>20</v>
      </c>
      <c r="E368" s="18">
        <v>1621</v>
      </c>
      <c r="F368" s="21"/>
      <c r="G368" s="21"/>
      <c r="I368" s="19" t="s">
        <v>14</v>
      </c>
      <c r="J368" s="20">
        <v>374</v>
      </c>
    </row>
    <row r="369" spans="1:7" s="23" customFormat="1" x14ac:dyDescent="0.3">
      <c r="A369" s="24" t="s">
        <v>14</v>
      </c>
      <c r="B369" s="24">
        <v>75</v>
      </c>
      <c r="D369" s="25" t="s">
        <v>20</v>
      </c>
      <c r="E369" s="26">
        <v>1101</v>
      </c>
      <c r="F369" s="27"/>
      <c r="G369" s="27"/>
    </row>
    <row r="370" spans="1:7" hidden="1" x14ac:dyDescent="0.3">
      <c r="A370" s="16" t="s">
        <v>20</v>
      </c>
      <c r="B370" s="16">
        <v>206</v>
      </c>
      <c r="D370" s="17" t="s">
        <v>20</v>
      </c>
      <c r="E370" s="18">
        <v>1073</v>
      </c>
      <c r="F370" s="21"/>
      <c r="G370" s="21"/>
    </row>
    <row r="371" spans="1:7" hidden="1" x14ac:dyDescent="0.3">
      <c r="A371" s="16" t="s">
        <v>20</v>
      </c>
      <c r="B371" s="16">
        <v>154</v>
      </c>
      <c r="D371" s="19" t="s">
        <v>20</v>
      </c>
      <c r="E371" s="20">
        <v>331</v>
      </c>
      <c r="F371" s="22"/>
      <c r="G371" s="22"/>
    </row>
    <row r="372" spans="1:7" hidden="1" x14ac:dyDescent="0.3">
      <c r="A372" s="16" t="s">
        <v>20</v>
      </c>
      <c r="B372" s="16">
        <v>5966</v>
      </c>
      <c r="D372" s="17" t="s">
        <v>20</v>
      </c>
      <c r="E372" s="18">
        <v>1170</v>
      </c>
      <c r="F372" s="21"/>
      <c r="G372" s="21"/>
    </row>
    <row r="373" spans="1:7" s="23" customFormat="1" x14ac:dyDescent="0.3">
      <c r="A373" s="24" t="s">
        <v>14</v>
      </c>
      <c r="B373" s="24">
        <v>2176</v>
      </c>
      <c r="D373" s="25" t="s">
        <v>20</v>
      </c>
      <c r="E373" s="26">
        <v>363</v>
      </c>
      <c r="F373" s="27"/>
      <c r="G373" s="27"/>
    </row>
    <row r="374" spans="1:7" hidden="1" x14ac:dyDescent="0.3">
      <c r="A374" s="16" t="s">
        <v>20</v>
      </c>
      <c r="B374" s="16">
        <v>169</v>
      </c>
      <c r="D374" s="17" t="s">
        <v>20</v>
      </c>
      <c r="E374" s="18">
        <v>103</v>
      </c>
      <c r="F374" s="21"/>
      <c r="G374" s="21"/>
    </row>
    <row r="375" spans="1:7" hidden="1" x14ac:dyDescent="0.3">
      <c r="A375" s="16" t="s">
        <v>20</v>
      </c>
      <c r="B375" s="16">
        <v>2106</v>
      </c>
      <c r="D375" s="19" t="s">
        <v>20</v>
      </c>
      <c r="E375" s="20">
        <v>147</v>
      </c>
      <c r="F375" s="22"/>
      <c r="G375" s="22"/>
    </row>
    <row r="376" spans="1:7" s="23" customFormat="1" x14ac:dyDescent="0.3">
      <c r="A376" s="24" t="s">
        <v>14</v>
      </c>
      <c r="B376" s="24">
        <v>441</v>
      </c>
      <c r="D376" s="25" t="s">
        <v>20</v>
      </c>
      <c r="E376" s="26">
        <v>110</v>
      </c>
      <c r="F376" s="27"/>
      <c r="G376" s="27"/>
    </row>
    <row r="377" spans="1:7" s="23" customFormat="1" x14ac:dyDescent="0.3">
      <c r="A377" s="24" t="s">
        <v>14</v>
      </c>
      <c r="B377" s="24">
        <v>25</v>
      </c>
      <c r="D377" s="25" t="s">
        <v>20</v>
      </c>
      <c r="E377" s="26">
        <v>134</v>
      </c>
      <c r="F377" s="27"/>
      <c r="G377" s="27"/>
    </row>
    <row r="378" spans="1:7" hidden="1" x14ac:dyDescent="0.3">
      <c r="A378" s="16" t="s">
        <v>20</v>
      </c>
      <c r="B378" s="16">
        <v>131</v>
      </c>
      <c r="D378" s="17" t="s">
        <v>20</v>
      </c>
      <c r="E378" s="18">
        <v>269</v>
      </c>
      <c r="F378" s="21"/>
      <c r="G378" s="21"/>
    </row>
    <row r="379" spans="1:7" s="23" customFormat="1" x14ac:dyDescent="0.3">
      <c r="A379" s="24" t="s">
        <v>14</v>
      </c>
      <c r="B379" s="24">
        <v>127</v>
      </c>
      <c r="D379" s="25" t="s">
        <v>20</v>
      </c>
      <c r="E379" s="26">
        <v>175</v>
      </c>
      <c r="F379" s="27"/>
      <c r="G379" s="27"/>
    </row>
    <row r="380" spans="1:7" s="23" customFormat="1" x14ac:dyDescent="0.3">
      <c r="A380" s="24" t="s">
        <v>14</v>
      </c>
      <c r="B380" s="24">
        <v>355</v>
      </c>
      <c r="D380" s="25" t="s">
        <v>20</v>
      </c>
      <c r="E380" s="26">
        <v>69</v>
      </c>
      <c r="F380" s="27"/>
      <c r="G380" s="27"/>
    </row>
    <row r="381" spans="1:7" s="23" customFormat="1" x14ac:dyDescent="0.3">
      <c r="A381" s="24" t="s">
        <v>14</v>
      </c>
      <c r="B381" s="24">
        <v>44</v>
      </c>
      <c r="D381" s="25" t="s">
        <v>20</v>
      </c>
      <c r="E381" s="26">
        <v>190</v>
      </c>
      <c r="F381" s="27"/>
      <c r="G381" s="27"/>
    </row>
    <row r="382" spans="1:7" hidden="1" x14ac:dyDescent="0.3">
      <c r="A382" s="16" t="s">
        <v>20</v>
      </c>
      <c r="B382" s="16">
        <v>84</v>
      </c>
      <c r="D382" s="17" t="s">
        <v>20</v>
      </c>
      <c r="E382" s="18">
        <v>237</v>
      </c>
      <c r="F382" s="21"/>
      <c r="G382" s="21"/>
    </row>
    <row r="383" spans="1:7" hidden="1" x14ac:dyDescent="0.3">
      <c r="A383" s="16" t="s">
        <v>20</v>
      </c>
      <c r="B383" s="16">
        <v>155</v>
      </c>
      <c r="D383" s="19" t="s">
        <v>20</v>
      </c>
      <c r="E383" s="20">
        <v>196</v>
      </c>
      <c r="F383" s="22"/>
      <c r="G383" s="22"/>
    </row>
    <row r="384" spans="1:7" s="23" customFormat="1" x14ac:dyDescent="0.3">
      <c r="A384" s="24" t="s">
        <v>14</v>
      </c>
      <c r="B384" s="24">
        <v>67</v>
      </c>
      <c r="D384" s="25" t="s">
        <v>20</v>
      </c>
      <c r="E384" s="26">
        <v>7295</v>
      </c>
      <c r="F384" s="27"/>
      <c r="G384" s="27"/>
    </row>
    <row r="385" spans="1:7" hidden="1" x14ac:dyDescent="0.3">
      <c r="A385" s="16" t="s">
        <v>20</v>
      </c>
      <c r="B385" s="16">
        <v>189</v>
      </c>
      <c r="D385" s="19" t="s">
        <v>20</v>
      </c>
      <c r="E385" s="20">
        <v>2893</v>
      </c>
      <c r="F385" s="22"/>
      <c r="G385" s="22"/>
    </row>
    <row r="386" spans="1:7" hidden="1" x14ac:dyDescent="0.3">
      <c r="A386" s="16" t="s">
        <v>20</v>
      </c>
      <c r="B386" s="16">
        <v>4799</v>
      </c>
      <c r="D386" s="17" t="s">
        <v>20</v>
      </c>
      <c r="E386" s="18">
        <v>820</v>
      </c>
      <c r="F386" s="21"/>
      <c r="G386" s="21"/>
    </row>
    <row r="387" spans="1:7" hidden="1" x14ac:dyDescent="0.3">
      <c r="A387" s="16" t="s">
        <v>20</v>
      </c>
      <c r="B387" s="16">
        <v>1137</v>
      </c>
      <c r="D387" s="19" t="s">
        <v>20</v>
      </c>
      <c r="E387" s="20">
        <v>2038</v>
      </c>
      <c r="F387" s="22"/>
      <c r="G387" s="22"/>
    </row>
    <row r="388" spans="1:7" s="23" customFormat="1" x14ac:dyDescent="0.3">
      <c r="A388" s="24" t="s">
        <v>14</v>
      </c>
      <c r="B388" s="24">
        <v>1068</v>
      </c>
      <c r="D388" s="25" t="s">
        <v>20</v>
      </c>
      <c r="E388" s="26">
        <v>116</v>
      </c>
      <c r="F388" s="27"/>
      <c r="G388" s="27"/>
    </row>
    <row r="389" spans="1:7" s="23" customFormat="1" x14ac:dyDescent="0.3">
      <c r="A389" s="24" t="s">
        <v>14</v>
      </c>
      <c r="B389" s="24">
        <v>424</v>
      </c>
      <c r="D389" s="25" t="s">
        <v>20</v>
      </c>
      <c r="E389" s="26">
        <v>1345</v>
      </c>
      <c r="F389" s="27"/>
      <c r="G389" s="27"/>
    </row>
    <row r="390" spans="1:7" hidden="1" x14ac:dyDescent="0.3">
      <c r="A390" s="16" t="s">
        <v>74</v>
      </c>
      <c r="B390" s="16">
        <v>145</v>
      </c>
      <c r="D390" s="17" t="s">
        <v>20</v>
      </c>
      <c r="E390" s="18">
        <v>168</v>
      </c>
      <c r="F390" s="21"/>
      <c r="G390" s="21"/>
    </row>
    <row r="391" spans="1:7" hidden="1" x14ac:dyDescent="0.3">
      <c r="A391" s="16" t="s">
        <v>20</v>
      </c>
      <c r="B391" s="16">
        <v>1152</v>
      </c>
      <c r="D391" s="19" t="s">
        <v>20</v>
      </c>
      <c r="E391" s="20">
        <v>137</v>
      </c>
      <c r="F391" s="22"/>
      <c r="G391" s="22"/>
    </row>
    <row r="392" spans="1:7" hidden="1" x14ac:dyDescent="0.3">
      <c r="A392" s="16" t="s">
        <v>20</v>
      </c>
      <c r="B392" s="16">
        <v>50</v>
      </c>
      <c r="D392" s="17" t="s">
        <v>20</v>
      </c>
      <c r="E392" s="18">
        <v>186</v>
      </c>
      <c r="F392" s="21"/>
      <c r="G392" s="21"/>
    </row>
    <row r="393" spans="1:7" s="23" customFormat="1" x14ac:dyDescent="0.3">
      <c r="A393" s="24" t="s">
        <v>14</v>
      </c>
      <c r="B393" s="24">
        <v>151</v>
      </c>
      <c r="D393" s="25" t="s">
        <v>20</v>
      </c>
      <c r="E393" s="26">
        <v>125</v>
      </c>
      <c r="F393" s="27"/>
      <c r="G393" s="27"/>
    </row>
    <row r="394" spans="1:7" s="23" customFormat="1" x14ac:dyDescent="0.3">
      <c r="A394" s="24" t="s">
        <v>14</v>
      </c>
      <c r="B394" s="24">
        <v>1608</v>
      </c>
      <c r="D394" s="25" t="s">
        <v>20</v>
      </c>
      <c r="E394" s="26">
        <v>202</v>
      </c>
      <c r="F394" s="27"/>
      <c r="G394" s="27"/>
    </row>
    <row r="395" spans="1:7" hidden="1" x14ac:dyDescent="0.3">
      <c r="A395" s="16" t="s">
        <v>20</v>
      </c>
      <c r="B395" s="16">
        <v>3059</v>
      </c>
      <c r="D395" s="19" t="s">
        <v>20</v>
      </c>
      <c r="E395" s="20">
        <v>103</v>
      </c>
      <c r="F395" s="22"/>
      <c r="G395" s="22"/>
    </row>
    <row r="396" spans="1:7" hidden="1" x14ac:dyDescent="0.3">
      <c r="A396" s="16" t="s">
        <v>20</v>
      </c>
      <c r="B396" s="16">
        <v>34</v>
      </c>
      <c r="D396" s="17" t="s">
        <v>20</v>
      </c>
      <c r="E396" s="18">
        <v>1785</v>
      </c>
      <c r="F396" s="21"/>
      <c r="G396" s="21"/>
    </row>
    <row r="397" spans="1:7" hidden="1" x14ac:dyDescent="0.3">
      <c r="A397" s="16" t="s">
        <v>20</v>
      </c>
      <c r="B397" s="16">
        <v>220</v>
      </c>
      <c r="D397" s="19" t="s">
        <v>20</v>
      </c>
      <c r="E397" s="20">
        <v>157</v>
      </c>
      <c r="F397" s="22"/>
      <c r="G397" s="22"/>
    </row>
    <row r="398" spans="1:7" hidden="1" x14ac:dyDescent="0.3">
      <c r="A398" s="16" t="s">
        <v>20</v>
      </c>
      <c r="B398" s="16">
        <v>1604</v>
      </c>
      <c r="D398" s="17" t="s">
        <v>20</v>
      </c>
      <c r="E398" s="18">
        <v>555</v>
      </c>
      <c r="F398" s="21"/>
      <c r="G398" s="21"/>
    </row>
    <row r="399" spans="1:7" hidden="1" x14ac:dyDescent="0.3">
      <c r="A399" s="16" t="s">
        <v>20</v>
      </c>
      <c r="B399" s="16">
        <v>454</v>
      </c>
      <c r="D399" s="19" t="s">
        <v>20</v>
      </c>
      <c r="E399" s="20">
        <v>297</v>
      </c>
      <c r="F399" s="22"/>
      <c r="G399" s="22"/>
    </row>
    <row r="400" spans="1:7" hidden="1" x14ac:dyDescent="0.3">
      <c r="A400" s="16" t="s">
        <v>20</v>
      </c>
      <c r="B400" s="16">
        <v>123</v>
      </c>
      <c r="D400" s="17" t="s">
        <v>20</v>
      </c>
      <c r="E400" s="18">
        <v>123</v>
      </c>
      <c r="F400" s="21"/>
      <c r="G400" s="21"/>
    </row>
    <row r="401" spans="1:7" s="23" customFormat="1" x14ac:dyDescent="0.3">
      <c r="A401" s="24" t="s">
        <v>14</v>
      </c>
      <c r="B401" s="24">
        <v>941</v>
      </c>
      <c r="D401" s="25" t="s">
        <v>20</v>
      </c>
      <c r="E401" s="26">
        <v>3036</v>
      </c>
      <c r="F401" s="27"/>
      <c r="G401" s="27"/>
    </row>
    <row r="402" spans="1:7" s="23" customFormat="1" x14ac:dyDescent="0.3">
      <c r="A402" s="24" t="s">
        <v>14</v>
      </c>
      <c r="B402" s="24">
        <v>1</v>
      </c>
      <c r="D402" s="25" t="s">
        <v>20</v>
      </c>
      <c r="E402" s="26">
        <v>144</v>
      </c>
      <c r="F402" s="27"/>
      <c r="G402" s="27"/>
    </row>
    <row r="403" spans="1:7" hidden="1" x14ac:dyDescent="0.3">
      <c r="A403" s="16" t="s">
        <v>20</v>
      </c>
      <c r="B403" s="16">
        <v>299</v>
      </c>
      <c r="D403" s="19" t="s">
        <v>20</v>
      </c>
      <c r="E403" s="20">
        <v>121</v>
      </c>
      <c r="F403" s="22"/>
      <c r="G403" s="22"/>
    </row>
    <row r="404" spans="1:7" s="23" customFormat="1" x14ac:dyDescent="0.3">
      <c r="A404" s="24" t="s">
        <v>14</v>
      </c>
      <c r="B404" s="24">
        <v>40</v>
      </c>
      <c r="D404" s="25" t="s">
        <v>20</v>
      </c>
      <c r="E404" s="26">
        <v>181</v>
      </c>
      <c r="F404" s="27"/>
      <c r="G404" s="27"/>
    </row>
    <row r="405" spans="1:7" s="23" customFormat="1" x14ac:dyDescent="0.3">
      <c r="A405" s="24" t="s">
        <v>14</v>
      </c>
      <c r="B405" s="24">
        <v>3015</v>
      </c>
      <c r="D405" s="25" t="s">
        <v>20</v>
      </c>
      <c r="E405" s="26">
        <v>122</v>
      </c>
      <c r="F405" s="27"/>
      <c r="G405" s="27"/>
    </row>
    <row r="406" spans="1:7" hidden="1" x14ac:dyDescent="0.3">
      <c r="A406" s="16" t="s">
        <v>20</v>
      </c>
      <c r="B406" s="16">
        <v>2237</v>
      </c>
      <c r="D406" s="17" t="s">
        <v>20</v>
      </c>
      <c r="E406" s="18">
        <v>1071</v>
      </c>
      <c r="F406" s="21"/>
      <c r="G406" s="21"/>
    </row>
    <row r="407" spans="1:7" s="23" customFormat="1" x14ac:dyDescent="0.3">
      <c r="A407" s="24" t="s">
        <v>14</v>
      </c>
      <c r="B407" s="24">
        <v>435</v>
      </c>
      <c r="D407" s="25" t="s">
        <v>20</v>
      </c>
      <c r="E407" s="26">
        <v>980</v>
      </c>
      <c r="F407" s="27"/>
      <c r="G407" s="27"/>
    </row>
    <row r="408" spans="1:7" hidden="1" x14ac:dyDescent="0.3">
      <c r="A408" s="16" t="s">
        <v>20</v>
      </c>
      <c r="B408" s="16">
        <v>645</v>
      </c>
      <c r="D408" s="17" t="s">
        <v>20</v>
      </c>
      <c r="E408" s="18">
        <v>536</v>
      </c>
      <c r="F408" s="21"/>
      <c r="G408" s="21"/>
    </row>
    <row r="409" spans="1:7" hidden="1" x14ac:dyDescent="0.3">
      <c r="A409" s="16" t="s">
        <v>20</v>
      </c>
      <c r="B409" s="16">
        <v>484</v>
      </c>
      <c r="D409" s="19" t="s">
        <v>20</v>
      </c>
      <c r="E409" s="20">
        <v>1991</v>
      </c>
      <c r="F409" s="22"/>
      <c r="G409" s="22"/>
    </row>
    <row r="410" spans="1:7" hidden="1" x14ac:dyDescent="0.3">
      <c r="A410" s="16" t="s">
        <v>20</v>
      </c>
      <c r="B410" s="16">
        <v>154</v>
      </c>
      <c r="D410" s="17" t="s">
        <v>20</v>
      </c>
      <c r="E410" s="18">
        <v>180</v>
      </c>
      <c r="F410" s="21"/>
      <c r="G410" s="21"/>
    </row>
    <row r="411" spans="1:7" s="23" customFormat="1" x14ac:dyDescent="0.3">
      <c r="A411" s="24" t="s">
        <v>14</v>
      </c>
      <c r="B411" s="24">
        <v>714</v>
      </c>
      <c r="D411" s="25" t="s">
        <v>20</v>
      </c>
      <c r="E411" s="26">
        <v>130</v>
      </c>
      <c r="F411" s="27"/>
      <c r="G411" s="27"/>
    </row>
    <row r="412" spans="1:7" hidden="1" x14ac:dyDescent="0.3">
      <c r="A412" s="16" t="s">
        <v>47</v>
      </c>
      <c r="B412" s="16">
        <v>1111</v>
      </c>
      <c r="D412" s="17" t="s">
        <v>20</v>
      </c>
      <c r="E412" s="18">
        <v>122</v>
      </c>
      <c r="F412" s="21"/>
      <c r="G412" s="21"/>
    </row>
    <row r="413" spans="1:7" hidden="1" x14ac:dyDescent="0.3">
      <c r="A413" s="16" t="s">
        <v>20</v>
      </c>
      <c r="B413" s="16">
        <v>82</v>
      </c>
      <c r="D413" s="19" t="s">
        <v>20</v>
      </c>
      <c r="E413" s="20">
        <v>140</v>
      </c>
      <c r="F413" s="22"/>
      <c r="G413" s="22"/>
    </row>
    <row r="414" spans="1:7" hidden="1" x14ac:dyDescent="0.3">
      <c r="A414" s="16" t="s">
        <v>20</v>
      </c>
      <c r="B414" s="16">
        <v>134</v>
      </c>
      <c r="D414" s="17" t="s">
        <v>20</v>
      </c>
      <c r="E414" s="18">
        <v>3388</v>
      </c>
      <c r="F414" s="21"/>
      <c r="G414" s="21"/>
    </row>
    <row r="415" spans="1:7" hidden="1" x14ac:dyDescent="0.3">
      <c r="A415" s="16" t="s">
        <v>47</v>
      </c>
      <c r="B415" s="16">
        <v>1089</v>
      </c>
      <c r="D415" s="19" t="s">
        <v>20</v>
      </c>
      <c r="E415" s="20">
        <v>280</v>
      </c>
      <c r="F415" s="22"/>
      <c r="G415" s="22"/>
    </row>
    <row r="416" spans="1:7" s="23" customFormat="1" x14ac:dyDescent="0.3">
      <c r="A416" s="24" t="s">
        <v>14</v>
      </c>
      <c r="B416" s="24">
        <v>5497</v>
      </c>
      <c r="D416" s="25" t="s">
        <v>20</v>
      </c>
      <c r="E416" s="26">
        <v>366</v>
      </c>
      <c r="F416" s="27"/>
      <c r="G416" s="27"/>
    </row>
    <row r="417" spans="1:7" s="23" customFormat="1" x14ac:dyDescent="0.3">
      <c r="A417" s="24" t="s">
        <v>14</v>
      </c>
      <c r="B417" s="24">
        <v>418</v>
      </c>
      <c r="D417" s="25" t="s">
        <v>20</v>
      </c>
      <c r="E417" s="26">
        <v>270</v>
      </c>
      <c r="F417" s="27"/>
      <c r="G417" s="27"/>
    </row>
    <row r="418" spans="1:7" s="23" customFormat="1" x14ac:dyDescent="0.3">
      <c r="A418" s="24" t="s">
        <v>14</v>
      </c>
      <c r="B418" s="24">
        <v>1439</v>
      </c>
      <c r="D418" s="25" t="s">
        <v>20</v>
      </c>
      <c r="E418" s="26">
        <v>137</v>
      </c>
      <c r="F418" s="27"/>
      <c r="G418" s="27"/>
    </row>
    <row r="419" spans="1:7" s="23" customFormat="1" x14ac:dyDescent="0.3">
      <c r="A419" s="24" t="s">
        <v>14</v>
      </c>
      <c r="B419" s="24">
        <v>15</v>
      </c>
      <c r="D419" s="25" t="s">
        <v>20</v>
      </c>
      <c r="E419" s="26">
        <v>3205</v>
      </c>
      <c r="F419" s="27"/>
      <c r="G419" s="27"/>
    </row>
    <row r="420" spans="1:7" s="23" customFormat="1" x14ac:dyDescent="0.3">
      <c r="A420" s="24" t="s">
        <v>14</v>
      </c>
      <c r="B420" s="24">
        <v>1999</v>
      </c>
      <c r="D420" s="25" t="s">
        <v>20</v>
      </c>
      <c r="E420" s="26">
        <v>288</v>
      </c>
      <c r="F420" s="27"/>
      <c r="G420" s="27"/>
    </row>
    <row r="421" spans="1:7" hidden="1" x14ac:dyDescent="0.3">
      <c r="A421" s="16" t="s">
        <v>20</v>
      </c>
      <c r="B421" s="16">
        <v>5203</v>
      </c>
      <c r="D421" s="19" t="s">
        <v>20</v>
      </c>
      <c r="E421" s="20">
        <v>148</v>
      </c>
      <c r="F421" s="22"/>
      <c r="G421" s="22"/>
    </row>
    <row r="422" spans="1:7" hidden="1" x14ac:dyDescent="0.3">
      <c r="A422" s="16" t="s">
        <v>20</v>
      </c>
      <c r="B422" s="16">
        <v>94</v>
      </c>
      <c r="D422" s="17" t="s">
        <v>20</v>
      </c>
      <c r="E422" s="18">
        <v>114</v>
      </c>
      <c r="F422" s="21"/>
      <c r="G422" s="21"/>
    </row>
    <row r="423" spans="1:7" s="23" customFormat="1" x14ac:dyDescent="0.3">
      <c r="A423" s="24" t="s">
        <v>14</v>
      </c>
      <c r="B423" s="24">
        <v>118</v>
      </c>
      <c r="D423" s="25" t="s">
        <v>20</v>
      </c>
      <c r="E423" s="26">
        <v>1518</v>
      </c>
      <c r="F423" s="27"/>
      <c r="G423" s="27"/>
    </row>
    <row r="424" spans="1:7" hidden="1" x14ac:dyDescent="0.3">
      <c r="A424" s="16" t="s">
        <v>20</v>
      </c>
      <c r="B424" s="16">
        <v>205</v>
      </c>
      <c r="D424" s="17" t="s">
        <v>20</v>
      </c>
      <c r="E424" s="18">
        <v>166</v>
      </c>
      <c r="F424" s="21"/>
      <c r="G424" s="21"/>
    </row>
    <row r="425" spans="1:7" s="23" customFormat="1" x14ac:dyDescent="0.3">
      <c r="A425" s="24" t="s">
        <v>14</v>
      </c>
      <c r="B425" s="24">
        <v>162</v>
      </c>
      <c r="D425" s="25" t="s">
        <v>20</v>
      </c>
      <c r="E425" s="26">
        <v>100</v>
      </c>
      <c r="F425" s="27"/>
      <c r="G425" s="27"/>
    </row>
    <row r="426" spans="1:7" s="23" customFormat="1" x14ac:dyDescent="0.3">
      <c r="A426" s="24" t="s">
        <v>14</v>
      </c>
      <c r="B426" s="24">
        <v>83</v>
      </c>
      <c r="D426" s="25" t="s">
        <v>20</v>
      </c>
      <c r="E426" s="26">
        <v>235</v>
      </c>
      <c r="F426" s="27"/>
      <c r="G426" s="27"/>
    </row>
    <row r="427" spans="1:7" hidden="1" x14ac:dyDescent="0.3">
      <c r="A427" s="16" t="s">
        <v>20</v>
      </c>
      <c r="B427" s="16">
        <v>92</v>
      </c>
      <c r="D427" s="19" t="s">
        <v>20</v>
      </c>
      <c r="E427" s="20">
        <v>148</v>
      </c>
      <c r="F427" s="22"/>
      <c r="G427" s="22"/>
    </row>
    <row r="428" spans="1:7" hidden="1" x14ac:dyDescent="0.3">
      <c r="A428" s="16" t="s">
        <v>20</v>
      </c>
      <c r="B428" s="16">
        <v>219</v>
      </c>
      <c r="D428" s="17" t="s">
        <v>20</v>
      </c>
      <c r="E428" s="18">
        <v>198</v>
      </c>
      <c r="F428" s="21"/>
      <c r="G428" s="21"/>
    </row>
    <row r="429" spans="1:7" hidden="1" x14ac:dyDescent="0.3">
      <c r="A429" s="16" t="s">
        <v>20</v>
      </c>
      <c r="B429" s="16">
        <v>2526</v>
      </c>
      <c r="D429" s="19" t="s">
        <v>20</v>
      </c>
      <c r="E429" s="20">
        <v>150</v>
      </c>
      <c r="F429" s="22"/>
      <c r="G429" s="22"/>
    </row>
    <row r="430" spans="1:7" s="23" customFormat="1" x14ac:dyDescent="0.3">
      <c r="A430" s="24" t="s">
        <v>14</v>
      </c>
      <c r="B430" s="24">
        <v>747</v>
      </c>
      <c r="D430" s="25" t="s">
        <v>20</v>
      </c>
      <c r="E430" s="26">
        <v>216</v>
      </c>
      <c r="F430" s="27"/>
      <c r="G430" s="27"/>
    </row>
    <row r="431" spans="1:7" hidden="1" x14ac:dyDescent="0.3">
      <c r="A431" s="16" t="s">
        <v>74</v>
      </c>
      <c r="B431" s="16">
        <v>2138</v>
      </c>
      <c r="D431" s="19" t="s">
        <v>20</v>
      </c>
      <c r="E431" s="20">
        <v>5139</v>
      </c>
      <c r="F431" s="22"/>
      <c r="G431" s="22"/>
    </row>
    <row r="432" spans="1:7" s="23" customFormat="1" x14ac:dyDescent="0.3">
      <c r="A432" s="24" t="s">
        <v>14</v>
      </c>
      <c r="B432" s="24">
        <v>84</v>
      </c>
      <c r="D432" s="25" t="s">
        <v>20</v>
      </c>
      <c r="E432" s="26">
        <v>2353</v>
      </c>
      <c r="F432" s="27"/>
      <c r="G432" s="27"/>
    </row>
    <row r="433" spans="1:7" hidden="1" x14ac:dyDescent="0.3">
      <c r="A433" s="16" t="s">
        <v>20</v>
      </c>
      <c r="B433" s="16">
        <v>94</v>
      </c>
      <c r="D433" s="19" t="s">
        <v>20</v>
      </c>
      <c r="E433" s="20">
        <v>78</v>
      </c>
      <c r="F433" s="22"/>
      <c r="G433" s="22"/>
    </row>
    <row r="434" spans="1:7" s="23" customFormat="1" x14ac:dyDescent="0.3">
      <c r="A434" s="24" t="s">
        <v>14</v>
      </c>
      <c r="B434" s="24">
        <v>91</v>
      </c>
      <c r="D434" s="25" t="s">
        <v>20</v>
      </c>
      <c r="E434" s="26">
        <v>174</v>
      </c>
      <c r="F434" s="27"/>
      <c r="G434" s="27"/>
    </row>
    <row r="435" spans="1:7" s="23" customFormat="1" x14ac:dyDescent="0.3">
      <c r="A435" s="24" t="s">
        <v>14</v>
      </c>
      <c r="B435" s="24">
        <v>792</v>
      </c>
      <c r="D435" s="25" t="s">
        <v>20</v>
      </c>
      <c r="E435" s="26">
        <v>164</v>
      </c>
      <c r="F435" s="27"/>
      <c r="G435" s="27"/>
    </row>
    <row r="436" spans="1:7" hidden="1" x14ac:dyDescent="0.3">
      <c r="A436" s="16" t="s">
        <v>74</v>
      </c>
      <c r="B436" s="16">
        <v>10</v>
      </c>
      <c r="D436" s="17" t="s">
        <v>20</v>
      </c>
      <c r="E436" s="18">
        <v>161</v>
      </c>
      <c r="F436" s="21"/>
      <c r="G436" s="21"/>
    </row>
    <row r="437" spans="1:7" hidden="1" x14ac:dyDescent="0.3">
      <c r="A437" s="16" t="s">
        <v>20</v>
      </c>
      <c r="B437" s="16">
        <v>1713</v>
      </c>
      <c r="D437" s="19" t="s">
        <v>20</v>
      </c>
      <c r="E437" s="20">
        <v>138</v>
      </c>
      <c r="F437" s="22"/>
      <c r="G437" s="22"/>
    </row>
    <row r="438" spans="1:7" hidden="1" x14ac:dyDescent="0.3">
      <c r="A438" s="16" t="s">
        <v>20</v>
      </c>
      <c r="B438" s="16">
        <v>249</v>
      </c>
      <c r="D438" s="17" t="s">
        <v>20</v>
      </c>
      <c r="E438" s="18">
        <v>3308</v>
      </c>
      <c r="F438" s="21"/>
      <c r="G438" s="21"/>
    </row>
    <row r="439" spans="1:7" hidden="1" x14ac:dyDescent="0.3">
      <c r="A439" s="16" t="s">
        <v>20</v>
      </c>
      <c r="B439" s="16">
        <v>192</v>
      </c>
      <c r="D439" s="19" t="s">
        <v>20</v>
      </c>
      <c r="E439" s="20">
        <v>127</v>
      </c>
      <c r="F439" s="22"/>
      <c r="G439" s="22"/>
    </row>
    <row r="440" spans="1:7" hidden="1" x14ac:dyDescent="0.3">
      <c r="A440" s="16" t="s">
        <v>20</v>
      </c>
      <c r="B440" s="16">
        <v>247</v>
      </c>
      <c r="D440" s="17" t="s">
        <v>20</v>
      </c>
      <c r="E440" s="18">
        <v>207</v>
      </c>
      <c r="F440" s="21"/>
      <c r="G440" s="21"/>
    </row>
    <row r="441" spans="1:7" hidden="1" x14ac:dyDescent="0.3">
      <c r="A441" s="16" t="s">
        <v>20</v>
      </c>
      <c r="B441" s="16">
        <v>2293</v>
      </c>
      <c r="D441" s="19" t="s">
        <v>20</v>
      </c>
      <c r="E441" s="20">
        <v>181</v>
      </c>
      <c r="F441" s="22"/>
      <c r="G441" s="22"/>
    </row>
    <row r="442" spans="1:7" hidden="1" x14ac:dyDescent="0.3">
      <c r="A442" s="16" t="s">
        <v>20</v>
      </c>
      <c r="B442" s="16">
        <v>3131</v>
      </c>
      <c r="D442" s="17" t="s">
        <v>20</v>
      </c>
      <c r="E442" s="18">
        <v>110</v>
      </c>
      <c r="F442" s="21"/>
      <c r="G442" s="21"/>
    </row>
    <row r="443" spans="1:7" s="23" customFormat="1" x14ac:dyDescent="0.3">
      <c r="A443" s="24" t="s">
        <v>14</v>
      </c>
      <c r="B443" s="24">
        <v>32</v>
      </c>
      <c r="D443" s="25" t="s">
        <v>20</v>
      </c>
      <c r="E443" s="26">
        <v>185</v>
      </c>
      <c r="F443" s="27"/>
      <c r="G443" s="27"/>
    </row>
    <row r="444" spans="1:7" hidden="1" x14ac:dyDescent="0.3">
      <c r="A444" s="16" t="s">
        <v>20</v>
      </c>
      <c r="B444" s="16">
        <v>143</v>
      </c>
      <c r="D444" s="17" t="s">
        <v>20</v>
      </c>
      <c r="E444" s="18">
        <v>121</v>
      </c>
      <c r="F444" s="21"/>
      <c r="G444" s="21"/>
    </row>
    <row r="445" spans="1:7" hidden="1" x14ac:dyDescent="0.3">
      <c r="A445" s="16" t="s">
        <v>74</v>
      </c>
      <c r="B445" s="16">
        <v>90</v>
      </c>
      <c r="D445" s="19" t="s">
        <v>20</v>
      </c>
      <c r="E445" s="20">
        <v>106</v>
      </c>
      <c r="F445" s="22"/>
      <c r="G445" s="22"/>
    </row>
    <row r="446" spans="1:7" hidden="1" x14ac:dyDescent="0.3">
      <c r="A446" s="16" t="s">
        <v>20</v>
      </c>
      <c r="B446" s="16">
        <v>296</v>
      </c>
      <c r="D446" s="17" t="s">
        <v>20</v>
      </c>
      <c r="E446" s="18">
        <v>142</v>
      </c>
      <c r="F446" s="21"/>
      <c r="G446" s="21"/>
    </row>
    <row r="447" spans="1:7" hidden="1" x14ac:dyDescent="0.3">
      <c r="A447" s="16" t="s">
        <v>20</v>
      </c>
      <c r="B447" s="16">
        <v>170</v>
      </c>
      <c r="D447" s="19" t="s">
        <v>20</v>
      </c>
      <c r="E447" s="20">
        <v>233</v>
      </c>
      <c r="F447" s="22"/>
      <c r="G447" s="22"/>
    </row>
    <row r="448" spans="1:7" s="23" customFormat="1" x14ac:dyDescent="0.3">
      <c r="A448" s="24" t="s">
        <v>14</v>
      </c>
      <c r="B448" s="24">
        <v>186</v>
      </c>
      <c r="D448" s="25" t="s">
        <v>20</v>
      </c>
      <c r="E448" s="26">
        <v>218</v>
      </c>
      <c r="F448" s="27"/>
      <c r="G448" s="27"/>
    </row>
    <row r="449" spans="1:7" hidden="1" x14ac:dyDescent="0.3">
      <c r="A449" s="16" t="s">
        <v>74</v>
      </c>
      <c r="B449" s="16">
        <v>439</v>
      </c>
      <c r="D449" s="19" t="s">
        <v>20</v>
      </c>
      <c r="E449" s="20">
        <v>76</v>
      </c>
      <c r="F449" s="22"/>
      <c r="G449" s="22"/>
    </row>
    <row r="450" spans="1:7" s="23" customFormat="1" x14ac:dyDescent="0.3">
      <c r="A450" s="24" t="s">
        <v>14</v>
      </c>
      <c r="B450" s="24">
        <v>605</v>
      </c>
      <c r="D450" s="25" t="s">
        <v>20</v>
      </c>
      <c r="E450" s="26">
        <v>43</v>
      </c>
      <c r="F450" s="27"/>
      <c r="G450" s="27"/>
    </row>
    <row r="451" spans="1:7" hidden="1" x14ac:dyDescent="0.3">
      <c r="A451" s="16" t="s">
        <v>20</v>
      </c>
      <c r="B451" s="16">
        <v>86</v>
      </c>
      <c r="D451" s="19" t="s">
        <v>20</v>
      </c>
      <c r="E451" s="20">
        <v>221</v>
      </c>
      <c r="F451" s="22"/>
      <c r="G451" s="22"/>
    </row>
    <row r="452" spans="1:7" s="23" customFormat="1" x14ac:dyDescent="0.3">
      <c r="A452" s="24" t="s">
        <v>14</v>
      </c>
      <c r="B452" s="24">
        <v>1</v>
      </c>
      <c r="D452" s="25" t="s">
        <v>20</v>
      </c>
      <c r="E452" s="26">
        <v>2805</v>
      </c>
      <c r="F452" s="27"/>
      <c r="G452" s="27"/>
    </row>
    <row r="453" spans="1:7" hidden="1" x14ac:dyDescent="0.3">
      <c r="A453" s="16" t="s">
        <v>20</v>
      </c>
      <c r="B453" s="16">
        <v>6286</v>
      </c>
      <c r="D453" s="19" t="s">
        <v>20</v>
      </c>
      <c r="E453" s="20">
        <v>68</v>
      </c>
      <c r="F453" s="22"/>
      <c r="G453" s="22"/>
    </row>
    <row r="454" spans="1:7" s="23" customFormat="1" x14ac:dyDescent="0.3">
      <c r="A454" s="24" t="s">
        <v>14</v>
      </c>
      <c r="B454" s="24">
        <v>31</v>
      </c>
      <c r="D454" s="25" t="s">
        <v>20</v>
      </c>
      <c r="E454" s="26">
        <v>183</v>
      </c>
      <c r="F454" s="27"/>
      <c r="G454" s="27"/>
    </row>
    <row r="455" spans="1:7" s="23" customFormat="1" x14ac:dyDescent="0.3">
      <c r="A455" s="24" t="s">
        <v>14</v>
      </c>
      <c r="B455" s="24">
        <v>1181</v>
      </c>
      <c r="D455" s="25" t="s">
        <v>20</v>
      </c>
      <c r="E455" s="26">
        <v>133</v>
      </c>
      <c r="F455" s="27"/>
      <c r="G455" s="27"/>
    </row>
    <row r="456" spans="1:7" s="23" customFormat="1" x14ac:dyDescent="0.3">
      <c r="A456" s="24" t="s">
        <v>14</v>
      </c>
      <c r="B456" s="24">
        <v>39</v>
      </c>
      <c r="D456" s="25" t="s">
        <v>20</v>
      </c>
      <c r="E456" s="26">
        <v>2489</v>
      </c>
      <c r="F456" s="27"/>
      <c r="G456" s="27"/>
    </row>
    <row r="457" spans="1:7" hidden="1" x14ac:dyDescent="0.3">
      <c r="A457" s="16" t="s">
        <v>20</v>
      </c>
      <c r="B457" s="16">
        <v>3727</v>
      </c>
      <c r="D457" s="19" t="s">
        <v>20</v>
      </c>
      <c r="E457" s="20">
        <v>69</v>
      </c>
      <c r="F457" s="22"/>
      <c r="G457" s="22"/>
    </row>
    <row r="458" spans="1:7" hidden="1" x14ac:dyDescent="0.3">
      <c r="A458" s="16" t="s">
        <v>20</v>
      </c>
      <c r="B458" s="16">
        <v>1605</v>
      </c>
      <c r="D458" s="17" t="s">
        <v>20</v>
      </c>
      <c r="E458" s="18">
        <v>279</v>
      </c>
      <c r="F458" s="21"/>
      <c r="G458" s="21"/>
    </row>
    <row r="459" spans="1:7" s="23" customFormat="1" x14ac:dyDescent="0.3">
      <c r="A459" s="24" t="s">
        <v>14</v>
      </c>
      <c r="B459" s="24">
        <v>46</v>
      </c>
      <c r="D459" s="25" t="s">
        <v>20</v>
      </c>
      <c r="E459" s="26">
        <v>210</v>
      </c>
      <c r="F459" s="27"/>
      <c r="G459" s="27"/>
    </row>
    <row r="460" spans="1:7" hidden="1" x14ac:dyDescent="0.3">
      <c r="A460" s="16" t="s">
        <v>20</v>
      </c>
      <c r="B460" s="16">
        <v>2120</v>
      </c>
      <c r="D460" s="17" t="s">
        <v>20</v>
      </c>
      <c r="E460" s="18">
        <v>2100</v>
      </c>
      <c r="F460" s="21"/>
      <c r="G460" s="21"/>
    </row>
    <row r="461" spans="1:7" s="23" customFormat="1" x14ac:dyDescent="0.3">
      <c r="A461" s="24" t="s">
        <v>14</v>
      </c>
      <c r="B461" s="24">
        <v>105</v>
      </c>
      <c r="D461" s="25" t="s">
        <v>20</v>
      </c>
      <c r="E461" s="26">
        <v>252</v>
      </c>
      <c r="F461" s="27"/>
      <c r="G461" s="27"/>
    </row>
    <row r="462" spans="1:7" hidden="1" x14ac:dyDescent="0.3">
      <c r="A462" s="16" t="s">
        <v>20</v>
      </c>
      <c r="B462" s="16">
        <v>50</v>
      </c>
      <c r="D462" s="17" t="s">
        <v>20</v>
      </c>
      <c r="E462" s="18">
        <v>1280</v>
      </c>
      <c r="F462" s="21"/>
      <c r="G462" s="21"/>
    </row>
    <row r="463" spans="1:7" hidden="1" x14ac:dyDescent="0.3">
      <c r="A463" s="16" t="s">
        <v>20</v>
      </c>
      <c r="B463" s="16">
        <v>2080</v>
      </c>
      <c r="D463" s="19" t="s">
        <v>20</v>
      </c>
      <c r="E463" s="20">
        <v>157</v>
      </c>
      <c r="F463" s="22"/>
      <c r="G463" s="22"/>
    </row>
    <row r="464" spans="1:7" s="23" customFormat="1" x14ac:dyDescent="0.3">
      <c r="A464" s="24" t="s">
        <v>14</v>
      </c>
      <c r="B464" s="24">
        <v>535</v>
      </c>
      <c r="D464" s="25" t="s">
        <v>20</v>
      </c>
      <c r="E464" s="26">
        <v>194</v>
      </c>
      <c r="F464" s="27"/>
      <c r="G464" s="27"/>
    </row>
    <row r="465" spans="1:7" hidden="1" x14ac:dyDescent="0.3">
      <c r="A465" s="16" t="s">
        <v>20</v>
      </c>
      <c r="B465" s="16">
        <v>2105</v>
      </c>
      <c r="D465" s="19" t="s">
        <v>20</v>
      </c>
      <c r="E465" s="20">
        <v>82</v>
      </c>
      <c r="F465" s="22"/>
      <c r="G465" s="22"/>
    </row>
    <row r="466" spans="1:7" hidden="1" x14ac:dyDescent="0.3">
      <c r="A466" s="16" t="s">
        <v>20</v>
      </c>
      <c r="B466" s="16">
        <v>2436</v>
      </c>
      <c r="D466" s="17" t="s">
        <v>20</v>
      </c>
      <c r="E466" s="18">
        <v>4233</v>
      </c>
      <c r="F466" s="21"/>
      <c r="G466" s="21"/>
    </row>
    <row r="467" spans="1:7" hidden="1" x14ac:dyDescent="0.3">
      <c r="A467" s="16" t="s">
        <v>20</v>
      </c>
      <c r="B467" s="16">
        <v>80</v>
      </c>
      <c r="D467" s="19" t="s">
        <v>20</v>
      </c>
      <c r="E467" s="20">
        <v>1297</v>
      </c>
      <c r="F467" s="22"/>
      <c r="G467" s="22"/>
    </row>
    <row r="468" spans="1:7" hidden="1" x14ac:dyDescent="0.3">
      <c r="A468" s="16" t="s">
        <v>20</v>
      </c>
      <c r="B468" s="16">
        <v>42</v>
      </c>
      <c r="D468" s="17" t="s">
        <v>20</v>
      </c>
      <c r="E468" s="18">
        <v>165</v>
      </c>
      <c r="F468" s="21"/>
      <c r="G468" s="21"/>
    </row>
    <row r="469" spans="1:7" hidden="1" x14ac:dyDescent="0.3">
      <c r="A469" s="16" t="s">
        <v>20</v>
      </c>
      <c r="B469" s="16">
        <v>139</v>
      </c>
      <c r="D469" s="19" t="s">
        <v>20</v>
      </c>
      <c r="E469" s="20">
        <v>119</v>
      </c>
      <c r="F469" s="22"/>
      <c r="G469" s="22"/>
    </row>
    <row r="470" spans="1:7" s="23" customFormat="1" x14ac:dyDescent="0.3">
      <c r="A470" s="24" t="s">
        <v>14</v>
      </c>
      <c r="B470" s="24">
        <v>16</v>
      </c>
      <c r="D470" s="25" t="s">
        <v>20</v>
      </c>
      <c r="E470" s="26">
        <v>1797</v>
      </c>
      <c r="F470" s="27"/>
      <c r="G470" s="27"/>
    </row>
    <row r="471" spans="1:7" hidden="1" x14ac:dyDescent="0.3">
      <c r="A471" s="16" t="s">
        <v>20</v>
      </c>
      <c r="B471" s="16">
        <v>159</v>
      </c>
      <c r="D471" s="19" t="s">
        <v>20</v>
      </c>
      <c r="E471" s="20">
        <v>261</v>
      </c>
      <c r="F471" s="22"/>
      <c r="G471" s="22"/>
    </row>
    <row r="472" spans="1:7" hidden="1" x14ac:dyDescent="0.3">
      <c r="A472" s="16" t="s">
        <v>20</v>
      </c>
      <c r="B472" s="16">
        <v>381</v>
      </c>
      <c r="D472" s="17" t="s">
        <v>20</v>
      </c>
      <c r="E472" s="18">
        <v>157</v>
      </c>
      <c r="F472" s="21"/>
      <c r="G472" s="21"/>
    </row>
    <row r="473" spans="1:7" hidden="1" x14ac:dyDescent="0.3">
      <c r="A473" s="16" t="s">
        <v>20</v>
      </c>
      <c r="B473" s="16">
        <v>194</v>
      </c>
      <c r="D473" s="19" t="s">
        <v>20</v>
      </c>
      <c r="E473" s="20">
        <v>3533</v>
      </c>
      <c r="F473" s="22"/>
      <c r="G473" s="22"/>
    </row>
    <row r="474" spans="1:7" s="23" customFormat="1" x14ac:dyDescent="0.3">
      <c r="A474" s="24" t="s">
        <v>14</v>
      </c>
      <c r="B474" s="24">
        <v>575</v>
      </c>
      <c r="D474" s="25" t="s">
        <v>20</v>
      </c>
      <c r="E474" s="26">
        <v>155</v>
      </c>
      <c r="F474" s="27"/>
      <c r="G474" s="27"/>
    </row>
    <row r="475" spans="1:7" hidden="1" x14ac:dyDescent="0.3">
      <c r="A475" s="16" t="s">
        <v>20</v>
      </c>
      <c r="B475" s="16">
        <v>106</v>
      </c>
      <c r="D475" s="19" t="s">
        <v>20</v>
      </c>
      <c r="E475" s="20">
        <v>132</v>
      </c>
      <c r="F475" s="22"/>
      <c r="G475" s="22"/>
    </row>
    <row r="476" spans="1:7" hidden="1" x14ac:dyDescent="0.3">
      <c r="A476" s="16" t="s">
        <v>20</v>
      </c>
      <c r="B476" s="16">
        <v>142</v>
      </c>
      <c r="D476" s="17" t="s">
        <v>20</v>
      </c>
      <c r="E476" s="18">
        <v>1354</v>
      </c>
      <c r="F476" s="21"/>
      <c r="G476" s="21"/>
    </row>
    <row r="477" spans="1:7" hidden="1" x14ac:dyDescent="0.3">
      <c r="A477" s="16" t="s">
        <v>20</v>
      </c>
      <c r="B477" s="16">
        <v>211</v>
      </c>
      <c r="D477" s="19" t="s">
        <v>20</v>
      </c>
      <c r="E477" s="20">
        <v>48</v>
      </c>
      <c r="F477" s="22"/>
      <c r="G477" s="22"/>
    </row>
    <row r="478" spans="1:7" s="23" customFormat="1" x14ac:dyDescent="0.3">
      <c r="A478" s="24" t="s">
        <v>14</v>
      </c>
      <c r="B478" s="24">
        <v>1120</v>
      </c>
      <c r="D478" s="25" t="s">
        <v>20</v>
      </c>
      <c r="E478" s="26">
        <v>110</v>
      </c>
      <c r="F478" s="27"/>
      <c r="G478" s="27"/>
    </row>
    <row r="479" spans="1:7" s="23" customFormat="1" x14ac:dyDescent="0.3">
      <c r="A479" s="24" t="s">
        <v>14</v>
      </c>
      <c r="B479" s="24">
        <v>113</v>
      </c>
      <c r="D479" s="25" t="s">
        <v>20</v>
      </c>
      <c r="E479" s="26">
        <v>172</v>
      </c>
      <c r="F479" s="27"/>
      <c r="G479" s="27"/>
    </row>
    <row r="480" spans="1:7" hidden="1" x14ac:dyDescent="0.3">
      <c r="A480" s="16" t="s">
        <v>20</v>
      </c>
      <c r="B480" s="16">
        <v>2756</v>
      </c>
      <c r="D480" s="17" t="s">
        <v>20</v>
      </c>
      <c r="E480" s="18">
        <v>307</v>
      </c>
      <c r="F480" s="21"/>
      <c r="G480" s="21"/>
    </row>
    <row r="481" spans="1:7" hidden="1" x14ac:dyDescent="0.3">
      <c r="A481" s="16" t="s">
        <v>20</v>
      </c>
      <c r="B481" s="16">
        <v>173</v>
      </c>
      <c r="D481" s="19" t="s">
        <v>20</v>
      </c>
      <c r="E481" s="20">
        <v>160</v>
      </c>
      <c r="F481" s="22"/>
      <c r="G481" s="22"/>
    </row>
    <row r="482" spans="1:7" hidden="1" x14ac:dyDescent="0.3">
      <c r="A482" s="16" t="s">
        <v>20</v>
      </c>
      <c r="B482" s="16">
        <v>87</v>
      </c>
      <c r="D482" s="17" t="s">
        <v>20</v>
      </c>
      <c r="E482" s="18">
        <v>1467</v>
      </c>
      <c r="F482" s="21"/>
      <c r="G482" s="21"/>
    </row>
    <row r="483" spans="1:7" s="23" customFormat="1" x14ac:dyDescent="0.3">
      <c r="A483" s="24" t="s">
        <v>14</v>
      </c>
      <c r="B483" s="24">
        <v>1538</v>
      </c>
      <c r="D483" s="25" t="s">
        <v>20</v>
      </c>
      <c r="E483" s="26">
        <v>2662</v>
      </c>
      <c r="F483" s="27"/>
      <c r="G483" s="27"/>
    </row>
    <row r="484" spans="1:7" s="23" customFormat="1" x14ac:dyDescent="0.3">
      <c r="A484" s="24" t="s">
        <v>14</v>
      </c>
      <c r="B484" s="24">
        <v>9</v>
      </c>
      <c r="D484" s="25" t="s">
        <v>20</v>
      </c>
      <c r="E484" s="26">
        <v>452</v>
      </c>
      <c r="F484" s="27"/>
      <c r="G484" s="27"/>
    </row>
    <row r="485" spans="1:7" s="23" customFormat="1" x14ac:dyDescent="0.3">
      <c r="A485" s="24" t="s">
        <v>14</v>
      </c>
      <c r="B485" s="24">
        <v>554</v>
      </c>
      <c r="D485" s="25" t="s">
        <v>20</v>
      </c>
      <c r="E485" s="26">
        <v>158</v>
      </c>
      <c r="F485" s="27"/>
      <c r="G485" s="27"/>
    </row>
    <row r="486" spans="1:7" hidden="1" x14ac:dyDescent="0.3">
      <c r="A486" s="16" t="s">
        <v>20</v>
      </c>
      <c r="B486" s="16">
        <v>1572</v>
      </c>
      <c r="D486" s="17" t="s">
        <v>20</v>
      </c>
      <c r="E486" s="18">
        <v>225</v>
      </c>
      <c r="F486" s="21"/>
      <c r="G486" s="21"/>
    </row>
    <row r="487" spans="1:7" s="23" customFormat="1" x14ac:dyDescent="0.3">
      <c r="A487" s="24" t="s">
        <v>14</v>
      </c>
      <c r="B487" s="24">
        <v>648</v>
      </c>
      <c r="D487" s="25" t="s">
        <v>20</v>
      </c>
      <c r="E487" s="26">
        <v>65</v>
      </c>
      <c r="F487" s="27"/>
      <c r="G487" s="27"/>
    </row>
    <row r="488" spans="1:7" s="23" customFormat="1" x14ac:dyDescent="0.3">
      <c r="A488" s="24" t="s">
        <v>14</v>
      </c>
      <c r="B488" s="24">
        <v>21</v>
      </c>
      <c r="D488" s="25" t="s">
        <v>20</v>
      </c>
      <c r="E488" s="26">
        <v>163</v>
      </c>
      <c r="F488" s="27"/>
      <c r="G488" s="27"/>
    </row>
    <row r="489" spans="1:7" hidden="1" x14ac:dyDescent="0.3">
      <c r="A489" s="16" t="s">
        <v>20</v>
      </c>
      <c r="B489" s="16">
        <v>2346</v>
      </c>
      <c r="D489" s="19" t="s">
        <v>20</v>
      </c>
      <c r="E489" s="20">
        <v>85</v>
      </c>
      <c r="F489" s="22"/>
      <c r="G489" s="22"/>
    </row>
    <row r="490" spans="1:7" hidden="1" x14ac:dyDescent="0.3">
      <c r="A490" s="16" t="s">
        <v>20</v>
      </c>
      <c r="B490" s="16">
        <v>115</v>
      </c>
      <c r="D490" s="17" t="s">
        <v>20</v>
      </c>
      <c r="E490" s="18">
        <v>217</v>
      </c>
      <c r="F490" s="21"/>
      <c r="G490" s="21"/>
    </row>
    <row r="491" spans="1:7" hidden="1" x14ac:dyDescent="0.3">
      <c r="A491" s="16" t="s">
        <v>20</v>
      </c>
      <c r="B491" s="16">
        <v>85</v>
      </c>
      <c r="D491" s="19" t="s">
        <v>20</v>
      </c>
      <c r="E491" s="20">
        <v>150</v>
      </c>
      <c r="F491" s="22"/>
      <c r="G491" s="22"/>
    </row>
    <row r="492" spans="1:7" hidden="1" x14ac:dyDescent="0.3">
      <c r="A492" s="16" t="s">
        <v>20</v>
      </c>
      <c r="B492" s="16">
        <v>144</v>
      </c>
      <c r="D492" s="17" t="s">
        <v>20</v>
      </c>
      <c r="E492" s="18">
        <v>3272</v>
      </c>
      <c r="F492" s="21"/>
      <c r="G492" s="21"/>
    </row>
    <row r="493" spans="1:7" hidden="1" x14ac:dyDescent="0.3">
      <c r="A493" s="16" t="s">
        <v>20</v>
      </c>
      <c r="B493" s="16">
        <v>2443</v>
      </c>
      <c r="D493" s="19" t="s">
        <v>20</v>
      </c>
      <c r="E493" s="20">
        <v>300</v>
      </c>
      <c r="F493" s="22"/>
      <c r="G493" s="22"/>
    </row>
    <row r="494" spans="1:7" hidden="1" x14ac:dyDescent="0.3">
      <c r="A494" s="16" t="s">
        <v>74</v>
      </c>
      <c r="B494" s="16">
        <v>595</v>
      </c>
      <c r="D494" s="17" t="s">
        <v>20</v>
      </c>
      <c r="E494" s="18">
        <v>126</v>
      </c>
      <c r="F494" s="21"/>
      <c r="G494" s="21"/>
    </row>
    <row r="495" spans="1:7" hidden="1" x14ac:dyDescent="0.3">
      <c r="A495" s="16" t="s">
        <v>20</v>
      </c>
      <c r="B495" s="16">
        <v>64</v>
      </c>
      <c r="D495" s="19" t="s">
        <v>20</v>
      </c>
      <c r="E495" s="20">
        <v>2320</v>
      </c>
      <c r="F495" s="22"/>
      <c r="G495" s="22"/>
    </row>
    <row r="496" spans="1:7" hidden="1" x14ac:dyDescent="0.3">
      <c r="A496" s="16" t="s">
        <v>20</v>
      </c>
      <c r="B496" s="16">
        <v>268</v>
      </c>
      <c r="D496" s="17" t="s">
        <v>20</v>
      </c>
      <c r="E496" s="18">
        <v>81</v>
      </c>
      <c r="F496" s="21"/>
      <c r="G496" s="21"/>
    </row>
    <row r="497" spans="1:7" hidden="1" x14ac:dyDescent="0.3">
      <c r="A497" s="16" t="s">
        <v>20</v>
      </c>
      <c r="B497" s="16">
        <v>195</v>
      </c>
      <c r="D497" s="19" t="s">
        <v>20</v>
      </c>
      <c r="E497" s="20">
        <v>1887</v>
      </c>
      <c r="F497" s="22"/>
      <c r="G497" s="22"/>
    </row>
    <row r="498" spans="1:7" s="23" customFormat="1" x14ac:dyDescent="0.3">
      <c r="A498" s="24" t="s">
        <v>14</v>
      </c>
      <c r="B498" s="24">
        <v>54</v>
      </c>
      <c r="D498" s="25" t="s">
        <v>20</v>
      </c>
      <c r="E498" s="26">
        <v>4358</v>
      </c>
      <c r="F498" s="27"/>
      <c r="G498" s="27"/>
    </row>
    <row r="499" spans="1:7" s="23" customFormat="1" x14ac:dyDescent="0.3">
      <c r="A499" s="24" t="s">
        <v>14</v>
      </c>
      <c r="B499" s="24">
        <v>120</v>
      </c>
      <c r="D499" s="25" t="s">
        <v>20</v>
      </c>
      <c r="E499" s="26">
        <v>53</v>
      </c>
      <c r="F499" s="27"/>
      <c r="G499" s="27"/>
    </row>
    <row r="500" spans="1:7" s="23" customFormat="1" x14ac:dyDescent="0.3">
      <c r="A500" s="24" t="s">
        <v>14</v>
      </c>
      <c r="B500" s="24">
        <v>579</v>
      </c>
      <c r="D500" s="25" t="s">
        <v>20</v>
      </c>
      <c r="E500" s="26">
        <v>2414</v>
      </c>
      <c r="F500" s="27"/>
      <c r="G500" s="27"/>
    </row>
    <row r="501" spans="1:7" s="23" customFormat="1" x14ac:dyDescent="0.3">
      <c r="A501" s="24" t="s">
        <v>14</v>
      </c>
      <c r="B501" s="24">
        <v>2072</v>
      </c>
      <c r="D501" s="25" t="s">
        <v>20</v>
      </c>
      <c r="E501" s="26">
        <v>80</v>
      </c>
      <c r="F501" s="27"/>
      <c r="G501" s="27"/>
    </row>
    <row r="502" spans="1:7" s="23" customFormat="1" x14ac:dyDescent="0.3">
      <c r="A502" s="24" t="s">
        <v>14</v>
      </c>
      <c r="B502" s="24">
        <v>0</v>
      </c>
      <c r="D502" s="25" t="s">
        <v>20</v>
      </c>
      <c r="E502" s="26">
        <v>193</v>
      </c>
      <c r="F502" s="27"/>
      <c r="G502" s="27"/>
    </row>
    <row r="503" spans="1:7" s="23" customFormat="1" x14ac:dyDescent="0.3">
      <c r="A503" s="24" t="s">
        <v>14</v>
      </c>
      <c r="B503" s="24">
        <v>1796</v>
      </c>
      <c r="D503" s="25" t="s">
        <v>20</v>
      </c>
      <c r="E503" s="26">
        <v>52</v>
      </c>
      <c r="F503" s="27"/>
      <c r="G503" s="27"/>
    </row>
    <row r="504" spans="1:7" hidden="1" x14ac:dyDescent="0.3">
      <c r="A504" s="16" t="s">
        <v>20</v>
      </c>
      <c r="B504" s="16">
        <v>186</v>
      </c>
      <c r="D504" s="17" t="s">
        <v>20</v>
      </c>
      <c r="E504" s="18">
        <v>290</v>
      </c>
      <c r="F504" s="21"/>
      <c r="G504" s="21"/>
    </row>
    <row r="505" spans="1:7" hidden="1" x14ac:dyDescent="0.3">
      <c r="A505" s="16" t="s">
        <v>20</v>
      </c>
      <c r="B505" s="16">
        <v>460</v>
      </c>
      <c r="D505" s="19" t="s">
        <v>20</v>
      </c>
      <c r="E505" s="20">
        <v>122</v>
      </c>
      <c r="F505" s="22"/>
      <c r="G505" s="22"/>
    </row>
    <row r="506" spans="1:7" s="23" customFormat="1" x14ac:dyDescent="0.3">
      <c r="A506" s="24" t="s">
        <v>14</v>
      </c>
      <c r="B506" s="24">
        <v>62</v>
      </c>
      <c r="D506" s="25" t="s">
        <v>20</v>
      </c>
      <c r="E506" s="26">
        <v>1470</v>
      </c>
      <c r="F506" s="27"/>
      <c r="G506" s="27"/>
    </row>
    <row r="507" spans="1:7" s="23" customFormat="1" x14ac:dyDescent="0.3">
      <c r="A507" s="24" t="s">
        <v>14</v>
      </c>
      <c r="B507" s="24">
        <v>347</v>
      </c>
      <c r="D507" s="25" t="s">
        <v>20</v>
      </c>
      <c r="E507" s="26">
        <v>165</v>
      </c>
      <c r="F507" s="27"/>
      <c r="G507" s="27"/>
    </row>
    <row r="508" spans="1:7" hidden="1" x14ac:dyDescent="0.3">
      <c r="A508" s="16" t="s">
        <v>20</v>
      </c>
      <c r="B508" s="16">
        <v>2528</v>
      </c>
      <c r="D508" s="17" t="s">
        <v>20</v>
      </c>
      <c r="E508" s="18">
        <v>182</v>
      </c>
      <c r="F508" s="21"/>
      <c r="G508" s="21"/>
    </row>
    <row r="509" spans="1:7" s="23" customFormat="1" x14ac:dyDescent="0.3">
      <c r="A509" s="24" t="s">
        <v>14</v>
      </c>
      <c r="B509" s="24">
        <v>19</v>
      </c>
      <c r="D509" s="25" t="s">
        <v>20</v>
      </c>
      <c r="E509" s="26">
        <v>199</v>
      </c>
      <c r="F509" s="27"/>
      <c r="G509" s="27"/>
    </row>
    <row r="510" spans="1:7" hidden="1" x14ac:dyDescent="0.3">
      <c r="A510" s="16" t="s">
        <v>20</v>
      </c>
      <c r="B510" s="16">
        <v>3657</v>
      </c>
      <c r="D510" s="17" t="s">
        <v>20</v>
      </c>
      <c r="E510" s="18">
        <v>56</v>
      </c>
      <c r="F510" s="21"/>
      <c r="G510" s="21"/>
    </row>
    <row r="511" spans="1:7" s="23" customFormat="1" x14ac:dyDescent="0.3">
      <c r="A511" s="24" t="s">
        <v>14</v>
      </c>
      <c r="B511" s="24">
        <v>1258</v>
      </c>
      <c r="D511" s="25" t="s">
        <v>20</v>
      </c>
      <c r="E511" s="26">
        <v>1460</v>
      </c>
      <c r="F511" s="27"/>
      <c r="G511" s="27"/>
    </row>
    <row r="512" spans="1:7" hidden="1" x14ac:dyDescent="0.3">
      <c r="A512" s="16" t="s">
        <v>20</v>
      </c>
      <c r="B512" s="16">
        <v>131</v>
      </c>
      <c r="D512" s="17" t="s">
        <v>20</v>
      </c>
      <c r="E512" s="18">
        <v>123</v>
      </c>
      <c r="F512" s="21"/>
      <c r="G512" s="21"/>
    </row>
    <row r="513" spans="1:7" s="23" customFormat="1" x14ac:dyDescent="0.3">
      <c r="A513" s="24" t="s">
        <v>14</v>
      </c>
      <c r="B513" s="24">
        <v>362</v>
      </c>
      <c r="D513" s="25" t="s">
        <v>20</v>
      </c>
      <c r="E513" s="26">
        <v>159</v>
      </c>
      <c r="F513" s="27"/>
      <c r="G513" s="27"/>
    </row>
    <row r="514" spans="1:7" hidden="1" x14ac:dyDescent="0.3">
      <c r="A514" s="16" t="s">
        <v>20</v>
      </c>
      <c r="B514" s="16">
        <v>239</v>
      </c>
      <c r="D514" s="17" t="s">
        <v>20</v>
      </c>
      <c r="E514" s="18">
        <v>110</v>
      </c>
      <c r="F514" s="21"/>
      <c r="G514" s="21"/>
    </row>
    <row r="515" spans="1:7" hidden="1" x14ac:dyDescent="0.3">
      <c r="A515" s="16" t="s">
        <v>74</v>
      </c>
      <c r="B515" s="16">
        <v>35</v>
      </c>
      <c r="D515" s="19" t="s">
        <v>20</v>
      </c>
      <c r="E515" s="20">
        <v>236</v>
      </c>
      <c r="F515" s="22"/>
      <c r="G515" s="22"/>
    </row>
    <row r="516" spans="1:7" hidden="1" x14ac:dyDescent="0.3">
      <c r="A516" s="16" t="s">
        <v>74</v>
      </c>
      <c r="B516" s="16">
        <v>528</v>
      </c>
      <c r="D516" s="17" t="s">
        <v>20</v>
      </c>
      <c r="E516" s="18">
        <v>191</v>
      </c>
      <c r="F516" s="21"/>
      <c r="G516" s="21"/>
    </row>
    <row r="517" spans="1:7" s="23" customFormat="1" x14ac:dyDescent="0.3">
      <c r="A517" s="24" t="s">
        <v>14</v>
      </c>
      <c r="B517" s="24">
        <v>133</v>
      </c>
      <c r="D517" s="25" t="s">
        <v>20</v>
      </c>
      <c r="E517" s="26">
        <v>3934</v>
      </c>
      <c r="F517" s="27"/>
      <c r="G517" s="27"/>
    </row>
    <row r="518" spans="1:7" s="23" customFormat="1" x14ac:dyDescent="0.3">
      <c r="A518" s="24" t="s">
        <v>14</v>
      </c>
      <c r="B518" s="24">
        <v>846</v>
      </c>
      <c r="D518" s="25" t="s">
        <v>20</v>
      </c>
      <c r="E518" s="26">
        <v>80</v>
      </c>
      <c r="F518" s="27"/>
      <c r="G518" s="27"/>
    </row>
    <row r="519" spans="1:7" hidden="1" x14ac:dyDescent="0.3">
      <c r="A519" s="16" t="s">
        <v>20</v>
      </c>
      <c r="B519" s="16">
        <v>78</v>
      </c>
      <c r="D519" s="19" t="s">
        <v>20</v>
      </c>
      <c r="E519" s="20">
        <v>462</v>
      </c>
      <c r="F519" s="22"/>
      <c r="G519" s="22"/>
    </row>
    <row r="520" spans="1:7" s="23" customFormat="1" x14ac:dyDescent="0.3">
      <c r="A520" s="24" t="s">
        <v>14</v>
      </c>
      <c r="B520" s="24">
        <v>10</v>
      </c>
      <c r="D520" s="25" t="s">
        <v>20</v>
      </c>
      <c r="E520" s="26">
        <v>179</v>
      </c>
      <c r="F520" s="27"/>
      <c r="G520" s="27"/>
    </row>
    <row r="521" spans="1:7" hidden="1" x14ac:dyDescent="0.3">
      <c r="A521" s="16" t="s">
        <v>20</v>
      </c>
      <c r="B521" s="16">
        <v>1773</v>
      </c>
      <c r="D521" s="19" t="s">
        <v>20</v>
      </c>
      <c r="E521" s="20">
        <v>1866</v>
      </c>
      <c r="F521" s="22"/>
      <c r="G521" s="22"/>
    </row>
    <row r="522" spans="1:7" hidden="1" x14ac:dyDescent="0.3">
      <c r="A522" s="16" t="s">
        <v>20</v>
      </c>
      <c r="B522" s="16">
        <v>32</v>
      </c>
      <c r="D522" s="17" t="s">
        <v>20</v>
      </c>
      <c r="E522" s="18">
        <v>156</v>
      </c>
      <c r="F522" s="21"/>
      <c r="G522" s="21"/>
    </row>
    <row r="523" spans="1:7" hidden="1" x14ac:dyDescent="0.3">
      <c r="A523" s="16" t="s">
        <v>20</v>
      </c>
      <c r="B523" s="16">
        <v>369</v>
      </c>
      <c r="D523" s="19" t="s">
        <v>20</v>
      </c>
      <c r="E523" s="20">
        <v>255</v>
      </c>
      <c r="F523" s="22"/>
      <c r="G523" s="22"/>
    </row>
    <row r="524" spans="1:7" s="23" customFormat="1" x14ac:dyDescent="0.3">
      <c r="A524" s="24" t="s">
        <v>14</v>
      </c>
      <c r="B524" s="24">
        <v>191</v>
      </c>
      <c r="D524" s="25" t="s">
        <v>20</v>
      </c>
      <c r="E524" s="26">
        <v>2261</v>
      </c>
      <c r="F524" s="27"/>
      <c r="G524" s="27"/>
    </row>
    <row r="525" spans="1:7" hidden="1" x14ac:dyDescent="0.3">
      <c r="A525" s="16" t="s">
        <v>20</v>
      </c>
      <c r="B525" s="16">
        <v>89</v>
      </c>
      <c r="D525" s="19" t="s">
        <v>20</v>
      </c>
      <c r="E525" s="20">
        <v>40</v>
      </c>
      <c r="F525" s="22"/>
      <c r="G525" s="22"/>
    </row>
    <row r="526" spans="1:7" s="23" customFormat="1" x14ac:dyDescent="0.3">
      <c r="A526" s="24" t="s">
        <v>14</v>
      </c>
      <c r="B526" s="24">
        <v>1979</v>
      </c>
      <c r="D526" s="25" t="s">
        <v>20</v>
      </c>
      <c r="E526" s="26">
        <v>2289</v>
      </c>
      <c r="F526" s="27"/>
      <c r="G526" s="27"/>
    </row>
    <row r="527" spans="1:7" s="23" customFormat="1" x14ac:dyDescent="0.3">
      <c r="A527" s="24" t="s">
        <v>14</v>
      </c>
      <c r="B527" s="24">
        <v>63</v>
      </c>
      <c r="D527" s="25" t="s">
        <v>20</v>
      </c>
      <c r="E527" s="26">
        <v>65</v>
      </c>
      <c r="F527" s="27"/>
      <c r="G527" s="27"/>
    </row>
    <row r="528" spans="1:7" hidden="1" x14ac:dyDescent="0.3">
      <c r="A528" s="16" t="s">
        <v>20</v>
      </c>
      <c r="B528" s="16">
        <v>147</v>
      </c>
      <c r="D528" s="17" t="s">
        <v>20</v>
      </c>
      <c r="E528" s="18">
        <v>3777</v>
      </c>
      <c r="F528" s="21"/>
      <c r="G528" s="21"/>
    </row>
    <row r="529" spans="1:7" s="23" customFormat="1" x14ac:dyDescent="0.3">
      <c r="A529" s="24" t="s">
        <v>14</v>
      </c>
      <c r="B529" s="24">
        <v>6080</v>
      </c>
      <c r="D529" s="25" t="s">
        <v>20</v>
      </c>
      <c r="E529" s="26">
        <v>184</v>
      </c>
      <c r="F529" s="27"/>
      <c r="G529" s="27"/>
    </row>
    <row r="530" spans="1:7" s="23" customFormat="1" x14ac:dyDescent="0.3">
      <c r="A530" s="24" t="s">
        <v>14</v>
      </c>
      <c r="B530" s="24">
        <v>80</v>
      </c>
      <c r="D530" s="25" t="s">
        <v>20</v>
      </c>
      <c r="E530" s="26">
        <v>85</v>
      </c>
      <c r="F530" s="27"/>
      <c r="G530" s="27"/>
    </row>
    <row r="531" spans="1:7" s="23" customFormat="1" x14ac:dyDescent="0.3">
      <c r="A531" s="24" t="s">
        <v>14</v>
      </c>
      <c r="B531" s="24">
        <v>9</v>
      </c>
      <c r="D531" s="25" t="s">
        <v>20</v>
      </c>
      <c r="E531" s="26">
        <v>144</v>
      </c>
      <c r="F531" s="27"/>
      <c r="G531" s="27"/>
    </row>
    <row r="532" spans="1:7" s="23" customFormat="1" x14ac:dyDescent="0.3">
      <c r="A532" s="24" t="s">
        <v>14</v>
      </c>
      <c r="B532" s="24">
        <v>1784</v>
      </c>
      <c r="D532" s="25" t="s">
        <v>20</v>
      </c>
      <c r="E532" s="26">
        <v>1902</v>
      </c>
      <c r="F532" s="27"/>
      <c r="G532" s="27"/>
    </row>
    <row r="533" spans="1:7" hidden="1" x14ac:dyDescent="0.3">
      <c r="A533" s="16" t="s">
        <v>47</v>
      </c>
      <c r="B533" s="16">
        <v>3640</v>
      </c>
      <c r="D533" s="19" t="s">
        <v>20</v>
      </c>
      <c r="E533" s="20">
        <v>105</v>
      </c>
      <c r="F533" s="22"/>
      <c r="G533" s="22"/>
    </row>
    <row r="534" spans="1:7" hidden="1" x14ac:dyDescent="0.3">
      <c r="A534" s="16" t="s">
        <v>20</v>
      </c>
      <c r="B534" s="16">
        <v>126</v>
      </c>
      <c r="D534" s="17" t="s">
        <v>20</v>
      </c>
      <c r="E534" s="18">
        <v>132</v>
      </c>
      <c r="F534" s="21"/>
      <c r="G534" s="21"/>
    </row>
    <row r="535" spans="1:7" hidden="1" x14ac:dyDescent="0.3">
      <c r="A535" s="16" t="s">
        <v>20</v>
      </c>
      <c r="B535" s="16">
        <v>2218</v>
      </c>
      <c r="D535" s="19" t="s">
        <v>20</v>
      </c>
      <c r="E535" s="20">
        <v>96</v>
      </c>
      <c r="F535" s="22"/>
      <c r="G535" s="22"/>
    </row>
    <row r="536" spans="1:7" s="23" customFormat="1" x14ac:dyDescent="0.3">
      <c r="A536" s="24" t="s">
        <v>14</v>
      </c>
      <c r="B536" s="24">
        <v>243</v>
      </c>
      <c r="D536" s="25" t="s">
        <v>20</v>
      </c>
      <c r="E536" s="26">
        <v>114</v>
      </c>
      <c r="F536" s="27"/>
      <c r="G536" s="27"/>
    </row>
    <row r="537" spans="1:7" hidden="1" x14ac:dyDescent="0.3">
      <c r="A537" s="16" t="s">
        <v>20</v>
      </c>
      <c r="B537" s="16">
        <v>202</v>
      </c>
      <c r="D537" s="19" t="s">
        <v>20</v>
      </c>
      <c r="E537" s="20">
        <v>203</v>
      </c>
      <c r="F537" s="22"/>
      <c r="G537" s="22"/>
    </row>
    <row r="538" spans="1:7" hidden="1" x14ac:dyDescent="0.3">
      <c r="A538" s="16" t="s">
        <v>20</v>
      </c>
      <c r="B538" s="16">
        <v>140</v>
      </c>
      <c r="D538" s="17" t="s">
        <v>20</v>
      </c>
      <c r="E538" s="18">
        <v>1559</v>
      </c>
      <c r="F538" s="21"/>
      <c r="G538" s="21"/>
    </row>
    <row r="539" spans="1:7" hidden="1" x14ac:dyDescent="0.3">
      <c r="A539" s="16" t="s">
        <v>20</v>
      </c>
      <c r="B539" s="16">
        <v>1052</v>
      </c>
      <c r="D539" s="19" t="s">
        <v>20</v>
      </c>
      <c r="E539" s="20">
        <v>1548</v>
      </c>
      <c r="F539" s="22"/>
      <c r="G539" s="22"/>
    </row>
    <row r="540" spans="1:7" s="23" customFormat="1" x14ac:dyDescent="0.3">
      <c r="A540" s="24" t="s">
        <v>14</v>
      </c>
      <c r="B540" s="24">
        <v>1296</v>
      </c>
      <c r="D540" s="25" t="s">
        <v>20</v>
      </c>
      <c r="E540" s="26">
        <v>80</v>
      </c>
      <c r="F540" s="27"/>
      <c r="G540" s="27"/>
    </row>
    <row r="541" spans="1:7" s="23" customFormat="1" x14ac:dyDescent="0.3">
      <c r="A541" s="24" t="s">
        <v>14</v>
      </c>
      <c r="B541" s="24">
        <v>77</v>
      </c>
      <c r="D541" s="25" t="s">
        <v>20</v>
      </c>
      <c r="E541" s="26">
        <v>131</v>
      </c>
      <c r="F541" s="27"/>
      <c r="G541" s="27"/>
    </row>
    <row r="542" spans="1:7" hidden="1" x14ac:dyDescent="0.3">
      <c r="A542" s="16" t="s">
        <v>20</v>
      </c>
      <c r="B542" s="16">
        <v>247</v>
      </c>
      <c r="D542" s="17" t="s">
        <v>20</v>
      </c>
      <c r="E542" s="18">
        <v>112</v>
      </c>
      <c r="F542" s="21"/>
      <c r="G542" s="21"/>
    </row>
    <row r="543" spans="1:7" s="23" customFormat="1" x14ac:dyDescent="0.3">
      <c r="A543" s="24" t="s">
        <v>14</v>
      </c>
      <c r="B543" s="24">
        <v>395</v>
      </c>
      <c r="D543" s="25" t="s">
        <v>20</v>
      </c>
      <c r="E543" s="26">
        <v>155</v>
      </c>
      <c r="F543" s="27"/>
      <c r="G543" s="27"/>
    </row>
    <row r="544" spans="1:7" s="23" customFormat="1" x14ac:dyDescent="0.3">
      <c r="A544" s="24" t="s">
        <v>14</v>
      </c>
      <c r="B544" s="24">
        <v>49</v>
      </c>
      <c r="D544" s="25" t="s">
        <v>20</v>
      </c>
      <c r="E544" s="26">
        <v>266</v>
      </c>
      <c r="F544" s="27"/>
      <c r="G544" s="27"/>
    </row>
    <row r="545" spans="1:7" s="23" customFormat="1" x14ac:dyDescent="0.3">
      <c r="A545" s="24" t="s">
        <v>14</v>
      </c>
      <c r="B545" s="24">
        <v>180</v>
      </c>
      <c r="D545" s="25" t="s">
        <v>20</v>
      </c>
      <c r="E545" s="26">
        <v>155</v>
      </c>
      <c r="F545" s="27"/>
      <c r="G545" s="27"/>
    </row>
    <row r="546" spans="1:7" hidden="1" x14ac:dyDescent="0.3">
      <c r="A546" s="16" t="s">
        <v>20</v>
      </c>
      <c r="B546" s="16">
        <v>84</v>
      </c>
      <c r="D546" s="17" t="s">
        <v>20</v>
      </c>
      <c r="E546" s="18">
        <v>207</v>
      </c>
      <c r="F546" s="21"/>
      <c r="G546" s="21"/>
    </row>
    <row r="547" spans="1:7" s="23" customFormat="1" x14ac:dyDescent="0.3">
      <c r="A547" s="24" t="s">
        <v>14</v>
      </c>
      <c r="B547" s="24">
        <v>2690</v>
      </c>
      <c r="D547" s="25" t="s">
        <v>20</v>
      </c>
      <c r="E547" s="26">
        <v>245</v>
      </c>
      <c r="F547" s="27"/>
      <c r="G547" s="27"/>
    </row>
    <row r="548" spans="1:7" hidden="1" x14ac:dyDescent="0.3">
      <c r="A548" s="16" t="s">
        <v>20</v>
      </c>
      <c r="B548" s="16">
        <v>88</v>
      </c>
      <c r="D548" s="17" t="s">
        <v>20</v>
      </c>
      <c r="E548" s="18">
        <v>1573</v>
      </c>
      <c r="F548" s="21"/>
      <c r="G548" s="21"/>
    </row>
    <row r="549" spans="1:7" hidden="1" x14ac:dyDescent="0.3">
      <c r="A549" s="16" t="s">
        <v>20</v>
      </c>
      <c r="B549" s="16">
        <v>156</v>
      </c>
      <c r="D549" s="19" t="s">
        <v>20</v>
      </c>
      <c r="E549" s="20">
        <v>114</v>
      </c>
      <c r="F549" s="22"/>
      <c r="G549" s="22"/>
    </row>
    <row r="550" spans="1:7" hidden="1" x14ac:dyDescent="0.3">
      <c r="A550" s="16" t="s">
        <v>20</v>
      </c>
      <c r="B550" s="16">
        <v>2985</v>
      </c>
      <c r="D550" s="17" t="s">
        <v>20</v>
      </c>
      <c r="E550" s="18">
        <v>93</v>
      </c>
      <c r="F550" s="21"/>
      <c r="G550" s="21"/>
    </row>
    <row r="551" spans="1:7" hidden="1" x14ac:dyDescent="0.3">
      <c r="A551" s="16" t="s">
        <v>20</v>
      </c>
      <c r="B551" s="16">
        <v>762</v>
      </c>
      <c r="D551" s="19" t="s">
        <v>20</v>
      </c>
      <c r="E551" s="20">
        <v>1681</v>
      </c>
      <c r="F551" s="22"/>
      <c r="G551" s="22"/>
    </row>
    <row r="552" spans="1:7" hidden="1" x14ac:dyDescent="0.3">
      <c r="A552" s="16" t="s">
        <v>74</v>
      </c>
      <c r="B552" s="16">
        <v>1</v>
      </c>
      <c r="D552" s="17" t="s">
        <v>20</v>
      </c>
      <c r="E552" s="18">
        <v>32</v>
      </c>
      <c r="F552" s="21"/>
      <c r="G552" s="21"/>
    </row>
    <row r="553" spans="1:7" s="23" customFormat="1" x14ac:dyDescent="0.3">
      <c r="A553" s="24" t="s">
        <v>14</v>
      </c>
      <c r="B553" s="24">
        <v>2779</v>
      </c>
      <c r="D553" s="25" t="s">
        <v>20</v>
      </c>
      <c r="E553" s="26">
        <v>135</v>
      </c>
      <c r="F553" s="27"/>
      <c r="G553" s="27"/>
    </row>
    <row r="554" spans="1:7" s="23" customFormat="1" x14ac:dyDescent="0.3">
      <c r="A554" s="24" t="s">
        <v>14</v>
      </c>
      <c r="B554" s="24">
        <v>92</v>
      </c>
      <c r="D554" s="25" t="s">
        <v>20</v>
      </c>
      <c r="E554" s="26">
        <v>140</v>
      </c>
      <c r="F554" s="27"/>
      <c r="G554" s="27"/>
    </row>
    <row r="555" spans="1:7" s="23" customFormat="1" x14ac:dyDescent="0.3">
      <c r="A555" s="24" t="s">
        <v>14</v>
      </c>
      <c r="B555" s="24">
        <v>1028</v>
      </c>
      <c r="D555" s="25" t="s">
        <v>20</v>
      </c>
      <c r="E555" s="26">
        <v>92</v>
      </c>
      <c r="F555" s="27"/>
      <c r="G555" s="27"/>
    </row>
    <row r="556" spans="1:7" hidden="1" x14ac:dyDescent="0.3">
      <c r="A556" s="16" t="s">
        <v>20</v>
      </c>
      <c r="B556" s="16">
        <v>554</v>
      </c>
      <c r="D556" s="17" t="s">
        <v>20</v>
      </c>
      <c r="E556" s="18">
        <v>1015</v>
      </c>
      <c r="F556" s="21"/>
      <c r="G556" s="21"/>
    </row>
    <row r="557" spans="1:7" hidden="1" x14ac:dyDescent="0.3">
      <c r="A557" s="16" t="s">
        <v>20</v>
      </c>
      <c r="B557" s="16">
        <v>135</v>
      </c>
      <c r="D557" s="19" t="s">
        <v>20</v>
      </c>
      <c r="E557" s="20">
        <v>323</v>
      </c>
      <c r="F557" s="22"/>
      <c r="G557" s="22"/>
    </row>
    <row r="558" spans="1:7" hidden="1" x14ac:dyDescent="0.3">
      <c r="A558" s="16" t="s">
        <v>20</v>
      </c>
      <c r="B558" s="16">
        <v>122</v>
      </c>
      <c r="D558" s="17" t="s">
        <v>20</v>
      </c>
      <c r="E558" s="18">
        <v>2326</v>
      </c>
      <c r="F558" s="21"/>
      <c r="G558" s="21"/>
    </row>
    <row r="559" spans="1:7" hidden="1" x14ac:dyDescent="0.3">
      <c r="A559" s="16" t="s">
        <v>20</v>
      </c>
      <c r="B559" s="16">
        <v>221</v>
      </c>
      <c r="D559" s="19" t="s">
        <v>20</v>
      </c>
      <c r="E559" s="20">
        <v>381</v>
      </c>
      <c r="F559" s="22"/>
      <c r="G559" s="22"/>
    </row>
    <row r="560" spans="1:7" hidden="1" x14ac:dyDescent="0.3">
      <c r="A560" s="16" t="s">
        <v>20</v>
      </c>
      <c r="B560" s="16">
        <v>126</v>
      </c>
      <c r="D560" s="17" t="s">
        <v>20</v>
      </c>
      <c r="E560" s="18">
        <v>480</v>
      </c>
      <c r="F560" s="21"/>
      <c r="G560" s="21"/>
    </row>
    <row r="561" spans="1:7" hidden="1" x14ac:dyDescent="0.3">
      <c r="A561" s="16" t="s">
        <v>20</v>
      </c>
      <c r="B561" s="16">
        <v>1022</v>
      </c>
      <c r="D561" s="19" t="s">
        <v>20</v>
      </c>
      <c r="E561" s="20">
        <v>226</v>
      </c>
      <c r="F561" s="22"/>
      <c r="G561" s="22"/>
    </row>
    <row r="562" spans="1:7" hidden="1" x14ac:dyDescent="0.3">
      <c r="A562" s="16" t="s">
        <v>20</v>
      </c>
      <c r="B562" s="16">
        <v>3177</v>
      </c>
      <c r="D562" s="17" t="s">
        <v>20</v>
      </c>
      <c r="E562" s="18">
        <v>241</v>
      </c>
      <c r="F562" s="21"/>
      <c r="G562" s="21"/>
    </row>
    <row r="563" spans="1:7" hidden="1" x14ac:dyDescent="0.3">
      <c r="A563" s="16" t="s">
        <v>20</v>
      </c>
      <c r="B563" s="16">
        <v>198</v>
      </c>
      <c r="D563" s="19" t="s">
        <v>20</v>
      </c>
      <c r="E563" s="20">
        <v>132</v>
      </c>
      <c r="F563" s="22"/>
      <c r="G563" s="22"/>
    </row>
    <row r="564" spans="1:7" s="23" customFormat="1" x14ac:dyDescent="0.3">
      <c r="A564" s="24" t="s">
        <v>14</v>
      </c>
      <c r="B564" s="24">
        <v>26</v>
      </c>
    </row>
    <row r="565" spans="1:7" hidden="1" x14ac:dyDescent="0.3">
      <c r="A565" s="16" t="s">
        <v>20</v>
      </c>
      <c r="B565" s="16">
        <v>85</v>
      </c>
    </row>
    <row r="566" spans="1:7" s="23" customFormat="1" x14ac:dyDescent="0.3">
      <c r="A566" s="24" t="s">
        <v>14</v>
      </c>
      <c r="B566" s="24">
        <v>1790</v>
      </c>
    </row>
    <row r="567" spans="1:7" hidden="1" x14ac:dyDescent="0.3">
      <c r="A567" s="16" t="s">
        <v>20</v>
      </c>
      <c r="B567" s="16">
        <v>3596</v>
      </c>
      <c r="D567" s="17" t="s">
        <v>20</v>
      </c>
      <c r="E567" s="18">
        <v>2043</v>
      </c>
      <c r="F567" s="21"/>
      <c r="G567" s="21"/>
    </row>
    <row r="568" spans="1:7" s="23" customFormat="1" x14ac:dyDescent="0.3">
      <c r="A568" s="24" t="s">
        <v>14</v>
      </c>
      <c r="B568" s="24">
        <v>37</v>
      </c>
    </row>
    <row r="569" spans="1:7" hidden="1" x14ac:dyDescent="0.3">
      <c r="A569" s="16" t="s">
        <v>20</v>
      </c>
      <c r="B569" s="16">
        <v>244</v>
      </c>
    </row>
    <row r="570" spans="1:7" hidden="1" x14ac:dyDescent="0.3">
      <c r="A570" s="16" t="s">
        <v>20</v>
      </c>
      <c r="B570" s="16">
        <v>5180</v>
      </c>
    </row>
    <row r="571" spans="1:7" hidden="1" x14ac:dyDescent="0.3">
      <c r="A571" s="16" t="s">
        <v>20</v>
      </c>
      <c r="B571" s="16">
        <v>589</v>
      </c>
    </row>
    <row r="572" spans="1:7" hidden="1" x14ac:dyDescent="0.3">
      <c r="A572" s="16" t="s">
        <v>20</v>
      </c>
      <c r="B572" s="16">
        <v>2725</v>
      </c>
    </row>
    <row r="573" spans="1:7" s="23" customFormat="1" x14ac:dyDescent="0.3">
      <c r="A573" s="24" t="s">
        <v>14</v>
      </c>
      <c r="B573" s="24">
        <v>35</v>
      </c>
    </row>
    <row r="574" spans="1:7" hidden="1" x14ac:dyDescent="0.3">
      <c r="A574" s="16" t="s">
        <v>74</v>
      </c>
      <c r="B574" s="16">
        <v>94</v>
      </c>
    </row>
    <row r="575" spans="1:7" hidden="1" x14ac:dyDescent="0.3">
      <c r="A575" s="16" t="s">
        <v>20</v>
      </c>
      <c r="B575" s="16">
        <v>300</v>
      </c>
    </row>
    <row r="576" spans="1:7" hidden="1" x14ac:dyDescent="0.3">
      <c r="A576" s="16" t="s">
        <v>20</v>
      </c>
      <c r="B576" s="16">
        <v>144</v>
      </c>
    </row>
    <row r="577" spans="1:2" s="23" customFormat="1" x14ac:dyDescent="0.3">
      <c r="A577" s="24" t="s">
        <v>14</v>
      </c>
      <c r="B577" s="24">
        <v>558</v>
      </c>
    </row>
    <row r="578" spans="1:2" s="23" customFormat="1" x14ac:dyDescent="0.3">
      <c r="A578" s="24" t="s">
        <v>14</v>
      </c>
      <c r="B578" s="24">
        <v>64</v>
      </c>
    </row>
    <row r="579" spans="1:2" hidden="1" x14ac:dyDescent="0.3">
      <c r="A579" s="16" t="s">
        <v>74</v>
      </c>
      <c r="B579" s="16">
        <v>37</v>
      </c>
    </row>
    <row r="580" spans="1:2" s="23" customFormat="1" x14ac:dyDescent="0.3">
      <c r="A580" s="24" t="s">
        <v>14</v>
      </c>
      <c r="B580" s="24">
        <v>245</v>
      </c>
    </row>
    <row r="581" spans="1:2" hidden="1" x14ac:dyDescent="0.3">
      <c r="A581" s="16" t="s">
        <v>20</v>
      </c>
      <c r="B581" s="16">
        <v>87</v>
      </c>
    </row>
    <row r="582" spans="1:2" hidden="1" x14ac:dyDescent="0.3">
      <c r="A582" s="16" t="s">
        <v>20</v>
      </c>
      <c r="B582" s="16">
        <v>3116</v>
      </c>
    </row>
    <row r="583" spans="1:2" s="23" customFormat="1" x14ac:dyDescent="0.3">
      <c r="A583" s="24" t="s">
        <v>14</v>
      </c>
      <c r="B583" s="24">
        <v>71</v>
      </c>
    </row>
    <row r="584" spans="1:2" s="23" customFormat="1" x14ac:dyDescent="0.3">
      <c r="A584" s="24" t="s">
        <v>14</v>
      </c>
      <c r="B584" s="24">
        <v>42</v>
      </c>
    </row>
    <row r="585" spans="1:2" hidden="1" x14ac:dyDescent="0.3">
      <c r="A585" s="16" t="s">
        <v>20</v>
      </c>
      <c r="B585" s="16">
        <v>909</v>
      </c>
    </row>
    <row r="586" spans="1:2" hidden="1" x14ac:dyDescent="0.3">
      <c r="A586" s="16" t="s">
        <v>20</v>
      </c>
      <c r="B586" s="16">
        <v>1613</v>
      </c>
    </row>
    <row r="587" spans="1:2" hidden="1" x14ac:dyDescent="0.3">
      <c r="A587" s="16" t="s">
        <v>20</v>
      </c>
      <c r="B587" s="16">
        <v>136</v>
      </c>
    </row>
    <row r="588" spans="1:2" hidden="1" x14ac:dyDescent="0.3">
      <c r="A588" s="16" t="s">
        <v>20</v>
      </c>
      <c r="B588" s="16">
        <v>130</v>
      </c>
    </row>
    <row r="589" spans="1:2" s="23" customFormat="1" x14ac:dyDescent="0.3">
      <c r="A589" s="24" t="s">
        <v>14</v>
      </c>
      <c r="B589" s="24">
        <v>156</v>
      </c>
    </row>
    <row r="590" spans="1:2" s="23" customFormat="1" x14ac:dyDescent="0.3">
      <c r="A590" s="24" t="s">
        <v>14</v>
      </c>
      <c r="B590" s="24">
        <v>1368</v>
      </c>
    </row>
    <row r="591" spans="1:2" s="23" customFormat="1" x14ac:dyDescent="0.3">
      <c r="A591" s="24" t="s">
        <v>14</v>
      </c>
      <c r="B591" s="24">
        <v>102</v>
      </c>
    </row>
    <row r="592" spans="1:2" s="23" customFormat="1" x14ac:dyDescent="0.3">
      <c r="A592" s="24" t="s">
        <v>14</v>
      </c>
      <c r="B592" s="24">
        <v>86</v>
      </c>
    </row>
    <row r="593" spans="1:2" hidden="1" x14ac:dyDescent="0.3">
      <c r="A593" s="16" t="s">
        <v>20</v>
      </c>
      <c r="B593" s="16">
        <v>102</v>
      </c>
    </row>
    <row r="594" spans="1:2" s="23" customFormat="1" x14ac:dyDescent="0.3">
      <c r="A594" s="24" t="s">
        <v>14</v>
      </c>
      <c r="B594" s="24">
        <v>253</v>
      </c>
    </row>
    <row r="595" spans="1:2" hidden="1" x14ac:dyDescent="0.3">
      <c r="A595" s="16" t="s">
        <v>20</v>
      </c>
      <c r="B595" s="16">
        <v>4006</v>
      </c>
    </row>
    <row r="596" spans="1:2" s="23" customFormat="1" x14ac:dyDescent="0.3">
      <c r="A596" s="24" t="s">
        <v>14</v>
      </c>
      <c r="B596" s="24">
        <v>157</v>
      </c>
    </row>
    <row r="597" spans="1:2" hidden="1" x14ac:dyDescent="0.3">
      <c r="A597" s="16" t="s">
        <v>20</v>
      </c>
      <c r="B597" s="16">
        <v>1629</v>
      </c>
    </row>
    <row r="598" spans="1:2" s="23" customFormat="1" x14ac:dyDescent="0.3">
      <c r="A598" s="24" t="s">
        <v>14</v>
      </c>
      <c r="B598" s="24">
        <v>183</v>
      </c>
    </row>
    <row r="599" spans="1:2" hidden="1" x14ac:dyDescent="0.3">
      <c r="A599" s="16" t="s">
        <v>20</v>
      </c>
      <c r="B599" s="16">
        <v>2188</v>
      </c>
    </row>
    <row r="600" spans="1:2" hidden="1" x14ac:dyDescent="0.3">
      <c r="A600" s="16" t="s">
        <v>20</v>
      </c>
      <c r="B600" s="16">
        <v>2409</v>
      </c>
    </row>
    <row r="601" spans="1:2" s="23" customFormat="1" x14ac:dyDescent="0.3">
      <c r="A601" s="24" t="s">
        <v>14</v>
      </c>
      <c r="B601" s="24">
        <v>82</v>
      </c>
    </row>
    <row r="602" spans="1:2" s="23" customFormat="1" x14ac:dyDescent="0.3">
      <c r="A602" s="24" t="s">
        <v>14</v>
      </c>
      <c r="B602" s="24">
        <v>1</v>
      </c>
    </row>
    <row r="603" spans="1:2" hidden="1" x14ac:dyDescent="0.3">
      <c r="A603" s="16" t="s">
        <v>20</v>
      </c>
      <c r="B603" s="16">
        <v>194</v>
      </c>
    </row>
    <row r="604" spans="1:2" hidden="1" x14ac:dyDescent="0.3">
      <c r="A604" s="16" t="s">
        <v>20</v>
      </c>
      <c r="B604" s="16">
        <v>1140</v>
      </c>
    </row>
    <row r="605" spans="1:2" hidden="1" x14ac:dyDescent="0.3">
      <c r="A605" s="16" t="s">
        <v>20</v>
      </c>
      <c r="B605" s="16">
        <v>102</v>
      </c>
    </row>
    <row r="606" spans="1:2" hidden="1" x14ac:dyDescent="0.3">
      <c r="A606" s="16" t="s">
        <v>20</v>
      </c>
      <c r="B606" s="16">
        <v>2857</v>
      </c>
    </row>
    <row r="607" spans="1:2" hidden="1" x14ac:dyDescent="0.3">
      <c r="A607" s="16" t="s">
        <v>20</v>
      </c>
      <c r="B607" s="16">
        <v>107</v>
      </c>
    </row>
    <row r="608" spans="1:2" hidden="1" x14ac:dyDescent="0.3">
      <c r="A608" s="16" t="s">
        <v>20</v>
      </c>
      <c r="B608" s="16">
        <v>160</v>
      </c>
    </row>
    <row r="609" spans="1:2" hidden="1" x14ac:dyDescent="0.3">
      <c r="A609" s="16" t="s">
        <v>20</v>
      </c>
      <c r="B609" s="16">
        <v>2230</v>
      </c>
    </row>
    <row r="610" spans="1:2" hidden="1" x14ac:dyDescent="0.3">
      <c r="A610" s="16" t="s">
        <v>20</v>
      </c>
      <c r="B610" s="16">
        <v>316</v>
      </c>
    </row>
    <row r="611" spans="1:2" hidden="1" x14ac:dyDescent="0.3">
      <c r="A611" s="16" t="s">
        <v>20</v>
      </c>
      <c r="B611" s="16">
        <v>117</v>
      </c>
    </row>
    <row r="612" spans="1:2" hidden="1" x14ac:dyDescent="0.3">
      <c r="A612" s="16" t="s">
        <v>20</v>
      </c>
      <c r="B612" s="16">
        <v>6406</v>
      </c>
    </row>
    <row r="613" spans="1:2" hidden="1" x14ac:dyDescent="0.3">
      <c r="A613" s="16" t="s">
        <v>74</v>
      </c>
      <c r="B613" s="16">
        <v>15</v>
      </c>
    </row>
    <row r="614" spans="1:2" hidden="1" x14ac:dyDescent="0.3">
      <c r="A614" s="16" t="s">
        <v>20</v>
      </c>
      <c r="B614" s="16">
        <v>192</v>
      </c>
    </row>
    <row r="615" spans="1:2" hidden="1" x14ac:dyDescent="0.3">
      <c r="A615" s="16" t="s">
        <v>20</v>
      </c>
      <c r="B615" s="16">
        <v>26</v>
      </c>
    </row>
    <row r="616" spans="1:2" hidden="1" x14ac:dyDescent="0.3">
      <c r="A616" s="16" t="s">
        <v>20</v>
      </c>
      <c r="B616" s="16">
        <v>723</v>
      </c>
    </row>
    <row r="617" spans="1:2" hidden="1" x14ac:dyDescent="0.3">
      <c r="A617" s="16" t="s">
        <v>20</v>
      </c>
      <c r="B617" s="16">
        <v>170</v>
      </c>
    </row>
    <row r="618" spans="1:2" hidden="1" x14ac:dyDescent="0.3">
      <c r="A618" s="16" t="s">
        <v>20</v>
      </c>
      <c r="B618" s="16">
        <v>238</v>
      </c>
    </row>
    <row r="619" spans="1:2" hidden="1" x14ac:dyDescent="0.3">
      <c r="A619" s="16" t="s">
        <v>20</v>
      </c>
      <c r="B619" s="16">
        <v>55</v>
      </c>
    </row>
    <row r="620" spans="1:2" s="23" customFormat="1" x14ac:dyDescent="0.3">
      <c r="A620" s="24" t="s">
        <v>14</v>
      </c>
      <c r="B620" s="24">
        <v>1198</v>
      </c>
    </row>
    <row r="621" spans="1:2" s="23" customFormat="1" x14ac:dyDescent="0.3">
      <c r="A621" s="24" t="s">
        <v>14</v>
      </c>
      <c r="B621" s="24">
        <v>648</v>
      </c>
    </row>
    <row r="622" spans="1:2" hidden="1" x14ac:dyDescent="0.3">
      <c r="A622" s="16" t="s">
        <v>20</v>
      </c>
      <c r="B622" s="16">
        <v>128</v>
      </c>
    </row>
    <row r="623" spans="1:2" hidden="1" x14ac:dyDescent="0.3">
      <c r="A623" s="16" t="s">
        <v>20</v>
      </c>
      <c r="B623" s="16">
        <v>2144</v>
      </c>
    </row>
    <row r="624" spans="1:2" s="23" customFormat="1" x14ac:dyDescent="0.3">
      <c r="A624" s="24" t="s">
        <v>14</v>
      </c>
      <c r="B624" s="24">
        <v>64</v>
      </c>
    </row>
    <row r="625" spans="1:2" hidden="1" x14ac:dyDescent="0.3">
      <c r="A625" s="16" t="s">
        <v>20</v>
      </c>
      <c r="B625" s="16">
        <v>2693</v>
      </c>
    </row>
    <row r="626" spans="1:2" hidden="1" x14ac:dyDescent="0.3">
      <c r="A626" s="16" t="s">
        <v>20</v>
      </c>
      <c r="B626" s="16">
        <v>432</v>
      </c>
    </row>
    <row r="627" spans="1:2" s="23" customFormat="1" x14ac:dyDescent="0.3">
      <c r="A627" s="24" t="s">
        <v>14</v>
      </c>
      <c r="B627" s="24">
        <v>62</v>
      </c>
    </row>
    <row r="628" spans="1:2" hidden="1" x14ac:dyDescent="0.3">
      <c r="A628" s="16" t="s">
        <v>20</v>
      </c>
      <c r="B628" s="16">
        <v>189</v>
      </c>
    </row>
    <row r="629" spans="1:2" hidden="1" x14ac:dyDescent="0.3">
      <c r="A629" s="16" t="s">
        <v>20</v>
      </c>
      <c r="B629" s="16">
        <v>154</v>
      </c>
    </row>
    <row r="630" spans="1:2" hidden="1" x14ac:dyDescent="0.3">
      <c r="A630" s="16" t="s">
        <v>20</v>
      </c>
      <c r="B630" s="16">
        <v>96</v>
      </c>
    </row>
    <row r="631" spans="1:2" s="23" customFormat="1" x14ac:dyDescent="0.3">
      <c r="A631" s="24" t="s">
        <v>14</v>
      </c>
      <c r="B631" s="24">
        <v>750</v>
      </c>
    </row>
    <row r="632" spans="1:2" hidden="1" x14ac:dyDescent="0.3">
      <c r="A632" s="16" t="s">
        <v>74</v>
      </c>
      <c r="B632" s="16">
        <v>87</v>
      </c>
    </row>
    <row r="633" spans="1:2" hidden="1" x14ac:dyDescent="0.3">
      <c r="A633" s="16" t="s">
        <v>20</v>
      </c>
      <c r="B633" s="16">
        <v>3063</v>
      </c>
    </row>
    <row r="634" spans="1:2" hidden="1" x14ac:dyDescent="0.3">
      <c r="A634" s="16" t="s">
        <v>47</v>
      </c>
      <c r="B634" s="16">
        <v>278</v>
      </c>
    </row>
    <row r="635" spans="1:2" s="23" customFormat="1" x14ac:dyDescent="0.3">
      <c r="A635" s="24" t="s">
        <v>14</v>
      </c>
      <c r="B635" s="24">
        <v>105</v>
      </c>
    </row>
    <row r="636" spans="1:2" hidden="1" x14ac:dyDescent="0.3">
      <c r="A636" s="16" t="s">
        <v>74</v>
      </c>
      <c r="B636" s="16">
        <v>1658</v>
      </c>
    </row>
    <row r="637" spans="1:2" hidden="1" x14ac:dyDescent="0.3">
      <c r="A637" s="16" t="s">
        <v>20</v>
      </c>
      <c r="B637" s="16">
        <v>2266</v>
      </c>
    </row>
    <row r="638" spans="1:2" s="23" customFormat="1" x14ac:dyDescent="0.3">
      <c r="A638" s="24" t="s">
        <v>14</v>
      </c>
      <c r="B638" s="24">
        <v>2604</v>
      </c>
    </row>
    <row r="639" spans="1:2" s="23" customFormat="1" x14ac:dyDescent="0.3">
      <c r="A639" s="24" t="s">
        <v>14</v>
      </c>
      <c r="B639" s="24">
        <v>65</v>
      </c>
    </row>
    <row r="640" spans="1:2" s="23" customFormat="1" x14ac:dyDescent="0.3">
      <c r="A640" s="24" t="s">
        <v>14</v>
      </c>
      <c r="B640" s="24">
        <v>94</v>
      </c>
    </row>
    <row r="641" spans="1:2" hidden="1" x14ac:dyDescent="0.3">
      <c r="A641" s="16" t="s">
        <v>47</v>
      </c>
      <c r="B641" s="16">
        <v>45</v>
      </c>
    </row>
    <row r="642" spans="1:2" s="23" customFormat="1" x14ac:dyDescent="0.3">
      <c r="A642" s="24" t="s">
        <v>14</v>
      </c>
      <c r="B642" s="24">
        <v>257</v>
      </c>
    </row>
    <row r="643" spans="1:2" hidden="1" x14ac:dyDescent="0.3">
      <c r="A643" s="16" t="s">
        <v>20</v>
      </c>
      <c r="B643" s="16">
        <v>194</v>
      </c>
    </row>
    <row r="644" spans="1:2" hidden="1" x14ac:dyDescent="0.3">
      <c r="A644" s="16" t="s">
        <v>20</v>
      </c>
      <c r="B644" s="16">
        <v>129</v>
      </c>
    </row>
    <row r="645" spans="1:2" hidden="1" x14ac:dyDescent="0.3">
      <c r="A645" s="16" t="s">
        <v>20</v>
      </c>
      <c r="B645" s="16">
        <v>375</v>
      </c>
    </row>
    <row r="646" spans="1:2" s="23" customFormat="1" x14ac:dyDescent="0.3">
      <c r="A646" s="24" t="s">
        <v>14</v>
      </c>
      <c r="B646" s="24">
        <v>2928</v>
      </c>
    </row>
    <row r="647" spans="1:2" s="23" customFormat="1" x14ac:dyDescent="0.3">
      <c r="A647" s="24" t="s">
        <v>14</v>
      </c>
      <c r="B647" s="24">
        <v>4697</v>
      </c>
    </row>
    <row r="648" spans="1:2" s="23" customFormat="1" x14ac:dyDescent="0.3">
      <c r="A648" s="24" t="s">
        <v>14</v>
      </c>
      <c r="B648" s="24">
        <v>2915</v>
      </c>
    </row>
    <row r="649" spans="1:2" s="23" customFormat="1" x14ac:dyDescent="0.3">
      <c r="A649" s="24" t="s">
        <v>14</v>
      </c>
      <c r="B649" s="24">
        <v>18</v>
      </c>
    </row>
    <row r="650" spans="1:2" hidden="1" x14ac:dyDescent="0.3">
      <c r="A650" s="16" t="s">
        <v>74</v>
      </c>
      <c r="B650" s="16">
        <v>723</v>
      </c>
    </row>
    <row r="651" spans="1:2" s="23" customFormat="1" x14ac:dyDescent="0.3">
      <c r="A651" s="24" t="s">
        <v>14</v>
      </c>
      <c r="B651" s="24">
        <v>602</v>
      </c>
    </row>
    <row r="652" spans="1:2" s="23" customFormat="1" x14ac:dyDescent="0.3">
      <c r="A652" s="24" t="s">
        <v>14</v>
      </c>
      <c r="B652" s="24">
        <v>1</v>
      </c>
    </row>
    <row r="653" spans="1:2" s="23" customFormat="1" x14ac:dyDescent="0.3">
      <c r="A653" s="24" t="s">
        <v>14</v>
      </c>
      <c r="B653" s="24">
        <v>3868</v>
      </c>
    </row>
    <row r="654" spans="1:2" hidden="1" x14ac:dyDescent="0.3">
      <c r="A654" s="16" t="s">
        <v>20</v>
      </c>
      <c r="B654" s="16">
        <v>409</v>
      </c>
    </row>
    <row r="655" spans="1:2" hidden="1" x14ac:dyDescent="0.3">
      <c r="A655" s="16" t="s">
        <v>20</v>
      </c>
      <c r="B655" s="16">
        <v>234</v>
      </c>
    </row>
    <row r="656" spans="1:2" hidden="1" x14ac:dyDescent="0.3">
      <c r="A656" s="16" t="s">
        <v>20</v>
      </c>
      <c r="B656" s="16">
        <v>3016</v>
      </c>
    </row>
    <row r="657" spans="1:2" hidden="1" x14ac:dyDescent="0.3">
      <c r="A657" s="16" t="s">
        <v>20</v>
      </c>
      <c r="B657" s="16">
        <v>264</v>
      </c>
    </row>
    <row r="658" spans="1:2" s="23" customFormat="1" x14ac:dyDescent="0.3">
      <c r="A658" s="24" t="s">
        <v>14</v>
      </c>
      <c r="B658" s="24">
        <v>504</v>
      </c>
    </row>
    <row r="659" spans="1:2" s="23" customFormat="1" x14ac:dyDescent="0.3">
      <c r="A659" s="24" t="s">
        <v>14</v>
      </c>
      <c r="B659" s="24">
        <v>14</v>
      </c>
    </row>
    <row r="660" spans="1:2" hidden="1" x14ac:dyDescent="0.3">
      <c r="A660" s="16" t="s">
        <v>74</v>
      </c>
      <c r="B660" s="16">
        <v>390</v>
      </c>
    </row>
    <row r="661" spans="1:2" s="23" customFormat="1" x14ac:dyDescent="0.3">
      <c r="A661" s="24" t="s">
        <v>14</v>
      </c>
      <c r="B661" s="24">
        <v>750</v>
      </c>
    </row>
    <row r="662" spans="1:2" s="23" customFormat="1" x14ac:dyDescent="0.3">
      <c r="A662" s="24" t="s">
        <v>14</v>
      </c>
      <c r="B662" s="24">
        <v>77</v>
      </c>
    </row>
    <row r="663" spans="1:2" s="23" customFormat="1" x14ac:dyDescent="0.3">
      <c r="A663" s="24" t="s">
        <v>14</v>
      </c>
      <c r="B663" s="24">
        <v>752</v>
      </c>
    </row>
    <row r="664" spans="1:2" s="23" customFormat="1" x14ac:dyDescent="0.3">
      <c r="A664" s="24" t="s">
        <v>14</v>
      </c>
      <c r="B664" s="24">
        <v>131</v>
      </c>
    </row>
    <row r="665" spans="1:2" s="23" customFormat="1" x14ac:dyDescent="0.3">
      <c r="A665" s="24" t="s">
        <v>14</v>
      </c>
      <c r="B665" s="24">
        <v>87</v>
      </c>
    </row>
    <row r="666" spans="1:2" s="23" customFormat="1" x14ac:dyDescent="0.3">
      <c r="A666" s="24" t="s">
        <v>14</v>
      </c>
      <c r="B666" s="24">
        <v>1063</v>
      </c>
    </row>
    <row r="667" spans="1:2" hidden="1" x14ac:dyDescent="0.3">
      <c r="A667" s="16" t="s">
        <v>20</v>
      </c>
      <c r="B667" s="16">
        <v>272</v>
      </c>
    </row>
    <row r="668" spans="1:2" hidden="1" x14ac:dyDescent="0.3">
      <c r="A668" s="16" t="s">
        <v>74</v>
      </c>
      <c r="B668" s="16">
        <v>25</v>
      </c>
    </row>
    <row r="669" spans="1:2" hidden="1" x14ac:dyDescent="0.3">
      <c r="A669" s="16" t="s">
        <v>20</v>
      </c>
      <c r="B669" s="16">
        <v>419</v>
      </c>
    </row>
    <row r="670" spans="1:2" s="23" customFormat="1" x14ac:dyDescent="0.3">
      <c r="A670" s="24" t="s">
        <v>14</v>
      </c>
      <c r="B670" s="24">
        <v>76</v>
      </c>
    </row>
    <row r="671" spans="1:2" hidden="1" x14ac:dyDescent="0.3">
      <c r="A671" s="16" t="s">
        <v>20</v>
      </c>
      <c r="B671" s="16">
        <v>1621</v>
      </c>
    </row>
    <row r="672" spans="1:2" hidden="1" x14ac:dyDescent="0.3">
      <c r="A672" s="16" t="s">
        <v>20</v>
      </c>
      <c r="B672" s="16">
        <v>1101</v>
      </c>
    </row>
    <row r="673" spans="1:2" hidden="1" x14ac:dyDescent="0.3">
      <c r="A673" s="16" t="s">
        <v>20</v>
      </c>
      <c r="B673" s="16">
        <v>1073</v>
      </c>
    </row>
    <row r="674" spans="1:2" s="23" customFormat="1" x14ac:dyDescent="0.3">
      <c r="A674" s="24" t="s">
        <v>14</v>
      </c>
      <c r="B674" s="24">
        <v>4428</v>
      </c>
    </row>
    <row r="675" spans="1:2" s="23" customFormat="1" x14ac:dyDescent="0.3">
      <c r="A675" s="24" t="s">
        <v>14</v>
      </c>
      <c r="B675" s="24">
        <v>58</v>
      </c>
    </row>
    <row r="676" spans="1:2" hidden="1" x14ac:dyDescent="0.3">
      <c r="A676" s="16" t="s">
        <v>74</v>
      </c>
      <c r="B676" s="16">
        <v>1218</v>
      </c>
    </row>
    <row r="677" spans="1:2" hidden="1" x14ac:dyDescent="0.3">
      <c r="A677" s="16" t="s">
        <v>20</v>
      </c>
      <c r="B677" s="16">
        <v>331</v>
      </c>
    </row>
    <row r="678" spans="1:2" hidden="1" x14ac:dyDescent="0.3">
      <c r="A678" s="16" t="s">
        <v>20</v>
      </c>
      <c r="B678" s="16">
        <v>1170</v>
      </c>
    </row>
    <row r="679" spans="1:2" s="23" customFormat="1" x14ac:dyDescent="0.3">
      <c r="A679" s="24" t="s">
        <v>14</v>
      </c>
      <c r="B679" s="24">
        <v>111</v>
      </c>
    </row>
    <row r="680" spans="1:2" hidden="1" x14ac:dyDescent="0.3">
      <c r="A680" s="16" t="s">
        <v>74</v>
      </c>
      <c r="B680" s="16">
        <v>215</v>
      </c>
    </row>
    <row r="681" spans="1:2" hidden="1" x14ac:dyDescent="0.3">
      <c r="A681" s="16" t="s">
        <v>20</v>
      </c>
      <c r="B681" s="16">
        <v>363</v>
      </c>
    </row>
    <row r="682" spans="1:2" s="23" customFormat="1" x14ac:dyDescent="0.3">
      <c r="A682" s="24" t="s">
        <v>14</v>
      </c>
      <c r="B682" s="24">
        <v>2955</v>
      </c>
    </row>
    <row r="683" spans="1:2" s="23" customFormat="1" x14ac:dyDescent="0.3">
      <c r="A683" s="24" t="s">
        <v>14</v>
      </c>
      <c r="B683" s="24">
        <v>1657</v>
      </c>
    </row>
    <row r="684" spans="1:2" hidden="1" x14ac:dyDescent="0.3">
      <c r="A684" s="16" t="s">
        <v>20</v>
      </c>
      <c r="B684" s="16">
        <v>103</v>
      </c>
    </row>
    <row r="685" spans="1:2" hidden="1" x14ac:dyDescent="0.3">
      <c r="A685" s="16" t="s">
        <v>20</v>
      </c>
      <c r="B685" s="16">
        <v>147</v>
      </c>
    </row>
    <row r="686" spans="1:2" hidden="1" x14ac:dyDescent="0.3">
      <c r="A686" s="16" t="s">
        <v>20</v>
      </c>
      <c r="B686" s="16">
        <v>110</v>
      </c>
    </row>
    <row r="687" spans="1:2" s="23" customFormat="1" x14ac:dyDescent="0.3">
      <c r="A687" s="24" t="s">
        <v>14</v>
      </c>
      <c r="B687" s="24">
        <v>926</v>
      </c>
    </row>
    <row r="688" spans="1:2" hidden="1" x14ac:dyDescent="0.3">
      <c r="A688" s="16" t="s">
        <v>20</v>
      </c>
      <c r="B688" s="16">
        <v>134</v>
      </c>
    </row>
    <row r="689" spans="1:2" hidden="1" x14ac:dyDescent="0.3">
      <c r="A689" s="16" t="s">
        <v>20</v>
      </c>
      <c r="B689" s="16">
        <v>269</v>
      </c>
    </row>
    <row r="690" spans="1:2" hidden="1" x14ac:dyDescent="0.3">
      <c r="A690" s="16" t="s">
        <v>20</v>
      </c>
      <c r="B690" s="16">
        <v>175</v>
      </c>
    </row>
    <row r="691" spans="1:2" hidden="1" x14ac:dyDescent="0.3">
      <c r="A691" s="16" t="s">
        <v>20</v>
      </c>
      <c r="B691" s="16">
        <v>69</v>
      </c>
    </row>
    <row r="692" spans="1:2" hidden="1" x14ac:dyDescent="0.3">
      <c r="A692" s="16" t="s">
        <v>20</v>
      </c>
      <c r="B692" s="16">
        <v>190</v>
      </c>
    </row>
    <row r="693" spans="1:2" hidden="1" x14ac:dyDescent="0.3">
      <c r="A693" s="16" t="s">
        <v>20</v>
      </c>
      <c r="B693" s="16">
        <v>237</v>
      </c>
    </row>
    <row r="694" spans="1:2" s="23" customFormat="1" x14ac:dyDescent="0.3">
      <c r="A694" s="24" t="s">
        <v>14</v>
      </c>
      <c r="B694" s="24">
        <v>77</v>
      </c>
    </row>
    <row r="695" spans="1:2" s="23" customFormat="1" x14ac:dyDescent="0.3">
      <c r="A695" s="24" t="s">
        <v>14</v>
      </c>
      <c r="B695" s="24">
        <v>1748</v>
      </c>
    </row>
    <row r="696" spans="1:2" s="23" customFormat="1" x14ac:dyDescent="0.3">
      <c r="A696" s="24" t="s">
        <v>14</v>
      </c>
      <c r="B696" s="24">
        <v>79</v>
      </c>
    </row>
    <row r="697" spans="1:2" hidden="1" x14ac:dyDescent="0.3">
      <c r="A697" s="16" t="s">
        <v>20</v>
      </c>
      <c r="B697" s="16">
        <v>196</v>
      </c>
    </row>
    <row r="698" spans="1:2" s="23" customFormat="1" x14ac:dyDescent="0.3">
      <c r="A698" s="24" t="s">
        <v>14</v>
      </c>
      <c r="B698" s="24">
        <v>889</v>
      </c>
    </row>
    <row r="699" spans="1:2" hidden="1" x14ac:dyDescent="0.3">
      <c r="A699" s="16" t="s">
        <v>20</v>
      </c>
      <c r="B699" s="16">
        <v>7295</v>
      </c>
    </row>
    <row r="700" spans="1:2" hidden="1" x14ac:dyDescent="0.3">
      <c r="A700" s="16" t="s">
        <v>20</v>
      </c>
      <c r="B700" s="16">
        <v>2893</v>
      </c>
    </row>
    <row r="701" spans="1:2" s="23" customFormat="1" x14ac:dyDescent="0.3">
      <c r="A701" s="24" t="s">
        <v>14</v>
      </c>
      <c r="B701" s="24">
        <v>56</v>
      </c>
    </row>
    <row r="702" spans="1:2" s="23" customFormat="1" x14ac:dyDescent="0.3">
      <c r="A702" s="24" t="s">
        <v>14</v>
      </c>
      <c r="B702" s="24">
        <v>1</v>
      </c>
    </row>
    <row r="703" spans="1:2" hidden="1" x14ac:dyDescent="0.3">
      <c r="A703" s="16" t="s">
        <v>20</v>
      </c>
      <c r="B703" s="16">
        <v>820</v>
      </c>
    </row>
    <row r="704" spans="1:2" s="23" customFormat="1" x14ac:dyDescent="0.3">
      <c r="A704" s="24" t="s">
        <v>14</v>
      </c>
      <c r="B704" s="24">
        <v>83</v>
      </c>
    </row>
    <row r="705" spans="1:2" hidden="1" x14ac:dyDescent="0.3">
      <c r="A705" s="16" t="s">
        <v>20</v>
      </c>
      <c r="B705" s="16">
        <v>2038</v>
      </c>
    </row>
    <row r="706" spans="1:2" hidden="1" x14ac:dyDescent="0.3">
      <c r="A706" s="16" t="s">
        <v>20</v>
      </c>
      <c r="B706" s="16">
        <v>116</v>
      </c>
    </row>
    <row r="707" spans="1:2" s="23" customFormat="1" x14ac:dyDescent="0.3">
      <c r="A707" s="24" t="s">
        <v>14</v>
      </c>
      <c r="B707" s="24">
        <v>2025</v>
      </c>
    </row>
    <row r="708" spans="1:2" hidden="1" x14ac:dyDescent="0.3">
      <c r="A708" s="16" t="s">
        <v>20</v>
      </c>
      <c r="B708" s="16">
        <v>1345</v>
      </c>
    </row>
    <row r="709" spans="1:2" hidden="1" x14ac:dyDescent="0.3">
      <c r="A709" s="16" t="s">
        <v>20</v>
      </c>
      <c r="B709" s="16">
        <v>168</v>
      </c>
    </row>
    <row r="710" spans="1:2" hidden="1" x14ac:dyDescent="0.3">
      <c r="A710" s="16" t="s">
        <v>20</v>
      </c>
      <c r="B710" s="16">
        <v>137</v>
      </c>
    </row>
    <row r="711" spans="1:2" hidden="1" x14ac:dyDescent="0.3">
      <c r="A711" s="16" t="s">
        <v>20</v>
      </c>
      <c r="B711" s="16">
        <v>186</v>
      </c>
    </row>
    <row r="712" spans="1:2" hidden="1" x14ac:dyDescent="0.3">
      <c r="A712" s="16" t="s">
        <v>20</v>
      </c>
      <c r="B712" s="16">
        <v>125</v>
      </c>
    </row>
    <row r="713" spans="1:2" s="23" customFormat="1" x14ac:dyDescent="0.3">
      <c r="A713" s="24" t="s">
        <v>14</v>
      </c>
      <c r="B713" s="24">
        <v>14</v>
      </c>
    </row>
    <row r="714" spans="1:2" hidden="1" x14ac:dyDescent="0.3">
      <c r="A714" s="16" t="s">
        <v>20</v>
      </c>
      <c r="B714" s="16">
        <v>202</v>
      </c>
    </row>
    <row r="715" spans="1:2" hidden="1" x14ac:dyDescent="0.3">
      <c r="A715" s="16" t="s">
        <v>20</v>
      </c>
      <c r="B715" s="16">
        <v>103</v>
      </c>
    </row>
    <row r="716" spans="1:2" hidden="1" x14ac:dyDescent="0.3">
      <c r="A716" s="16" t="s">
        <v>20</v>
      </c>
      <c r="B716" s="16">
        <v>1785</v>
      </c>
    </row>
    <row r="717" spans="1:2" s="23" customFormat="1" x14ac:dyDescent="0.3">
      <c r="A717" s="24" t="s">
        <v>14</v>
      </c>
      <c r="B717" s="24">
        <v>656</v>
      </c>
    </row>
    <row r="718" spans="1:2" hidden="1" x14ac:dyDescent="0.3">
      <c r="A718" s="16" t="s">
        <v>20</v>
      </c>
      <c r="B718" s="16">
        <v>157</v>
      </c>
    </row>
    <row r="719" spans="1:2" hidden="1" x14ac:dyDescent="0.3">
      <c r="A719" s="16" t="s">
        <v>20</v>
      </c>
      <c r="B719" s="16">
        <v>555</v>
      </c>
    </row>
    <row r="720" spans="1:2" hidden="1" x14ac:dyDescent="0.3">
      <c r="A720" s="16" t="s">
        <v>20</v>
      </c>
      <c r="B720" s="16">
        <v>297</v>
      </c>
    </row>
    <row r="721" spans="1:2" hidden="1" x14ac:dyDescent="0.3">
      <c r="A721" s="16" t="s">
        <v>20</v>
      </c>
      <c r="B721" s="16">
        <v>123</v>
      </c>
    </row>
    <row r="722" spans="1:2" hidden="1" x14ac:dyDescent="0.3">
      <c r="A722" s="16" t="s">
        <v>74</v>
      </c>
      <c r="B722" s="16">
        <v>38</v>
      </c>
    </row>
    <row r="723" spans="1:2" hidden="1" x14ac:dyDescent="0.3">
      <c r="A723" s="16" t="s">
        <v>74</v>
      </c>
      <c r="B723" s="16">
        <v>60</v>
      </c>
    </row>
    <row r="724" spans="1:2" hidden="1" x14ac:dyDescent="0.3">
      <c r="A724" s="16" t="s">
        <v>20</v>
      </c>
      <c r="B724" s="16">
        <v>3036</v>
      </c>
    </row>
    <row r="725" spans="1:2" hidden="1" x14ac:dyDescent="0.3">
      <c r="A725" s="16" t="s">
        <v>20</v>
      </c>
      <c r="B725" s="16">
        <v>144</v>
      </c>
    </row>
    <row r="726" spans="1:2" hidden="1" x14ac:dyDescent="0.3">
      <c r="A726" s="16" t="s">
        <v>20</v>
      </c>
      <c r="B726" s="16">
        <v>121</v>
      </c>
    </row>
    <row r="727" spans="1:2" s="23" customFormat="1" x14ac:dyDescent="0.3">
      <c r="A727" s="24" t="s">
        <v>14</v>
      </c>
      <c r="B727" s="24">
        <v>1596</v>
      </c>
    </row>
    <row r="728" spans="1:2" hidden="1" x14ac:dyDescent="0.3">
      <c r="A728" s="16" t="s">
        <v>74</v>
      </c>
      <c r="B728" s="16">
        <v>524</v>
      </c>
    </row>
    <row r="729" spans="1:2" hidden="1" x14ac:dyDescent="0.3">
      <c r="A729" s="16" t="s">
        <v>20</v>
      </c>
      <c r="B729" s="16">
        <v>181</v>
      </c>
    </row>
    <row r="730" spans="1:2" s="23" customFormat="1" x14ac:dyDescent="0.3">
      <c r="A730" s="24" t="s">
        <v>14</v>
      </c>
      <c r="B730" s="24">
        <v>10</v>
      </c>
    </row>
    <row r="731" spans="1:2" hidden="1" x14ac:dyDescent="0.3">
      <c r="A731" s="16" t="s">
        <v>20</v>
      </c>
      <c r="B731" s="16">
        <v>122</v>
      </c>
    </row>
    <row r="732" spans="1:2" hidden="1" x14ac:dyDescent="0.3">
      <c r="A732" s="16" t="s">
        <v>20</v>
      </c>
      <c r="B732" s="16">
        <v>1071</v>
      </c>
    </row>
    <row r="733" spans="1:2" hidden="1" x14ac:dyDescent="0.3">
      <c r="A733" s="16" t="s">
        <v>74</v>
      </c>
      <c r="B733" s="16">
        <v>219</v>
      </c>
    </row>
    <row r="734" spans="1:2" s="23" customFormat="1" x14ac:dyDescent="0.3">
      <c r="A734" s="24" t="s">
        <v>14</v>
      </c>
      <c r="B734" s="24">
        <v>1121</v>
      </c>
    </row>
    <row r="735" spans="1:2" hidden="1" x14ac:dyDescent="0.3">
      <c r="A735" s="16" t="s">
        <v>20</v>
      </c>
      <c r="B735" s="16">
        <v>980</v>
      </c>
    </row>
    <row r="736" spans="1:2" hidden="1" x14ac:dyDescent="0.3">
      <c r="A736" s="16" t="s">
        <v>20</v>
      </c>
      <c r="B736" s="16">
        <v>536</v>
      </c>
    </row>
    <row r="737" spans="1:2" hidden="1" x14ac:dyDescent="0.3">
      <c r="A737" s="16" t="s">
        <v>20</v>
      </c>
      <c r="B737" s="16">
        <v>1991</v>
      </c>
    </row>
    <row r="738" spans="1:2" hidden="1" x14ac:dyDescent="0.3">
      <c r="A738" s="16" t="s">
        <v>74</v>
      </c>
      <c r="B738" s="16">
        <v>29</v>
      </c>
    </row>
    <row r="739" spans="1:2" hidden="1" x14ac:dyDescent="0.3">
      <c r="A739" s="16" t="s">
        <v>20</v>
      </c>
      <c r="B739" s="16">
        <v>180</v>
      </c>
    </row>
    <row r="740" spans="1:2" s="23" customFormat="1" x14ac:dyDescent="0.3">
      <c r="A740" s="24" t="s">
        <v>14</v>
      </c>
      <c r="B740" s="24">
        <v>15</v>
      </c>
    </row>
    <row r="741" spans="1:2" s="23" customFormat="1" x14ac:dyDescent="0.3">
      <c r="A741" s="24" t="s">
        <v>14</v>
      </c>
      <c r="B741" s="24">
        <v>191</v>
      </c>
    </row>
    <row r="742" spans="1:2" s="23" customFormat="1" x14ac:dyDescent="0.3">
      <c r="A742" s="24" t="s">
        <v>14</v>
      </c>
      <c r="B742" s="24">
        <v>16</v>
      </c>
    </row>
    <row r="743" spans="1:2" hidden="1" x14ac:dyDescent="0.3">
      <c r="A743" s="16" t="s">
        <v>20</v>
      </c>
      <c r="B743" s="16">
        <v>130</v>
      </c>
    </row>
    <row r="744" spans="1:2" hidden="1" x14ac:dyDescent="0.3">
      <c r="A744" s="16" t="s">
        <v>20</v>
      </c>
      <c r="B744" s="16">
        <v>122</v>
      </c>
    </row>
    <row r="745" spans="1:2" s="23" customFormat="1" x14ac:dyDescent="0.3">
      <c r="A745" s="24" t="s">
        <v>14</v>
      </c>
      <c r="B745" s="24">
        <v>17</v>
      </c>
    </row>
    <row r="746" spans="1:2" hidden="1" x14ac:dyDescent="0.3">
      <c r="A746" s="16" t="s">
        <v>20</v>
      </c>
      <c r="B746" s="16">
        <v>140</v>
      </c>
    </row>
    <row r="747" spans="1:2" s="23" customFormat="1" x14ac:dyDescent="0.3">
      <c r="A747" s="24" t="s">
        <v>14</v>
      </c>
      <c r="B747" s="24">
        <v>34</v>
      </c>
    </row>
    <row r="748" spans="1:2" hidden="1" x14ac:dyDescent="0.3">
      <c r="A748" s="16" t="s">
        <v>20</v>
      </c>
      <c r="B748" s="16">
        <v>3388</v>
      </c>
    </row>
    <row r="749" spans="1:2" hidden="1" x14ac:dyDescent="0.3">
      <c r="A749" s="16" t="s">
        <v>20</v>
      </c>
      <c r="B749" s="16">
        <v>280</v>
      </c>
    </row>
    <row r="750" spans="1:2" hidden="1" x14ac:dyDescent="0.3">
      <c r="A750" s="16" t="s">
        <v>74</v>
      </c>
      <c r="B750" s="16">
        <v>614</v>
      </c>
    </row>
    <row r="751" spans="1:2" hidden="1" x14ac:dyDescent="0.3">
      <c r="A751" s="16" t="s">
        <v>20</v>
      </c>
      <c r="B751" s="16">
        <v>366</v>
      </c>
    </row>
    <row r="752" spans="1:2" s="23" customFormat="1" x14ac:dyDescent="0.3">
      <c r="A752" s="24" t="s">
        <v>14</v>
      </c>
      <c r="B752" s="24">
        <v>1</v>
      </c>
    </row>
    <row r="753" spans="1:2" hidden="1" x14ac:dyDescent="0.3">
      <c r="A753" s="16" t="s">
        <v>20</v>
      </c>
      <c r="B753" s="16">
        <v>270</v>
      </c>
    </row>
    <row r="754" spans="1:2" hidden="1" x14ac:dyDescent="0.3">
      <c r="A754" s="16" t="s">
        <v>74</v>
      </c>
      <c r="B754" s="16">
        <v>114</v>
      </c>
    </row>
    <row r="755" spans="1:2" hidden="1" x14ac:dyDescent="0.3">
      <c r="A755" s="16" t="s">
        <v>20</v>
      </c>
      <c r="B755" s="16">
        <v>137</v>
      </c>
    </row>
    <row r="756" spans="1:2" hidden="1" x14ac:dyDescent="0.3">
      <c r="A756" s="16" t="s">
        <v>20</v>
      </c>
      <c r="B756" s="16">
        <v>3205</v>
      </c>
    </row>
    <row r="757" spans="1:2" hidden="1" x14ac:dyDescent="0.3">
      <c r="A757" s="16" t="s">
        <v>20</v>
      </c>
      <c r="B757" s="16">
        <v>288</v>
      </c>
    </row>
    <row r="758" spans="1:2" hidden="1" x14ac:dyDescent="0.3">
      <c r="A758" s="16" t="s">
        <v>20</v>
      </c>
      <c r="B758" s="16">
        <v>148</v>
      </c>
    </row>
    <row r="759" spans="1:2" hidden="1" x14ac:dyDescent="0.3">
      <c r="A759" s="16" t="s">
        <v>20</v>
      </c>
      <c r="B759" s="16">
        <v>114</v>
      </c>
    </row>
    <row r="760" spans="1:2" hidden="1" x14ac:dyDescent="0.3">
      <c r="A760" s="16" t="s">
        <v>20</v>
      </c>
      <c r="B760" s="16">
        <v>1518</v>
      </c>
    </row>
    <row r="761" spans="1:2" s="23" customFormat="1" x14ac:dyDescent="0.3">
      <c r="A761" s="24" t="s">
        <v>14</v>
      </c>
      <c r="B761" s="24">
        <v>1274</v>
      </c>
    </row>
    <row r="762" spans="1:2" s="23" customFormat="1" x14ac:dyDescent="0.3">
      <c r="A762" s="24" t="s">
        <v>14</v>
      </c>
      <c r="B762" s="24">
        <v>210</v>
      </c>
    </row>
    <row r="763" spans="1:2" hidden="1" x14ac:dyDescent="0.3">
      <c r="A763" s="16" t="s">
        <v>20</v>
      </c>
      <c r="B763" s="16">
        <v>166</v>
      </c>
    </row>
    <row r="764" spans="1:2" hidden="1" x14ac:dyDescent="0.3">
      <c r="A764" s="16" t="s">
        <v>20</v>
      </c>
      <c r="B764" s="16">
        <v>100</v>
      </c>
    </row>
    <row r="765" spans="1:2" hidden="1" x14ac:dyDescent="0.3">
      <c r="A765" s="16" t="s">
        <v>20</v>
      </c>
      <c r="B765" s="16">
        <v>235</v>
      </c>
    </row>
    <row r="766" spans="1:2" hidden="1" x14ac:dyDescent="0.3">
      <c r="A766" s="16" t="s">
        <v>20</v>
      </c>
      <c r="B766" s="16">
        <v>148</v>
      </c>
    </row>
    <row r="767" spans="1:2" hidden="1" x14ac:dyDescent="0.3">
      <c r="A767" s="16" t="s">
        <v>20</v>
      </c>
      <c r="B767" s="16">
        <v>198</v>
      </c>
    </row>
    <row r="768" spans="1:2" s="23" customFormat="1" x14ac:dyDescent="0.3">
      <c r="A768" s="24" t="s">
        <v>14</v>
      </c>
      <c r="B768" s="24">
        <v>248</v>
      </c>
    </row>
    <row r="769" spans="1:2" s="23" customFormat="1" x14ac:dyDescent="0.3">
      <c r="A769" s="24" t="s">
        <v>14</v>
      </c>
      <c r="B769" s="24">
        <v>513</v>
      </c>
    </row>
    <row r="770" spans="1:2" hidden="1" x14ac:dyDescent="0.3">
      <c r="A770" s="16" t="s">
        <v>20</v>
      </c>
      <c r="B770" s="16">
        <v>150</v>
      </c>
    </row>
    <row r="771" spans="1:2" s="23" customFormat="1" x14ac:dyDescent="0.3">
      <c r="A771" s="24" t="s">
        <v>14</v>
      </c>
      <c r="B771" s="24">
        <v>3410</v>
      </c>
    </row>
    <row r="772" spans="1:2" hidden="1" x14ac:dyDescent="0.3">
      <c r="A772" s="16" t="s">
        <v>20</v>
      </c>
      <c r="B772" s="16">
        <v>216</v>
      </c>
    </row>
    <row r="773" spans="1:2" hidden="1" x14ac:dyDescent="0.3">
      <c r="A773" s="16" t="s">
        <v>74</v>
      </c>
      <c r="B773" s="16">
        <v>26</v>
      </c>
    </row>
    <row r="774" spans="1:2" hidden="1" x14ac:dyDescent="0.3">
      <c r="A774" s="16" t="s">
        <v>20</v>
      </c>
      <c r="B774" s="16">
        <v>5139</v>
      </c>
    </row>
    <row r="775" spans="1:2" hidden="1" x14ac:dyDescent="0.3">
      <c r="A775" s="16" t="s">
        <v>20</v>
      </c>
      <c r="B775" s="16">
        <v>2353</v>
      </c>
    </row>
    <row r="776" spans="1:2" hidden="1" x14ac:dyDescent="0.3">
      <c r="A776" s="16" t="s">
        <v>20</v>
      </c>
      <c r="B776" s="16">
        <v>78</v>
      </c>
    </row>
    <row r="777" spans="1:2" s="23" customFormat="1" x14ac:dyDescent="0.3">
      <c r="A777" s="24" t="s">
        <v>14</v>
      </c>
      <c r="B777" s="24">
        <v>10</v>
      </c>
    </row>
    <row r="778" spans="1:2" s="23" customFormat="1" x14ac:dyDescent="0.3">
      <c r="A778" s="24" t="s">
        <v>14</v>
      </c>
      <c r="B778" s="24">
        <v>2201</v>
      </c>
    </row>
    <row r="779" spans="1:2" s="23" customFormat="1" x14ac:dyDescent="0.3">
      <c r="A779" s="24" t="s">
        <v>14</v>
      </c>
      <c r="B779" s="24">
        <v>676</v>
      </c>
    </row>
    <row r="780" spans="1:2" hidden="1" x14ac:dyDescent="0.3">
      <c r="A780" s="16" t="s">
        <v>20</v>
      </c>
      <c r="B780" s="16">
        <v>174</v>
      </c>
    </row>
    <row r="781" spans="1:2" s="23" customFormat="1" x14ac:dyDescent="0.3">
      <c r="A781" s="24" t="s">
        <v>14</v>
      </c>
      <c r="B781" s="24">
        <v>831</v>
      </c>
    </row>
    <row r="782" spans="1:2" hidden="1" x14ac:dyDescent="0.3">
      <c r="A782" s="16" t="s">
        <v>20</v>
      </c>
      <c r="B782" s="16">
        <v>164</v>
      </c>
    </row>
    <row r="783" spans="1:2" hidden="1" x14ac:dyDescent="0.3">
      <c r="A783" s="16" t="s">
        <v>74</v>
      </c>
      <c r="B783" s="16">
        <v>56</v>
      </c>
    </row>
    <row r="784" spans="1:2" hidden="1" x14ac:dyDescent="0.3">
      <c r="A784" s="16" t="s">
        <v>20</v>
      </c>
      <c r="B784" s="16">
        <v>161</v>
      </c>
    </row>
    <row r="785" spans="1:2" hidden="1" x14ac:dyDescent="0.3">
      <c r="A785" s="16" t="s">
        <v>20</v>
      </c>
      <c r="B785" s="16">
        <v>138</v>
      </c>
    </row>
    <row r="786" spans="1:2" hidden="1" x14ac:dyDescent="0.3">
      <c r="A786" s="16" t="s">
        <v>20</v>
      </c>
      <c r="B786" s="16">
        <v>3308</v>
      </c>
    </row>
    <row r="787" spans="1:2" hidden="1" x14ac:dyDescent="0.3">
      <c r="A787" s="16" t="s">
        <v>20</v>
      </c>
      <c r="B787" s="16">
        <v>127</v>
      </c>
    </row>
    <row r="788" spans="1:2" hidden="1" x14ac:dyDescent="0.3">
      <c r="A788" s="16" t="s">
        <v>20</v>
      </c>
      <c r="B788" s="16">
        <v>207</v>
      </c>
    </row>
    <row r="789" spans="1:2" s="23" customFormat="1" x14ac:dyDescent="0.3">
      <c r="A789" s="24" t="s">
        <v>14</v>
      </c>
      <c r="B789" s="24">
        <v>859</v>
      </c>
    </row>
    <row r="790" spans="1:2" hidden="1" x14ac:dyDescent="0.3">
      <c r="A790" s="16" t="s">
        <v>47</v>
      </c>
      <c r="B790" s="16">
        <v>31</v>
      </c>
    </row>
    <row r="791" spans="1:2" s="23" customFormat="1" x14ac:dyDescent="0.3">
      <c r="A791" s="24" t="s">
        <v>14</v>
      </c>
      <c r="B791" s="24">
        <v>45</v>
      </c>
    </row>
    <row r="792" spans="1:2" hidden="1" x14ac:dyDescent="0.3">
      <c r="A792" s="16" t="s">
        <v>74</v>
      </c>
      <c r="B792" s="16">
        <v>1113</v>
      </c>
    </row>
    <row r="793" spans="1:2" s="23" customFormat="1" x14ac:dyDescent="0.3">
      <c r="A793" s="24" t="s">
        <v>14</v>
      </c>
      <c r="B793" s="24">
        <v>6</v>
      </c>
    </row>
    <row r="794" spans="1:2" s="23" customFormat="1" x14ac:dyDescent="0.3">
      <c r="A794" s="24" t="s">
        <v>14</v>
      </c>
      <c r="B794" s="24">
        <v>7</v>
      </c>
    </row>
    <row r="795" spans="1:2" hidden="1" x14ac:dyDescent="0.3">
      <c r="A795" s="16" t="s">
        <v>20</v>
      </c>
      <c r="B795" s="16">
        <v>181</v>
      </c>
    </row>
    <row r="796" spans="1:2" hidden="1" x14ac:dyDescent="0.3">
      <c r="A796" s="16" t="s">
        <v>20</v>
      </c>
      <c r="B796" s="16">
        <v>110</v>
      </c>
    </row>
    <row r="797" spans="1:2" s="23" customFormat="1" x14ac:dyDescent="0.3">
      <c r="A797" s="24" t="s">
        <v>14</v>
      </c>
      <c r="B797" s="24">
        <v>31</v>
      </c>
    </row>
    <row r="798" spans="1:2" s="23" customFormat="1" x14ac:dyDescent="0.3">
      <c r="A798" s="24" t="s">
        <v>14</v>
      </c>
      <c r="B798" s="24">
        <v>78</v>
      </c>
    </row>
    <row r="799" spans="1:2" hidden="1" x14ac:dyDescent="0.3">
      <c r="A799" s="16" t="s">
        <v>20</v>
      </c>
      <c r="B799" s="16">
        <v>185</v>
      </c>
    </row>
    <row r="800" spans="1:2" hidden="1" x14ac:dyDescent="0.3">
      <c r="A800" s="16" t="s">
        <v>20</v>
      </c>
      <c r="B800" s="16">
        <v>121</v>
      </c>
    </row>
    <row r="801" spans="1:2" s="23" customFormat="1" x14ac:dyDescent="0.3">
      <c r="A801" s="24" t="s">
        <v>14</v>
      </c>
      <c r="B801" s="24">
        <v>1225</v>
      </c>
    </row>
    <row r="802" spans="1:2" s="23" customFormat="1" x14ac:dyDescent="0.3">
      <c r="A802" s="24" t="s">
        <v>14</v>
      </c>
      <c r="B802" s="24">
        <v>1</v>
      </c>
    </row>
    <row r="803" spans="1:2" hidden="1" x14ac:dyDescent="0.3">
      <c r="A803" s="16" t="s">
        <v>20</v>
      </c>
      <c r="B803" s="16">
        <v>106</v>
      </c>
    </row>
    <row r="804" spans="1:2" hidden="1" x14ac:dyDescent="0.3">
      <c r="A804" s="16" t="s">
        <v>20</v>
      </c>
      <c r="B804" s="16">
        <v>142</v>
      </c>
    </row>
    <row r="805" spans="1:2" hidden="1" x14ac:dyDescent="0.3">
      <c r="A805" s="16" t="s">
        <v>20</v>
      </c>
      <c r="B805" s="16">
        <v>233</v>
      </c>
    </row>
    <row r="806" spans="1:2" hidden="1" x14ac:dyDescent="0.3">
      <c r="A806" s="16" t="s">
        <v>20</v>
      </c>
      <c r="B806" s="16">
        <v>218</v>
      </c>
    </row>
    <row r="807" spans="1:2" s="23" customFormat="1" x14ac:dyDescent="0.3">
      <c r="A807" s="24" t="s">
        <v>14</v>
      </c>
      <c r="B807" s="24">
        <v>67</v>
      </c>
    </row>
    <row r="808" spans="1:2" hidden="1" x14ac:dyDescent="0.3">
      <c r="A808" s="16" t="s">
        <v>20</v>
      </c>
      <c r="B808" s="16">
        <v>76</v>
      </c>
    </row>
    <row r="809" spans="1:2" hidden="1" x14ac:dyDescent="0.3">
      <c r="A809" s="16" t="s">
        <v>20</v>
      </c>
      <c r="B809" s="16">
        <v>43</v>
      </c>
    </row>
    <row r="810" spans="1:2" s="23" customFormat="1" x14ac:dyDescent="0.3">
      <c r="A810" s="24" t="s">
        <v>14</v>
      </c>
      <c r="B810" s="24">
        <v>19</v>
      </c>
    </row>
    <row r="811" spans="1:2" s="23" customFormat="1" x14ac:dyDescent="0.3">
      <c r="A811" s="24" t="s">
        <v>14</v>
      </c>
      <c r="B811" s="24">
        <v>2108</v>
      </c>
    </row>
    <row r="812" spans="1:2" hidden="1" x14ac:dyDescent="0.3">
      <c r="A812" s="16" t="s">
        <v>20</v>
      </c>
      <c r="B812" s="16">
        <v>221</v>
      </c>
    </row>
    <row r="813" spans="1:2" s="23" customFormat="1" x14ac:dyDescent="0.3">
      <c r="A813" s="24" t="s">
        <v>14</v>
      </c>
      <c r="B813" s="24">
        <v>679</v>
      </c>
    </row>
    <row r="814" spans="1:2" hidden="1" x14ac:dyDescent="0.3">
      <c r="A814" s="16" t="s">
        <v>20</v>
      </c>
      <c r="B814" s="16">
        <v>2805</v>
      </c>
    </row>
    <row r="815" spans="1:2" hidden="1" x14ac:dyDescent="0.3">
      <c r="A815" s="16" t="s">
        <v>20</v>
      </c>
      <c r="B815" s="16">
        <v>68</v>
      </c>
    </row>
    <row r="816" spans="1:2" s="23" customFormat="1" x14ac:dyDescent="0.3">
      <c r="A816" s="24" t="s">
        <v>14</v>
      </c>
      <c r="B816" s="24">
        <v>36</v>
      </c>
    </row>
    <row r="817" spans="1:2" hidden="1" x14ac:dyDescent="0.3">
      <c r="A817" s="16" t="s">
        <v>20</v>
      </c>
      <c r="B817" s="16">
        <v>183</v>
      </c>
    </row>
    <row r="818" spans="1:2" hidden="1" x14ac:dyDescent="0.3">
      <c r="A818" s="16" t="s">
        <v>20</v>
      </c>
      <c r="B818" s="16">
        <v>133</v>
      </c>
    </row>
    <row r="819" spans="1:2" hidden="1" x14ac:dyDescent="0.3">
      <c r="A819" s="16" t="s">
        <v>20</v>
      </c>
      <c r="B819" s="16">
        <v>2489</v>
      </c>
    </row>
    <row r="820" spans="1:2" hidden="1" x14ac:dyDescent="0.3">
      <c r="A820" s="16" t="s">
        <v>20</v>
      </c>
      <c r="B820" s="16">
        <v>69</v>
      </c>
    </row>
    <row r="821" spans="1:2" s="23" customFormat="1" x14ac:dyDescent="0.3">
      <c r="A821" s="24" t="s">
        <v>14</v>
      </c>
      <c r="B821" s="24">
        <v>47</v>
      </c>
    </row>
    <row r="822" spans="1:2" hidden="1" x14ac:dyDescent="0.3">
      <c r="A822" s="16" t="s">
        <v>20</v>
      </c>
      <c r="B822" s="16">
        <v>279</v>
      </c>
    </row>
    <row r="823" spans="1:2" hidden="1" x14ac:dyDescent="0.3">
      <c r="A823" s="16" t="s">
        <v>20</v>
      </c>
      <c r="B823" s="16">
        <v>210</v>
      </c>
    </row>
    <row r="824" spans="1:2" hidden="1" x14ac:dyDescent="0.3">
      <c r="A824" s="16" t="s">
        <v>20</v>
      </c>
      <c r="B824" s="16">
        <v>2100</v>
      </c>
    </row>
    <row r="825" spans="1:2" hidden="1" x14ac:dyDescent="0.3">
      <c r="A825" s="16" t="s">
        <v>20</v>
      </c>
      <c r="B825" s="16">
        <v>252</v>
      </c>
    </row>
    <row r="826" spans="1:2" hidden="1" x14ac:dyDescent="0.3">
      <c r="A826" s="16" t="s">
        <v>20</v>
      </c>
      <c r="B826" s="16">
        <v>1280</v>
      </c>
    </row>
    <row r="827" spans="1:2" hidden="1" x14ac:dyDescent="0.3">
      <c r="A827" s="16" t="s">
        <v>20</v>
      </c>
      <c r="B827" s="16">
        <v>157</v>
      </c>
    </row>
    <row r="828" spans="1:2" hidden="1" x14ac:dyDescent="0.3">
      <c r="A828" s="16" t="s">
        <v>20</v>
      </c>
      <c r="B828" s="16">
        <v>194</v>
      </c>
    </row>
    <row r="829" spans="1:2" hidden="1" x14ac:dyDescent="0.3">
      <c r="A829" s="16" t="s">
        <v>20</v>
      </c>
      <c r="B829" s="16">
        <v>82</v>
      </c>
    </row>
    <row r="830" spans="1:2" s="23" customFormat="1" x14ac:dyDescent="0.3">
      <c r="A830" s="24" t="s">
        <v>14</v>
      </c>
      <c r="B830" s="24">
        <v>70</v>
      </c>
    </row>
    <row r="831" spans="1:2" s="23" customFormat="1" x14ac:dyDescent="0.3">
      <c r="A831" s="24" t="s">
        <v>14</v>
      </c>
      <c r="B831" s="24">
        <v>154</v>
      </c>
    </row>
    <row r="832" spans="1:2" s="23" customFormat="1" x14ac:dyDescent="0.3">
      <c r="A832" s="24" t="s">
        <v>14</v>
      </c>
      <c r="B832" s="24">
        <v>22</v>
      </c>
    </row>
    <row r="833" spans="1:2" hidden="1" x14ac:dyDescent="0.3">
      <c r="A833" s="16" t="s">
        <v>20</v>
      </c>
      <c r="B833" s="16">
        <v>4233</v>
      </c>
    </row>
    <row r="834" spans="1:2" hidden="1" x14ac:dyDescent="0.3">
      <c r="A834" s="16" t="s">
        <v>20</v>
      </c>
      <c r="B834" s="16">
        <v>1297</v>
      </c>
    </row>
    <row r="835" spans="1:2" hidden="1" x14ac:dyDescent="0.3">
      <c r="A835" s="16" t="s">
        <v>20</v>
      </c>
      <c r="B835" s="16">
        <v>165</v>
      </c>
    </row>
    <row r="836" spans="1:2" hidden="1" x14ac:dyDescent="0.3">
      <c r="A836" s="16" t="s">
        <v>20</v>
      </c>
      <c r="B836" s="16">
        <v>119</v>
      </c>
    </row>
    <row r="837" spans="1:2" s="23" customFormat="1" x14ac:dyDescent="0.3">
      <c r="A837" s="24" t="s">
        <v>14</v>
      </c>
      <c r="B837" s="24">
        <v>1758</v>
      </c>
    </row>
    <row r="838" spans="1:2" s="23" customFormat="1" x14ac:dyDescent="0.3">
      <c r="A838" s="24" t="s">
        <v>14</v>
      </c>
      <c r="B838" s="24">
        <v>94</v>
      </c>
    </row>
    <row r="839" spans="1:2" hidden="1" x14ac:dyDescent="0.3">
      <c r="A839" s="16" t="s">
        <v>20</v>
      </c>
      <c r="B839" s="16">
        <v>1797</v>
      </c>
    </row>
    <row r="840" spans="1:2" hidden="1" x14ac:dyDescent="0.3">
      <c r="A840" s="16" t="s">
        <v>20</v>
      </c>
      <c r="B840" s="16">
        <v>261</v>
      </c>
    </row>
    <row r="841" spans="1:2" hidden="1" x14ac:dyDescent="0.3">
      <c r="A841" s="16" t="s">
        <v>20</v>
      </c>
      <c r="B841" s="16">
        <v>157</v>
      </c>
    </row>
    <row r="842" spans="1:2" hidden="1" x14ac:dyDescent="0.3">
      <c r="A842" s="16" t="s">
        <v>20</v>
      </c>
      <c r="B842" s="16">
        <v>3533</v>
      </c>
    </row>
    <row r="843" spans="1:2" hidden="1" x14ac:dyDescent="0.3">
      <c r="A843" s="16" t="s">
        <v>20</v>
      </c>
      <c r="B843" s="16">
        <v>155</v>
      </c>
    </row>
    <row r="844" spans="1:2" hidden="1" x14ac:dyDescent="0.3">
      <c r="A844" s="16" t="s">
        <v>20</v>
      </c>
      <c r="B844" s="16">
        <v>132</v>
      </c>
    </row>
    <row r="845" spans="1:2" s="23" customFormat="1" x14ac:dyDescent="0.3">
      <c r="A845" s="24" t="s">
        <v>14</v>
      </c>
      <c r="B845" s="24">
        <v>33</v>
      </c>
    </row>
    <row r="846" spans="1:2" hidden="1" x14ac:dyDescent="0.3">
      <c r="A846" s="16" t="s">
        <v>74</v>
      </c>
      <c r="B846" s="16">
        <v>94</v>
      </c>
    </row>
    <row r="847" spans="1:2" hidden="1" x14ac:dyDescent="0.3">
      <c r="A847" s="16" t="s">
        <v>20</v>
      </c>
      <c r="B847" s="16">
        <v>1354</v>
      </c>
    </row>
    <row r="848" spans="1:2" hidden="1" x14ac:dyDescent="0.3">
      <c r="A848" s="16" t="s">
        <v>20</v>
      </c>
      <c r="B848" s="16">
        <v>48</v>
      </c>
    </row>
    <row r="849" spans="1:2" hidden="1" x14ac:dyDescent="0.3">
      <c r="A849" s="16" t="s">
        <v>20</v>
      </c>
      <c r="B849" s="16">
        <v>110</v>
      </c>
    </row>
    <row r="850" spans="1:2" hidden="1" x14ac:dyDescent="0.3">
      <c r="A850" s="16" t="s">
        <v>20</v>
      </c>
      <c r="B850" s="16">
        <v>172</v>
      </c>
    </row>
    <row r="851" spans="1:2" hidden="1" x14ac:dyDescent="0.3">
      <c r="A851" s="16" t="s">
        <v>20</v>
      </c>
      <c r="B851" s="16">
        <v>307</v>
      </c>
    </row>
    <row r="852" spans="1:2" s="23" customFormat="1" x14ac:dyDescent="0.3">
      <c r="A852" s="24" t="s">
        <v>14</v>
      </c>
      <c r="B852" s="24">
        <v>1</v>
      </c>
    </row>
    <row r="853" spans="1:2" hidden="1" x14ac:dyDescent="0.3">
      <c r="A853" s="16" t="s">
        <v>20</v>
      </c>
      <c r="B853" s="16">
        <v>160</v>
      </c>
    </row>
    <row r="854" spans="1:2" s="23" customFormat="1" x14ac:dyDescent="0.3">
      <c r="A854" s="24" t="s">
        <v>14</v>
      </c>
      <c r="B854" s="24">
        <v>31</v>
      </c>
    </row>
    <row r="855" spans="1:2" hidden="1" x14ac:dyDescent="0.3">
      <c r="A855" s="16" t="s">
        <v>20</v>
      </c>
      <c r="B855" s="16">
        <v>1467</v>
      </c>
    </row>
    <row r="856" spans="1:2" hidden="1" x14ac:dyDescent="0.3">
      <c r="A856" s="16" t="s">
        <v>20</v>
      </c>
      <c r="B856" s="16">
        <v>2662</v>
      </c>
    </row>
    <row r="857" spans="1:2" hidden="1" x14ac:dyDescent="0.3">
      <c r="A857" s="16" t="s">
        <v>20</v>
      </c>
      <c r="B857" s="16">
        <v>452</v>
      </c>
    </row>
    <row r="858" spans="1:2" hidden="1" x14ac:dyDescent="0.3">
      <c r="A858" s="16" t="s">
        <v>20</v>
      </c>
      <c r="B858" s="16">
        <v>158</v>
      </c>
    </row>
    <row r="859" spans="1:2" hidden="1" x14ac:dyDescent="0.3">
      <c r="A859" s="16" t="s">
        <v>20</v>
      </c>
      <c r="B859" s="16">
        <v>225</v>
      </c>
    </row>
    <row r="860" spans="1:2" s="23" customFormat="1" x14ac:dyDescent="0.3">
      <c r="A860" s="24" t="s">
        <v>14</v>
      </c>
      <c r="B860" s="24">
        <v>35</v>
      </c>
    </row>
    <row r="861" spans="1:2" s="23" customFormat="1" x14ac:dyDescent="0.3">
      <c r="A861" s="24" t="s">
        <v>14</v>
      </c>
      <c r="B861" s="24">
        <v>63</v>
      </c>
    </row>
    <row r="862" spans="1:2" hidden="1" x14ac:dyDescent="0.3">
      <c r="A862" s="16" t="s">
        <v>20</v>
      </c>
      <c r="B862" s="16">
        <v>65</v>
      </c>
    </row>
    <row r="863" spans="1:2" hidden="1" x14ac:dyDescent="0.3">
      <c r="A863" s="16" t="s">
        <v>20</v>
      </c>
      <c r="B863" s="16">
        <v>163</v>
      </c>
    </row>
    <row r="864" spans="1:2" hidden="1" x14ac:dyDescent="0.3">
      <c r="A864" s="16" t="s">
        <v>20</v>
      </c>
      <c r="B864" s="16">
        <v>85</v>
      </c>
    </row>
    <row r="865" spans="1:2" hidden="1" x14ac:dyDescent="0.3">
      <c r="A865" s="16" t="s">
        <v>20</v>
      </c>
      <c r="B865" s="16">
        <v>217</v>
      </c>
    </row>
    <row r="866" spans="1:2" hidden="1" x14ac:dyDescent="0.3">
      <c r="A866" s="16" t="s">
        <v>20</v>
      </c>
      <c r="B866" s="16">
        <v>150</v>
      </c>
    </row>
    <row r="867" spans="1:2" hidden="1" x14ac:dyDescent="0.3">
      <c r="A867" s="16" t="s">
        <v>20</v>
      </c>
      <c r="B867" s="16">
        <v>3272</v>
      </c>
    </row>
    <row r="868" spans="1:2" hidden="1" x14ac:dyDescent="0.3">
      <c r="A868" s="16" t="s">
        <v>74</v>
      </c>
      <c r="B868" s="16">
        <v>898</v>
      </c>
    </row>
    <row r="869" spans="1:2" hidden="1" x14ac:dyDescent="0.3">
      <c r="A869" s="16" t="s">
        <v>20</v>
      </c>
      <c r="B869" s="16">
        <v>300</v>
      </c>
    </row>
    <row r="870" spans="1:2" hidden="1" x14ac:dyDescent="0.3">
      <c r="A870" s="16" t="s">
        <v>20</v>
      </c>
      <c r="B870" s="16">
        <v>126</v>
      </c>
    </row>
    <row r="871" spans="1:2" s="23" customFormat="1" x14ac:dyDescent="0.3">
      <c r="A871" s="24" t="s">
        <v>14</v>
      </c>
      <c r="B871" s="24">
        <v>526</v>
      </c>
    </row>
    <row r="872" spans="1:2" s="23" customFormat="1" x14ac:dyDescent="0.3">
      <c r="A872" s="24" t="s">
        <v>14</v>
      </c>
      <c r="B872" s="24">
        <v>121</v>
      </c>
    </row>
    <row r="873" spans="1:2" hidden="1" x14ac:dyDescent="0.3">
      <c r="A873" s="16" t="s">
        <v>20</v>
      </c>
      <c r="B873" s="16">
        <v>2320</v>
      </c>
    </row>
    <row r="874" spans="1:2" hidden="1" x14ac:dyDescent="0.3">
      <c r="A874" s="16" t="s">
        <v>20</v>
      </c>
      <c r="B874" s="16">
        <v>81</v>
      </c>
    </row>
    <row r="875" spans="1:2" hidden="1" x14ac:dyDescent="0.3">
      <c r="A875" s="16" t="s">
        <v>20</v>
      </c>
      <c r="B875" s="16">
        <v>1887</v>
      </c>
    </row>
    <row r="876" spans="1:2" hidden="1" x14ac:dyDescent="0.3">
      <c r="A876" s="16" t="s">
        <v>20</v>
      </c>
      <c r="B876" s="16">
        <v>4358</v>
      </c>
    </row>
    <row r="877" spans="1:2" s="23" customFormat="1" x14ac:dyDescent="0.3">
      <c r="A877" s="24" t="s">
        <v>14</v>
      </c>
      <c r="B877" s="24">
        <v>67</v>
      </c>
    </row>
    <row r="878" spans="1:2" s="23" customFormat="1" x14ac:dyDescent="0.3">
      <c r="A878" s="24" t="s">
        <v>14</v>
      </c>
      <c r="B878" s="24">
        <v>57</v>
      </c>
    </row>
    <row r="879" spans="1:2" s="23" customFormat="1" x14ac:dyDescent="0.3">
      <c r="A879" s="24" t="s">
        <v>14</v>
      </c>
      <c r="B879" s="24">
        <v>1229</v>
      </c>
    </row>
    <row r="880" spans="1:2" s="23" customFormat="1" x14ac:dyDescent="0.3">
      <c r="A880" s="24" t="s">
        <v>14</v>
      </c>
      <c r="B880" s="24">
        <v>12</v>
      </c>
    </row>
    <row r="881" spans="1:2" hidden="1" x14ac:dyDescent="0.3">
      <c r="A881" s="16" t="s">
        <v>20</v>
      </c>
      <c r="B881" s="16">
        <v>53</v>
      </c>
    </row>
    <row r="882" spans="1:2" hidden="1" x14ac:dyDescent="0.3">
      <c r="A882" s="16" t="s">
        <v>20</v>
      </c>
      <c r="B882" s="16">
        <v>2414</v>
      </c>
    </row>
    <row r="883" spans="1:2" s="23" customFormat="1" x14ac:dyDescent="0.3">
      <c r="A883" s="24" t="s">
        <v>14</v>
      </c>
      <c r="B883" s="24">
        <v>452</v>
      </c>
    </row>
    <row r="884" spans="1:2" hidden="1" x14ac:dyDescent="0.3">
      <c r="A884" s="16" t="s">
        <v>20</v>
      </c>
      <c r="B884" s="16">
        <v>80</v>
      </c>
    </row>
    <row r="885" spans="1:2" hidden="1" x14ac:dyDescent="0.3">
      <c r="A885" s="16" t="s">
        <v>20</v>
      </c>
      <c r="B885" s="16">
        <v>193</v>
      </c>
    </row>
    <row r="886" spans="1:2" s="23" customFormat="1" x14ac:dyDescent="0.3">
      <c r="A886" s="24" t="s">
        <v>14</v>
      </c>
      <c r="B886" s="24">
        <v>1886</v>
      </c>
    </row>
    <row r="887" spans="1:2" hidden="1" x14ac:dyDescent="0.3">
      <c r="A887" s="16" t="s">
        <v>20</v>
      </c>
      <c r="B887" s="16">
        <v>52</v>
      </c>
    </row>
    <row r="888" spans="1:2" s="23" customFormat="1" x14ac:dyDescent="0.3">
      <c r="A888" s="24" t="s">
        <v>14</v>
      </c>
      <c r="B888" s="24">
        <v>1825</v>
      </c>
    </row>
    <row r="889" spans="1:2" s="23" customFormat="1" x14ac:dyDescent="0.3">
      <c r="A889" s="24" t="s">
        <v>14</v>
      </c>
      <c r="B889" s="24">
        <v>31</v>
      </c>
    </row>
    <row r="890" spans="1:2" hidden="1" x14ac:dyDescent="0.3">
      <c r="A890" s="16" t="s">
        <v>20</v>
      </c>
      <c r="B890" s="16">
        <v>290</v>
      </c>
    </row>
    <row r="891" spans="1:2" hidden="1" x14ac:dyDescent="0.3">
      <c r="A891" s="16" t="s">
        <v>20</v>
      </c>
      <c r="B891" s="16">
        <v>122</v>
      </c>
    </row>
    <row r="892" spans="1:2" hidden="1" x14ac:dyDescent="0.3">
      <c r="A892" s="16" t="s">
        <v>20</v>
      </c>
      <c r="B892" s="16">
        <v>1470</v>
      </c>
    </row>
    <row r="893" spans="1:2" hidden="1" x14ac:dyDescent="0.3">
      <c r="A893" s="16" t="s">
        <v>20</v>
      </c>
      <c r="B893" s="16">
        <v>165</v>
      </c>
    </row>
    <row r="894" spans="1:2" hidden="1" x14ac:dyDescent="0.3">
      <c r="A894" s="16" t="s">
        <v>20</v>
      </c>
      <c r="B894" s="16">
        <v>182</v>
      </c>
    </row>
    <row r="895" spans="1:2" hidden="1" x14ac:dyDescent="0.3">
      <c r="A895" s="16" t="s">
        <v>20</v>
      </c>
      <c r="B895" s="16">
        <v>199</v>
      </c>
    </row>
    <row r="896" spans="1:2" hidden="1" x14ac:dyDescent="0.3">
      <c r="A896" s="16" t="s">
        <v>20</v>
      </c>
      <c r="B896" s="16">
        <v>56</v>
      </c>
    </row>
    <row r="897" spans="1:2" s="23" customFormat="1" x14ac:dyDescent="0.3">
      <c r="A897" s="24" t="s">
        <v>14</v>
      </c>
      <c r="B897" s="24">
        <v>107</v>
      </c>
    </row>
    <row r="898" spans="1:2" hidden="1" x14ac:dyDescent="0.3">
      <c r="A898" s="16" t="s">
        <v>20</v>
      </c>
      <c r="B898" s="16">
        <v>1460</v>
      </c>
    </row>
    <row r="899" spans="1:2" s="23" customFormat="1" x14ac:dyDescent="0.3">
      <c r="A899" s="24" t="s">
        <v>14</v>
      </c>
      <c r="B899" s="24">
        <v>27</v>
      </c>
    </row>
    <row r="900" spans="1:2" s="23" customFormat="1" x14ac:dyDescent="0.3">
      <c r="A900" s="24" t="s">
        <v>14</v>
      </c>
      <c r="B900" s="24">
        <v>1221</v>
      </c>
    </row>
    <row r="901" spans="1:2" hidden="1" x14ac:dyDescent="0.3">
      <c r="A901" s="16" t="s">
        <v>20</v>
      </c>
      <c r="B901" s="16">
        <v>123</v>
      </c>
    </row>
    <row r="902" spans="1:2" s="23" customFormat="1" x14ac:dyDescent="0.3">
      <c r="A902" s="24" t="s">
        <v>14</v>
      </c>
      <c r="B902" s="24">
        <v>1</v>
      </c>
    </row>
    <row r="903" spans="1:2" hidden="1" x14ac:dyDescent="0.3">
      <c r="A903" s="16" t="s">
        <v>20</v>
      </c>
      <c r="B903" s="16">
        <v>159</v>
      </c>
    </row>
    <row r="904" spans="1:2" hidden="1" x14ac:dyDescent="0.3">
      <c r="A904" s="16" t="s">
        <v>20</v>
      </c>
      <c r="B904" s="16">
        <v>110</v>
      </c>
    </row>
    <row r="905" spans="1:2" hidden="1" x14ac:dyDescent="0.3">
      <c r="A905" s="16" t="s">
        <v>47</v>
      </c>
      <c r="B905" s="16">
        <v>14</v>
      </c>
    </row>
    <row r="906" spans="1:2" s="23" customFormat="1" x14ac:dyDescent="0.3">
      <c r="A906" s="24" t="s">
        <v>14</v>
      </c>
      <c r="B906" s="24">
        <v>16</v>
      </c>
    </row>
    <row r="907" spans="1:2" hidden="1" x14ac:dyDescent="0.3">
      <c r="A907" s="16" t="s">
        <v>20</v>
      </c>
      <c r="B907" s="16">
        <v>236</v>
      </c>
    </row>
    <row r="908" spans="1:2" hidden="1" x14ac:dyDescent="0.3">
      <c r="A908" s="16" t="s">
        <v>20</v>
      </c>
      <c r="B908" s="16">
        <v>191</v>
      </c>
    </row>
    <row r="909" spans="1:2" s="23" customFormat="1" x14ac:dyDescent="0.3">
      <c r="A909" s="24" t="s">
        <v>14</v>
      </c>
      <c r="B909" s="24">
        <v>41</v>
      </c>
    </row>
    <row r="910" spans="1:2" hidden="1" x14ac:dyDescent="0.3">
      <c r="A910" s="16" t="s">
        <v>20</v>
      </c>
      <c r="B910" s="16">
        <v>3934</v>
      </c>
    </row>
    <row r="911" spans="1:2" hidden="1" x14ac:dyDescent="0.3">
      <c r="A911" s="16" t="s">
        <v>20</v>
      </c>
      <c r="B911" s="16">
        <v>80</v>
      </c>
    </row>
    <row r="912" spans="1:2" hidden="1" x14ac:dyDescent="0.3">
      <c r="A912" s="16" t="s">
        <v>74</v>
      </c>
      <c r="B912" s="16">
        <v>296</v>
      </c>
    </row>
    <row r="913" spans="1:2" hidden="1" x14ac:dyDescent="0.3">
      <c r="A913" s="16" t="s">
        <v>20</v>
      </c>
      <c r="B913" s="16">
        <v>462</v>
      </c>
    </row>
    <row r="914" spans="1:2" hidden="1" x14ac:dyDescent="0.3">
      <c r="A914" s="16" t="s">
        <v>20</v>
      </c>
      <c r="B914" s="16">
        <v>179</v>
      </c>
    </row>
    <row r="915" spans="1:2" s="23" customFormat="1" x14ac:dyDescent="0.3">
      <c r="A915" s="24" t="s">
        <v>14</v>
      </c>
      <c r="B915" s="24">
        <v>523</v>
      </c>
    </row>
    <row r="916" spans="1:2" s="23" customFormat="1" x14ac:dyDescent="0.3">
      <c r="A916" s="24" t="s">
        <v>14</v>
      </c>
      <c r="B916" s="24">
        <v>141</v>
      </c>
    </row>
    <row r="917" spans="1:2" hidden="1" x14ac:dyDescent="0.3">
      <c r="A917" s="16" t="s">
        <v>20</v>
      </c>
      <c r="B917" s="16">
        <v>1866</v>
      </c>
    </row>
    <row r="918" spans="1:2" s="23" customFormat="1" x14ac:dyDescent="0.3">
      <c r="A918" s="24" t="s">
        <v>14</v>
      </c>
      <c r="B918" s="24">
        <v>52</v>
      </c>
    </row>
    <row r="919" spans="1:2" hidden="1" x14ac:dyDescent="0.3">
      <c r="A919" s="16" t="s">
        <v>47</v>
      </c>
      <c r="B919" s="16">
        <v>27</v>
      </c>
    </row>
    <row r="920" spans="1:2" hidden="1" x14ac:dyDescent="0.3">
      <c r="A920" s="16" t="s">
        <v>20</v>
      </c>
      <c r="B920" s="16">
        <v>156</v>
      </c>
    </row>
    <row r="921" spans="1:2" s="23" customFormat="1" x14ac:dyDescent="0.3">
      <c r="A921" s="24" t="s">
        <v>14</v>
      </c>
      <c r="B921" s="24">
        <v>225</v>
      </c>
    </row>
    <row r="922" spans="1:2" hidden="1" x14ac:dyDescent="0.3">
      <c r="A922" s="16" t="s">
        <v>20</v>
      </c>
      <c r="B922" s="16">
        <v>255</v>
      </c>
    </row>
    <row r="923" spans="1:2" s="23" customFormat="1" x14ac:dyDescent="0.3">
      <c r="A923" s="24" t="s">
        <v>14</v>
      </c>
      <c r="B923" s="24">
        <v>38</v>
      </c>
    </row>
    <row r="924" spans="1:2" hidden="1" x14ac:dyDescent="0.3">
      <c r="A924" s="16" t="s">
        <v>20</v>
      </c>
      <c r="B924" s="16">
        <v>2261</v>
      </c>
    </row>
    <row r="925" spans="1:2" hidden="1" x14ac:dyDescent="0.3">
      <c r="A925" s="16" t="s">
        <v>20</v>
      </c>
      <c r="B925" s="16">
        <v>40</v>
      </c>
    </row>
    <row r="926" spans="1:2" hidden="1" x14ac:dyDescent="0.3">
      <c r="A926" s="16" t="s">
        <v>20</v>
      </c>
      <c r="B926" s="16">
        <v>2289</v>
      </c>
    </row>
    <row r="927" spans="1:2" hidden="1" x14ac:dyDescent="0.3">
      <c r="A927" s="16" t="s">
        <v>20</v>
      </c>
      <c r="B927" s="16">
        <v>65</v>
      </c>
    </row>
    <row r="928" spans="1:2" s="23" customFormat="1" x14ac:dyDescent="0.3">
      <c r="A928" s="24" t="s">
        <v>14</v>
      </c>
      <c r="B928" s="24">
        <v>15</v>
      </c>
    </row>
    <row r="929" spans="1:2" s="23" customFormat="1" x14ac:dyDescent="0.3">
      <c r="A929" s="24" t="s">
        <v>14</v>
      </c>
      <c r="B929" s="24">
        <v>37</v>
      </c>
    </row>
    <row r="930" spans="1:2" hidden="1" x14ac:dyDescent="0.3">
      <c r="A930" s="16" t="s">
        <v>20</v>
      </c>
      <c r="B930" s="16">
        <v>3777</v>
      </c>
    </row>
    <row r="931" spans="1:2" hidden="1" x14ac:dyDescent="0.3">
      <c r="A931" s="16" t="s">
        <v>20</v>
      </c>
      <c r="B931" s="16">
        <v>184</v>
      </c>
    </row>
    <row r="932" spans="1:2" hidden="1" x14ac:dyDescent="0.3">
      <c r="A932" s="16" t="s">
        <v>20</v>
      </c>
      <c r="B932" s="16">
        <v>85</v>
      </c>
    </row>
    <row r="933" spans="1:2" s="23" customFormat="1" x14ac:dyDescent="0.3">
      <c r="A933" s="24" t="s">
        <v>14</v>
      </c>
      <c r="B933" s="24">
        <v>112</v>
      </c>
    </row>
    <row r="934" spans="1:2" hidden="1" x14ac:dyDescent="0.3">
      <c r="A934" s="16" t="s">
        <v>20</v>
      </c>
      <c r="B934" s="16">
        <v>144</v>
      </c>
    </row>
    <row r="935" spans="1:2" hidden="1" x14ac:dyDescent="0.3">
      <c r="A935" s="16" t="s">
        <v>20</v>
      </c>
      <c r="B935" s="16">
        <v>1902</v>
      </c>
    </row>
    <row r="936" spans="1:2" hidden="1" x14ac:dyDescent="0.3">
      <c r="A936" s="16" t="s">
        <v>20</v>
      </c>
      <c r="B936" s="16">
        <v>105</v>
      </c>
    </row>
    <row r="937" spans="1:2" hidden="1" x14ac:dyDescent="0.3">
      <c r="A937" s="16" t="s">
        <v>20</v>
      </c>
      <c r="B937" s="16">
        <v>132</v>
      </c>
    </row>
    <row r="938" spans="1:2" s="23" customFormat="1" x14ac:dyDescent="0.3">
      <c r="A938" s="24" t="s">
        <v>14</v>
      </c>
      <c r="B938" s="24">
        <v>21</v>
      </c>
    </row>
    <row r="939" spans="1:2" hidden="1" x14ac:dyDescent="0.3">
      <c r="A939" s="16" t="s">
        <v>74</v>
      </c>
      <c r="B939" s="16">
        <v>976</v>
      </c>
    </row>
    <row r="940" spans="1:2" hidden="1" x14ac:dyDescent="0.3">
      <c r="A940" s="16" t="s">
        <v>20</v>
      </c>
      <c r="B940" s="16">
        <v>96</v>
      </c>
    </row>
    <row r="941" spans="1:2" s="23" customFormat="1" x14ac:dyDescent="0.3">
      <c r="A941" s="24" t="s">
        <v>14</v>
      </c>
      <c r="B941" s="24">
        <v>67</v>
      </c>
    </row>
    <row r="942" spans="1:2" hidden="1" x14ac:dyDescent="0.3">
      <c r="A942" s="16" t="s">
        <v>47</v>
      </c>
      <c r="B942" s="16">
        <v>66</v>
      </c>
    </row>
    <row r="943" spans="1:2" s="23" customFormat="1" x14ac:dyDescent="0.3">
      <c r="A943" s="24" t="s">
        <v>14</v>
      </c>
      <c r="B943" s="24">
        <v>78</v>
      </c>
    </row>
    <row r="944" spans="1:2" s="23" customFormat="1" x14ac:dyDescent="0.3">
      <c r="A944" s="24" t="s">
        <v>14</v>
      </c>
      <c r="B944" s="24">
        <v>67</v>
      </c>
    </row>
    <row r="945" spans="1:2" hidden="1" x14ac:dyDescent="0.3">
      <c r="A945" s="16" t="s">
        <v>20</v>
      </c>
      <c r="B945" s="16">
        <v>114</v>
      </c>
    </row>
    <row r="946" spans="1:2" s="23" customFormat="1" x14ac:dyDescent="0.3">
      <c r="A946" s="24" t="s">
        <v>14</v>
      </c>
      <c r="B946" s="24">
        <v>263</v>
      </c>
    </row>
    <row r="947" spans="1:2" s="23" customFormat="1" x14ac:dyDescent="0.3">
      <c r="A947" s="24" t="s">
        <v>14</v>
      </c>
      <c r="B947" s="24">
        <v>1691</v>
      </c>
    </row>
    <row r="948" spans="1:2" s="23" customFormat="1" x14ac:dyDescent="0.3">
      <c r="A948" s="24" t="s">
        <v>14</v>
      </c>
      <c r="B948" s="24">
        <v>181</v>
      </c>
    </row>
    <row r="949" spans="1:2" s="23" customFormat="1" x14ac:dyDescent="0.3">
      <c r="A949" s="24" t="s">
        <v>14</v>
      </c>
      <c r="B949" s="24">
        <v>13</v>
      </c>
    </row>
    <row r="950" spans="1:2" hidden="1" x14ac:dyDescent="0.3">
      <c r="A950" s="16" t="s">
        <v>74</v>
      </c>
      <c r="B950" s="16">
        <v>160</v>
      </c>
    </row>
    <row r="951" spans="1:2" hidden="1" x14ac:dyDescent="0.3">
      <c r="A951" s="16" t="s">
        <v>20</v>
      </c>
      <c r="B951" s="16">
        <v>203</v>
      </c>
    </row>
    <row r="952" spans="1:2" s="23" customFormat="1" x14ac:dyDescent="0.3">
      <c r="A952" s="24" t="s">
        <v>14</v>
      </c>
      <c r="B952" s="24">
        <v>1</v>
      </c>
    </row>
    <row r="953" spans="1:2" hidden="1" x14ac:dyDescent="0.3">
      <c r="A953" s="16" t="s">
        <v>20</v>
      </c>
      <c r="B953" s="16">
        <v>1559</v>
      </c>
    </row>
    <row r="954" spans="1:2" hidden="1" x14ac:dyDescent="0.3">
      <c r="A954" s="16" t="s">
        <v>74</v>
      </c>
      <c r="B954" s="16">
        <v>2266</v>
      </c>
    </row>
    <row r="955" spans="1:2" s="23" customFormat="1" x14ac:dyDescent="0.3">
      <c r="A955" s="24" t="s">
        <v>14</v>
      </c>
      <c r="B955" s="24">
        <v>21</v>
      </c>
    </row>
    <row r="956" spans="1:2" hidden="1" x14ac:dyDescent="0.3">
      <c r="A956" s="16" t="s">
        <v>20</v>
      </c>
      <c r="B956" s="16">
        <v>1548</v>
      </c>
    </row>
    <row r="957" spans="1:2" hidden="1" x14ac:dyDescent="0.3">
      <c r="A957" s="16" t="s">
        <v>20</v>
      </c>
      <c r="B957" s="16">
        <v>80</v>
      </c>
    </row>
    <row r="958" spans="1:2" s="23" customFormat="1" x14ac:dyDescent="0.3">
      <c r="A958" s="24" t="s">
        <v>14</v>
      </c>
      <c r="B958" s="24">
        <v>830</v>
      </c>
    </row>
    <row r="959" spans="1:2" hidden="1" x14ac:dyDescent="0.3">
      <c r="A959" s="16" t="s">
        <v>20</v>
      </c>
      <c r="B959" s="16">
        <v>131</v>
      </c>
    </row>
    <row r="960" spans="1:2" hidden="1" x14ac:dyDescent="0.3">
      <c r="A960" s="16" t="s">
        <v>20</v>
      </c>
      <c r="B960" s="16">
        <v>112</v>
      </c>
    </row>
    <row r="961" spans="1:2" s="23" customFormat="1" x14ac:dyDescent="0.3">
      <c r="A961" s="24" t="s">
        <v>14</v>
      </c>
      <c r="B961" s="24">
        <v>130</v>
      </c>
    </row>
    <row r="962" spans="1:2" s="23" customFormat="1" x14ac:dyDescent="0.3">
      <c r="A962" s="24" t="s">
        <v>14</v>
      </c>
      <c r="B962" s="24">
        <v>55</v>
      </c>
    </row>
    <row r="963" spans="1:2" hidden="1" x14ac:dyDescent="0.3">
      <c r="A963" s="16" t="s">
        <v>20</v>
      </c>
      <c r="B963" s="16">
        <v>155</v>
      </c>
    </row>
    <row r="964" spans="1:2" hidden="1" x14ac:dyDescent="0.3">
      <c r="A964" s="16" t="s">
        <v>20</v>
      </c>
      <c r="B964" s="16">
        <v>266</v>
      </c>
    </row>
    <row r="965" spans="1:2" s="23" customFormat="1" x14ac:dyDescent="0.3">
      <c r="A965" s="24" t="s">
        <v>14</v>
      </c>
      <c r="B965" s="24">
        <v>114</v>
      </c>
    </row>
    <row r="966" spans="1:2" hidden="1" x14ac:dyDescent="0.3">
      <c r="A966" s="16" t="s">
        <v>20</v>
      </c>
      <c r="B966" s="16">
        <v>155</v>
      </c>
    </row>
    <row r="967" spans="1:2" hidden="1" x14ac:dyDescent="0.3">
      <c r="A967" s="16" t="s">
        <v>20</v>
      </c>
      <c r="B967" s="16">
        <v>207</v>
      </c>
    </row>
    <row r="968" spans="1:2" hidden="1" x14ac:dyDescent="0.3">
      <c r="A968" s="16" t="s">
        <v>20</v>
      </c>
      <c r="B968" s="16">
        <v>245</v>
      </c>
    </row>
    <row r="969" spans="1:2" hidden="1" x14ac:dyDescent="0.3">
      <c r="A969" s="16" t="s">
        <v>20</v>
      </c>
      <c r="B969" s="16">
        <v>1573</v>
      </c>
    </row>
    <row r="970" spans="1:2" hidden="1" x14ac:dyDescent="0.3">
      <c r="A970" s="16" t="s">
        <v>20</v>
      </c>
      <c r="B970" s="16">
        <v>114</v>
      </c>
    </row>
    <row r="971" spans="1:2" hidden="1" x14ac:dyDescent="0.3">
      <c r="A971" s="16" t="s">
        <v>20</v>
      </c>
      <c r="B971" s="16">
        <v>93</v>
      </c>
    </row>
    <row r="972" spans="1:2" s="23" customFormat="1" x14ac:dyDescent="0.3">
      <c r="A972" s="24" t="s">
        <v>14</v>
      </c>
      <c r="B972" s="24">
        <v>594</v>
      </c>
    </row>
    <row r="973" spans="1:2" s="23" customFormat="1" x14ac:dyDescent="0.3">
      <c r="A973" s="24" t="s">
        <v>14</v>
      </c>
      <c r="B973" s="24">
        <v>24</v>
      </c>
    </row>
    <row r="974" spans="1:2" hidden="1" x14ac:dyDescent="0.3">
      <c r="A974" s="16" t="s">
        <v>20</v>
      </c>
      <c r="B974" s="16">
        <v>1681</v>
      </c>
    </row>
    <row r="975" spans="1:2" s="23" customFormat="1" x14ac:dyDescent="0.3">
      <c r="A975" s="24" t="s">
        <v>14</v>
      </c>
      <c r="B975" s="24">
        <v>252</v>
      </c>
    </row>
    <row r="976" spans="1:2" hidden="1" x14ac:dyDescent="0.3">
      <c r="A976" s="16" t="s">
        <v>20</v>
      </c>
      <c r="B976" s="16">
        <v>32</v>
      </c>
    </row>
    <row r="977" spans="1:2" hidden="1" x14ac:dyDescent="0.3">
      <c r="A977" s="16" t="s">
        <v>20</v>
      </c>
      <c r="B977" s="16">
        <v>135</v>
      </c>
    </row>
    <row r="978" spans="1:2" hidden="1" x14ac:dyDescent="0.3">
      <c r="A978" s="16" t="s">
        <v>20</v>
      </c>
      <c r="B978" s="16">
        <v>140</v>
      </c>
    </row>
    <row r="979" spans="1:2" s="23" customFormat="1" x14ac:dyDescent="0.3">
      <c r="A979" s="24" t="s">
        <v>14</v>
      </c>
      <c r="B979" s="24">
        <v>67</v>
      </c>
    </row>
    <row r="980" spans="1:2" hidden="1" x14ac:dyDescent="0.3">
      <c r="A980" s="16" t="s">
        <v>20</v>
      </c>
      <c r="B980" s="16">
        <v>92</v>
      </c>
    </row>
    <row r="981" spans="1:2" hidden="1" x14ac:dyDescent="0.3">
      <c r="A981" s="16" t="s">
        <v>20</v>
      </c>
      <c r="B981" s="16">
        <v>1015</v>
      </c>
    </row>
    <row r="982" spans="1:2" s="23" customFormat="1" x14ac:dyDescent="0.3">
      <c r="A982" s="24" t="s">
        <v>14</v>
      </c>
      <c r="B982" s="24">
        <v>742</v>
      </c>
    </row>
    <row r="983" spans="1:2" hidden="1" x14ac:dyDescent="0.3">
      <c r="A983" s="16" t="s">
        <v>20</v>
      </c>
      <c r="B983" s="16">
        <v>323</v>
      </c>
    </row>
    <row r="984" spans="1:2" s="23" customFormat="1" x14ac:dyDescent="0.3">
      <c r="A984" s="24" t="s">
        <v>14</v>
      </c>
      <c r="B984" s="24">
        <v>75</v>
      </c>
    </row>
    <row r="985" spans="1:2" hidden="1" x14ac:dyDescent="0.3">
      <c r="A985" s="16" t="s">
        <v>20</v>
      </c>
      <c r="B985" s="16">
        <v>2326</v>
      </c>
    </row>
    <row r="986" spans="1:2" hidden="1" x14ac:dyDescent="0.3">
      <c r="A986" s="16" t="s">
        <v>20</v>
      </c>
      <c r="B986" s="16">
        <v>381</v>
      </c>
    </row>
    <row r="987" spans="1:2" s="23" customFormat="1" x14ac:dyDescent="0.3">
      <c r="A987" s="24" t="s">
        <v>14</v>
      </c>
      <c r="B987" s="24">
        <v>4405</v>
      </c>
    </row>
    <row r="988" spans="1:2" s="23" customFormat="1" x14ac:dyDescent="0.3">
      <c r="A988" s="24" t="s">
        <v>14</v>
      </c>
      <c r="B988" s="24">
        <v>92</v>
      </c>
    </row>
    <row r="989" spans="1:2" hidden="1" x14ac:dyDescent="0.3">
      <c r="A989" s="16" t="s">
        <v>20</v>
      </c>
      <c r="B989" s="16">
        <v>480</v>
      </c>
    </row>
    <row r="990" spans="1:2" s="23" customFormat="1" x14ac:dyDescent="0.3">
      <c r="A990" s="24" t="s">
        <v>14</v>
      </c>
      <c r="B990" s="24">
        <v>64</v>
      </c>
    </row>
    <row r="991" spans="1:2" hidden="1" x14ac:dyDescent="0.3">
      <c r="A991" s="16" t="s">
        <v>20</v>
      </c>
      <c r="B991" s="16">
        <v>226</v>
      </c>
    </row>
    <row r="992" spans="1:2" s="23" customFormat="1" x14ac:dyDescent="0.3">
      <c r="A992" s="24" t="s">
        <v>14</v>
      </c>
      <c r="B992" s="24">
        <v>64</v>
      </c>
    </row>
    <row r="993" spans="1:2" hidden="1" x14ac:dyDescent="0.3">
      <c r="A993" s="16" t="s">
        <v>20</v>
      </c>
      <c r="B993" s="16">
        <v>241</v>
      </c>
    </row>
    <row r="994" spans="1:2" hidden="1" x14ac:dyDescent="0.3">
      <c r="A994" s="16" t="s">
        <v>20</v>
      </c>
      <c r="B994" s="16">
        <v>132</v>
      </c>
    </row>
    <row r="995" spans="1:2" hidden="1" x14ac:dyDescent="0.3">
      <c r="A995" s="16" t="s">
        <v>74</v>
      </c>
      <c r="B995" s="16">
        <v>75</v>
      </c>
    </row>
    <row r="996" spans="1:2" s="23" customFormat="1" x14ac:dyDescent="0.3">
      <c r="A996" s="24" t="s">
        <v>14</v>
      </c>
      <c r="B996" s="24">
        <v>842</v>
      </c>
    </row>
    <row r="997" spans="1:2" hidden="1" x14ac:dyDescent="0.3">
      <c r="A997" s="16" t="s">
        <v>20</v>
      </c>
      <c r="B997" s="16">
        <v>2043</v>
      </c>
    </row>
    <row r="998" spans="1:2" s="23" customFormat="1" x14ac:dyDescent="0.3">
      <c r="A998" s="24" t="s">
        <v>14</v>
      </c>
      <c r="B998" s="24">
        <v>112</v>
      </c>
    </row>
    <row r="999" spans="1:2" hidden="1" x14ac:dyDescent="0.3">
      <c r="A999" s="16" t="s">
        <v>74</v>
      </c>
      <c r="B999" s="16">
        <v>139</v>
      </c>
    </row>
    <row r="1000" spans="1:2" s="23" customFormat="1" x14ac:dyDescent="0.3">
      <c r="A1000" s="24" t="s">
        <v>14</v>
      </c>
      <c r="B1000" s="24">
        <v>374</v>
      </c>
    </row>
    <row r="1001" spans="1:2" hidden="1" x14ac:dyDescent="0.3">
      <c r="A1001" s="16" t="s">
        <v>74</v>
      </c>
      <c r="B1001" s="16">
        <v>1122</v>
      </c>
    </row>
  </sheetData>
  <conditionalFormatting sqref="A2:A1001 D567 D2:D563 I361:I368 I2:I357">
    <cfRule type="containsText" dxfId="3" priority="9" operator="containsText" text="live">
      <formula>NOT(ISERROR(SEARCH("live",A2)))</formula>
    </cfRule>
    <cfRule type="containsText" dxfId="2" priority="10" operator="containsText" text="Canceled">
      <formula>NOT(ISERROR(SEARCH("Canceled",A2)))</formula>
    </cfRule>
    <cfRule type="containsText" dxfId="1" priority="11" operator="containsText" text="Successful">
      <formula>NOT(ISERROR(SEARCH("Successful",A2)))</formula>
    </cfRule>
    <cfRule type="containsText" dxfId="0" priority="12" operator="containsText" text="fail">
      <formula>NOT(ISERROR(SEARCH("fail",A2)))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Crowdfunding</vt:lpstr>
      <vt:lpstr>Cat Outcome</vt:lpstr>
      <vt:lpstr>Sub-Cat Outcome</vt:lpstr>
      <vt:lpstr>Outcome-date</vt:lpstr>
      <vt:lpstr>Outcome based on Goal</vt:lpstr>
      <vt:lpstr>Summary Statistc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Parisa C</cp:lastModifiedBy>
  <dcterms:created xsi:type="dcterms:W3CDTF">2021-09-29T18:52:28Z</dcterms:created>
  <dcterms:modified xsi:type="dcterms:W3CDTF">2022-03-24T01:10:01Z</dcterms:modified>
</cp:coreProperties>
</file>