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Process\TA Reconciliation Process\Data\Input\Template\"/>
    </mc:Choice>
  </mc:AlternateContent>
  <xr:revisionPtr revIDLastSave="0" documentId="13_ncr:1_{289737F2-5B50-453D-9D4E-6E9840FE7F1E}" xr6:coauthVersionLast="47" xr6:coauthVersionMax="47" xr10:uidLastSave="{00000000-0000-0000-0000-000000000000}"/>
  <bookViews>
    <workbookView xWindow="-120" yWindow="-120" windowWidth="20730" windowHeight="11160" activeTab="3" xr2:uid="{EA8B6ADE-BA4C-4119-8369-8E013A208D0E}"/>
  </bookViews>
  <sheets>
    <sheet name="May 22" sheetId="1" r:id="rId1"/>
    <sheet name="Center Balance" sheetId="2" r:id="rId2"/>
    <sheet name="GL007-Account Balance Inquiry B" sheetId="3" r:id="rId3"/>
    <sheet name="2022" sheetId="4" r:id="rId4"/>
  </sheets>
  <externalReferences>
    <externalReference r:id="rId5"/>
  </externalReferences>
  <definedNames>
    <definedName name="BU">[1]Table!$A$1:$C$521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D32" i="2"/>
  <c r="C32" i="2"/>
  <c r="M13" i="1"/>
  <c r="M20" i="1"/>
  <c r="M24" i="1"/>
  <c r="M27" i="1"/>
  <c r="M28" i="1"/>
  <c r="M29" i="1"/>
  <c r="M35" i="1"/>
  <c r="M38" i="1"/>
  <c r="M40" i="1"/>
  <c r="M42" i="1"/>
  <c r="M43" i="1"/>
  <c r="M49" i="1"/>
  <c r="M50" i="1"/>
  <c r="M53" i="1"/>
  <c r="M58" i="1"/>
  <c r="M63" i="1"/>
  <c r="M64" i="1"/>
  <c r="M67" i="1"/>
  <c r="M68" i="1"/>
  <c r="M69" i="1"/>
  <c r="M70" i="1"/>
  <c r="M71" i="1"/>
  <c r="M72" i="1"/>
  <c r="M74" i="1"/>
  <c r="M75" i="1"/>
  <c r="M76" i="1"/>
  <c r="C40" i="1"/>
  <c r="C39" i="1"/>
  <c r="M4" i="1"/>
</calcChain>
</file>

<file path=xl/sharedStrings.xml><?xml version="1.0" encoding="utf-8"?>
<sst xmlns="http://schemas.openxmlformats.org/spreadsheetml/2006/main" count="2443" uniqueCount="701">
  <si>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</si>
  <si>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</si>
  <si>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</si>
  <si>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</si>
  <si>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</si>
  <si>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</si>
  <si>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</si>
  <si>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</si>
  <si>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</si>
  <si>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</si>
  <si>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</si>
  <si>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</si>
  <si>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</si>
  <si>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</si>
  <si>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</si>
  <si>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Original TA Amount</t>
  </si>
  <si>
    <t>Outstanding Amount</t>
  </si>
  <si>
    <t>Comment</t>
  </si>
  <si>
    <t>BOT Status</t>
  </si>
  <si>
    <t>Active</t>
  </si>
  <si>
    <t>Annapolis</t>
  </si>
  <si>
    <t>Kidz Rezort</t>
  </si>
  <si>
    <t xml:space="preserve">Not open yet, 1 year form RCD </t>
  </si>
  <si>
    <t>Fuji Mama</t>
  </si>
  <si>
    <t>FC18</t>
  </si>
  <si>
    <t>Century City</t>
  </si>
  <si>
    <t>Cha Cha Matcha</t>
  </si>
  <si>
    <t>VinFast</t>
  </si>
  <si>
    <t>CAMP</t>
  </si>
  <si>
    <t>Escape Game</t>
  </si>
  <si>
    <t>Razer</t>
  </si>
  <si>
    <t>Tudor</t>
  </si>
  <si>
    <t xml:space="preserve">American Girl </t>
  </si>
  <si>
    <t>Galleria at Roseville</t>
  </si>
  <si>
    <t>Blue Nile</t>
  </si>
  <si>
    <t>Garden State Plaza</t>
  </si>
  <si>
    <t>Hasbro</t>
  </si>
  <si>
    <t>M17</t>
  </si>
  <si>
    <t xml:space="preserve">Not open yet, 1 year from RCD </t>
  </si>
  <si>
    <t>Seasons 52</t>
  </si>
  <si>
    <t>A14</t>
  </si>
  <si>
    <t>Eddie V's</t>
  </si>
  <si>
    <t>A8A</t>
  </si>
  <si>
    <t>Not open yet, Life of the lease</t>
  </si>
  <si>
    <t>Breitling</t>
  </si>
  <si>
    <t>Mission Valley</t>
  </si>
  <si>
    <t>Phenix Salon</t>
  </si>
  <si>
    <t>Not open yet - 1yr from earlier of open date or LRCD.</t>
  </si>
  <si>
    <t>Montgomery</t>
  </si>
  <si>
    <t>Shake Shack</t>
  </si>
  <si>
    <t>North County</t>
  </si>
  <si>
    <t>Zzang</t>
  </si>
  <si>
    <t>Starbucks</t>
  </si>
  <si>
    <t>Oakridge</t>
  </si>
  <si>
    <t>Living Spaces</t>
  </si>
  <si>
    <t xml:space="preserve">not open yet, 1 year from RCD </t>
  </si>
  <si>
    <t>Gameworks</t>
  </si>
  <si>
    <t>Q1</t>
  </si>
  <si>
    <t>UFC Gym</t>
  </si>
  <si>
    <t>Superdish</t>
  </si>
  <si>
    <t>Slaters 50/50</t>
  </si>
  <si>
    <t>Miniso</t>
  </si>
  <si>
    <t>Old  Orchard Office</t>
  </si>
  <si>
    <t>Evaskus</t>
  </si>
  <si>
    <t>San Francisco Emporium</t>
  </si>
  <si>
    <t>Meet Fresh</t>
  </si>
  <si>
    <t>Not open yet, 1 year from RCD</t>
  </si>
  <si>
    <t>San Francisco Center</t>
  </si>
  <si>
    <t>Illy Café</t>
  </si>
  <si>
    <t>C46</t>
  </si>
  <si>
    <t>No open yet, 1 year from RCD date</t>
  </si>
  <si>
    <t>Santa Anita</t>
  </si>
  <si>
    <t>Yang's Braised</t>
  </si>
  <si>
    <t>Valliani Jewelers</t>
  </si>
  <si>
    <t>T56</t>
  </si>
  <si>
    <t>Bom Bom</t>
  </si>
  <si>
    <t>need to adjust in May</t>
  </si>
  <si>
    <t>Buffalo Wild Wings</t>
  </si>
  <si>
    <t>FSU2</t>
  </si>
  <si>
    <t>Life of the lease</t>
  </si>
  <si>
    <t>Mr. Dim Sum</t>
  </si>
  <si>
    <t>Not Open yet, 1 year from RCD</t>
  </si>
  <si>
    <t>UTC</t>
  </si>
  <si>
    <t>de Nunno</t>
  </si>
  <si>
    <t>FC14</t>
  </si>
  <si>
    <t xml:space="preserve">1 yr from RCD </t>
  </si>
  <si>
    <t>ok</t>
  </si>
  <si>
    <t>Haidilao</t>
  </si>
  <si>
    <t>F9</t>
  </si>
  <si>
    <t xml:space="preserve">Chanel </t>
  </si>
  <si>
    <t>Not open yet - 1 yr from earlier of open date or LRCD</t>
  </si>
  <si>
    <t>UCSD Health</t>
  </si>
  <si>
    <t>H21</t>
  </si>
  <si>
    <t>Not open yet - 1 yr from earlier of open date or LRCD. RCD pending.</t>
  </si>
  <si>
    <t>Sun Diego</t>
  </si>
  <si>
    <t>H14</t>
  </si>
  <si>
    <t>30 days after the earlier of open date or LRCD. Date is pending.</t>
  </si>
  <si>
    <t>Wushiland</t>
  </si>
  <si>
    <t>Valencia</t>
  </si>
  <si>
    <t>Urban Outfitters</t>
  </si>
  <si>
    <t>Valencia North</t>
  </si>
  <si>
    <t>Cran N Spice</t>
  </si>
  <si>
    <t>Accrual JE booked in May</t>
  </si>
  <si>
    <t>Valley Fair</t>
  </si>
  <si>
    <t>AT&amp;T Mobility</t>
  </si>
  <si>
    <t>A9</t>
  </si>
  <si>
    <t>Expired</t>
  </si>
  <si>
    <t>UNTUCKit</t>
  </si>
  <si>
    <t xml:space="preserve">not open yet - 1 yr from RCD </t>
  </si>
  <si>
    <t>Daniel Wellington</t>
  </si>
  <si>
    <t>Polestar</t>
  </si>
  <si>
    <t>Move in date 11/15/20</t>
  </si>
  <si>
    <t>Rag &amp; Bone</t>
  </si>
  <si>
    <t>Overaccrual - JE booked in May to fix</t>
  </si>
  <si>
    <t>Goldhill</t>
  </si>
  <si>
    <t>B329</t>
  </si>
  <si>
    <t>Reiss</t>
  </si>
  <si>
    <t>A128</t>
  </si>
  <si>
    <t>Table at 7</t>
  </si>
  <si>
    <t xml:space="preserve">Bowlero </t>
  </si>
  <si>
    <t>A170</t>
  </si>
  <si>
    <t xml:space="preserve">Yomie's Rice </t>
  </si>
  <si>
    <t>FC24</t>
  </si>
  <si>
    <t>Village at Topanga</t>
  </si>
  <si>
    <t>Pitfire Pizza</t>
  </si>
  <si>
    <t>Missing Accrual JE, AP processed payment</t>
  </si>
  <si>
    <t>Wheaton</t>
  </si>
  <si>
    <t xml:space="preserve"> Jollibee</t>
  </si>
  <si>
    <t>FSU2C</t>
  </si>
  <si>
    <t>Holy Cross Health</t>
  </si>
  <si>
    <t>FSU7E</t>
  </si>
  <si>
    <t>Westlake Crossing</t>
  </si>
  <si>
    <t>Soy Chinese</t>
  </si>
  <si>
    <t>Bulletin Building LLC</t>
  </si>
  <si>
    <t>Appple</t>
  </si>
  <si>
    <t>CMF Santa Anita RM</t>
  </si>
  <si>
    <t>99 ranch</t>
  </si>
  <si>
    <t>P1000</t>
  </si>
  <si>
    <t>WTC</t>
  </si>
  <si>
    <t>Venn</t>
  </si>
  <si>
    <t>Enuo Special</t>
  </si>
  <si>
    <t>LL2455</t>
  </si>
  <si>
    <t>Devon &amp; Blakely</t>
  </si>
  <si>
    <t>LL2360</t>
  </si>
  <si>
    <t>Life of the lease - Lease terminated</t>
  </si>
  <si>
    <t>Godiva</t>
  </si>
  <si>
    <t>LL2305</t>
  </si>
  <si>
    <t>Gansevoort Mark</t>
  </si>
  <si>
    <t>LL2465</t>
  </si>
  <si>
    <t>Auntie Ann</t>
  </si>
  <si>
    <t>LL2452</t>
  </si>
  <si>
    <t xml:space="preserve"> </t>
  </si>
  <si>
    <t>Business
Unit</t>
  </si>
  <si>
    <t>200331 - Broker Commission Payable
Cumulative 4
Actual
2022</t>
  </si>
  <si>
    <t>Comm Pay Sch</t>
  </si>
  <si>
    <t>Var</t>
  </si>
  <si>
    <t xml:space="preserve">12204 - Annapolis                     </t>
  </si>
  <si>
    <t>12211 - Century City</t>
  </si>
  <si>
    <t>12229 - Fashion Square</t>
  </si>
  <si>
    <t>12234 - Galleria at Roseville</t>
  </si>
  <si>
    <t>12235 - Garden State Plaza</t>
  </si>
  <si>
    <t>12253 - Mission Valley</t>
  </si>
  <si>
    <t>12255 - Montgomery</t>
  </si>
  <si>
    <t>12263 - North County</t>
  </si>
  <si>
    <t xml:space="preserve">12266 - Oakridge                      </t>
  </si>
  <si>
    <t>12267 - Old Orchard</t>
  </si>
  <si>
    <t>12268 - Old Orchard Office</t>
  </si>
  <si>
    <t>12272 - Plaza Bonita - Mervyn's</t>
  </si>
  <si>
    <t xml:space="preserve">12277 - San Francisco Emporium        </t>
  </si>
  <si>
    <t>12279 - San Francisco Shopping Centre</t>
  </si>
  <si>
    <t>12280 - Santa Anita</t>
  </si>
  <si>
    <t>12286 - Southcenter</t>
  </si>
  <si>
    <t>12290 - Sunrise</t>
  </si>
  <si>
    <t>12293 - UTC</t>
  </si>
  <si>
    <t>12294 - Valencia</t>
  </si>
  <si>
    <t>12295 - Valencia North</t>
  </si>
  <si>
    <t xml:space="preserve">12297 - Valley Fair                   </t>
  </si>
  <si>
    <t>12303 - Village at Westfield Topanga</t>
  </si>
  <si>
    <t>12305 - Wheaton</t>
  </si>
  <si>
    <t>12306 - Wheaton North Office</t>
  </si>
  <si>
    <t>12307 - Wheaton South Office</t>
  </si>
  <si>
    <t>12311 - Westlake Crossing</t>
  </si>
  <si>
    <t>12312 - Bulletin Building LLC</t>
  </si>
  <si>
    <t>12315 - CMF Santa Anita RM</t>
  </si>
  <si>
    <t>12331 - Owensmouth Offices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</si>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</sst>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(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sz val="8"/>
      <color rgb="FFFF0000"/>
      <name val="Microsoft Sans Serif"/>
      <family val="2"/>
    </font>
    <font>
      <sz val="8"/>
      <name val="Microsoft Sans Serif"/>
      <family val="2"/>
    </font>
    <font>
      <b/>
      <sz val="8"/>
      <color rgb="FFFF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</cellStyleXfs>
  <cellXfs count="7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3" fillId="0" borderId="0" xfId="0" applyNumberFormat="1" applyFont="1" applyAlignment="1">
      <alignment horizontal="center"/>
    </xf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1" xfId="2" applyFont="1" applyBorder="1" applyAlignment="1">
      <alignment horizontal="left"/>
    </xf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8" fillId="0" borderId="0" xfId="0" applyNumberFormat="1" applyFont="1" applyAlignment="1">
      <alignment horizontal="center"/>
    </xf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39" fontId="5" fillId="0" borderId="0" xfId="0" applyNumberFormat="1" applyFont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horizontal="center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39" fontId="14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left" vertical="center"/>
    </xf>
    <xf numFmtId="165" fontId="17" fillId="3" borderId="7" xfId="0" applyNumberFormat="1" applyFont="1" applyFill="1" applyBorder="1" applyAlignment="1">
      <alignment horizontal="right" vertical="center"/>
    </xf>
    <xf numFmtId="40" fontId="18" fillId="3" borderId="7" xfId="0" applyNumberFormat="1" applyFont="1" applyFill="1" applyBorder="1" applyAlignment="1">
      <alignment horizontal="right" vertical="center"/>
    </xf>
    <xf numFmtId="40" fontId="18" fillId="0" borderId="7" xfId="0" applyNumberFormat="1" applyFont="1" applyBorder="1" applyAlignment="1">
      <alignment horizontal="right" vertical="center"/>
    </xf>
    <xf numFmtId="0" fontId="16" fillId="2" borderId="7" xfId="0" applyFont="1" applyFill="1" applyBorder="1" applyAlignment="1">
      <alignment horizontal="left" vertical="center"/>
    </xf>
    <xf numFmtId="165" fontId="17" fillId="2" borderId="7" xfId="0" applyNumberFormat="1" applyFont="1" applyFill="1" applyBorder="1" applyAlignment="1">
      <alignment horizontal="right" vertical="center"/>
    </xf>
    <xf numFmtId="165" fontId="16" fillId="2" borderId="7" xfId="0" applyNumberFormat="1" applyFont="1" applyFill="1" applyBorder="1" applyAlignment="1">
      <alignment horizontal="right" vertical="center"/>
    </xf>
    <xf numFmtId="165" fontId="16" fillId="3" borderId="7" xfId="0" applyNumberFormat="1" applyFont="1" applyFill="1" applyBorder="1" applyAlignment="1">
      <alignment horizontal="right" vertical="center"/>
    </xf>
    <xf numFmtId="0" fontId="16" fillId="2" borderId="9" xfId="0" applyFont="1" applyFill="1" applyBorder="1" applyAlignment="1">
      <alignment horizontal="left" vertical="center"/>
    </xf>
    <xf numFmtId="165" fontId="17" fillId="2" borderId="9" xfId="0" applyNumberFormat="1" applyFont="1" applyFill="1" applyBorder="1" applyAlignment="1">
      <alignment horizontal="right" vertical="center"/>
    </xf>
    <xf numFmtId="0" fontId="15" fillId="2" borderId="10" xfId="0" applyFont="1" applyFill="1" applyBorder="1" applyAlignment="1">
      <alignment horizontal="left" vertical="center"/>
    </xf>
    <xf numFmtId="165" fontId="19" fillId="2" borderId="10" xfId="0" applyNumberFormat="1" applyFont="1" applyFill="1" applyBorder="1" applyAlignment="1">
      <alignment horizontal="right" vertical="center"/>
    </xf>
    <xf numFmtId="40" fontId="0" fillId="0" borderId="0" xfId="0" applyNumberFormat="1"/>
    <xf numFmtId="14" fontId="16" fillId="2" borderId="7" xfId="0" applyNumberFormat="1" applyFont="1" applyFill="1" applyBorder="1" applyAlignment="1">
      <alignment horizontal="left" vertical="center"/>
    </xf>
    <xf numFmtId="165" fontId="16" fillId="3" borderId="9" xfId="0" applyNumberFormat="1" applyFont="1" applyFill="1" applyBorder="1" applyAlignment="1">
      <alignment horizontal="right" vertical="center"/>
    </xf>
    <xf numFmtId="14" fontId="16" fillId="2" borderId="9" xfId="0" applyNumberFormat="1" applyFont="1" applyFill="1" applyBorder="1" applyAlignment="1">
      <alignment horizontal="left" vertical="center"/>
    </xf>
    <xf numFmtId="165" fontId="15" fillId="3" borderId="10" xfId="0" applyNumberFormat="1" applyFont="1" applyFill="1" applyBorder="1" applyAlignment="1">
      <alignment horizontal="right" vertical="center"/>
    </xf>
    <xf numFmtId="0" fontId="16" fillId="2" borderId="7" xfId="0" quotePrefix="1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ker%20Commission%20R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GL Info 1"/>
      <sheetName val="GL Balance1"/>
      <sheetName val="Feb"/>
      <sheetName val="GL Info 2"/>
      <sheetName val="GL Info 2A"/>
      <sheetName val="GL Balance 2A"/>
      <sheetName val="March"/>
      <sheetName val="April"/>
      <sheetName val="May 22"/>
      <sheetName val="Center Balance"/>
      <sheetName val="GL007-Account Balance Inquiry B"/>
      <sheetName val="GL Detail"/>
      <sheetName val="2022"/>
      <sheetName val="2021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Account #</v>
          </cell>
          <cell r="M4" t="e">
            <v>#REF!</v>
          </cell>
        </row>
        <row r="5">
          <cell r="B5" t="str">
            <v>Accnt Description</v>
          </cell>
        </row>
        <row r="6">
          <cell r="B6" t="str">
            <v>Date</v>
          </cell>
        </row>
        <row r="8">
          <cell r="B8" t="str">
            <v>Center</v>
          </cell>
          <cell r="C8" t="str">
            <v>Center Name</v>
          </cell>
          <cell r="D8" t="str">
            <v>Asset #</v>
          </cell>
          <cell r="M8" t="str">
            <v>Outstanding Amount</v>
          </cell>
        </row>
        <row r="9">
          <cell r="B9">
            <v>12204</v>
          </cell>
          <cell r="C9" t="str">
            <v>Annapolis</v>
          </cell>
          <cell r="D9">
            <v>216382</v>
          </cell>
          <cell r="M9">
            <v>-150000</v>
          </cell>
        </row>
        <row r="10">
          <cell r="B10">
            <v>12204</v>
          </cell>
          <cell r="C10" t="str">
            <v>Annapolis</v>
          </cell>
          <cell r="D10">
            <v>220750</v>
          </cell>
          <cell r="M10">
            <v>-25000</v>
          </cell>
        </row>
        <row r="11">
          <cell r="B11">
            <v>12211</v>
          </cell>
          <cell r="C11" t="str">
            <v>Century City</v>
          </cell>
          <cell r="D11">
            <v>222499</v>
          </cell>
          <cell r="M11">
            <v>-25000</v>
          </cell>
        </row>
        <row r="12">
          <cell r="B12">
            <v>12211</v>
          </cell>
          <cell r="C12" t="str">
            <v>Century City</v>
          </cell>
          <cell r="D12">
            <v>222603</v>
          </cell>
          <cell r="M12">
            <v>-75000</v>
          </cell>
        </row>
        <row r="13">
          <cell r="B13">
            <v>12211</v>
          </cell>
          <cell r="C13" t="str">
            <v>Century City</v>
          </cell>
          <cell r="D13">
            <v>222642</v>
          </cell>
          <cell r="M13">
            <v>-200000</v>
          </cell>
        </row>
        <row r="14">
          <cell r="B14">
            <v>12211</v>
          </cell>
          <cell r="C14" t="str">
            <v>Century City</v>
          </cell>
          <cell r="D14">
            <v>223547</v>
          </cell>
          <cell r="M14">
            <v>-75000</v>
          </cell>
        </row>
        <row r="15">
          <cell r="B15">
            <v>12211</v>
          </cell>
          <cell r="C15" t="str">
            <v>Century City</v>
          </cell>
          <cell r="D15">
            <v>223630</v>
          </cell>
          <cell r="M15">
            <v>-45000</v>
          </cell>
        </row>
        <row r="16">
          <cell r="B16">
            <v>12211</v>
          </cell>
          <cell r="C16" t="str">
            <v>Century City</v>
          </cell>
          <cell r="D16">
            <v>223688</v>
          </cell>
          <cell r="M16">
            <v>-100000</v>
          </cell>
        </row>
        <row r="17">
          <cell r="B17">
            <v>12211</v>
          </cell>
          <cell r="C17" t="str">
            <v>Century City</v>
          </cell>
          <cell r="D17">
            <v>223903</v>
          </cell>
          <cell r="M17">
            <v>-300000</v>
          </cell>
        </row>
        <row r="18">
          <cell r="B18">
            <v>12234</v>
          </cell>
          <cell r="C18" t="str">
            <v>Galleria at Roseville</v>
          </cell>
          <cell r="D18">
            <v>223885</v>
          </cell>
          <cell r="M18">
            <v>-60000</v>
          </cell>
        </row>
        <row r="19">
          <cell r="B19">
            <v>12235</v>
          </cell>
          <cell r="C19" t="str">
            <v>Garden State Plaza</v>
          </cell>
          <cell r="D19">
            <v>215389</v>
          </cell>
          <cell r="M19">
            <v>-135000</v>
          </cell>
        </row>
        <row r="20">
          <cell r="B20">
            <v>12235</v>
          </cell>
          <cell r="C20" t="str">
            <v>Garden State Plaza</v>
          </cell>
          <cell r="D20">
            <v>218683</v>
          </cell>
          <cell r="M20">
            <v>-100000</v>
          </cell>
        </row>
        <row r="21">
          <cell r="B21">
            <v>12235</v>
          </cell>
          <cell r="C21" t="str">
            <v>Garden State Plaza</v>
          </cell>
          <cell r="D21">
            <v>220182</v>
          </cell>
          <cell r="M21">
            <v>-100000</v>
          </cell>
        </row>
        <row r="22">
          <cell r="B22">
            <v>12235</v>
          </cell>
          <cell r="C22" t="str">
            <v>Garden State Plaza</v>
          </cell>
          <cell r="D22">
            <v>223931</v>
          </cell>
          <cell r="M22">
            <v>-65000</v>
          </cell>
        </row>
        <row r="23">
          <cell r="B23">
            <v>12253</v>
          </cell>
          <cell r="C23" t="str">
            <v>Mission Valley</v>
          </cell>
          <cell r="D23">
            <v>221185</v>
          </cell>
          <cell r="M23">
            <v>-55000</v>
          </cell>
        </row>
        <row r="24">
          <cell r="B24">
            <v>12255</v>
          </cell>
          <cell r="C24" t="str">
            <v>Montgomery</v>
          </cell>
          <cell r="D24">
            <v>222713</v>
          </cell>
          <cell r="M24">
            <v>-20000</v>
          </cell>
        </row>
        <row r="25">
          <cell r="B25">
            <v>12263</v>
          </cell>
          <cell r="C25" t="str">
            <v>North County</v>
          </cell>
          <cell r="D25">
            <v>222834</v>
          </cell>
          <cell r="M25">
            <v>-8000</v>
          </cell>
        </row>
        <row r="26">
          <cell r="B26">
            <v>12263</v>
          </cell>
          <cell r="C26" t="str">
            <v>North County</v>
          </cell>
          <cell r="D26">
            <v>223932</v>
          </cell>
          <cell r="M26">
            <v>-30714.82</v>
          </cell>
        </row>
        <row r="27">
          <cell r="B27">
            <v>12266</v>
          </cell>
          <cell r="C27" t="str">
            <v>Oakridge</v>
          </cell>
          <cell r="D27">
            <v>196856</v>
          </cell>
          <cell r="M27">
            <v>-159517.5</v>
          </cell>
        </row>
        <row r="28">
          <cell r="B28">
            <v>12266</v>
          </cell>
          <cell r="C28" t="str">
            <v>Oakridge</v>
          </cell>
          <cell r="D28">
            <v>211415</v>
          </cell>
          <cell r="M28">
            <v>-75000</v>
          </cell>
        </row>
        <row r="29">
          <cell r="B29">
            <v>12266</v>
          </cell>
          <cell r="C29" t="str">
            <v>Oakridge</v>
          </cell>
          <cell r="D29">
            <v>215529</v>
          </cell>
          <cell r="M29">
            <v>-81000</v>
          </cell>
        </row>
        <row r="30">
          <cell r="B30">
            <v>12266</v>
          </cell>
          <cell r="C30" t="str">
            <v>Oakridge</v>
          </cell>
          <cell r="D30">
            <v>221781</v>
          </cell>
          <cell r="M30">
            <v>-18000</v>
          </cell>
        </row>
        <row r="31">
          <cell r="B31">
            <v>12266</v>
          </cell>
          <cell r="C31" t="str">
            <v>Oakridge</v>
          </cell>
          <cell r="D31">
            <v>222746</v>
          </cell>
          <cell r="M31">
            <v>-35000</v>
          </cell>
        </row>
        <row r="32">
          <cell r="B32">
            <v>12266</v>
          </cell>
          <cell r="C32" t="str">
            <v>Oakridge</v>
          </cell>
          <cell r="D32">
            <v>223831</v>
          </cell>
          <cell r="M32">
            <v>-15000</v>
          </cell>
        </row>
        <row r="33">
          <cell r="B33">
            <v>12268</v>
          </cell>
          <cell r="C33" t="str">
            <v>Old  Orchard Office</v>
          </cell>
          <cell r="D33">
            <v>2223933</v>
          </cell>
          <cell r="M33">
            <v>-69734.27</v>
          </cell>
        </row>
        <row r="34">
          <cell r="B34">
            <v>12277</v>
          </cell>
          <cell r="C34" t="str">
            <v>San Francisco Emporium</v>
          </cell>
          <cell r="D34">
            <v>214855</v>
          </cell>
          <cell r="M34">
            <v>-40000</v>
          </cell>
        </row>
        <row r="35">
          <cell r="B35">
            <v>12279</v>
          </cell>
          <cell r="C35" t="str">
            <v>San Francisco Center</v>
          </cell>
          <cell r="D35">
            <v>215049</v>
          </cell>
          <cell r="M35">
            <v>-20000</v>
          </cell>
        </row>
        <row r="36">
          <cell r="B36">
            <v>12280</v>
          </cell>
          <cell r="C36" t="str">
            <v>Santa Anita</v>
          </cell>
          <cell r="D36">
            <v>216263</v>
          </cell>
          <cell r="M36">
            <v>-30017.02</v>
          </cell>
        </row>
        <row r="37">
          <cell r="B37">
            <v>12280</v>
          </cell>
          <cell r="C37" t="str">
            <v>Santa Anita</v>
          </cell>
          <cell r="D37">
            <v>223613</v>
          </cell>
          <cell r="M37">
            <v>-25000</v>
          </cell>
        </row>
        <row r="38">
          <cell r="B38">
            <v>12280</v>
          </cell>
          <cell r="C38" t="str">
            <v>Santa Anita</v>
          </cell>
          <cell r="D38">
            <v>223901</v>
          </cell>
          <cell r="M38">
            <v>36</v>
          </cell>
        </row>
        <row r="39">
          <cell r="B39">
            <v>12286</v>
          </cell>
          <cell r="C39" t="str">
            <v>Southcenter</v>
          </cell>
          <cell r="D39">
            <v>130997</v>
          </cell>
          <cell r="M39">
            <v>-50000</v>
          </cell>
        </row>
        <row r="40">
          <cell r="B40">
            <v>12286</v>
          </cell>
          <cell r="C40" t="str">
            <v>Southcenter</v>
          </cell>
          <cell r="D40">
            <v>216384</v>
          </cell>
          <cell r="M40">
            <v>-25000</v>
          </cell>
        </row>
        <row r="41">
          <cell r="B41">
            <v>12293</v>
          </cell>
          <cell r="C41" t="str">
            <v>UTC</v>
          </cell>
          <cell r="D41">
            <v>216701</v>
          </cell>
          <cell r="M41">
            <v>-15000</v>
          </cell>
        </row>
        <row r="42">
          <cell r="B42">
            <v>12293</v>
          </cell>
          <cell r="C42" t="str">
            <v>UTC</v>
          </cell>
          <cell r="D42">
            <v>216386</v>
          </cell>
          <cell r="M42">
            <v>-50000</v>
          </cell>
        </row>
        <row r="43">
          <cell r="B43">
            <v>12293</v>
          </cell>
          <cell r="C43" t="str">
            <v>UTC</v>
          </cell>
          <cell r="D43">
            <v>219874</v>
          </cell>
          <cell r="M43">
            <v>-33500</v>
          </cell>
        </row>
        <row r="44">
          <cell r="B44">
            <v>12293</v>
          </cell>
          <cell r="C44" t="str">
            <v>UTC</v>
          </cell>
          <cell r="D44">
            <v>221182</v>
          </cell>
          <cell r="M44">
            <v>-125000</v>
          </cell>
        </row>
        <row r="45">
          <cell r="B45">
            <v>12293</v>
          </cell>
          <cell r="C45" t="str">
            <v>UTC</v>
          </cell>
          <cell r="D45">
            <v>221893</v>
          </cell>
          <cell r="M45">
            <v>-75000</v>
          </cell>
        </row>
        <row r="46">
          <cell r="B46">
            <v>12293</v>
          </cell>
          <cell r="C46" t="str">
            <v>UTC</v>
          </cell>
          <cell r="D46">
            <v>223123</v>
          </cell>
          <cell r="M46">
            <v>-17769.25</v>
          </cell>
        </row>
        <row r="47">
          <cell r="B47">
            <v>12293</v>
          </cell>
          <cell r="C47" t="str">
            <v>UTC</v>
          </cell>
          <cell r="D47">
            <v>223606</v>
          </cell>
          <cell r="M47">
            <v>-25000</v>
          </cell>
        </row>
        <row r="48">
          <cell r="B48">
            <v>12293</v>
          </cell>
          <cell r="C48" t="str">
            <v>UTC</v>
          </cell>
          <cell r="D48">
            <v>223627</v>
          </cell>
          <cell r="M48">
            <v>-45000</v>
          </cell>
        </row>
        <row r="49">
          <cell r="B49">
            <v>12294</v>
          </cell>
          <cell r="C49" t="str">
            <v>Valencia</v>
          </cell>
          <cell r="D49">
            <v>220336</v>
          </cell>
          <cell r="M49">
            <v>-75000</v>
          </cell>
        </row>
        <row r="50">
          <cell r="B50">
            <v>12295</v>
          </cell>
          <cell r="C50" t="str">
            <v>Valencia North</v>
          </cell>
          <cell r="D50">
            <v>221901</v>
          </cell>
          <cell r="M50">
            <v>22500</v>
          </cell>
        </row>
        <row r="51">
          <cell r="B51">
            <v>12297</v>
          </cell>
          <cell r="C51" t="str">
            <v>Valley Fair</v>
          </cell>
          <cell r="D51">
            <v>193591</v>
          </cell>
          <cell r="M51">
            <v>-40000</v>
          </cell>
        </row>
        <row r="52">
          <cell r="B52">
            <v>12297</v>
          </cell>
          <cell r="C52" t="str">
            <v>Valley Fair</v>
          </cell>
          <cell r="D52">
            <v>197772</v>
          </cell>
          <cell r="M52">
            <v>-40000</v>
          </cell>
        </row>
        <row r="53">
          <cell r="B53">
            <v>12297</v>
          </cell>
          <cell r="C53" t="str">
            <v>Valley Fair</v>
          </cell>
          <cell r="D53">
            <v>213842</v>
          </cell>
          <cell r="M53">
            <v>-12500</v>
          </cell>
        </row>
        <row r="54">
          <cell r="B54">
            <v>12297</v>
          </cell>
          <cell r="C54" t="str">
            <v>Valley Fair</v>
          </cell>
          <cell r="D54">
            <v>220350</v>
          </cell>
          <cell r="M54">
            <v>-100000</v>
          </cell>
        </row>
        <row r="55">
          <cell r="B55">
            <v>12297</v>
          </cell>
          <cell r="C55" t="str">
            <v>Valley Fair</v>
          </cell>
          <cell r="D55">
            <v>220759</v>
          </cell>
          <cell r="M55">
            <v>-25000</v>
          </cell>
        </row>
        <row r="56">
          <cell r="B56">
            <v>12297</v>
          </cell>
          <cell r="C56" t="str">
            <v>Valley Fair</v>
          </cell>
          <cell r="D56">
            <v>220758</v>
          </cell>
          <cell r="M56">
            <v>-45000</v>
          </cell>
        </row>
        <row r="57">
          <cell r="B57">
            <v>12297</v>
          </cell>
          <cell r="C57" t="str">
            <v>Valley Fair</v>
          </cell>
          <cell r="D57">
            <v>220743</v>
          </cell>
          <cell r="M57">
            <v>-50000</v>
          </cell>
        </row>
        <row r="58">
          <cell r="B58">
            <v>12297</v>
          </cell>
          <cell r="C58" t="str">
            <v>Valley Fair</v>
          </cell>
          <cell r="D58">
            <v>221153</v>
          </cell>
          <cell r="M58">
            <v>-33477.5</v>
          </cell>
        </row>
        <row r="59">
          <cell r="B59">
            <v>12297</v>
          </cell>
          <cell r="C59" t="str">
            <v>Valley Fair</v>
          </cell>
          <cell r="D59">
            <v>222693</v>
          </cell>
          <cell r="M59">
            <v>-99000</v>
          </cell>
        </row>
        <row r="60">
          <cell r="B60">
            <v>12297</v>
          </cell>
          <cell r="C60" t="str">
            <v>Valley Fair</v>
          </cell>
          <cell r="D60">
            <v>222643</v>
          </cell>
          <cell r="M60">
            <v>-125000</v>
          </cell>
        </row>
        <row r="61">
          <cell r="B61">
            <v>12297</v>
          </cell>
          <cell r="C61" t="str">
            <v>Valley Fair</v>
          </cell>
          <cell r="D61">
            <v>223548</v>
          </cell>
          <cell r="M61">
            <v>-5220</v>
          </cell>
        </row>
        <row r="62">
          <cell r="B62">
            <v>12303</v>
          </cell>
          <cell r="C62" t="str">
            <v>Village at Topanga</v>
          </cell>
          <cell r="D62">
            <v>223891</v>
          </cell>
          <cell r="M62">
            <v>30550.86</v>
          </cell>
        </row>
        <row r="63">
          <cell r="B63">
            <v>12305</v>
          </cell>
          <cell r="C63" t="str">
            <v>Wheaton</v>
          </cell>
          <cell r="D63">
            <v>221849</v>
          </cell>
          <cell r="M63">
            <v>-1.0000000002037268E-2</v>
          </cell>
        </row>
        <row r="64">
          <cell r="B64">
            <v>12305</v>
          </cell>
          <cell r="C64" t="str">
            <v>Wheaton</v>
          </cell>
          <cell r="D64">
            <v>222654</v>
          </cell>
          <cell r="M64">
            <v>-91369.11</v>
          </cell>
        </row>
        <row r="65">
          <cell r="B65">
            <v>12311</v>
          </cell>
          <cell r="C65" t="str">
            <v>Westlake Crossing</v>
          </cell>
          <cell r="D65">
            <v>212803</v>
          </cell>
          <cell r="M65">
            <v>-41201</v>
          </cell>
        </row>
        <row r="66">
          <cell r="B66">
            <v>12312</v>
          </cell>
          <cell r="C66" t="str">
            <v>Bulletin Building LLC</v>
          </cell>
          <cell r="D66">
            <v>223113</v>
          </cell>
          <cell r="M66">
            <v>-29056.94</v>
          </cell>
        </row>
        <row r="67">
          <cell r="B67">
            <v>12315</v>
          </cell>
          <cell r="C67" t="str">
            <v>CMF Santa Anita RM</v>
          </cell>
          <cell r="D67">
            <v>222720</v>
          </cell>
          <cell r="M67">
            <v>-97500</v>
          </cell>
        </row>
        <row r="68">
          <cell r="B68">
            <v>12337</v>
          </cell>
          <cell r="C68" t="str">
            <v>WTC</v>
          </cell>
          <cell r="D68">
            <v>216699</v>
          </cell>
          <cell r="M68">
            <v>-150000</v>
          </cell>
        </row>
        <row r="69">
          <cell r="B69">
            <v>12337</v>
          </cell>
          <cell r="C69" t="str">
            <v>WTC</v>
          </cell>
          <cell r="D69">
            <v>211711</v>
          </cell>
          <cell r="M69">
            <v>-20712.5</v>
          </cell>
        </row>
        <row r="70">
          <cell r="B70">
            <v>12337</v>
          </cell>
          <cell r="C70" t="str">
            <v>WTC</v>
          </cell>
          <cell r="D70">
            <v>212499</v>
          </cell>
          <cell r="M70">
            <v>-23251.020000000004</v>
          </cell>
        </row>
        <row r="71">
          <cell r="B71">
            <v>12337</v>
          </cell>
          <cell r="C71" t="str">
            <v>WTC</v>
          </cell>
          <cell r="D71">
            <v>215003</v>
          </cell>
          <cell r="M71">
            <v>-27433.29</v>
          </cell>
        </row>
        <row r="72">
          <cell r="B72">
            <v>12337</v>
          </cell>
          <cell r="C72" t="str">
            <v>WTC</v>
          </cell>
          <cell r="D72">
            <v>219371</v>
          </cell>
          <cell r="M72">
            <v>-350000</v>
          </cell>
        </row>
        <row r="73">
          <cell r="B73">
            <v>12337</v>
          </cell>
          <cell r="C73" t="str">
            <v>WTC</v>
          </cell>
          <cell r="D73">
            <v>221134</v>
          </cell>
          <cell r="M73">
            <v>30019.87</v>
          </cell>
        </row>
        <row r="74">
          <cell r="M74">
            <v>-3995867.4999999995</v>
          </cell>
        </row>
        <row r="75">
          <cell r="M75">
            <v>-3995867.5</v>
          </cell>
        </row>
        <row r="76">
          <cell r="M76">
            <v>0</v>
          </cell>
        </row>
      </sheetData>
      <sheetData sheetId="10">
        <row r="32">
          <cell r="B32">
            <v>-3995867.5</v>
          </cell>
        </row>
      </sheetData>
      <sheetData sheetId="11"/>
      <sheetData sheetId="12"/>
      <sheetData sheetId="13"/>
      <sheetData sheetId="14"/>
      <sheetData sheetId="15">
        <row r="1">
          <cell r="A1" t="str">
            <v>Co</v>
          </cell>
          <cell r="B1" t="str">
            <v>Name</v>
          </cell>
          <cell r="C1" t="str">
            <v>Type</v>
          </cell>
        </row>
        <row r="2">
          <cell r="A2">
            <v>12204</v>
          </cell>
          <cell r="B2" t="str">
            <v>Annapolis</v>
          </cell>
          <cell r="C2" t="str">
            <v>CPP</v>
          </cell>
        </row>
        <row r="3">
          <cell r="A3">
            <v>12205</v>
          </cell>
          <cell r="B3" t="str">
            <v>Belden Village</v>
          </cell>
          <cell r="C3" t="str">
            <v>SWII</v>
          </cell>
        </row>
        <row r="4">
          <cell r="A4">
            <v>12206</v>
          </cell>
          <cell r="B4" t="str">
            <v>Brandon</v>
          </cell>
          <cell r="C4" t="str">
            <v>OC</v>
          </cell>
        </row>
        <row r="5">
          <cell r="A5">
            <v>12207</v>
          </cell>
          <cell r="B5" t="str">
            <v>Brandon Land</v>
          </cell>
          <cell r="C5" t="str">
            <v>OC</v>
          </cell>
        </row>
        <row r="6">
          <cell r="A6">
            <v>12208</v>
          </cell>
          <cell r="B6" t="str">
            <v>Capital</v>
          </cell>
          <cell r="C6" t="str">
            <v>SWII</v>
          </cell>
        </row>
        <row r="7">
          <cell r="A7">
            <v>12209</v>
          </cell>
          <cell r="B7" t="str">
            <v>Capital - Mervyn's</v>
          </cell>
          <cell r="C7" t="str">
            <v>SWII</v>
          </cell>
        </row>
        <row r="8">
          <cell r="A8">
            <v>12210</v>
          </cell>
          <cell r="B8" t="str">
            <v>Capital Promenade</v>
          </cell>
          <cell r="C8" t="str">
            <v>SWII</v>
          </cell>
        </row>
        <row r="9">
          <cell r="A9">
            <v>12211</v>
          </cell>
          <cell r="B9" t="str">
            <v>Century City</v>
          </cell>
          <cell r="C9" t="str">
            <v>WF</v>
          </cell>
        </row>
        <row r="10">
          <cell r="A10">
            <v>12212</v>
          </cell>
          <cell r="B10" t="str">
            <v>Century City Office</v>
          </cell>
          <cell r="C10" t="str">
            <v>WF</v>
          </cell>
        </row>
        <row r="11">
          <cell r="A11">
            <v>12213</v>
          </cell>
          <cell r="B11" t="str">
            <v>Chesterfield</v>
          </cell>
          <cell r="C11" t="str">
            <v>Sold</v>
          </cell>
        </row>
        <row r="12">
          <cell r="A12">
            <v>12214</v>
          </cell>
          <cell r="B12" t="str">
            <v>Chicago Ridge</v>
          </cell>
          <cell r="C12" t="str">
            <v>SWI</v>
          </cell>
        </row>
        <row r="13">
          <cell r="A13">
            <v>12215</v>
          </cell>
          <cell r="B13" t="str">
            <v>Citrus Park</v>
          </cell>
          <cell r="C13" t="str">
            <v>OC</v>
          </cell>
        </row>
        <row r="14">
          <cell r="A14">
            <v>12216</v>
          </cell>
          <cell r="B14" t="str">
            <v>Connecticut Post</v>
          </cell>
          <cell r="C14" t="str">
            <v>WF</v>
          </cell>
        </row>
        <row r="15">
          <cell r="A15">
            <v>12217</v>
          </cell>
          <cell r="B15" t="str">
            <v>Countryside</v>
          </cell>
          <cell r="C15" t="str">
            <v>OC</v>
          </cell>
        </row>
        <row r="16">
          <cell r="A16">
            <v>12218</v>
          </cell>
          <cell r="B16" t="str">
            <v>Crestwood</v>
          </cell>
          <cell r="C16" t="str">
            <v>Sold</v>
          </cell>
        </row>
        <row r="17">
          <cell r="A17">
            <v>12219</v>
          </cell>
          <cell r="B17" t="str">
            <v>Downtown Office #1</v>
          </cell>
          <cell r="C17" t="str">
            <v>Sold</v>
          </cell>
        </row>
        <row r="18">
          <cell r="A18">
            <v>12220</v>
          </cell>
          <cell r="B18" t="str">
            <v>Downtown Office #2</v>
          </cell>
          <cell r="C18" t="str">
            <v>Sold</v>
          </cell>
        </row>
        <row r="19">
          <cell r="A19">
            <v>12221</v>
          </cell>
          <cell r="B19" t="str">
            <v>Downtown Office #3</v>
          </cell>
          <cell r="C19" t="str">
            <v>Sold</v>
          </cell>
        </row>
        <row r="20">
          <cell r="A20">
            <v>12222</v>
          </cell>
          <cell r="B20" t="str">
            <v>Downtown Plaza</v>
          </cell>
          <cell r="C20" t="str">
            <v>Sold</v>
          </cell>
        </row>
        <row r="21">
          <cell r="A21">
            <v>12223</v>
          </cell>
          <cell r="B21" t="str">
            <v>Eagle Rock</v>
          </cell>
          <cell r="C21" t="str">
            <v>Sold</v>
          </cell>
        </row>
        <row r="22">
          <cell r="A22">
            <v>12224</v>
          </cell>
          <cell r="B22" t="str">
            <v>Eastland</v>
          </cell>
          <cell r="C22" t="str">
            <v>Sold</v>
          </cell>
        </row>
        <row r="23">
          <cell r="A23">
            <v>12225</v>
          </cell>
          <cell r="B23" t="str">
            <v>Eastridge</v>
          </cell>
          <cell r="C23" t="str">
            <v>Sold</v>
          </cell>
        </row>
        <row r="24">
          <cell r="A24">
            <v>12226</v>
          </cell>
          <cell r="B24" t="str">
            <v>Enfield</v>
          </cell>
          <cell r="C24" t="str">
            <v>Sold</v>
          </cell>
        </row>
        <row r="25">
          <cell r="A25">
            <v>12227</v>
          </cell>
          <cell r="B25" t="str">
            <v>Enfield Land</v>
          </cell>
          <cell r="C25" t="str">
            <v>Sold</v>
          </cell>
        </row>
        <row r="26">
          <cell r="A26">
            <v>12228</v>
          </cell>
          <cell r="B26" t="str">
            <v>Erwin Office</v>
          </cell>
          <cell r="C26" t="str">
            <v>CPP</v>
          </cell>
        </row>
        <row r="27">
          <cell r="A27">
            <v>12229</v>
          </cell>
          <cell r="B27" t="str">
            <v>Fashion Square</v>
          </cell>
          <cell r="C27" t="str">
            <v>WF</v>
          </cell>
        </row>
        <row r="28">
          <cell r="A28">
            <v>12230</v>
          </cell>
          <cell r="B28" t="str">
            <v>Culver City Mall LP</v>
          </cell>
          <cell r="C28" t="str">
            <v>CPP</v>
          </cell>
        </row>
        <row r="29">
          <cell r="A29">
            <v>12231</v>
          </cell>
          <cell r="B29" t="str">
            <v>Culver City Office</v>
          </cell>
          <cell r="C29" t="str">
            <v>WF</v>
          </cell>
        </row>
        <row r="30">
          <cell r="A30">
            <v>12232</v>
          </cell>
          <cell r="B30" t="str">
            <v>Fox Valley</v>
          </cell>
          <cell r="C30" t="str">
            <v>WF</v>
          </cell>
        </row>
        <row r="31">
          <cell r="A31">
            <v>12233</v>
          </cell>
          <cell r="B31" t="str">
            <v>Franklin Park</v>
          </cell>
          <cell r="C31" t="str">
            <v>SWII</v>
          </cell>
        </row>
        <row r="32">
          <cell r="A32">
            <v>12234</v>
          </cell>
          <cell r="B32" t="str">
            <v>Galleria at Roseville</v>
          </cell>
          <cell r="C32" t="str">
            <v>WF</v>
          </cell>
        </row>
        <row r="33">
          <cell r="A33">
            <v>12235</v>
          </cell>
          <cell r="B33" t="str">
            <v>Garden State Plaza</v>
          </cell>
          <cell r="C33" t="str">
            <v>PRUK</v>
          </cell>
        </row>
        <row r="34">
          <cell r="A34">
            <v>12236</v>
          </cell>
          <cell r="B34" t="str">
            <v>Gateway</v>
          </cell>
          <cell r="C34" t="str">
            <v>SWI</v>
          </cell>
        </row>
        <row r="35">
          <cell r="A35">
            <v>12237</v>
          </cell>
          <cell r="B35" t="str">
            <v>Gateway West Office</v>
          </cell>
          <cell r="C35" t="str">
            <v>WF</v>
          </cell>
        </row>
        <row r="36">
          <cell r="A36">
            <v>12238</v>
          </cell>
          <cell r="B36" t="str">
            <v>Great Northern</v>
          </cell>
          <cell r="C36" t="str">
            <v>SWII</v>
          </cell>
        </row>
        <row r="37">
          <cell r="A37">
            <v>12239</v>
          </cell>
          <cell r="B37" t="str">
            <v>Green Tree Office</v>
          </cell>
          <cell r="C37" t="str">
            <v>SWI</v>
          </cell>
        </row>
        <row r="38">
          <cell r="A38">
            <v>12240</v>
          </cell>
          <cell r="B38" t="str">
            <v>Hawthorn</v>
          </cell>
          <cell r="C38" t="str">
            <v>WF</v>
          </cell>
        </row>
        <row r="39">
          <cell r="A39">
            <v>12241</v>
          </cell>
          <cell r="B39" t="str">
            <v>Hawthorn Theatre</v>
          </cell>
          <cell r="C39" t="str">
            <v>WF</v>
          </cell>
        </row>
        <row r="40">
          <cell r="A40">
            <v>12242</v>
          </cell>
          <cell r="B40" t="str">
            <v>Horton - Mervyn's</v>
          </cell>
          <cell r="C40" t="str">
            <v>CPP</v>
          </cell>
        </row>
        <row r="41">
          <cell r="A41">
            <v>12243</v>
          </cell>
          <cell r="B41" t="str">
            <v>Horton Plaza</v>
          </cell>
          <cell r="C41" t="str">
            <v>CPP</v>
          </cell>
        </row>
        <row r="42">
          <cell r="A42">
            <v>12244</v>
          </cell>
          <cell r="B42" t="str">
            <v>Horton Robinson's-May</v>
          </cell>
          <cell r="C42" t="str">
            <v>CPP</v>
          </cell>
        </row>
        <row r="43">
          <cell r="A43">
            <v>12245</v>
          </cell>
          <cell r="B43" t="str">
            <v>Independence</v>
          </cell>
          <cell r="C43" t="str">
            <v>Sold</v>
          </cell>
        </row>
        <row r="44">
          <cell r="A44">
            <v>12246</v>
          </cell>
          <cell r="B44" t="str">
            <v>Louis Joliet</v>
          </cell>
          <cell r="C44" t="str">
            <v>SWI</v>
          </cell>
        </row>
        <row r="45">
          <cell r="A45">
            <v>12247</v>
          </cell>
          <cell r="B45" t="str">
            <v>Mainplace</v>
          </cell>
          <cell r="C45" t="str">
            <v>WF</v>
          </cell>
        </row>
        <row r="46">
          <cell r="A46">
            <v>12248</v>
          </cell>
          <cell r="B46" t="str">
            <v>Meriden</v>
          </cell>
          <cell r="C46" t="str">
            <v>WF</v>
          </cell>
        </row>
        <row r="47">
          <cell r="A47">
            <v>12249</v>
          </cell>
          <cell r="B47" t="str">
            <v>Meriden JC Penney</v>
          </cell>
          <cell r="C47" t="str">
            <v>WF</v>
          </cell>
        </row>
        <row r="48">
          <cell r="A48">
            <v>12250</v>
          </cell>
          <cell r="B48" t="str">
            <v>Metreon</v>
          </cell>
          <cell r="C48" t="str">
            <v>SWI</v>
          </cell>
        </row>
        <row r="49">
          <cell r="A49">
            <v>12251</v>
          </cell>
          <cell r="B49" t="str">
            <v>Mid Rivers</v>
          </cell>
          <cell r="C49" t="str">
            <v>Sold</v>
          </cell>
        </row>
        <row r="50">
          <cell r="A50">
            <v>12252</v>
          </cell>
          <cell r="B50" t="str">
            <v>Midway</v>
          </cell>
          <cell r="C50" t="str">
            <v>Sold</v>
          </cell>
        </row>
        <row r="51">
          <cell r="A51">
            <v>12253</v>
          </cell>
          <cell r="B51" t="str">
            <v>Mission Valley</v>
          </cell>
          <cell r="C51" t="str">
            <v>CPP</v>
          </cell>
        </row>
        <row r="52">
          <cell r="A52">
            <v>12254</v>
          </cell>
          <cell r="B52" t="str">
            <v>Mission Valley West</v>
          </cell>
          <cell r="C52" t="str">
            <v>CPP</v>
          </cell>
        </row>
        <row r="53">
          <cell r="A53">
            <v>12255</v>
          </cell>
          <cell r="B53" t="str">
            <v>Montgomery</v>
          </cell>
          <cell r="C53" t="str">
            <v>WF</v>
          </cell>
        </row>
        <row r="54">
          <cell r="A54">
            <v>12256</v>
          </cell>
          <cell r="B54" t="str">
            <v>Montgomery Condominium</v>
          </cell>
          <cell r="C54" t="str">
            <v>WF</v>
          </cell>
        </row>
        <row r="55">
          <cell r="A55">
            <v>12257</v>
          </cell>
          <cell r="B55" t="str">
            <v>North Bridge - Block 116</v>
          </cell>
          <cell r="C55" t="str">
            <v>Sold</v>
          </cell>
        </row>
        <row r="56">
          <cell r="A56">
            <v>12258</v>
          </cell>
          <cell r="B56" t="str">
            <v>North Bridge - Block 119</v>
          </cell>
          <cell r="C56" t="str">
            <v>Sold</v>
          </cell>
        </row>
        <row r="57">
          <cell r="A57">
            <v>12259</v>
          </cell>
          <cell r="B57" t="str">
            <v>North Bridge - Block 120</v>
          </cell>
          <cell r="C57" t="str">
            <v>Sold</v>
          </cell>
        </row>
        <row r="58">
          <cell r="A58">
            <v>12260</v>
          </cell>
          <cell r="B58" t="str">
            <v>North Bridge - Block 121</v>
          </cell>
          <cell r="C58" t="str">
            <v>Sold</v>
          </cell>
        </row>
        <row r="59">
          <cell r="A59">
            <v>12261</v>
          </cell>
          <cell r="B59" t="str">
            <v>North Bridge - Block 124</v>
          </cell>
          <cell r="C59" t="str">
            <v>Sold</v>
          </cell>
        </row>
        <row r="60">
          <cell r="A60">
            <v>12262</v>
          </cell>
          <cell r="B60" t="str">
            <v>North Bridge - Block 125</v>
          </cell>
          <cell r="C60" t="str">
            <v>Sold</v>
          </cell>
        </row>
        <row r="61">
          <cell r="A61">
            <v>12263</v>
          </cell>
          <cell r="B61" t="str">
            <v>North County</v>
          </cell>
          <cell r="C61" t="str">
            <v>CPP</v>
          </cell>
        </row>
        <row r="62">
          <cell r="A62">
            <v>12264</v>
          </cell>
          <cell r="B62" t="str">
            <v>Northwest</v>
          </cell>
          <cell r="C62" t="str">
            <v>Sold</v>
          </cell>
        </row>
        <row r="63">
          <cell r="A63">
            <v>12265</v>
          </cell>
          <cell r="B63" t="str">
            <v>Northwest Office</v>
          </cell>
          <cell r="C63" t="str">
            <v>Sold</v>
          </cell>
        </row>
        <row r="64">
          <cell r="A64">
            <v>12266</v>
          </cell>
          <cell r="B64" t="str">
            <v>Oakridge</v>
          </cell>
          <cell r="C64" t="str">
            <v>CPP</v>
          </cell>
        </row>
        <row r="65">
          <cell r="A65">
            <v>12267</v>
          </cell>
          <cell r="B65" t="str">
            <v>Old Orchard</v>
          </cell>
          <cell r="C65" t="str">
            <v>WF</v>
          </cell>
        </row>
        <row r="66">
          <cell r="A66">
            <v>12268</v>
          </cell>
          <cell r="B66" t="str">
            <v>Old Orchard Office</v>
          </cell>
          <cell r="C66" t="str">
            <v>WF</v>
          </cell>
        </row>
        <row r="67">
          <cell r="A67">
            <v>12269</v>
          </cell>
          <cell r="B67" t="str">
            <v>Palm Desert</v>
          </cell>
          <cell r="C67" t="str">
            <v>OC2</v>
          </cell>
        </row>
        <row r="68">
          <cell r="A68">
            <v>12270</v>
          </cell>
          <cell r="B68" t="str">
            <v>Parkway</v>
          </cell>
          <cell r="C68" t="str">
            <v>SWII</v>
          </cell>
        </row>
        <row r="69">
          <cell r="A69">
            <v>12271</v>
          </cell>
          <cell r="B69" t="str">
            <v>Plaza Bonita</v>
          </cell>
          <cell r="C69" t="str">
            <v>CPP</v>
          </cell>
        </row>
        <row r="70">
          <cell r="A70">
            <v>12272</v>
          </cell>
          <cell r="B70" t="str">
            <v>Plaza Bonita-Mervyn's</v>
          </cell>
          <cell r="C70" t="str">
            <v>CPP</v>
          </cell>
        </row>
        <row r="71">
          <cell r="A71">
            <v>12273</v>
          </cell>
          <cell r="B71" t="str">
            <v>Plaza Bonita II LP</v>
          </cell>
          <cell r="C71" t="str">
            <v>WF</v>
          </cell>
        </row>
        <row r="72">
          <cell r="A72">
            <v>12274</v>
          </cell>
          <cell r="B72" t="str">
            <v>Plaza Camino Real</v>
          </cell>
          <cell r="C72" t="str">
            <v>WF</v>
          </cell>
        </row>
        <row r="73">
          <cell r="A73">
            <v>12275</v>
          </cell>
          <cell r="B73" t="str">
            <v>Promenade</v>
          </cell>
          <cell r="C73" t="str">
            <v>CPP</v>
          </cell>
        </row>
        <row r="74">
          <cell r="A74">
            <v>12276</v>
          </cell>
          <cell r="B74" t="str">
            <v>Richland</v>
          </cell>
          <cell r="C74" t="str">
            <v>Sold</v>
          </cell>
        </row>
        <row r="75">
          <cell r="A75">
            <v>12277</v>
          </cell>
          <cell r="B75" t="str">
            <v>San Francisco Emporium</v>
          </cell>
          <cell r="C75" t="str">
            <v>FC</v>
          </cell>
        </row>
        <row r="76">
          <cell r="A76">
            <v>12278</v>
          </cell>
          <cell r="B76" t="str">
            <v>San Francisco Emporium Office</v>
          </cell>
          <cell r="C76" t="str">
            <v>FC</v>
          </cell>
        </row>
        <row r="77">
          <cell r="A77">
            <v>12279</v>
          </cell>
          <cell r="B77" t="str">
            <v>San Francisco Shopping Centre</v>
          </cell>
          <cell r="C77" t="str">
            <v>FC</v>
          </cell>
        </row>
        <row r="78">
          <cell r="A78">
            <v>12280</v>
          </cell>
          <cell r="B78" t="str">
            <v>Santa Anita</v>
          </cell>
          <cell r="C78" t="str">
            <v>CPP</v>
          </cell>
        </row>
        <row r="79">
          <cell r="A79">
            <v>12281</v>
          </cell>
          <cell r="B79" t="str">
            <v>Sarasota Square</v>
          </cell>
          <cell r="C79" t="str">
            <v>OC</v>
          </cell>
        </row>
        <row r="80">
          <cell r="A80">
            <v>12282</v>
          </cell>
          <cell r="B80" t="str">
            <v>Solano</v>
          </cell>
          <cell r="C80" t="str">
            <v>SWI</v>
          </cell>
        </row>
        <row r="81">
          <cell r="A81">
            <v>12283</v>
          </cell>
          <cell r="B81" t="str">
            <v>Solano Edwards BB</v>
          </cell>
          <cell r="C81" t="str">
            <v>SWI</v>
          </cell>
        </row>
        <row r="82">
          <cell r="A82">
            <v>12284</v>
          </cell>
          <cell r="B82" t="str">
            <v>South County</v>
          </cell>
          <cell r="C82" t="str">
            <v>Sold</v>
          </cell>
        </row>
        <row r="83">
          <cell r="A83">
            <v>12285</v>
          </cell>
          <cell r="B83" t="str">
            <v>South Shore</v>
          </cell>
          <cell r="C83" t="str">
            <v>WF</v>
          </cell>
        </row>
        <row r="84">
          <cell r="A84">
            <v>12286</v>
          </cell>
          <cell r="B84" t="str">
            <v>Southcenter</v>
          </cell>
          <cell r="C84" t="str">
            <v>CPP</v>
          </cell>
        </row>
        <row r="85">
          <cell r="A85">
            <v>12287</v>
          </cell>
          <cell r="B85" t="str">
            <v>Southgate</v>
          </cell>
          <cell r="C85" t="str">
            <v>OC</v>
          </cell>
        </row>
        <row r="86">
          <cell r="A86">
            <v>12288</v>
          </cell>
          <cell r="B86" t="str">
            <v>Southlake</v>
          </cell>
          <cell r="C86" t="str">
            <v>SWII</v>
          </cell>
        </row>
        <row r="87">
          <cell r="A87">
            <v>12289</v>
          </cell>
          <cell r="B87" t="str">
            <v>Southpark</v>
          </cell>
          <cell r="C87" t="str">
            <v>SWI</v>
          </cell>
        </row>
        <row r="88">
          <cell r="A88">
            <v>12290</v>
          </cell>
          <cell r="B88" t="str">
            <v>Sunrise</v>
          </cell>
          <cell r="C88" t="str">
            <v>WF</v>
          </cell>
        </row>
        <row r="89">
          <cell r="A89">
            <v>12291</v>
          </cell>
          <cell r="B89" t="str">
            <v>Topanga</v>
          </cell>
          <cell r="C89" t="str">
            <v>CPP</v>
          </cell>
        </row>
        <row r="90">
          <cell r="A90">
            <v>12292</v>
          </cell>
          <cell r="B90" t="str">
            <v>Trumbull</v>
          </cell>
          <cell r="C90" t="str">
            <v>OC2</v>
          </cell>
        </row>
        <row r="91">
          <cell r="A91">
            <v>12293</v>
          </cell>
          <cell r="B91" t="str">
            <v>UTC</v>
          </cell>
          <cell r="C91" t="str">
            <v>WF</v>
          </cell>
        </row>
        <row r="92">
          <cell r="A92">
            <v>12294</v>
          </cell>
          <cell r="B92" t="str">
            <v>Valencia</v>
          </cell>
          <cell r="C92" t="str">
            <v>TIAA</v>
          </cell>
        </row>
        <row r="93">
          <cell r="A93">
            <v>12295</v>
          </cell>
          <cell r="B93" t="str">
            <v>Valencia North</v>
          </cell>
          <cell r="C93" t="str">
            <v>TIAA</v>
          </cell>
        </row>
        <row r="94">
          <cell r="A94">
            <v>12296</v>
          </cell>
          <cell r="B94" t="str">
            <v>Valencia South</v>
          </cell>
          <cell r="C94" t="str">
            <v>TIAA</v>
          </cell>
        </row>
        <row r="95">
          <cell r="A95">
            <v>12297</v>
          </cell>
          <cell r="B95" t="str">
            <v>Valley Fair</v>
          </cell>
          <cell r="C95" t="str">
            <v>WF</v>
          </cell>
        </row>
        <row r="96">
          <cell r="A96">
            <v>12298</v>
          </cell>
          <cell r="B96" t="str">
            <v>Vancouver</v>
          </cell>
          <cell r="C96" t="str">
            <v>WF</v>
          </cell>
        </row>
        <row r="97">
          <cell r="A97">
            <v>12299</v>
          </cell>
          <cell r="B97" t="str">
            <v>Vancouver-Mervyn's</v>
          </cell>
          <cell r="C97" t="str">
            <v>WF</v>
          </cell>
        </row>
        <row r="98">
          <cell r="A98">
            <v>12300</v>
          </cell>
          <cell r="B98" t="str">
            <v>West County</v>
          </cell>
          <cell r="C98" t="str">
            <v>Sold</v>
          </cell>
        </row>
        <row r="99">
          <cell r="A99">
            <v>12301</v>
          </cell>
          <cell r="B99" t="str">
            <v>West Covina</v>
          </cell>
          <cell r="C99" t="str">
            <v>SWII</v>
          </cell>
        </row>
        <row r="100">
          <cell r="A100">
            <v>12302</v>
          </cell>
          <cell r="B100" t="str">
            <v>West Park</v>
          </cell>
          <cell r="C100" t="str">
            <v>Sold</v>
          </cell>
        </row>
        <row r="101">
          <cell r="A101">
            <v>12303</v>
          </cell>
          <cell r="B101" t="str">
            <v>West Valley</v>
          </cell>
          <cell r="C101" t="str">
            <v>CPP</v>
          </cell>
        </row>
        <row r="102">
          <cell r="A102">
            <v>12304</v>
          </cell>
          <cell r="B102" t="str">
            <v>Westland Colorado</v>
          </cell>
          <cell r="C102" t="str">
            <v>Sold</v>
          </cell>
        </row>
        <row r="103">
          <cell r="A103">
            <v>12305</v>
          </cell>
          <cell r="B103" t="str">
            <v>Wheaton</v>
          </cell>
          <cell r="C103" t="str">
            <v>OC2</v>
          </cell>
        </row>
        <row r="104">
          <cell r="A104">
            <v>12306</v>
          </cell>
          <cell r="B104" t="str">
            <v>Wheaton North Office</v>
          </cell>
          <cell r="C104" t="str">
            <v>OC2</v>
          </cell>
        </row>
        <row r="105">
          <cell r="A105">
            <v>12307</v>
          </cell>
          <cell r="B105" t="str">
            <v>Wheaton South Office</v>
          </cell>
          <cell r="C105" t="str">
            <v>OC2</v>
          </cell>
        </row>
        <row r="106">
          <cell r="A106">
            <v>12308</v>
          </cell>
          <cell r="B106" t="str">
            <v>Franklin Residential Parcel</v>
          </cell>
          <cell r="C106" t="str">
            <v>SWII</v>
          </cell>
        </row>
        <row r="107">
          <cell r="A107">
            <v>12309</v>
          </cell>
          <cell r="B107" t="str">
            <v>Pirelli Tire Site</v>
          </cell>
          <cell r="C107" t="str">
            <v>WF</v>
          </cell>
        </row>
        <row r="108">
          <cell r="A108">
            <v>12310</v>
          </cell>
          <cell r="B108" t="str">
            <v>Topanga Montgomery Ward</v>
          </cell>
          <cell r="C108" t="str">
            <v>WF</v>
          </cell>
        </row>
        <row r="109">
          <cell r="A109">
            <v>12311</v>
          </cell>
          <cell r="B109" t="str">
            <v>Westlake Crossing</v>
          </cell>
          <cell r="C109" t="str">
            <v>WF</v>
          </cell>
        </row>
        <row r="110">
          <cell r="A110">
            <v>12312</v>
          </cell>
          <cell r="B110" t="str">
            <v>Bulletin Building LLC</v>
          </cell>
          <cell r="C110" t="str">
            <v>WF</v>
          </cell>
        </row>
        <row r="111">
          <cell r="A111">
            <v>12313</v>
          </cell>
          <cell r="B111" t="str">
            <v>CMF Culver City LLC</v>
          </cell>
          <cell r="C111" t="str">
            <v>CPP</v>
          </cell>
        </row>
        <row r="112">
          <cell r="A112">
            <v>12314</v>
          </cell>
          <cell r="B112" t="str">
            <v>CMF MP North RM</v>
          </cell>
          <cell r="C112" t="str">
            <v>WF</v>
          </cell>
        </row>
        <row r="113">
          <cell r="A113">
            <v>12315</v>
          </cell>
          <cell r="B113" t="str">
            <v>CMF Santa Anita RM</v>
          </cell>
          <cell r="C113" t="str">
            <v>CPP</v>
          </cell>
        </row>
        <row r="114">
          <cell r="A114">
            <v>12316</v>
          </cell>
          <cell r="B114" t="str">
            <v>CMF UTC NRM</v>
          </cell>
          <cell r="C114" t="str">
            <v>WF</v>
          </cell>
        </row>
        <row r="115">
          <cell r="A115">
            <v>12317</v>
          </cell>
          <cell r="B115" t="str">
            <v>CMF MP S Macy's</v>
          </cell>
          <cell r="C115" t="str">
            <v>WF</v>
          </cell>
        </row>
        <row r="116">
          <cell r="A116">
            <v>12318</v>
          </cell>
          <cell r="B116" t="str">
            <v>CMF UTC S Macy's</v>
          </cell>
          <cell r="C116" t="str">
            <v>WF</v>
          </cell>
        </row>
        <row r="117">
          <cell r="A117">
            <v>12319</v>
          </cell>
          <cell r="B117" t="str">
            <v>CMF PWC Macy's</v>
          </cell>
          <cell r="C117" t="str">
            <v>SWII</v>
          </cell>
        </row>
        <row r="118">
          <cell r="A118">
            <v>12320</v>
          </cell>
          <cell r="B118" t="str">
            <v>CMF NCF S Macy's</v>
          </cell>
          <cell r="C118" t="str">
            <v>CPP</v>
          </cell>
        </row>
        <row r="119">
          <cell r="A119">
            <v>12321</v>
          </cell>
          <cell r="B119" t="str">
            <v>CMF NCF NRM</v>
          </cell>
          <cell r="C119" t="str">
            <v>CPP</v>
          </cell>
        </row>
        <row r="120">
          <cell r="A120">
            <v>12322</v>
          </cell>
          <cell r="B120" t="str">
            <v>CMF Wheaton Hecht's</v>
          </cell>
          <cell r="C120" t="str">
            <v>WF</v>
          </cell>
        </row>
        <row r="121">
          <cell r="A121">
            <v>12323</v>
          </cell>
          <cell r="B121" t="str">
            <v>CMF PCR RM</v>
          </cell>
          <cell r="C121" t="str">
            <v>WF</v>
          </cell>
        </row>
        <row r="122">
          <cell r="A122">
            <v>12324</v>
          </cell>
          <cell r="B122" t="str">
            <v>CMF RIchland Lazarus</v>
          </cell>
          <cell r="C122" t="str">
            <v>WF</v>
          </cell>
        </row>
        <row r="123">
          <cell r="A123">
            <v>12325</v>
          </cell>
          <cell r="B123" t="str">
            <v>Bonita Montgomery Ward</v>
          </cell>
          <cell r="C123" t="str">
            <v>WF</v>
          </cell>
        </row>
        <row r="124">
          <cell r="A124">
            <v>12326</v>
          </cell>
          <cell r="B124" t="str">
            <v>CMF VF/UTC</v>
          </cell>
          <cell r="C124" t="str">
            <v>WF</v>
          </cell>
        </row>
        <row r="125">
          <cell r="A125">
            <v>12327</v>
          </cell>
          <cell r="B125" t="str">
            <v>Broward</v>
          </cell>
          <cell r="C125" t="str">
            <v>OC</v>
          </cell>
        </row>
        <row r="126">
          <cell r="A126">
            <v>12328</v>
          </cell>
          <cell r="B126" t="str">
            <v>Westland Florida</v>
          </cell>
          <cell r="C126" t="str">
            <v>SWI</v>
          </cell>
        </row>
        <row r="127">
          <cell r="A127">
            <v>12329</v>
          </cell>
          <cell r="B127" t="str">
            <v>Hawthorn Furniture</v>
          </cell>
          <cell r="C127" t="str">
            <v>WF</v>
          </cell>
        </row>
        <row r="128">
          <cell r="A128">
            <v>12330</v>
          </cell>
          <cell r="B128" t="str">
            <v>816818 Mission Street Building</v>
          </cell>
          <cell r="C128" t="str">
            <v>WF</v>
          </cell>
        </row>
        <row r="129">
          <cell r="A129">
            <v>12331</v>
          </cell>
          <cell r="B129" t="str">
            <v>Owensmouth Offices</v>
          </cell>
          <cell r="C129" t="str">
            <v>CPP</v>
          </cell>
        </row>
        <row r="130">
          <cell r="A130">
            <v>12332</v>
          </cell>
          <cell r="B130" t="str">
            <v>Franklin Park II</v>
          </cell>
          <cell r="C130" t="str">
            <v>SWII</v>
          </cell>
        </row>
        <row r="131">
          <cell r="A131">
            <v>12333</v>
          </cell>
          <cell r="B131" t="str">
            <v>Garden State Plaza Investors</v>
          </cell>
          <cell r="C131" t="str">
            <v>WF</v>
          </cell>
        </row>
        <row r="132">
          <cell r="A132">
            <v>12334</v>
          </cell>
          <cell r="B132" t="str">
            <v>Solano Mervyn's</v>
          </cell>
          <cell r="C132" t="str">
            <v>SWI</v>
          </cell>
        </row>
        <row r="133">
          <cell r="A133">
            <v>12335</v>
          </cell>
          <cell r="B133" t="str">
            <v>Eastland Mervyn's</v>
          </cell>
          <cell r="C133" t="str">
            <v>WF</v>
          </cell>
        </row>
        <row r="134">
          <cell r="A134">
            <v>12336</v>
          </cell>
          <cell r="B134" t="str">
            <v>Parkway Mervyn's</v>
          </cell>
          <cell r="C134" t="str">
            <v>SWII</v>
          </cell>
        </row>
        <row r="135">
          <cell r="A135">
            <v>12900</v>
          </cell>
          <cell r="B135" t="str">
            <v>Connecticut Houses</v>
          </cell>
          <cell r="C135" t="str">
            <v>OC2</v>
          </cell>
        </row>
        <row r="136">
          <cell r="A136">
            <v>12901</v>
          </cell>
          <cell r="B136" t="str">
            <v>Crestwood Houses</v>
          </cell>
          <cell r="C136" t="str">
            <v>WF</v>
          </cell>
        </row>
        <row r="137">
          <cell r="A137">
            <v>12902</v>
          </cell>
          <cell r="B137" t="str">
            <v>New York Houses</v>
          </cell>
          <cell r="C137" t="str">
            <v>WF</v>
          </cell>
        </row>
        <row r="138">
          <cell r="A138">
            <v>14303</v>
          </cell>
          <cell r="B138" t="str">
            <v>Starwood Metreon</v>
          </cell>
          <cell r="C138" t="str">
            <v>WF</v>
          </cell>
        </row>
        <row r="139">
          <cell r="A139">
            <v>15248</v>
          </cell>
          <cell r="B139" t="str">
            <v>Fashion Square Service TRS Inc</v>
          </cell>
          <cell r="C139" t="str">
            <v>WF</v>
          </cell>
        </row>
        <row r="140">
          <cell r="A140">
            <v>15249</v>
          </cell>
          <cell r="B140" t="str">
            <v>FH Financing LLC</v>
          </cell>
          <cell r="C140" t="str">
            <v>WF</v>
          </cell>
        </row>
        <row r="141">
          <cell r="A141">
            <v>15250</v>
          </cell>
          <cell r="B141" t="str">
            <v>Culver City LP</v>
          </cell>
          <cell r="C141" t="str">
            <v>WF</v>
          </cell>
        </row>
        <row r="142">
          <cell r="A142">
            <v>15251</v>
          </cell>
          <cell r="B142" t="str">
            <v>Culver City Mall LLC</v>
          </cell>
          <cell r="C142" t="str">
            <v>WF</v>
          </cell>
        </row>
        <row r="143">
          <cell r="A143">
            <v>15252</v>
          </cell>
          <cell r="B143" t="str">
            <v>Fox Valley Mall LLC</v>
          </cell>
          <cell r="C143" t="str">
            <v>WF</v>
          </cell>
        </row>
        <row r="144">
          <cell r="A144">
            <v>15253</v>
          </cell>
          <cell r="B144" t="str">
            <v>Garden State Plaza TRS Inc</v>
          </cell>
          <cell r="C144" t="str">
            <v>WF</v>
          </cell>
        </row>
        <row r="145">
          <cell r="A145">
            <v>15254</v>
          </cell>
          <cell r="B145" t="str">
            <v>Gateway 1 LLC</v>
          </cell>
          <cell r="C145" t="str">
            <v>WF</v>
          </cell>
        </row>
        <row r="146">
          <cell r="A146">
            <v>15255</v>
          </cell>
          <cell r="B146" t="str">
            <v>Gateway 2 LLC</v>
          </cell>
          <cell r="C146" t="str">
            <v>WF</v>
          </cell>
        </row>
        <row r="147">
          <cell r="A147">
            <v>15256</v>
          </cell>
          <cell r="B147" t="str">
            <v>Great Northern Partnership</v>
          </cell>
          <cell r="C147" t="str">
            <v>WF</v>
          </cell>
        </row>
        <row r="148">
          <cell r="A148">
            <v>15257</v>
          </cell>
          <cell r="B148" t="str">
            <v>Growth Head GP LLC</v>
          </cell>
          <cell r="C148" t="str">
            <v>WF</v>
          </cell>
        </row>
        <row r="149">
          <cell r="A149">
            <v>15258</v>
          </cell>
          <cell r="B149" t="str">
            <v>Hahn-UPI Ltd Partnership</v>
          </cell>
          <cell r="C149" t="str">
            <v>WF</v>
          </cell>
        </row>
        <row r="150">
          <cell r="A150">
            <v>15259</v>
          </cell>
          <cell r="B150" t="str">
            <v>Hawthorn LP</v>
          </cell>
          <cell r="C150" t="str">
            <v>WF</v>
          </cell>
        </row>
        <row r="151">
          <cell r="A151">
            <v>15260</v>
          </cell>
          <cell r="B151" t="str">
            <v>Hawthorn Theatre LLC</v>
          </cell>
          <cell r="C151" t="str">
            <v>WF</v>
          </cell>
        </row>
        <row r="152">
          <cell r="A152">
            <v>15261</v>
          </cell>
          <cell r="B152" t="str">
            <v>Head Acquistion 1 LP</v>
          </cell>
          <cell r="C152" t="str">
            <v>WF</v>
          </cell>
        </row>
        <row r="153">
          <cell r="A153">
            <v>15262</v>
          </cell>
          <cell r="B153" t="str">
            <v xml:space="preserve"> Head Acquistion 2 LP</v>
          </cell>
          <cell r="C153" t="str">
            <v>WF</v>
          </cell>
        </row>
        <row r="154">
          <cell r="A154">
            <v>15263</v>
          </cell>
          <cell r="B154" t="str">
            <v>Horton Land LLC</v>
          </cell>
          <cell r="C154" t="str">
            <v>WF</v>
          </cell>
        </row>
        <row r="155">
          <cell r="A155">
            <v>15264</v>
          </cell>
          <cell r="B155" t="str">
            <v>Horton Plaza Holding LP</v>
          </cell>
          <cell r="C155" t="str">
            <v>WF</v>
          </cell>
        </row>
        <row r="156">
          <cell r="A156">
            <v>15265</v>
          </cell>
          <cell r="B156" t="str">
            <v>Horton Plaza LLC</v>
          </cell>
          <cell r="C156" t="str">
            <v>WF</v>
          </cell>
        </row>
        <row r="157">
          <cell r="A157">
            <v>15266</v>
          </cell>
          <cell r="B157" t="str">
            <v>Horton Plaza Venture LLC</v>
          </cell>
          <cell r="C157" t="str">
            <v>WF</v>
          </cell>
        </row>
        <row r="158">
          <cell r="A158">
            <v>15267</v>
          </cell>
          <cell r="B158" t="str">
            <v>Independence Mall Assoc LP</v>
          </cell>
          <cell r="C158" t="str">
            <v>WF</v>
          </cell>
        </row>
        <row r="159">
          <cell r="A159">
            <v>15268</v>
          </cell>
          <cell r="B159" t="str">
            <v>Independence Service, LLC</v>
          </cell>
          <cell r="C159" t="str">
            <v>WF</v>
          </cell>
        </row>
        <row r="160">
          <cell r="A160">
            <v>15269</v>
          </cell>
          <cell r="B160" t="str">
            <v>Los Cerritos Center LLC</v>
          </cell>
          <cell r="C160" t="str">
            <v>WF</v>
          </cell>
        </row>
        <row r="161">
          <cell r="A161">
            <v>15270</v>
          </cell>
          <cell r="B161" t="str">
            <v>Louis Joliet Holdings Inc</v>
          </cell>
          <cell r="C161" t="str">
            <v>WF</v>
          </cell>
        </row>
        <row r="162">
          <cell r="A162">
            <v>15271</v>
          </cell>
          <cell r="B162" t="str">
            <v>Louis Joliet Shoppingtown LLC</v>
          </cell>
          <cell r="C162" t="str">
            <v>WF</v>
          </cell>
        </row>
        <row r="163">
          <cell r="A163">
            <v>15272</v>
          </cell>
          <cell r="B163" t="str">
            <v>Meriden Square 1 LLC</v>
          </cell>
          <cell r="C163" t="str">
            <v>WF</v>
          </cell>
        </row>
        <row r="164">
          <cell r="A164">
            <v>15273</v>
          </cell>
          <cell r="B164" t="str">
            <v xml:space="preserve"> Meriden Square 2 LLC</v>
          </cell>
          <cell r="C164" t="str">
            <v>WF</v>
          </cell>
        </row>
        <row r="165">
          <cell r="A165">
            <v>15274</v>
          </cell>
          <cell r="B165" t="str">
            <v xml:space="preserve"> Meriden Square 3 LLC</v>
          </cell>
          <cell r="C165" t="str">
            <v>WF</v>
          </cell>
        </row>
        <row r="166">
          <cell r="A166">
            <v>15275</v>
          </cell>
          <cell r="B166" t="str">
            <v>Meriden Square Partnership</v>
          </cell>
          <cell r="C166" t="str">
            <v>WF</v>
          </cell>
        </row>
        <row r="167">
          <cell r="A167">
            <v>15276</v>
          </cell>
          <cell r="B167" t="str">
            <v>Mid Rivers Land LLC</v>
          </cell>
          <cell r="C167" t="str">
            <v>WF</v>
          </cell>
        </row>
        <row r="168">
          <cell r="A168">
            <v>15277</v>
          </cell>
          <cell r="B168" t="str">
            <v>Mid Rivers Limited Partnership</v>
          </cell>
          <cell r="C168" t="str">
            <v>WF</v>
          </cell>
        </row>
        <row r="169">
          <cell r="A169">
            <v>15278</v>
          </cell>
          <cell r="B169" t="str">
            <v>Mid Rivers Mall LLC</v>
          </cell>
          <cell r="C169" t="str">
            <v>WF</v>
          </cell>
        </row>
        <row r="170">
          <cell r="A170">
            <v>15279</v>
          </cell>
          <cell r="B170" t="str">
            <v>Mid Rivers MM LLC</v>
          </cell>
          <cell r="C170" t="str">
            <v>WF</v>
          </cell>
        </row>
        <row r="171">
          <cell r="A171">
            <v>15280</v>
          </cell>
          <cell r="B171" t="str">
            <v>Mid Rivers Office Dev I Inc</v>
          </cell>
          <cell r="C171" t="str">
            <v>WF</v>
          </cell>
        </row>
        <row r="172">
          <cell r="A172">
            <v>15281</v>
          </cell>
          <cell r="B172" t="str">
            <v>Mission Valley Center LLC</v>
          </cell>
          <cell r="C172" t="str">
            <v>WF</v>
          </cell>
        </row>
        <row r="173">
          <cell r="A173">
            <v>15282</v>
          </cell>
          <cell r="B173" t="str">
            <v>Mission Valley Manager LLC</v>
          </cell>
          <cell r="C173" t="str">
            <v>WF</v>
          </cell>
        </row>
        <row r="174">
          <cell r="A174">
            <v>15283</v>
          </cell>
          <cell r="B174" t="str">
            <v>Mission Valley Partnership</v>
          </cell>
          <cell r="C174" t="str">
            <v>WF</v>
          </cell>
        </row>
        <row r="175">
          <cell r="A175">
            <v>15284</v>
          </cell>
          <cell r="B175" t="str">
            <v>Mission Valley Service TRS Inc</v>
          </cell>
          <cell r="C175" t="str">
            <v>WF</v>
          </cell>
        </row>
        <row r="176">
          <cell r="A176">
            <v>15285</v>
          </cell>
          <cell r="B176" t="str">
            <v>Missouri Residential 1 LLC</v>
          </cell>
          <cell r="C176" t="str">
            <v>WF</v>
          </cell>
        </row>
        <row r="177">
          <cell r="A177">
            <v>15286</v>
          </cell>
          <cell r="B177" t="str">
            <v>Montgomery Mall Borrower LLC</v>
          </cell>
          <cell r="C177" t="str">
            <v>WF</v>
          </cell>
        </row>
        <row r="178">
          <cell r="A178">
            <v>15287</v>
          </cell>
          <cell r="B178" t="str">
            <v>Mont Mall Borrower LLC (Hist)</v>
          </cell>
          <cell r="C178" t="str">
            <v>WF</v>
          </cell>
        </row>
        <row r="179">
          <cell r="A179">
            <v>15288</v>
          </cell>
          <cell r="B179" t="str">
            <v>Montgomery Mall Condo LLC</v>
          </cell>
          <cell r="C179" t="str">
            <v>WF</v>
          </cell>
        </row>
        <row r="180">
          <cell r="A180">
            <v>15289</v>
          </cell>
          <cell r="B180" t="str">
            <v>Montgomery Mall LLC</v>
          </cell>
          <cell r="C180" t="str">
            <v>WF</v>
          </cell>
        </row>
        <row r="181">
          <cell r="A181">
            <v>15290</v>
          </cell>
          <cell r="B181" t="str">
            <v>Montgomery Mall Maryland LLC</v>
          </cell>
          <cell r="C181" t="str">
            <v>WF</v>
          </cell>
        </row>
        <row r="182">
          <cell r="A182">
            <v>15291</v>
          </cell>
          <cell r="B182" t="str">
            <v>Montgomery Mall Properties Inc</v>
          </cell>
          <cell r="C182" t="str">
            <v>WF</v>
          </cell>
        </row>
        <row r="183">
          <cell r="A183">
            <v>15292</v>
          </cell>
          <cell r="B183" t="str">
            <v>Montgomery Service TRS Inc</v>
          </cell>
          <cell r="C183" t="str">
            <v>WF</v>
          </cell>
        </row>
        <row r="184">
          <cell r="A184">
            <v>15293</v>
          </cell>
          <cell r="B184" t="str">
            <v>North County Fair LP</v>
          </cell>
          <cell r="C184" t="str">
            <v>WF</v>
          </cell>
        </row>
        <row r="185">
          <cell r="A185">
            <v>15294</v>
          </cell>
          <cell r="B185" t="str">
            <v>Northbridge Retail Company LLC</v>
          </cell>
          <cell r="C185" t="str">
            <v>WF</v>
          </cell>
        </row>
        <row r="186">
          <cell r="A186">
            <v>15295</v>
          </cell>
          <cell r="B186" t="str">
            <v>Northbridge Service TRS Inc</v>
          </cell>
          <cell r="C186" t="str">
            <v>WF</v>
          </cell>
        </row>
        <row r="187">
          <cell r="A187">
            <v>15296</v>
          </cell>
          <cell r="B187" t="str">
            <v>Northwest Plaza LLC</v>
          </cell>
          <cell r="C187" t="str">
            <v>WF</v>
          </cell>
        </row>
        <row r="188">
          <cell r="A188">
            <v>15297</v>
          </cell>
          <cell r="B188" t="str">
            <v>Northwest Plaza MM LLC</v>
          </cell>
          <cell r="C188" t="str">
            <v>WF</v>
          </cell>
        </row>
        <row r="189">
          <cell r="A189">
            <v>15298</v>
          </cell>
          <cell r="B189" t="str">
            <v>Oakridge 3 LP</v>
          </cell>
          <cell r="C189" t="str">
            <v>WF</v>
          </cell>
        </row>
        <row r="190">
          <cell r="A190">
            <v>15299</v>
          </cell>
          <cell r="B190" t="str">
            <v>Oakridge Mall LP</v>
          </cell>
          <cell r="C190" t="str">
            <v>WF</v>
          </cell>
        </row>
        <row r="191">
          <cell r="A191">
            <v>15300</v>
          </cell>
          <cell r="B191" t="str">
            <v>Old Orchard Urban LP</v>
          </cell>
          <cell r="C191" t="str">
            <v>WF</v>
          </cell>
        </row>
        <row r="192">
          <cell r="A192">
            <v>15301</v>
          </cell>
          <cell r="B192" t="str">
            <v>Parkway Plaza Inc</v>
          </cell>
          <cell r="C192" t="str">
            <v>WF</v>
          </cell>
        </row>
        <row r="193">
          <cell r="A193">
            <v>15302</v>
          </cell>
          <cell r="B193" t="str">
            <v>Parkway Plaza LP</v>
          </cell>
          <cell r="C193" t="str">
            <v>WF</v>
          </cell>
        </row>
        <row r="194">
          <cell r="A194">
            <v>15303</v>
          </cell>
          <cell r="B194" t="str">
            <v>PCRGP LP</v>
          </cell>
          <cell r="C194" t="str">
            <v>WF</v>
          </cell>
        </row>
        <row r="195">
          <cell r="A195">
            <v>15304</v>
          </cell>
          <cell r="B195" t="str">
            <v>Plaza Bonita II Inc</v>
          </cell>
          <cell r="C195" t="str">
            <v>WF</v>
          </cell>
        </row>
        <row r="196">
          <cell r="A196">
            <v>15305</v>
          </cell>
          <cell r="B196" t="str">
            <v>Plaza Bonita II LP</v>
          </cell>
          <cell r="C196" t="str">
            <v>WF</v>
          </cell>
        </row>
        <row r="197">
          <cell r="A197">
            <v>15306</v>
          </cell>
          <cell r="B197" t="str">
            <v>Plaza Bonita Holding LP</v>
          </cell>
          <cell r="C197" t="str">
            <v>WF</v>
          </cell>
        </row>
        <row r="198">
          <cell r="A198">
            <v>15307</v>
          </cell>
          <cell r="B198" t="str">
            <v>Plaza Bonita LLC</v>
          </cell>
          <cell r="C198" t="str">
            <v>WF</v>
          </cell>
        </row>
        <row r="199">
          <cell r="A199">
            <v>15308</v>
          </cell>
          <cell r="B199" t="str">
            <v>Plaza Camino Real LLC</v>
          </cell>
          <cell r="C199" t="str">
            <v>WF</v>
          </cell>
        </row>
        <row r="200">
          <cell r="A200">
            <v>15309</v>
          </cell>
          <cell r="B200" t="str">
            <v>Plaza Camino Real Partnership</v>
          </cell>
          <cell r="C200" t="str">
            <v>WF</v>
          </cell>
        </row>
        <row r="201">
          <cell r="A201">
            <v>15310</v>
          </cell>
          <cell r="B201" t="str">
            <v>Plaza Camino Service TRS Inc</v>
          </cell>
          <cell r="C201" t="str">
            <v>WF</v>
          </cell>
        </row>
        <row r="202">
          <cell r="A202">
            <v>15311</v>
          </cell>
          <cell r="B202" t="str">
            <v>Plaza West Covina Inc</v>
          </cell>
          <cell r="C202" t="str">
            <v>WF</v>
          </cell>
        </row>
        <row r="203">
          <cell r="A203">
            <v>15312</v>
          </cell>
          <cell r="B203" t="str">
            <v>Plaza West Covina LP</v>
          </cell>
          <cell r="C203" t="str">
            <v>WF</v>
          </cell>
        </row>
        <row r="204">
          <cell r="A204">
            <v>15313</v>
          </cell>
          <cell r="B204" t="str">
            <v>Westfield Promenade LLC</v>
          </cell>
          <cell r="C204" t="str">
            <v>WF</v>
          </cell>
        </row>
        <row r="205">
          <cell r="A205">
            <v>15314</v>
          </cell>
          <cell r="B205" t="str">
            <v>Residential Real Estate I LLC</v>
          </cell>
          <cell r="C205" t="str">
            <v>WF</v>
          </cell>
        </row>
        <row r="206">
          <cell r="A206">
            <v>15315</v>
          </cell>
          <cell r="B206" t="str">
            <v>Residential Rent &amp; Invest Inc</v>
          </cell>
          <cell r="C206" t="str">
            <v>WF</v>
          </cell>
        </row>
        <row r="207">
          <cell r="A207">
            <v>15316</v>
          </cell>
          <cell r="B207" t="str">
            <v>RN 116 Company LLC</v>
          </cell>
          <cell r="C207" t="str">
            <v>WF</v>
          </cell>
        </row>
        <row r="208">
          <cell r="A208">
            <v>15317</v>
          </cell>
          <cell r="B208" t="str">
            <v>RN 120 Company LLC</v>
          </cell>
          <cell r="C208" t="str">
            <v>WF</v>
          </cell>
        </row>
        <row r="209">
          <cell r="A209">
            <v>15318</v>
          </cell>
          <cell r="B209" t="str">
            <v>RN 124/125 Company LLC</v>
          </cell>
          <cell r="C209" t="str">
            <v>WF</v>
          </cell>
        </row>
        <row r="210">
          <cell r="A210">
            <v>15319</v>
          </cell>
          <cell r="B210" t="str">
            <v>RN 540 Hotel Company LLC</v>
          </cell>
          <cell r="C210" t="str">
            <v>WF</v>
          </cell>
        </row>
        <row r="211">
          <cell r="A211">
            <v>15320</v>
          </cell>
          <cell r="B211" t="str">
            <v>Santa Ana Venture</v>
          </cell>
          <cell r="C211" t="str">
            <v>WF</v>
          </cell>
        </row>
        <row r="212">
          <cell r="A212">
            <v>15321</v>
          </cell>
          <cell r="B212" t="str">
            <v>Santa Anita Fashion Park LLC</v>
          </cell>
          <cell r="C212" t="str">
            <v>WF</v>
          </cell>
        </row>
        <row r="213">
          <cell r="A213">
            <v>15322</v>
          </cell>
          <cell r="B213" t="str">
            <v>Santa Anita Land</v>
          </cell>
          <cell r="C213" t="str">
            <v>CPP</v>
          </cell>
        </row>
        <row r="214">
          <cell r="A214">
            <v>15323</v>
          </cell>
          <cell r="B214" t="str">
            <v>Santa Anita Service TRS Inc</v>
          </cell>
          <cell r="C214" t="str">
            <v>WF</v>
          </cell>
        </row>
        <row r="215">
          <cell r="A215">
            <v>15324</v>
          </cell>
          <cell r="B215" t="str">
            <v>Sarasota Shoppingtown LLC</v>
          </cell>
          <cell r="C215" t="str">
            <v>WF</v>
          </cell>
        </row>
        <row r="216">
          <cell r="A216">
            <v>15325</v>
          </cell>
          <cell r="B216" t="str">
            <v>SF Shopping Centre Assoc LP</v>
          </cell>
          <cell r="C216" t="str">
            <v>WF</v>
          </cell>
        </row>
        <row r="217">
          <cell r="A217">
            <v>15326</v>
          </cell>
          <cell r="B217" t="str">
            <v>Sherman Oaks Fashion Assoc LP</v>
          </cell>
          <cell r="C217" t="str">
            <v>WF</v>
          </cell>
        </row>
        <row r="218">
          <cell r="A218">
            <v>15327</v>
          </cell>
          <cell r="B218" t="str">
            <v>Solano Mall LP</v>
          </cell>
          <cell r="C218" t="str">
            <v>WF</v>
          </cell>
        </row>
        <row r="219">
          <cell r="A219">
            <v>15328</v>
          </cell>
          <cell r="B219" t="str">
            <v>South County Center LLC</v>
          </cell>
          <cell r="C219" t="str">
            <v>WF</v>
          </cell>
        </row>
        <row r="220">
          <cell r="A220">
            <v>15329</v>
          </cell>
          <cell r="B220" t="str">
            <v>South County Post Office LLC</v>
          </cell>
          <cell r="C220" t="str">
            <v>WF</v>
          </cell>
        </row>
        <row r="221">
          <cell r="A221">
            <v>15330</v>
          </cell>
          <cell r="B221" t="str">
            <v>South County Properties Inc</v>
          </cell>
          <cell r="C221" t="str">
            <v>WF</v>
          </cell>
        </row>
        <row r="222">
          <cell r="A222">
            <v>15331</v>
          </cell>
          <cell r="B222" t="str">
            <v>South Shore Mall LLC</v>
          </cell>
          <cell r="C222" t="str">
            <v>WF</v>
          </cell>
        </row>
        <row r="223">
          <cell r="A223">
            <v>15332</v>
          </cell>
          <cell r="B223" t="str">
            <v>South Shore Mall Manager LLC</v>
          </cell>
          <cell r="C223" t="str">
            <v>WF</v>
          </cell>
        </row>
        <row r="224">
          <cell r="A224">
            <v>15333</v>
          </cell>
          <cell r="B224" t="str">
            <v>Southgate Plaza LLC</v>
          </cell>
          <cell r="C224" t="str">
            <v>WF</v>
          </cell>
        </row>
        <row r="225">
          <cell r="A225">
            <v>15334</v>
          </cell>
          <cell r="B225" t="str">
            <v>Southlake 1 LLC</v>
          </cell>
          <cell r="C225" t="str">
            <v>WF</v>
          </cell>
        </row>
        <row r="226">
          <cell r="A226">
            <v>15335</v>
          </cell>
          <cell r="B226" t="str">
            <v>Southlake 2 LLC</v>
          </cell>
          <cell r="C226" t="str">
            <v>WF</v>
          </cell>
        </row>
        <row r="227">
          <cell r="A227">
            <v>15336</v>
          </cell>
          <cell r="B227" t="str">
            <v>Southpark 1 LLC</v>
          </cell>
          <cell r="C227" t="str">
            <v>WF</v>
          </cell>
        </row>
        <row r="228">
          <cell r="A228">
            <v>15337</v>
          </cell>
          <cell r="B228" t="str">
            <v>Southpark 2 LLC</v>
          </cell>
          <cell r="C228" t="str">
            <v>WF</v>
          </cell>
        </row>
        <row r="229">
          <cell r="A229">
            <v>15338</v>
          </cell>
          <cell r="B229" t="str">
            <v>St Louis Assets LLC</v>
          </cell>
          <cell r="C229" t="str">
            <v>WF</v>
          </cell>
        </row>
        <row r="230">
          <cell r="A230">
            <v>15339</v>
          </cell>
          <cell r="B230" t="str">
            <v>The Connecticut Post LP</v>
          </cell>
          <cell r="C230" t="str">
            <v>WF</v>
          </cell>
        </row>
        <row r="231">
          <cell r="A231">
            <v>15340</v>
          </cell>
          <cell r="B231" t="str">
            <v>Topanga Center Inc</v>
          </cell>
          <cell r="C231" t="str">
            <v>WF</v>
          </cell>
        </row>
        <row r="232">
          <cell r="A232">
            <v>15341</v>
          </cell>
          <cell r="B232" t="str">
            <v>Westfield Topanga Owner LLC</v>
          </cell>
          <cell r="C232" t="str">
            <v>WF</v>
          </cell>
        </row>
        <row r="233">
          <cell r="A233">
            <v>15342</v>
          </cell>
          <cell r="B233" t="str">
            <v>Trumbull Shopping Ctr 1 LLC</v>
          </cell>
          <cell r="C233" t="str">
            <v>WF</v>
          </cell>
        </row>
        <row r="234">
          <cell r="A234">
            <v>15343</v>
          </cell>
          <cell r="B234" t="str">
            <v>Trumbull Shopping Ctr 2 LLC</v>
          </cell>
          <cell r="C234" t="str">
            <v>WF</v>
          </cell>
        </row>
        <row r="235">
          <cell r="A235">
            <v>15344</v>
          </cell>
          <cell r="B235" t="str">
            <v>UC Century Genpar LLC</v>
          </cell>
          <cell r="C235" t="str">
            <v>WF</v>
          </cell>
        </row>
        <row r="236">
          <cell r="A236">
            <v>15345</v>
          </cell>
          <cell r="B236" t="str">
            <v>University Towne Center LLC</v>
          </cell>
          <cell r="C236" t="str">
            <v>WF</v>
          </cell>
        </row>
        <row r="237">
          <cell r="A237">
            <v>15346</v>
          </cell>
          <cell r="B237" t="str">
            <v>UPI Associates General PS</v>
          </cell>
          <cell r="C237" t="str">
            <v>WF</v>
          </cell>
        </row>
        <row r="238">
          <cell r="A238">
            <v>15347</v>
          </cell>
          <cell r="B238" t="str">
            <v>Urban Roseville LLC</v>
          </cell>
          <cell r="C238" t="str">
            <v>WF</v>
          </cell>
        </row>
        <row r="239">
          <cell r="A239">
            <v>15348</v>
          </cell>
          <cell r="B239" t="str">
            <v>Valencia Town Center Assoc LP</v>
          </cell>
          <cell r="C239" t="str">
            <v>WF</v>
          </cell>
        </row>
        <row r="240">
          <cell r="A240">
            <v>15349</v>
          </cell>
          <cell r="B240" t="str">
            <v>Valencia Town Ctr Vent GP LLC</v>
          </cell>
          <cell r="C240" t="str">
            <v>WF</v>
          </cell>
        </row>
        <row r="241">
          <cell r="A241">
            <v>15350</v>
          </cell>
          <cell r="B241" t="str">
            <v>Valencia TownCenter Venture LP</v>
          </cell>
          <cell r="C241" t="str">
            <v>WF</v>
          </cell>
        </row>
        <row r="242">
          <cell r="A242">
            <v>15351</v>
          </cell>
          <cell r="B242" t="str">
            <v>Valley Fair Mall LLC</v>
          </cell>
          <cell r="C242" t="str">
            <v>WF</v>
          </cell>
        </row>
        <row r="243">
          <cell r="A243">
            <v>15352</v>
          </cell>
          <cell r="B243" t="str">
            <v>Valley Fair UTC LLC</v>
          </cell>
          <cell r="C243" t="str">
            <v>WF</v>
          </cell>
        </row>
        <row r="244">
          <cell r="A244">
            <v>15353</v>
          </cell>
          <cell r="B244" t="str">
            <v>Vancouver Mall II LLC</v>
          </cell>
          <cell r="C244" t="str">
            <v>WF</v>
          </cell>
        </row>
        <row r="245">
          <cell r="A245">
            <v>15354</v>
          </cell>
          <cell r="B245" t="str">
            <v>Vancouver Mall LLC</v>
          </cell>
          <cell r="C245" t="str">
            <v>WF</v>
          </cell>
        </row>
        <row r="246">
          <cell r="A246">
            <v>15355</v>
          </cell>
          <cell r="B246" t="str">
            <v>VF/UTC Service Inc</v>
          </cell>
          <cell r="C246" t="str">
            <v>WF</v>
          </cell>
        </row>
        <row r="247">
          <cell r="A247">
            <v>15356</v>
          </cell>
          <cell r="B247" t="str">
            <v>WALP Service LLC</v>
          </cell>
          <cell r="C247" t="str">
            <v>WF</v>
          </cell>
        </row>
        <row r="248">
          <cell r="A248">
            <v>15357</v>
          </cell>
          <cell r="B248" t="str">
            <v>WAP HC Inc</v>
          </cell>
          <cell r="C248" t="str">
            <v>WF</v>
          </cell>
        </row>
        <row r="249">
          <cell r="A249">
            <v>15358</v>
          </cell>
          <cell r="B249" t="str">
            <v>WEA Annapolis Inc</v>
          </cell>
          <cell r="C249" t="str">
            <v>WF</v>
          </cell>
        </row>
        <row r="250">
          <cell r="A250">
            <v>15359</v>
          </cell>
          <cell r="B250" t="str">
            <v>WEA Belden Mall LLC</v>
          </cell>
          <cell r="C250" t="str">
            <v>WF</v>
          </cell>
        </row>
        <row r="251">
          <cell r="A251">
            <v>15360</v>
          </cell>
          <cell r="B251" t="str">
            <v>WEA Brandon I GP LLC</v>
          </cell>
          <cell r="C251" t="str">
            <v>WF</v>
          </cell>
        </row>
        <row r="252">
          <cell r="A252">
            <v>15361</v>
          </cell>
          <cell r="B252" t="str">
            <v>WEA Brandon II GP LLC</v>
          </cell>
          <cell r="C252" t="str">
            <v>WF</v>
          </cell>
        </row>
        <row r="253">
          <cell r="A253">
            <v>15362</v>
          </cell>
          <cell r="B253" t="str">
            <v>WEA Century City GP LLC</v>
          </cell>
          <cell r="C253" t="str">
            <v>WF</v>
          </cell>
        </row>
        <row r="254">
          <cell r="A254">
            <v>15363</v>
          </cell>
          <cell r="B254" t="str">
            <v>WEA Chesterfield Mall LLC</v>
          </cell>
          <cell r="C254" t="str">
            <v>WF</v>
          </cell>
        </row>
        <row r="255">
          <cell r="A255">
            <v>15364</v>
          </cell>
          <cell r="B255" t="str">
            <v>WEA Chicago Ridge LLC</v>
          </cell>
          <cell r="C255" t="str">
            <v>WF</v>
          </cell>
        </row>
        <row r="256">
          <cell r="A256">
            <v>15365</v>
          </cell>
          <cell r="B256" t="str">
            <v>WEA Citrus GP LLC</v>
          </cell>
          <cell r="C256" t="str">
            <v>WF</v>
          </cell>
        </row>
        <row r="257">
          <cell r="A257">
            <v>15366</v>
          </cell>
          <cell r="B257" t="str">
            <v>WEA Countryside GP LLC</v>
          </cell>
          <cell r="C257" t="str">
            <v>WF</v>
          </cell>
        </row>
        <row r="258">
          <cell r="A258">
            <v>15367</v>
          </cell>
          <cell r="B258" t="str">
            <v>WEA Crestwood Plaza LLC</v>
          </cell>
          <cell r="C258" t="str">
            <v>WF</v>
          </cell>
        </row>
        <row r="259">
          <cell r="A259">
            <v>15368</v>
          </cell>
          <cell r="B259" t="str">
            <v>WEA CT Houses LLC</v>
          </cell>
          <cell r="C259" t="str">
            <v>WF</v>
          </cell>
        </row>
        <row r="260">
          <cell r="A260">
            <v>15369</v>
          </cell>
          <cell r="B260" t="str">
            <v>WEA Eastridge LP</v>
          </cell>
          <cell r="C260" t="str">
            <v>WF</v>
          </cell>
        </row>
        <row r="261">
          <cell r="A261">
            <v>15370</v>
          </cell>
          <cell r="B261" t="str">
            <v>WEA Finance LLC</v>
          </cell>
          <cell r="C261" t="str">
            <v>WF</v>
          </cell>
        </row>
        <row r="262">
          <cell r="A262">
            <v>15371</v>
          </cell>
          <cell r="B262" t="str">
            <v>WEA Fox Valley GP LLC</v>
          </cell>
          <cell r="C262" t="str">
            <v>WF</v>
          </cell>
        </row>
        <row r="263">
          <cell r="A263">
            <v>15372</v>
          </cell>
          <cell r="B263" t="str">
            <v>WEA Galleria GP LLC</v>
          </cell>
          <cell r="C263" t="str">
            <v>WF</v>
          </cell>
        </row>
        <row r="264">
          <cell r="A264">
            <v>15373</v>
          </cell>
          <cell r="B264" t="str">
            <v>WEA Garden State Plaza GP LLC</v>
          </cell>
          <cell r="C264" t="str">
            <v>WF</v>
          </cell>
        </row>
        <row r="265">
          <cell r="A265">
            <v>15374</v>
          </cell>
          <cell r="B265" t="str">
            <v>WEA Gateway JV LLC</v>
          </cell>
          <cell r="C265" t="str">
            <v>WF</v>
          </cell>
        </row>
        <row r="266">
          <cell r="A266">
            <v>15375</v>
          </cell>
          <cell r="B266" t="str">
            <v>WEA Great Northern GP II LLC</v>
          </cell>
          <cell r="C266" t="str">
            <v>WF</v>
          </cell>
        </row>
        <row r="267">
          <cell r="A267">
            <v>15376</v>
          </cell>
          <cell r="B267" t="str">
            <v>WEA Great Northern GP LLC</v>
          </cell>
          <cell r="C267" t="str">
            <v>WF</v>
          </cell>
        </row>
        <row r="268">
          <cell r="A268">
            <v>15377</v>
          </cell>
          <cell r="B268" t="str">
            <v>WEA Great Northern Mall LLC</v>
          </cell>
          <cell r="C268" t="str">
            <v>WF</v>
          </cell>
        </row>
        <row r="269">
          <cell r="A269">
            <v>15378</v>
          </cell>
          <cell r="B269" t="str">
            <v>WEA GSP Inc</v>
          </cell>
          <cell r="C269" t="str">
            <v>WF</v>
          </cell>
        </row>
        <row r="270">
          <cell r="A270">
            <v>15379</v>
          </cell>
          <cell r="B270" t="str">
            <v>WEA Hawthorn Shop Ctr GP LLC</v>
          </cell>
          <cell r="C270" t="str">
            <v>WF</v>
          </cell>
        </row>
        <row r="271">
          <cell r="A271">
            <v>15380</v>
          </cell>
          <cell r="B271" t="str">
            <v>WEA Hawthorn Theatre MM LLC</v>
          </cell>
          <cell r="C271" t="str">
            <v>WF</v>
          </cell>
        </row>
        <row r="272">
          <cell r="A272">
            <v>15381</v>
          </cell>
          <cell r="B272" t="str">
            <v>WEA Mainplace GP LLC</v>
          </cell>
          <cell r="C272" t="str">
            <v>WF</v>
          </cell>
        </row>
        <row r="273">
          <cell r="A273">
            <v>15382</v>
          </cell>
          <cell r="B273" t="str">
            <v>WEA Meriden Square 2 LLC</v>
          </cell>
          <cell r="C273" t="str">
            <v>WF</v>
          </cell>
        </row>
        <row r="274">
          <cell r="A274">
            <v>15383</v>
          </cell>
          <cell r="B274" t="str">
            <v>WEA Meriden Square 3 LLC</v>
          </cell>
          <cell r="C274" t="str">
            <v>WF</v>
          </cell>
        </row>
        <row r="275">
          <cell r="A275">
            <v>15384</v>
          </cell>
          <cell r="B275" t="str">
            <v>WEA Meriden Square Inc</v>
          </cell>
          <cell r="C275" t="str">
            <v>WF</v>
          </cell>
        </row>
        <row r="276">
          <cell r="A276">
            <v>15385</v>
          </cell>
          <cell r="B276" t="str">
            <v>WEA Meriden Square LLC</v>
          </cell>
          <cell r="C276" t="str">
            <v>WF</v>
          </cell>
        </row>
        <row r="277">
          <cell r="A277">
            <v>15386</v>
          </cell>
          <cell r="B277" t="str">
            <v>WEA Midway Mall LLC</v>
          </cell>
          <cell r="C277" t="str">
            <v>WF</v>
          </cell>
        </row>
        <row r="278">
          <cell r="A278">
            <v>15387</v>
          </cell>
          <cell r="B278" t="str">
            <v>WEA Northridge LLC</v>
          </cell>
          <cell r="C278" t="str">
            <v>WF</v>
          </cell>
        </row>
        <row r="279">
          <cell r="A279">
            <v>15388</v>
          </cell>
          <cell r="B279" t="str">
            <v>WEA NY Houses LLC</v>
          </cell>
          <cell r="C279" t="str">
            <v>WF</v>
          </cell>
        </row>
        <row r="280">
          <cell r="A280">
            <v>15389</v>
          </cell>
          <cell r="B280" t="str">
            <v>WDI Operations LLC</v>
          </cell>
          <cell r="C280" t="str">
            <v>WF</v>
          </cell>
        </row>
        <row r="281">
          <cell r="A281">
            <v>15390</v>
          </cell>
          <cell r="B281" t="str">
            <v>WEA NY Inc</v>
          </cell>
          <cell r="C281" t="str">
            <v>WF</v>
          </cell>
        </row>
        <row r="282">
          <cell r="A282">
            <v>15391</v>
          </cell>
          <cell r="B282" t="str">
            <v>WEA Old Orchard GP LLC</v>
          </cell>
          <cell r="C282" t="str">
            <v>WF</v>
          </cell>
        </row>
        <row r="283">
          <cell r="A283">
            <v>15392</v>
          </cell>
          <cell r="B283" t="str">
            <v>WEA Palm Desert LP</v>
          </cell>
          <cell r="C283" t="str">
            <v>WF</v>
          </cell>
        </row>
        <row r="284">
          <cell r="A284">
            <v>15393</v>
          </cell>
          <cell r="B284" t="str">
            <v>WEA Richland LLC</v>
          </cell>
          <cell r="C284" t="str">
            <v>WF</v>
          </cell>
        </row>
        <row r="285">
          <cell r="A285">
            <v>15394</v>
          </cell>
          <cell r="B285" t="str">
            <v>WEA San Francisco GP LLC</v>
          </cell>
          <cell r="C285" t="str">
            <v>WF</v>
          </cell>
        </row>
        <row r="286">
          <cell r="A286">
            <v>15395</v>
          </cell>
          <cell r="B286" t="str">
            <v>WEA Solano BB Parcel LLC</v>
          </cell>
          <cell r="C286" t="str">
            <v>WF</v>
          </cell>
        </row>
        <row r="287">
          <cell r="A287">
            <v>15396</v>
          </cell>
          <cell r="B287" t="str">
            <v>WEA Southcenter LLC</v>
          </cell>
          <cell r="C287" t="str">
            <v>WF</v>
          </cell>
        </row>
        <row r="288">
          <cell r="A288">
            <v>15397</v>
          </cell>
          <cell r="B288" t="str">
            <v>WEA Southlake LLC</v>
          </cell>
          <cell r="C288" t="str">
            <v>WF</v>
          </cell>
        </row>
        <row r="289">
          <cell r="A289">
            <v>15398</v>
          </cell>
          <cell r="B289" t="str">
            <v>WEA Southpark LLC</v>
          </cell>
          <cell r="C289" t="str">
            <v>WF</v>
          </cell>
        </row>
        <row r="290">
          <cell r="A290">
            <v>15399</v>
          </cell>
          <cell r="B290" t="str">
            <v>Urban Shopping Ctrs LP–Pool W</v>
          </cell>
          <cell r="C290" t="str">
            <v>WF</v>
          </cell>
        </row>
        <row r="291">
          <cell r="A291">
            <v>15400</v>
          </cell>
          <cell r="B291" t="str">
            <v>WEA Urban Other (Pool I)</v>
          </cell>
          <cell r="C291" t="str">
            <v>WF</v>
          </cell>
        </row>
        <row r="292">
          <cell r="A292">
            <v>15401</v>
          </cell>
          <cell r="B292" t="str">
            <v>WEA Valley Fair LP</v>
          </cell>
          <cell r="C292" t="str">
            <v>WF</v>
          </cell>
        </row>
        <row r="293">
          <cell r="A293">
            <v>15402</v>
          </cell>
          <cell r="B293" t="str">
            <v>WEA Valley Fair UTC LP</v>
          </cell>
          <cell r="C293" t="str">
            <v>WF</v>
          </cell>
        </row>
        <row r="294">
          <cell r="A294">
            <v>15403</v>
          </cell>
          <cell r="B294" t="str">
            <v>WEA VTC GP LLC</v>
          </cell>
          <cell r="C294" t="str">
            <v>WF</v>
          </cell>
        </row>
        <row r="295">
          <cell r="A295">
            <v>15404</v>
          </cell>
          <cell r="B295" t="str">
            <v>WEA VTC LP LLC</v>
          </cell>
          <cell r="C295" t="str">
            <v>WF</v>
          </cell>
        </row>
        <row r="296">
          <cell r="A296">
            <v>15405</v>
          </cell>
          <cell r="B296" t="str">
            <v>West County Shoppingtown LLC</v>
          </cell>
          <cell r="C296" t="str">
            <v>WF</v>
          </cell>
        </row>
        <row r="297">
          <cell r="A297">
            <v>15406</v>
          </cell>
          <cell r="B297" t="str">
            <v>West Park GP LLC</v>
          </cell>
          <cell r="C297" t="str">
            <v>WF</v>
          </cell>
        </row>
        <row r="298">
          <cell r="A298">
            <v>15407</v>
          </cell>
          <cell r="B298" t="str">
            <v>West Park Mall Inc</v>
          </cell>
          <cell r="C298" t="str">
            <v>WF</v>
          </cell>
        </row>
        <row r="299">
          <cell r="A299">
            <v>15408</v>
          </cell>
          <cell r="B299" t="str">
            <v>West Park Mall LLC</v>
          </cell>
          <cell r="C299" t="str">
            <v>WF</v>
          </cell>
        </row>
        <row r="300">
          <cell r="A300">
            <v>15409</v>
          </cell>
          <cell r="B300" t="str">
            <v>West Park Partners LP</v>
          </cell>
          <cell r="C300" t="str">
            <v>WF</v>
          </cell>
        </row>
        <row r="301">
          <cell r="A301">
            <v>15410</v>
          </cell>
          <cell r="B301" t="str">
            <v>West Valley Development LLC</v>
          </cell>
          <cell r="C301" t="str">
            <v>WF</v>
          </cell>
        </row>
        <row r="302">
          <cell r="A302">
            <v>15411</v>
          </cell>
          <cell r="B302" t="str">
            <v>West Valley LP</v>
          </cell>
          <cell r="C302" t="str">
            <v>WF</v>
          </cell>
        </row>
        <row r="303">
          <cell r="A303">
            <v>15412</v>
          </cell>
          <cell r="B303" t="str">
            <v>Westfield Amer Meriden Sq Inc</v>
          </cell>
          <cell r="C303" t="str">
            <v>WF</v>
          </cell>
        </row>
        <row r="304">
          <cell r="A304">
            <v>15413</v>
          </cell>
          <cell r="B304" t="str">
            <v>Westfield Amer of Missouri Inc</v>
          </cell>
          <cell r="C304" t="str">
            <v>WF</v>
          </cell>
        </row>
        <row r="305">
          <cell r="A305">
            <v>15414</v>
          </cell>
          <cell r="B305" t="str">
            <v>Westfield Amer of Vancouver In</v>
          </cell>
          <cell r="C305" t="str">
            <v>WF</v>
          </cell>
        </row>
        <row r="306">
          <cell r="A306">
            <v>15415</v>
          </cell>
          <cell r="B306" t="str">
            <v>Westfield Amer of W Covina Inc</v>
          </cell>
          <cell r="C306" t="str">
            <v>WF</v>
          </cell>
        </row>
        <row r="307">
          <cell r="A307">
            <v>15416</v>
          </cell>
          <cell r="B307" t="str">
            <v>Westfield America GP Inc</v>
          </cell>
          <cell r="C307" t="str">
            <v>WF</v>
          </cell>
        </row>
        <row r="308">
          <cell r="A308">
            <v>15417</v>
          </cell>
          <cell r="B308" t="str">
            <v>Westfield America GP LLC</v>
          </cell>
          <cell r="C308" t="str">
            <v>WF</v>
          </cell>
        </row>
        <row r="309">
          <cell r="A309">
            <v>15418</v>
          </cell>
          <cell r="B309" t="str">
            <v>Westfield America Investor LP</v>
          </cell>
          <cell r="C309" t="str">
            <v>WF</v>
          </cell>
        </row>
        <row r="310">
          <cell r="A310">
            <v>15419</v>
          </cell>
          <cell r="B310" t="str">
            <v>Westfield America MS Inc</v>
          </cell>
          <cell r="C310" t="str">
            <v>WF</v>
          </cell>
        </row>
        <row r="311">
          <cell r="A311">
            <v>15420</v>
          </cell>
          <cell r="B311" t="str">
            <v>Westfield Amer of Annapolis</v>
          </cell>
          <cell r="C311" t="str">
            <v>WF</v>
          </cell>
        </row>
        <row r="312">
          <cell r="A312">
            <v>15421</v>
          </cell>
          <cell r="B312" t="str">
            <v>Westfield Amer of Bonita</v>
          </cell>
          <cell r="C312" t="str">
            <v>WF</v>
          </cell>
        </row>
        <row r="313">
          <cell r="A313">
            <v>15422</v>
          </cell>
          <cell r="B313" t="str">
            <v>Westfield Beneficiary 1 Inc</v>
          </cell>
          <cell r="C313" t="str">
            <v>WF</v>
          </cell>
        </row>
        <row r="314">
          <cell r="A314">
            <v>15423</v>
          </cell>
          <cell r="B314" t="str">
            <v>Westfield Beneficiary 2 Inc</v>
          </cell>
          <cell r="C314" t="str">
            <v>WF</v>
          </cell>
        </row>
        <row r="315">
          <cell r="A315">
            <v>15424</v>
          </cell>
          <cell r="B315" t="str">
            <v>Westfield Branding LLC</v>
          </cell>
          <cell r="C315" t="str">
            <v>WF</v>
          </cell>
        </row>
        <row r="316">
          <cell r="A316">
            <v>15425</v>
          </cell>
          <cell r="B316" t="str">
            <v>Westfield Centers LLC</v>
          </cell>
          <cell r="C316" t="str">
            <v>WF</v>
          </cell>
        </row>
        <row r="317">
          <cell r="A317">
            <v>15426</v>
          </cell>
          <cell r="B317" t="str">
            <v>Westfield CenturyCity TRS Inc</v>
          </cell>
          <cell r="C317" t="str">
            <v>WF</v>
          </cell>
        </row>
        <row r="318">
          <cell r="A318">
            <v>15427</v>
          </cell>
          <cell r="B318" t="str">
            <v>Westfield Emporium LLC</v>
          </cell>
          <cell r="C318" t="str">
            <v>WF</v>
          </cell>
        </row>
        <row r="319">
          <cell r="A319">
            <v>15428</v>
          </cell>
          <cell r="B319" t="str">
            <v>Westfield Franklin Park LLC</v>
          </cell>
          <cell r="C319" t="str">
            <v>WF</v>
          </cell>
        </row>
        <row r="320">
          <cell r="A320">
            <v>15429</v>
          </cell>
          <cell r="B320" t="str">
            <v>Westfield Garden State LLC</v>
          </cell>
          <cell r="C320" t="str">
            <v>WF</v>
          </cell>
        </row>
        <row r="321">
          <cell r="A321">
            <v>15430</v>
          </cell>
          <cell r="B321" t="str">
            <v>Westfield Growth II LP</v>
          </cell>
          <cell r="C321" t="str">
            <v>WF</v>
          </cell>
        </row>
        <row r="322">
          <cell r="A322">
            <v>15431</v>
          </cell>
          <cell r="B322" t="str">
            <v>Westfield Growth LP</v>
          </cell>
          <cell r="C322" t="str">
            <v>WF</v>
          </cell>
        </row>
        <row r="323">
          <cell r="A323">
            <v>15432</v>
          </cell>
          <cell r="B323" t="str">
            <v>Westfield Head LP</v>
          </cell>
          <cell r="C323" t="str">
            <v>WF</v>
          </cell>
        </row>
        <row r="324">
          <cell r="A324">
            <v>15433</v>
          </cell>
          <cell r="B324" t="str">
            <v>Westfield Independence LLC</v>
          </cell>
          <cell r="C324" t="str">
            <v>WF</v>
          </cell>
        </row>
        <row r="325">
          <cell r="A325">
            <v>15434</v>
          </cell>
          <cell r="B325" t="str">
            <v>Westfield Independence Mall LP</v>
          </cell>
          <cell r="C325" t="str">
            <v>WF</v>
          </cell>
        </row>
        <row r="326">
          <cell r="A326">
            <v>15435</v>
          </cell>
          <cell r="B326" t="str">
            <v>Westfield Louis Joliet Inc</v>
          </cell>
          <cell r="C326" t="str">
            <v>WF</v>
          </cell>
        </row>
        <row r="327">
          <cell r="A327">
            <v>15436</v>
          </cell>
          <cell r="B327" t="str">
            <v>Westfield Management Inc</v>
          </cell>
          <cell r="C327" t="str">
            <v>WF</v>
          </cell>
        </row>
        <row r="328">
          <cell r="A328">
            <v>15437</v>
          </cell>
          <cell r="B328" t="str">
            <v>Westfield Development Inc</v>
          </cell>
          <cell r="C328" t="str">
            <v>WF</v>
          </cell>
        </row>
        <row r="329">
          <cell r="A329">
            <v>15438</v>
          </cell>
          <cell r="B329" t="str">
            <v>Westfield Mission Valley Corp</v>
          </cell>
          <cell r="C329" t="str">
            <v>WF</v>
          </cell>
        </row>
        <row r="330">
          <cell r="A330">
            <v>15439</v>
          </cell>
          <cell r="B330" t="str">
            <v>Westfield North Bridge Inc</v>
          </cell>
          <cell r="C330" t="str">
            <v>WF</v>
          </cell>
        </row>
        <row r="331">
          <cell r="A331">
            <v>15440</v>
          </cell>
          <cell r="B331" t="str">
            <v>Westfield Paramus 1 Inc</v>
          </cell>
          <cell r="C331" t="str">
            <v>WF</v>
          </cell>
        </row>
        <row r="332">
          <cell r="A332">
            <v>15441</v>
          </cell>
          <cell r="B332" t="str">
            <v>Westfield Paramus Holdgs 1 Inc</v>
          </cell>
          <cell r="C332" t="str">
            <v>WF</v>
          </cell>
        </row>
        <row r="333">
          <cell r="A333">
            <v>15442</v>
          </cell>
          <cell r="B333" t="str">
            <v>Westfield Paramus Holdgs 2 Inc</v>
          </cell>
          <cell r="C333" t="str">
            <v>WF</v>
          </cell>
        </row>
        <row r="334">
          <cell r="A334">
            <v>15443</v>
          </cell>
          <cell r="B334" t="str">
            <v>Westfield Paramus Holdgs 3 Inc</v>
          </cell>
          <cell r="C334" t="str">
            <v>WF</v>
          </cell>
        </row>
        <row r="335">
          <cell r="A335">
            <v>15444</v>
          </cell>
          <cell r="B335" t="str">
            <v>Westfield San Fran TRS Inc</v>
          </cell>
          <cell r="C335" t="str">
            <v>WF</v>
          </cell>
        </row>
        <row r="336">
          <cell r="A336">
            <v>15445</v>
          </cell>
          <cell r="B336" t="str">
            <v>Westfield San Francisco LLC</v>
          </cell>
          <cell r="C336" t="str">
            <v>WF</v>
          </cell>
        </row>
        <row r="337">
          <cell r="A337">
            <v>15446</v>
          </cell>
          <cell r="B337" t="str">
            <v>Westfield SF LP</v>
          </cell>
          <cell r="C337" t="str">
            <v>WF</v>
          </cell>
        </row>
        <row r="338">
          <cell r="A338">
            <v>15447</v>
          </cell>
          <cell r="B338" t="str">
            <v>Westfield Subsid REIT 1 Inc</v>
          </cell>
          <cell r="C338" t="str">
            <v>WF</v>
          </cell>
        </row>
        <row r="339">
          <cell r="A339">
            <v>15448</v>
          </cell>
          <cell r="B339" t="str">
            <v>Westfield Subsid REIT 2 Inc</v>
          </cell>
          <cell r="C339" t="str">
            <v>WF</v>
          </cell>
        </row>
        <row r="340">
          <cell r="A340">
            <v>15449</v>
          </cell>
          <cell r="B340" t="str">
            <v>Westfield Urban Preferred LLC</v>
          </cell>
          <cell r="C340" t="str">
            <v>WF</v>
          </cell>
        </row>
        <row r="341">
          <cell r="A341">
            <v>15450</v>
          </cell>
          <cell r="B341" t="str">
            <v>Westfield Urban TRS Inc</v>
          </cell>
          <cell r="C341" t="str">
            <v>WF</v>
          </cell>
        </row>
        <row r="342">
          <cell r="A342">
            <v>15451</v>
          </cell>
          <cell r="B342" t="str">
            <v>Westfield Valencia TRS Inc</v>
          </cell>
          <cell r="C342" t="str">
            <v>WF</v>
          </cell>
        </row>
        <row r="343">
          <cell r="A343">
            <v>15452</v>
          </cell>
          <cell r="B343" t="str">
            <v>Westfield WRI Inc</v>
          </cell>
          <cell r="C343" t="str">
            <v>WF</v>
          </cell>
        </row>
        <row r="344">
          <cell r="A344">
            <v>15453</v>
          </cell>
          <cell r="B344" t="str">
            <v>Westfield WTC Holding LLC</v>
          </cell>
          <cell r="C344" t="str">
            <v>WF</v>
          </cell>
        </row>
        <row r="345">
          <cell r="A345">
            <v>15454</v>
          </cell>
          <cell r="B345" t="str">
            <v>Westland Garden St Plaza LP</v>
          </cell>
          <cell r="C345" t="str">
            <v>WF</v>
          </cell>
        </row>
        <row r="346">
          <cell r="A346">
            <v>15455</v>
          </cell>
          <cell r="B346" t="str">
            <v>Westland Milford Prop Inc</v>
          </cell>
          <cell r="C346" t="str">
            <v>WF</v>
          </cell>
        </row>
        <row r="347">
          <cell r="A347">
            <v>15456</v>
          </cell>
          <cell r="B347" t="str">
            <v>Westland Partners Inc</v>
          </cell>
          <cell r="C347" t="str">
            <v>WF</v>
          </cell>
        </row>
        <row r="348">
          <cell r="A348">
            <v>15457</v>
          </cell>
          <cell r="B348" t="str">
            <v>Westland Properties Inc</v>
          </cell>
          <cell r="C348" t="str">
            <v>WF</v>
          </cell>
        </row>
        <row r="349">
          <cell r="A349">
            <v>15458</v>
          </cell>
          <cell r="B349" t="str">
            <v>Westland Shopping Center LP</v>
          </cell>
          <cell r="C349" t="str">
            <v>WF</v>
          </cell>
        </row>
        <row r="350">
          <cell r="A350">
            <v>15459</v>
          </cell>
          <cell r="B350" t="str">
            <v>Westland South Shore Mall LP</v>
          </cell>
          <cell r="C350" t="str">
            <v>WF</v>
          </cell>
        </row>
        <row r="351">
          <cell r="A351">
            <v>15460</v>
          </cell>
          <cell r="B351" t="str">
            <v>Westland Town Center LLC</v>
          </cell>
          <cell r="C351" t="str">
            <v>WF</v>
          </cell>
        </row>
        <row r="352">
          <cell r="A352">
            <v>15461</v>
          </cell>
          <cell r="B352" t="str">
            <v>Wheaton Plaza 1 LLC</v>
          </cell>
          <cell r="C352" t="str">
            <v>WF</v>
          </cell>
        </row>
        <row r="353">
          <cell r="A353">
            <v>15462</v>
          </cell>
          <cell r="B353" t="str">
            <v>Wheaton Plaza Regional Shp Ctr</v>
          </cell>
          <cell r="C353" t="str">
            <v>WF</v>
          </cell>
        </row>
        <row r="354">
          <cell r="A354">
            <v>15463</v>
          </cell>
          <cell r="B354" t="str">
            <v>WPI Meriden Square Inc</v>
          </cell>
          <cell r="C354" t="str">
            <v>WF</v>
          </cell>
        </row>
        <row r="355">
          <cell r="A355">
            <v>15464</v>
          </cell>
          <cell r="B355" t="str">
            <v>WEA Eastridge GP LLC (Con)</v>
          </cell>
          <cell r="C355" t="str">
            <v>WF</v>
          </cell>
        </row>
        <row r="356">
          <cell r="A356">
            <v>15465</v>
          </cell>
          <cell r="B356" t="str">
            <v>Sargent Drive Acq LLC (Con)</v>
          </cell>
          <cell r="C356" t="str">
            <v>WF</v>
          </cell>
        </row>
        <row r="357">
          <cell r="A357">
            <v>15466</v>
          </cell>
          <cell r="B357" t="str">
            <v>Sargent Dr Holding LLC (Con)</v>
          </cell>
          <cell r="C357" t="str">
            <v>WF</v>
          </cell>
        </row>
        <row r="358">
          <cell r="A358">
            <v>15467</v>
          </cell>
          <cell r="B358" t="str">
            <v>Westfield Metreon LLC</v>
          </cell>
          <cell r="C358" t="str">
            <v>WF</v>
          </cell>
        </row>
        <row r="359">
          <cell r="A359">
            <v>15468</v>
          </cell>
          <cell r="B359" t="str">
            <v>Franklin Park Parcels LLC</v>
          </cell>
          <cell r="C359" t="str">
            <v>WF</v>
          </cell>
        </row>
        <row r="360">
          <cell r="A360">
            <v>15469</v>
          </cell>
          <cell r="B360" t="str">
            <v>Franklin Resident Parcel LLC</v>
          </cell>
          <cell r="C360" t="str">
            <v>WF</v>
          </cell>
        </row>
        <row r="361">
          <cell r="A361">
            <v>15470</v>
          </cell>
          <cell r="B361" t="str">
            <v>Sunrise Mall LLC</v>
          </cell>
          <cell r="C361" t="str">
            <v>WF</v>
          </cell>
        </row>
        <row r="362">
          <cell r="A362">
            <v>15471</v>
          </cell>
          <cell r="B362" t="str">
            <v>Connecticut Post Mall 2 LLC</v>
          </cell>
          <cell r="C362" t="str">
            <v>WF</v>
          </cell>
        </row>
        <row r="363">
          <cell r="A363">
            <v>15472</v>
          </cell>
          <cell r="B363" t="str">
            <v>TP-MW LLC</v>
          </cell>
          <cell r="C363" t="str">
            <v>WF</v>
          </cell>
        </row>
        <row r="364">
          <cell r="A364">
            <v>15473</v>
          </cell>
          <cell r="B364" t="str">
            <v>Westfield Topanga MW LP</v>
          </cell>
          <cell r="C364" t="str">
            <v>WF</v>
          </cell>
        </row>
        <row r="365">
          <cell r="A365">
            <v>15474</v>
          </cell>
          <cell r="B365" t="str">
            <v>Westfield U.S. Holdings, LLC</v>
          </cell>
          <cell r="C365" t="str">
            <v>WF</v>
          </cell>
        </row>
        <row r="366">
          <cell r="A366">
            <v>15475</v>
          </cell>
          <cell r="B366" t="str">
            <v>Capital Mall 1 LLC</v>
          </cell>
          <cell r="C366" t="str">
            <v>WF</v>
          </cell>
        </row>
        <row r="367">
          <cell r="A367">
            <v>15476</v>
          </cell>
          <cell r="B367" t="str">
            <v>Vancouver Mall III LLC</v>
          </cell>
          <cell r="C367" t="str">
            <v>WF</v>
          </cell>
        </row>
        <row r="368">
          <cell r="A368">
            <v>15477</v>
          </cell>
          <cell r="B368" t="str">
            <v>Plaza Bonita Holdings IV LLC</v>
          </cell>
          <cell r="C368" t="str">
            <v>WF</v>
          </cell>
        </row>
        <row r="369">
          <cell r="A369">
            <v>15478</v>
          </cell>
          <cell r="B369" t="str">
            <v>CMF Culver City LLC</v>
          </cell>
          <cell r="C369" t="str">
            <v>WF</v>
          </cell>
        </row>
        <row r="370">
          <cell r="A370">
            <v>15479</v>
          </cell>
          <cell r="B370" t="str">
            <v>CMF MP North LLC</v>
          </cell>
          <cell r="C370" t="str">
            <v>WF</v>
          </cell>
        </row>
        <row r="371">
          <cell r="A371">
            <v>15480</v>
          </cell>
          <cell r="B371" t="str">
            <v>CMF Santa Anita LLC</v>
          </cell>
          <cell r="C371" t="str">
            <v>WF</v>
          </cell>
        </row>
        <row r="372">
          <cell r="A372">
            <v>15481</v>
          </cell>
          <cell r="B372" t="str">
            <v>CMF UTC North LLC</v>
          </cell>
          <cell r="C372" t="str">
            <v>WF</v>
          </cell>
        </row>
        <row r="373">
          <cell r="A373">
            <v>15482</v>
          </cell>
          <cell r="B373" t="str">
            <v>CMF MP South LLC</v>
          </cell>
          <cell r="C373" t="str">
            <v>WF</v>
          </cell>
        </row>
        <row r="374">
          <cell r="A374">
            <v>15483</v>
          </cell>
          <cell r="B374" t="str">
            <v>CMF UTC South LLC</v>
          </cell>
          <cell r="C374" t="str">
            <v>WF</v>
          </cell>
        </row>
        <row r="375">
          <cell r="A375">
            <v>15484</v>
          </cell>
          <cell r="B375" t="str">
            <v>CMF PWC LLC</v>
          </cell>
          <cell r="C375" t="str">
            <v>WF</v>
          </cell>
        </row>
        <row r="376">
          <cell r="A376">
            <v>15485</v>
          </cell>
          <cell r="B376" t="str">
            <v>CMF NCF South LLC</v>
          </cell>
          <cell r="C376" t="str">
            <v>WF</v>
          </cell>
        </row>
        <row r="377">
          <cell r="A377">
            <v>15486</v>
          </cell>
          <cell r="B377" t="str">
            <v>CMF NCF North LLC</v>
          </cell>
          <cell r="C377" t="str">
            <v>WF</v>
          </cell>
        </row>
        <row r="378">
          <cell r="A378">
            <v>15487</v>
          </cell>
          <cell r="B378" t="str">
            <v>CMF Wheaton LLC</v>
          </cell>
          <cell r="C378" t="str">
            <v>WF</v>
          </cell>
        </row>
        <row r="379">
          <cell r="A379">
            <v>15488</v>
          </cell>
          <cell r="B379" t="str">
            <v>CMF Wheaton Borrower LLC</v>
          </cell>
          <cell r="C379" t="str">
            <v>WF</v>
          </cell>
        </row>
        <row r="380">
          <cell r="A380">
            <v>15489</v>
          </cell>
          <cell r="B380" t="str">
            <v xml:space="preserve"> CMF PCR LLC</v>
          </cell>
          <cell r="C380" t="str">
            <v>WF</v>
          </cell>
        </row>
        <row r="381">
          <cell r="A381">
            <v>15490</v>
          </cell>
          <cell r="B381" t="str">
            <v>CMF Richland LLC</v>
          </cell>
          <cell r="C381" t="str">
            <v>WF</v>
          </cell>
        </row>
        <row r="382">
          <cell r="A382">
            <v>15492</v>
          </cell>
          <cell r="B382" t="str">
            <v>Bunworth Enterprises LLC</v>
          </cell>
          <cell r="C382" t="str">
            <v>WF</v>
          </cell>
        </row>
        <row r="383">
          <cell r="A383">
            <v>15493</v>
          </cell>
          <cell r="B383" t="str">
            <v>Bunworth Holdings LLC</v>
          </cell>
          <cell r="C383" t="str">
            <v>WF</v>
          </cell>
        </row>
        <row r="384">
          <cell r="A384">
            <v>15494</v>
          </cell>
          <cell r="B384" t="str">
            <v>Westfield Bulletin Building LL</v>
          </cell>
          <cell r="C384" t="str">
            <v>WF</v>
          </cell>
        </row>
        <row r="385">
          <cell r="A385">
            <v>15495</v>
          </cell>
          <cell r="B385" t="str">
            <v>Mid Rivers Land II LLC</v>
          </cell>
          <cell r="C385" t="str">
            <v>WF</v>
          </cell>
        </row>
        <row r="386">
          <cell r="A386">
            <v>15496</v>
          </cell>
          <cell r="B386" t="str">
            <v>Mid Rivers Land Holdings LLC</v>
          </cell>
          <cell r="C386" t="str">
            <v>WF</v>
          </cell>
        </row>
        <row r="387">
          <cell r="A387">
            <v>15497</v>
          </cell>
          <cell r="B387" t="str">
            <v>Mid Rivers Land MM, LLC</v>
          </cell>
          <cell r="C387" t="str">
            <v>WF</v>
          </cell>
        </row>
        <row r="388">
          <cell r="A388">
            <v>15498</v>
          </cell>
          <cell r="B388" t="str">
            <v>SSM Land LLC</v>
          </cell>
          <cell r="C388" t="str">
            <v>WF</v>
          </cell>
        </row>
        <row r="389">
          <cell r="A389">
            <v>15499</v>
          </cell>
          <cell r="B389" t="str">
            <v>Emporium Mall LLC</v>
          </cell>
          <cell r="C389" t="str">
            <v>WF</v>
          </cell>
        </row>
        <row r="390">
          <cell r="A390">
            <v>15500</v>
          </cell>
          <cell r="B390" t="str">
            <v>Westfield America Shop. Ctr LP</v>
          </cell>
          <cell r="C390" t="str">
            <v>WF</v>
          </cell>
        </row>
        <row r="391">
          <cell r="A391">
            <v>15501</v>
          </cell>
          <cell r="B391" t="str">
            <v>Bulletin Building, LLC</v>
          </cell>
          <cell r="C391" t="str">
            <v>WF</v>
          </cell>
        </row>
        <row r="392">
          <cell r="A392">
            <v>15502</v>
          </cell>
          <cell r="B392" t="str">
            <v>Roseville Parcel LLC</v>
          </cell>
          <cell r="C392" t="str">
            <v>WF</v>
          </cell>
        </row>
        <row r="393">
          <cell r="A393">
            <v>15503</v>
          </cell>
          <cell r="B393" t="str">
            <v>21919 Erwin Street LLC</v>
          </cell>
          <cell r="C393" t="str">
            <v>WF</v>
          </cell>
        </row>
        <row r="394">
          <cell r="A394">
            <v>15504</v>
          </cell>
          <cell r="B394" t="str">
            <v>Westfield USA Centres Inc</v>
          </cell>
          <cell r="C394" t="str">
            <v>WF</v>
          </cell>
        </row>
        <row r="395">
          <cell r="A395">
            <v>15505</v>
          </cell>
          <cell r="B395" t="str">
            <v>WHL (USA), Inc</v>
          </cell>
          <cell r="C395" t="str">
            <v>WF</v>
          </cell>
        </row>
        <row r="396">
          <cell r="A396">
            <v>15506</v>
          </cell>
          <cell r="B396" t="str">
            <v>Hawthorn Furniture, LLC</v>
          </cell>
          <cell r="C396" t="str">
            <v>WF</v>
          </cell>
        </row>
        <row r="397">
          <cell r="A397">
            <v>15507</v>
          </cell>
          <cell r="B397" t="str">
            <v>Broward Mall LLC</v>
          </cell>
          <cell r="C397" t="str">
            <v>WF</v>
          </cell>
        </row>
        <row r="398">
          <cell r="A398">
            <v>15508</v>
          </cell>
          <cell r="B398" t="str">
            <v>Westland Florida Mall LLC</v>
          </cell>
          <cell r="C398" t="str">
            <v>WF</v>
          </cell>
        </row>
        <row r="399">
          <cell r="A399">
            <v>15509</v>
          </cell>
          <cell r="B399" t="str">
            <v>WF 816818 Mission Street LLC</v>
          </cell>
          <cell r="C399" t="str">
            <v>WF</v>
          </cell>
        </row>
        <row r="400">
          <cell r="A400">
            <v>15510</v>
          </cell>
          <cell r="B400" t="str">
            <v>Westfield America, Inc.</v>
          </cell>
          <cell r="C400" t="str">
            <v>WF</v>
          </cell>
        </row>
        <row r="401">
          <cell r="A401">
            <v>15511</v>
          </cell>
          <cell r="B401" t="str">
            <v>Westfld World Trade Retail LLC</v>
          </cell>
          <cell r="C401" t="str">
            <v>WF</v>
          </cell>
        </row>
        <row r="402">
          <cell r="A402">
            <v>15512</v>
          </cell>
          <cell r="B402" t="str">
            <v>Westfield Franklin Park II LLC</v>
          </cell>
          <cell r="C402" t="str">
            <v>WF</v>
          </cell>
        </row>
        <row r="403">
          <cell r="A403">
            <v>15513</v>
          </cell>
          <cell r="B403" t="str">
            <v>Westfield GSP Investor, LLC</v>
          </cell>
          <cell r="C403" t="str">
            <v>WF</v>
          </cell>
        </row>
        <row r="404">
          <cell r="A404">
            <v>15514</v>
          </cell>
          <cell r="B404" t="str">
            <v>Westfield Eco Inc</v>
          </cell>
          <cell r="C404" t="str">
            <v>WF</v>
          </cell>
        </row>
        <row r="405">
          <cell r="A405">
            <v>15515</v>
          </cell>
          <cell r="B405" t="str">
            <v>Westfield Paramus Holdgs LLC 4</v>
          </cell>
          <cell r="C405" t="str">
            <v>WF</v>
          </cell>
        </row>
        <row r="406">
          <cell r="A406">
            <v>15516</v>
          </cell>
          <cell r="B406" t="str">
            <v>Eco Development LLC</v>
          </cell>
          <cell r="C406" t="str">
            <v>WF</v>
          </cell>
        </row>
        <row r="407">
          <cell r="A407">
            <v>15517</v>
          </cell>
          <cell r="B407" t="str">
            <v>Fashion Square Eco LP</v>
          </cell>
          <cell r="C407" t="str">
            <v>WF</v>
          </cell>
        </row>
        <row r="408">
          <cell r="A408">
            <v>15518</v>
          </cell>
          <cell r="B408" t="str">
            <v>Annapolis Holding 1 LLC</v>
          </cell>
          <cell r="C408" t="str">
            <v>WF</v>
          </cell>
        </row>
        <row r="409">
          <cell r="A409">
            <v>15519</v>
          </cell>
          <cell r="B409" t="str">
            <v>Westfield Annapolis GP, LLC</v>
          </cell>
          <cell r="C409" t="str">
            <v>WF</v>
          </cell>
        </row>
        <row r="410">
          <cell r="A410">
            <v>15520</v>
          </cell>
          <cell r="B410" t="str">
            <v>Annapolis 1 LP</v>
          </cell>
          <cell r="C410" t="str">
            <v>WF</v>
          </cell>
        </row>
        <row r="411">
          <cell r="A411">
            <v>15521</v>
          </cell>
          <cell r="B411" t="str">
            <v>Annapolis 2 LP</v>
          </cell>
          <cell r="C411" t="str">
            <v>WF</v>
          </cell>
        </row>
        <row r="412">
          <cell r="A412">
            <v>15522</v>
          </cell>
          <cell r="B412" t="str">
            <v>Annapolis 3 LP</v>
          </cell>
          <cell r="C412" t="str">
            <v>WF</v>
          </cell>
        </row>
        <row r="413">
          <cell r="A413">
            <v>15523</v>
          </cell>
          <cell r="B413" t="str">
            <v>Culver City Holding 1 LLC</v>
          </cell>
          <cell r="C413" t="str">
            <v>WF</v>
          </cell>
        </row>
        <row r="414">
          <cell r="A414">
            <v>15524</v>
          </cell>
          <cell r="B414" t="str">
            <v>Culver City Holding 2 LLC</v>
          </cell>
          <cell r="C414" t="str">
            <v>WF</v>
          </cell>
        </row>
        <row r="415">
          <cell r="A415">
            <v>15525</v>
          </cell>
          <cell r="B415" t="str">
            <v>Culver City 1 LP</v>
          </cell>
          <cell r="C415" t="str">
            <v>WF</v>
          </cell>
        </row>
        <row r="416">
          <cell r="A416">
            <v>15526</v>
          </cell>
          <cell r="B416" t="str">
            <v>Culver City 2 LP</v>
          </cell>
          <cell r="C416" t="str">
            <v>WF</v>
          </cell>
        </row>
        <row r="417">
          <cell r="A417">
            <v>15527</v>
          </cell>
          <cell r="B417" t="str">
            <v>Westfield Culver City GP, LLC</v>
          </cell>
          <cell r="C417" t="str">
            <v>WF</v>
          </cell>
        </row>
        <row r="418">
          <cell r="A418">
            <v>15528</v>
          </cell>
          <cell r="B418" t="str">
            <v>Westfield Horton Plaza GP, LLC</v>
          </cell>
          <cell r="C418" t="str">
            <v>WF</v>
          </cell>
        </row>
        <row r="419">
          <cell r="A419">
            <v>15529</v>
          </cell>
          <cell r="B419" t="str">
            <v>Horton Plaza 1 LP</v>
          </cell>
          <cell r="C419" t="str">
            <v>WF</v>
          </cell>
        </row>
        <row r="420">
          <cell r="A420">
            <v>15530</v>
          </cell>
          <cell r="B420" t="str">
            <v>Horton Plaza 2 LP</v>
          </cell>
          <cell r="C420" t="str">
            <v>WF</v>
          </cell>
        </row>
        <row r="421">
          <cell r="A421">
            <v>15531</v>
          </cell>
          <cell r="B421" t="str">
            <v>Horton Plaza Holding 1 LLC</v>
          </cell>
          <cell r="C421" t="str">
            <v>WF</v>
          </cell>
        </row>
        <row r="422">
          <cell r="A422">
            <v>15532</v>
          </cell>
          <cell r="B422" t="str">
            <v>Horton Plaza Holding 2 LLC</v>
          </cell>
          <cell r="C422" t="str">
            <v>WF</v>
          </cell>
        </row>
        <row r="423">
          <cell r="A423">
            <v>15533</v>
          </cell>
          <cell r="B423" t="str">
            <v>Mission Valley Holding 1 LLC</v>
          </cell>
          <cell r="C423" t="str">
            <v>WF</v>
          </cell>
        </row>
        <row r="424">
          <cell r="A424">
            <v>15534</v>
          </cell>
          <cell r="B424" t="str">
            <v>Mission Valley Holding 2 LLC</v>
          </cell>
          <cell r="C424" t="str">
            <v>WF</v>
          </cell>
        </row>
        <row r="425">
          <cell r="A425">
            <v>15535</v>
          </cell>
          <cell r="B425" t="str">
            <v>Mission Valley 1 LP</v>
          </cell>
          <cell r="C425" t="str">
            <v>WF</v>
          </cell>
        </row>
        <row r="426">
          <cell r="A426">
            <v>15536</v>
          </cell>
          <cell r="B426" t="str">
            <v>Mission Valley 2 LP</v>
          </cell>
          <cell r="C426" t="str">
            <v>WF</v>
          </cell>
        </row>
        <row r="427">
          <cell r="A427">
            <v>15537</v>
          </cell>
          <cell r="B427" t="str">
            <v>Mission Valley 3 LP</v>
          </cell>
          <cell r="C427" t="str">
            <v>WF</v>
          </cell>
        </row>
        <row r="428">
          <cell r="A428">
            <v>15538</v>
          </cell>
          <cell r="B428" t="str">
            <v>Westfield Mission Valley GPLLC</v>
          </cell>
          <cell r="C428" t="str">
            <v>WF</v>
          </cell>
        </row>
        <row r="429">
          <cell r="A429">
            <v>15539</v>
          </cell>
          <cell r="B429" t="str">
            <v>Mission Valley Owner LLC</v>
          </cell>
          <cell r="C429" t="str">
            <v>WF</v>
          </cell>
        </row>
        <row r="430">
          <cell r="A430">
            <v>15540</v>
          </cell>
          <cell r="B430" t="str">
            <v>Oakridge Holding 2 LLC</v>
          </cell>
          <cell r="C430" t="str">
            <v>WF</v>
          </cell>
        </row>
        <row r="431">
          <cell r="A431">
            <v>15541</v>
          </cell>
          <cell r="B431" t="str">
            <v>Westfield Oakridge GP LLC</v>
          </cell>
          <cell r="C431" t="str">
            <v>WF</v>
          </cell>
        </row>
        <row r="432">
          <cell r="A432">
            <v>15542</v>
          </cell>
          <cell r="B432" t="str">
            <v>Oakridge1 LP</v>
          </cell>
          <cell r="C432" t="str">
            <v>WF</v>
          </cell>
        </row>
        <row r="433">
          <cell r="A433">
            <v>15543</v>
          </cell>
          <cell r="B433" t="str">
            <v>Oakridge2 LP</v>
          </cell>
          <cell r="C433" t="str">
            <v>WF</v>
          </cell>
        </row>
        <row r="434">
          <cell r="A434">
            <v>15544</v>
          </cell>
          <cell r="B434" t="str">
            <v>Promenade Holding 1 LLC</v>
          </cell>
          <cell r="C434" t="str">
            <v>WF</v>
          </cell>
        </row>
        <row r="435">
          <cell r="A435">
            <v>15545</v>
          </cell>
          <cell r="B435" t="str">
            <v>Promenade Holding 2 LLC</v>
          </cell>
          <cell r="C435" t="str">
            <v>WF</v>
          </cell>
        </row>
        <row r="436">
          <cell r="A436">
            <v>15546</v>
          </cell>
          <cell r="B436" t="str">
            <v>Promenade 1 LP</v>
          </cell>
          <cell r="C436" t="str">
            <v>WF</v>
          </cell>
        </row>
        <row r="437">
          <cell r="A437">
            <v>15547</v>
          </cell>
          <cell r="B437" t="str">
            <v>Promenade 2 LP</v>
          </cell>
          <cell r="C437" t="str">
            <v>WF</v>
          </cell>
        </row>
        <row r="438">
          <cell r="A438">
            <v>15548</v>
          </cell>
          <cell r="B438" t="str">
            <v>Promenade 3 LP</v>
          </cell>
          <cell r="C438" t="str">
            <v>WF</v>
          </cell>
        </row>
        <row r="439">
          <cell r="A439">
            <v>15549</v>
          </cell>
          <cell r="B439" t="str">
            <v>Westfield Promenade GP, LLC</v>
          </cell>
          <cell r="C439" t="str">
            <v>WF</v>
          </cell>
        </row>
        <row r="440">
          <cell r="A440">
            <v>15550</v>
          </cell>
          <cell r="B440" t="str">
            <v>Santa Anita Holding 1 LLC</v>
          </cell>
          <cell r="C440" t="str">
            <v>WF</v>
          </cell>
        </row>
        <row r="441">
          <cell r="A441">
            <v>15551</v>
          </cell>
          <cell r="B441" t="str">
            <v>Santa Anita Holding 2 LLC</v>
          </cell>
          <cell r="C441" t="str">
            <v>WF</v>
          </cell>
        </row>
        <row r="442">
          <cell r="A442">
            <v>15552</v>
          </cell>
          <cell r="B442" t="str">
            <v>Santa Anita 1 LP</v>
          </cell>
          <cell r="C442" t="str">
            <v>WF</v>
          </cell>
        </row>
        <row r="443">
          <cell r="A443">
            <v>15553</v>
          </cell>
          <cell r="B443" t="str">
            <v>Santa Anita 2 LP</v>
          </cell>
          <cell r="C443" t="str">
            <v>WF</v>
          </cell>
        </row>
        <row r="444">
          <cell r="A444">
            <v>15554</v>
          </cell>
          <cell r="B444" t="str">
            <v>Santa Anita 3 LP</v>
          </cell>
          <cell r="C444" t="str">
            <v>WF</v>
          </cell>
        </row>
        <row r="445">
          <cell r="A445">
            <v>15555</v>
          </cell>
          <cell r="B445" t="str">
            <v>Westfield Santa Anita GP, LLC</v>
          </cell>
          <cell r="C445" t="str">
            <v>WF</v>
          </cell>
        </row>
        <row r="446">
          <cell r="A446">
            <v>15556</v>
          </cell>
          <cell r="B446" t="str">
            <v>Southcenter Holding 1 LLC</v>
          </cell>
          <cell r="C446" t="str">
            <v>WF</v>
          </cell>
        </row>
        <row r="447">
          <cell r="A447">
            <v>15557</v>
          </cell>
          <cell r="B447" t="str">
            <v>Southcenter Holding 2 LLC</v>
          </cell>
          <cell r="C447" t="str">
            <v>WF</v>
          </cell>
        </row>
        <row r="448">
          <cell r="A448">
            <v>15558</v>
          </cell>
          <cell r="B448" t="str">
            <v>Southcenter 1 LP</v>
          </cell>
          <cell r="C448" t="str">
            <v>WF</v>
          </cell>
        </row>
        <row r="449">
          <cell r="A449">
            <v>15559</v>
          </cell>
          <cell r="B449" t="str">
            <v>Southcenter 2 LP</v>
          </cell>
          <cell r="C449" t="str">
            <v>WF</v>
          </cell>
        </row>
        <row r="450">
          <cell r="A450">
            <v>15560</v>
          </cell>
          <cell r="B450" t="str">
            <v>Southcenter 3 LP</v>
          </cell>
          <cell r="C450" t="str">
            <v>WF</v>
          </cell>
        </row>
        <row r="451">
          <cell r="A451">
            <v>15561</v>
          </cell>
          <cell r="B451" t="str">
            <v>Westfield Southcenter GP LLC</v>
          </cell>
          <cell r="C451" t="str">
            <v>WF</v>
          </cell>
        </row>
        <row r="452">
          <cell r="A452">
            <v>15562</v>
          </cell>
          <cell r="B452" t="str">
            <v>Topanga Holding 1 LLC</v>
          </cell>
          <cell r="C452" t="str">
            <v>WF</v>
          </cell>
        </row>
        <row r="453">
          <cell r="A453">
            <v>15563</v>
          </cell>
          <cell r="B453" t="str">
            <v>Topanga Holding 2 LLC</v>
          </cell>
          <cell r="C453" t="str">
            <v>WF</v>
          </cell>
        </row>
        <row r="454">
          <cell r="A454">
            <v>15564</v>
          </cell>
          <cell r="B454" t="str">
            <v>Westfield Topanga GP LLC</v>
          </cell>
          <cell r="C454" t="str">
            <v>WF</v>
          </cell>
        </row>
        <row r="455">
          <cell r="A455">
            <v>15565</v>
          </cell>
          <cell r="B455" t="str">
            <v>Topanga Plaza Owner LP</v>
          </cell>
          <cell r="C455" t="str">
            <v>WF</v>
          </cell>
        </row>
        <row r="456">
          <cell r="A456">
            <v>15566</v>
          </cell>
          <cell r="B456" t="str">
            <v>Topanga 1 LP</v>
          </cell>
          <cell r="C456" t="str">
            <v>WF</v>
          </cell>
        </row>
        <row r="457">
          <cell r="A457">
            <v>15567</v>
          </cell>
          <cell r="B457" t="str">
            <v>Topanga 2 LP</v>
          </cell>
          <cell r="C457" t="str">
            <v>WF</v>
          </cell>
        </row>
        <row r="458">
          <cell r="A458">
            <v>15568</v>
          </cell>
          <cell r="B458" t="str">
            <v>West Valley 1 LP</v>
          </cell>
          <cell r="C458" t="str">
            <v>WF</v>
          </cell>
        </row>
        <row r="459">
          <cell r="A459">
            <v>15569</v>
          </cell>
          <cell r="B459" t="str">
            <v>West Valley 2 LP</v>
          </cell>
          <cell r="C459" t="str">
            <v>WF</v>
          </cell>
        </row>
        <row r="460">
          <cell r="A460">
            <v>15570</v>
          </cell>
          <cell r="B460" t="str">
            <v>Westfield West Valley GP LLC</v>
          </cell>
          <cell r="C460" t="str">
            <v>WF</v>
          </cell>
        </row>
        <row r="461">
          <cell r="A461">
            <v>15571</v>
          </cell>
          <cell r="B461" t="str">
            <v>West Valley Holding 1 LLC</v>
          </cell>
          <cell r="C461" t="str">
            <v>WF</v>
          </cell>
        </row>
        <row r="462">
          <cell r="A462">
            <v>15572</v>
          </cell>
          <cell r="B462" t="str">
            <v>West Valley Holding 2 LLC</v>
          </cell>
          <cell r="C462" t="str">
            <v>WF</v>
          </cell>
        </row>
        <row r="463">
          <cell r="A463">
            <v>15573</v>
          </cell>
          <cell r="B463" t="str">
            <v>Westfield North County GP 2LLC</v>
          </cell>
          <cell r="C463" t="str">
            <v>WF</v>
          </cell>
        </row>
        <row r="464">
          <cell r="A464">
            <v>15574</v>
          </cell>
          <cell r="B464" t="str">
            <v>North County Owner 1 LLC</v>
          </cell>
          <cell r="C464" t="str">
            <v>WF</v>
          </cell>
        </row>
        <row r="465">
          <cell r="A465">
            <v>15575</v>
          </cell>
          <cell r="B465" t="str">
            <v>North County Owner 2 LLC</v>
          </cell>
          <cell r="C465" t="str">
            <v>WF</v>
          </cell>
        </row>
        <row r="466">
          <cell r="A466">
            <v>15576</v>
          </cell>
          <cell r="B466" t="str">
            <v>North County 1 LP</v>
          </cell>
          <cell r="C466" t="str">
            <v>WF</v>
          </cell>
        </row>
        <row r="467">
          <cell r="A467">
            <v>15577</v>
          </cell>
          <cell r="B467" t="str">
            <v>North County 2 LP</v>
          </cell>
          <cell r="C467" t="str">
            <v>WF</v>
          </cell>
        </row>
        <row r="468">
          <cell r="A468">
            <v>15578</v>
          </cell>
          <cell r="B468" t="str">
            <v>North County 3 LP</v>
          </cell>
          <cell r="C468" t="str">
            <v>WF</v>
          </cell>
        </row>
        <row r="469">
          <cell r="A469">
            <v>15579</v>
          </cell>
          <cell r="B469" t="str">
            <v>Westfield North County GP LLC</v>
          </cell>
          <cell r="C469" t="str">
            <v>WF</v>
          </cell>
        </row>
        <row r="470">
          <cell r="A470">
            <v>15580</v>
          </cell>
          <cell r="B470" t="str">
            <v>North County Holding 1 LLC</v>
          </cell>
          <cell r="C470" t="str">
            <v>WF</v>
          </cell>
        </row>
        <row r="471">
          <cell r="A471">
            <v>15581</v>
          </cell>
          <cell r="B471" t="str">
            <v>North County Holding 2 LLC</v>
          </cell>
          <cell r="C471" t="str">
            <v>WF</v>
          </cell>
        </row>
        <row r="472">
          <cell r="A472">
            <v>15582</v>
          </cell>
          <cell r="B472" t="str">
            <v>Plaza Bonita Holding 1 LLC</v>
          </cell>
          <cell r="C472" t="str">
            <v>WF</v>
          </cell>
        </row>
        <row r="473">
          <cell r="A473">
            <v>15583</v>
          </cell>
          <cell r="B473" t="str">
            <v>Plaza Bonita Holding 2 LLC</v>
          </cell>
          <cell r="C473" t="str">
            <v>WF</v>
          </cell>
        </row>
        <row r="474">
          <cell r="A474">
            <v>15584</v>
          </cell>
          <cell r="B474" t="str">
            <v>Plaza Bonita 1 LP</v>
          </cell>
          <cell r="C474" t="str">
            <v>WF</v>
          </cell>
        </row>
        <row r="475">
          <cell r="A475">
            <v>15585</v>
          </cell>
          <cell r="B475" t="str">
            <v>Plaza Bonita 2 LP</v>
          </cell>
          <cell r="C475" t="str">
            <v>WF</v>
          </cell>
        </row>
        <row r="476">
          <cell r="A476">
            <v>15586</v>
          </cell>
          <cell r="B476" t="str">
            <v>Westfield Plaza Bonita GP, LLC</v>
          </cell>
          <cell r="C476" t="str">
            <v>WF</v>
          </cell>
        </row>
        <row r="477">
          <cell r="A477">
            <v>15587</v>
          </cell>
          <cell r="B477" t="str">
            <v>Oakridge Holding 1 LLC</v>
          </cell>
          <cell r="C477" t="str">
            <v>WF</v>
          </cell>
        </row>
        <row r="478">
          <cell r="A478">
            <v>15588</v>
          </cell>
          <cell r="B478" t="str">
            <v>OP Mall Lender LLC</v>
          </cell>
          <cell r="C478" t="str">
            <v>WF</v>
          </cell>
        </row>
        <row r="479">
          <cell r="A479">
            <v>15589</v>
          </cell>
          <cell r="B479" t="str">
            <v>Plaza Bonita SPE Member LLC</v>
          </cell>
          <cell r="C479" t="str">
            <v>WF</v>
          </cell>
        </row>
        <row r="480">
          <cell r="A480">
            <v>15590</v>
          </cell>
          <cell r="B480" t="str">
            <v>Westfield Sutherland GP LLC</v>
          </cell>
          <cell r="C480" t="str">
            <v>WF</v>
          </cell>
        </row>
        <row r="481">
          <cell r="A481">
            <v>15591</v>
          </cell>
          <cell r="B481" t="str">
            <v>Annapolis REIT 1 LLC</v>
          </cell>
          <cell r="C481" t="str">
            <v>WF</v>
          </cell>
        </row>
        <row r="482">
          <cell r="A482">
            <v>15592</v>
          </cell>
          <cell r="B482" t="str">
            <v>Annapolis REIT 2 LLC</v>
          </cell>
          <cell r="C482" t="str">
            <v>WF</v>
          </cell>
        </row>
        <row r="483">
          <cell r="A483">
            <v>15593</v>
          </cell>
          <cell r="B483" t="str">
            <v>Annapolis REIT 3 LLC</v>
          </cell>
          <cell r="C483" t="str">
            <v>WF</v>
          </cell>
        </row>
        <row r="484">
          <cell r="A484">
            <v>15594</v>
          </cell>
          <cell r="B484" t="str">
            <v>Culver City REIT 1 LLC</v>
          </cell>
          <cell r="C484" t="str">
            <v>WF</v>
          </cell>
        </row>
        <row r="485">
          <cell r="A485">
            <v>15595</v>
          </cell>
          <cell r="B485" t="str">
            <v>Culver City REIT 2 LLC</v>
          </cell>
          <cell r="C485" t="str">
            <v>WF</v>
          </cell>
        </row>
        <row r="486">
          <cell r="A486">
            <v>15596</v>
          </cell>
          <cell r="B486" t="str">
            <v>Culver City REIT 3 LLC</v>
          </cell>
          <cell r="C486" t="str">
            <v>WF</v>
          </cell>
        </row>
        <row r="487">
          <cell r="A487">
            <v>15597</v>
          </cell>
          <cell r="B487" t="str">
            <v>Horton Plaza Reit 1 LLC</v>
          </cell>
          <cell r="C487" t="str">
            <v>WF</v>
          </cell>
        </row>
        <row r="488">
          <cell r="A488">
            <v>15598</v>
          </cell>
          <cell r="B488" t="str">
            <v>Horton Plaza REIT 2 LLC</v>
          </cell>
          <cell r="C488" t="str">
            <v>WF</v>
          </cell>
        </row>
        <row r="489">
          <cell r="A489">
            <v>15599</v>
          </cell>
          <cell r="B489" t="str">
            <v>Horton Plaza REIT 3 LLC</v>
          </cell>
          <cell r="C489" t="str">
            <v>WF</v>
          </cell>
        </row>
        <row r="490">
          <cell r="A490">
            <v>15600</v>
          </cell>
          <cell r="B490" t="str">
            <v>Mission Valley Reit 1 LLC</v>
          </cell>
          <cell r="C490" t="str">
            <v>WF</v>
          </cell>
        </row>
        <row r="491">
          <cell r="A491">
            <v>15601</v>
          </cell>
          <cell r="B491" t="str">
            <v>Mission Valley REIT 2 LLC</v>
          </cell>
          <cell r="C491" t="str">
            <v>WF</v>
          </cell>
        </row>
        <row r="492">
          <cell r="A492">
            <v>15602</v>
          </cell>
          <cell r="B492" t="str">
            <v>Mission Valley REIT 3 LLC</v>
          </cell>
          <cell r="C492" t="str">
            <v>WF</v>
          </cell>
        </row>
        <row r="493">
          <cell r="A493">
            <v>15603</v>
          </cell>
          <cell r="B493" t="str">
            <v>North County REIT 1 LLC</v>
          </cell>
          <cell r="C493" t="str">
            <v>WF</v>
          </cell>
        </row>
        <row r="494">
          <cell r="A494">
            <v>15604</v>
          </cell>
          <cell r="B494" t="str">
            <v>North County REIT 2 LLC</v>
          </cell>
          <cell r="C494" t="str">
            <v>WF</v>
          </cell>
        </row>
        <row r="495">
          <cell r="A495">
            <v>15605</v>
          </cell>
          <cell r="B495" t="str">
            <v>North County REIT 3 LLC</v>
          </cell>
          <cell r="C495" t="str">
            <v>WF</v>
          </cell>
        </row>
        <row r="496">
          <cell r="A496">
            <v>15606</v>
          </cell>
          <cell r="B496" t="str">
            <v>Oakridge REIT 1 LLC</v>
          </cell>
          <cell r="C496" t="str">
            <v>WF</v>
          </cell>
        </row>
        <row r="497">
          <cell r="A497">
            <v>15607</v>
          </cell>
          <cell r="B497" t="str">
            <v>Oakridge REIT 2 LLC</v>
          </cell>
          <cell r="C497" t="str">
            <v>WF</v>
          </cell>
        </row>
        <row r="498">
          <cell r="A498">
            <v>15608</v>
          </cell>
          <cell r="B498" t="str">
            <v>Oakridge REIT 3 LLC</v>
          </cell>
          <cell r="C498" t="str">
            <v>WF</v>
          </cell>
        </row>
        <row r="499">
          <cell r="A499">
            <v>15609</v>
          </cell>
          <cell r="B499" t="str">
            <v>Plaza Bonita REIT 1 LLC</v>
          </cell>
          <cell r="C499" t="str">
            <v>WF</v>
          </cell>
        </row>
        <row r="500">
          <cell r="A500">
            <v>15610</v>
          </cell>
          <cell r="B500" t="str">
            <v>Plaza Bonita REIT 2 LLC</v>
          </cell>
          <cell r="C500" t="str">
            <v>WF</v>
          </cell>
        </row>
        <row r="501">
          <cell r="A501">
            <v>15611</v>
          </cell>
          <cell r="B501" t="str">
            <v>Plaza Bonita REIT 3 LLC</v>
          </cell>
          <cell r="C501" t="str">
            <v>WF</v>
          </cell>
        </row>
        <row r="502">
          <cell r="A502">
            <v>15612</v>
          </cell>
          <cell r="B502" t="str">
            <v>Promenade REIT 1 LLC</v>
          </cell>
          <cell r="C502" t="str">
            <v>WF</v>
          </cell>
        </row>
        <row r="503">
          <cell r="A503">
            <v>15613</v>
          </cell>
          <cell r="B503" t="str">
            <v>Promenade REIT 2 LLC</v>
          </cell>
          <cell r="C503" t="str">
            <v>WF</v>
          </cell>
        </row>
        <row r="504">
          <cell r="A504">
            <v>15614</v>
          </cell>
          <cell r="B504" t="str">
            <v>Promenade REIT 3 LLC</v>
          </cell>
          <cell r="C504" t="str">
            <v>WF</v>
          </cell>
        </row>
        <row r="505">
          <cell r="A505">
            <v>15615</v>
          </cell>
          <cell r="B505" t="str">
            <v>Santa Anita REIT 1 LLC</v>
          </cell>
          <cell r="C505" t="str">
            <v>WF</v>
          </cell>
        </row>
        <row r="506">
          <cell r="A506">
            <v>15616</v>
          </cell>
          <cell r="B506" t="str">
            <v>Santa Anita REIT 2 LLC</v>
          </cell>
          <cell r="C506" t="str">
            <v>WF</v>
          </cell>
        </row>
        <row r="507">
          <cell r="A507">
            <v>15617</v>
          </cell>
          <cell r="B507" t="str">
            <v>Santa Anita REIT 3 LLC</v>
          </cell>
          <cell r="C507" t="str">
            <v>WF</v>
          </cell>
        </row>
        <row r="508">
          <cell r="A508">
            <v>15618</v>
          </cell>
          <cell r="B508" t="str">
            <v>Southcenter REIT 1 LLC</v>
          </cell>
          <cell r="C508" t="str">
            <v>WF</v>
          </cell>
        </row>
        <row r="509">
          <cell r="A509">
            <v>15619</v>
          </cell>
          <cell r="B509" t="str">
            <v>Southcenter REIT 2 LLC</v>
          </cell>
          <cell r="C509" t="str">
            <v>WF</v>
          </cell>
        </row>
        <row r="510">
          <cell r="A510">
            <v>15620</v>
          </cell>
          <cell r="B510" t="str">
            <v>Southcenter REIT 3 LLC</v>
          </cell>
          <cell r="C510" t="str">
            <v>WF</v>
          </cell>
        </row>
        <row r="511">
          <cell r="A511">
            <v>15621</v>
          </cell>
          <cell r="B511" t="str">
            <v>Topanga REIT 1 LLC</v>
          </cell>
          <cell r="C511" t="str">
            <v>WF</v>
          </cell>
        </row>
        <row r="512">
          <cell r="A512">
            <v>15622</v>
          </cell>
          <cell r="B512" t="str">
            <v>Topanga REIT 2 LLC</v>
          </cell>
          <cell r="C512" t="str">
            <v>WF</v>
          </cell>
        </row>
        <row r="513">
          <cell r="A513">
            <v>15623</v>
          </cell>
          <cell r="B513" t="str">
            <v>Topanga REIT 3 LLC</v>
          </cell>
          <cell r="C513" t="str">
            <v>WF</v>
          </cell>
        </row>
        <row r="514">
          <cell r="A514">
            <v>15624</v>
          </cell>
          <cell r="B514" t="str">
            <v>West Valley REIT 1 LLC</v>
          </cell>
          <cell r="C514" t="str">
            <v>WF</v>
          </cell>
        </row>
        <row r="515">
          <cell r="A515">
            <v>15625</v>
          </cell>
          <cell r="B515" t="str">
            <v>West Valley REIT 2 LLC</v>
          </cell>
          <cell r="C515" t="str">
            <v>WF</v>
          </cell>
        </row>
        <row r="516">
          <cell r="A516">
            <v>15626</v>
          </cell>
          <cell r="B516" t="str">
            <v>West Valley REIT 3 LLC</v>
          </cell>
          <cell r="C516" t="str">
            <v>WF</v>
          </cell>
        </row>
        <row r="517">
          <cell r="A517">
            <v>15627</v>
          </cell>
          <cell r="B517" t="str">
            <v>Sutherland SP LP</v>
          </cell>
          <cell r="C517" t="str">
            <v>WF</v>
          </cell>
        </row>
        <row r="518">
          <cell r="A518">
            <v>15628</v>
          </cell>
          <cell r="B518" t="str">
            <v>Annapolis TRS Inc</v>
          </cell>
          <cell r="C518" t="str">
            <v>WF</v>
          </cell>
        </row>
        <row r="519">
          <cell r="A519">
            <v>15629</v>
          </cell>
          <cell r="B519" t="str">
            <v>Culver City TRS LLC</v>
          </cell>
          <cell r="C519" t="str">
            <v>WF</v>
          </cell>
        </row>
        <row r="520">
          <cell r="A520">
            <v>13010</v>
          </cell>
          <cell r="B520" t="str">
            <v>Garden State Plaza-Basis Adj</v>
          </cell>
          <cell r="C520" t="str">
            <v>WF</v>
          </cell>
        </row>
        <row r="521">
          <cell r="A521">
            <v>13011</v>
          </cell>
          <cell r="B521" t="str">
            <v>Garden State Plaza-Step</v>
          </cell>
          <cell r="C521" t="str">
            <v>WF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dimension ref="A3:P407"/>
  <sheetViews>
    <sheetView workbookViewId="0">
      <selection sqref="A1:XFD1048576"/>
    </sheetView>
  </sheetViews>
  <sheetFormatPr defaultRowHeight="15" x14ac:dyDescent="0.25"/>
  <cols>
    <col min="1" max="1" width="12.85546875" bestFit="1" customWidth="1"/>
    <col min="2" max="2" width="11.7109375" customWidth="1"/>
    <col min="3" max="3" width="22.4257812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bestFit="1" customWidth="1"/>
    <col min="9" max="9" width="12" style="4" customWidth="1"/>
    <col min="10" max="10" width="21.7109375" style="4" bestFit="1" customWidth="1"/>
    <col min="11" max="12" width="12" style="4" customWidth="1"/>
    <col min="13" max="13" width="26" style="50" bestFit="1" customWidth="1"/>
    <col min="14" max="14" width="53.7109375" style="55" customWidth="1"/>
    <col min="15" max="15" width="65.42578125" style="7" bestFit="1" customWidth="1"/>
  </cols>
  <sheetData>
    <row r="3" spans="1:15" ht="21" customHeight="1" x14ac:dyDescent="0.25">
      <c r="M3" s="5"/>
      <c r="N3" s="6"/>
    </row>
    <row r="4" spans="1:15" s="8" customFormat="1" ht="21" customHeight="1" x14ac:dyDescent="0.25">
      <c r="B4" s="9" t="s">
        <v>0</v>
      </c>
      <c r="C4" s="9"/>
      <c r="D4" s="9"/>
      <c r="E4" s="10">
        <v>200331</v>
      </c>
      <c r="F4" s="11"/>
      <c r="G4" s="12"/>
      <c r="H4" s="13"/>
      <c r="I4" s="14"/>
      <c r="J4" s="14"/>
      <c r="K4" s="14"/>
      <c r="L4" s="14"/>
      <c r="M4" s="15" t="e">
        <f>#REF!-M74</f>
        <v>#REF!</v>
      </c>
      <c r="N4" s="16"/>
      <c r="O4" s="17"/>
    </row>
    <row r="5" spans="1:15" s="8" customFormat="1" ht="21" customHeight="1" x14ac:dyDescent="0.25">
      <c r="B5" s="9" t="s">
        <v>1</v>
      </c>
      <c r="C5" s="9"/>
      <c r="D5" s="9"/>
      <c r="E5" s="18" t="s">
        <v>2</v>
      </c>
      <c r="F5" s="19"/>
      <c r="G5" s="12"/>
      <c r="H5" s="13"/>
      <c r="I5" s="14"/>
      <c r="J5" s="14"/>
      <c r="K5" s="14"/>
      <c r="L5" s="14"/>
      <c r="M5" s="20"/>
      <c r="N5" s="16"/>
      <c r="O5" s="17"/>
    </row>
    <row r="6" spans="1:15" s="8" customFormat="1" ht="21" customHeight="1" x14ac:dyDescent="0.25">
      <c r="B6" s="9" t="s">
        <v>3</v>
      </c>
      <c r="C6" s="9"/>
      <c r="D6" s="9"/>
      <c r="E6" s="21">
        <v>44712</v>
      </c>
      <c r="F6" s="11"/>
      <c r="G6" s="12"/>
      <c r="H6" s="13"/>
      <c r="I6" s="14"/>
      <c r="J6" s="14"/>
      <c r="K6" s="14"/>
      <c r="L6" s="14"/>
      <c r="M6" s="20"/>
      <c r="N6" s="16"/>
      <c r="O6" s="17"/>
    </row>
    <row r="7" spans="1:15" s="8" customFormat="1" x14ac:dyDescent="0.25">
      <c r="B7" s="22"/>
      <c r="C7" s="23"/>
      <c r="D7" s="24"/>
      <c r="E7" s="25"/>
      <c r="F7" s="26"/>
      <c r="G7" s="12"/>
      <c r="H7" s="13"/>
      <c r="I7" s="14"/>
      <c r="J7" s="14"/>
      <c r="K7" s="14"/>
      <c r="L7" s="14"/>
      <c r="M7" s="20"/>
      <c r="N7" s="16"/>
      <c r="O7" s="17"/>
    </row>
    <row r="8" spans="1:15" s="27" customFormat="1" ht="12.6" customHeight="1" x14ac:dyDescent="0.2">
      <c r="A8" s="27" t="s">
        <v>4</v>
      </c>
      <c r="B8" s="27" t="s">
        <v>5</v>
      </c>
      <c r="C8" s="28" t="s">
        <v>6</v>
      </c>
      <c r="D8" s="29" t="s">
        <v>7</v>
      </c>
      <c r="E8" s="30" t="s">
        <v>8</v>
      </c>
      <c r="F8" s="27" t="s">
        <v>9</v>
      </c>
      <c r="G8" s="29" t="s">
        <v>10</v>
      </c>
      <c r="H8" s="29" t="s">
        <v>11</v>
      </c>
      <c r="I8" s="31" t="s">
        <v>12</v>
      </c>
      <c r="J8" s="31" t="s">
        <v>13</v>
      </c>
      <c r="K8" s="32" t="s">
        <v>14</v>
      </c>
      <c r="L8" s="31" t="s">
        <v>15</v>
      </c>
      <c r="M8" s="33" t="s">
        <v>16</v>
      </c>
      <c r="N8" s="34" t="s">
        <v>17</v>
      </c>
      <c r="O8" s="35" t="s">
        <v>18</v>
      </c>
    </row>
    <row r="9" spans="1:15" s="36" customFormat="1" x14ac:dyDescent="0.25">
      <c r="A9" s="36" t="s">
        <v>19</v>
      </c>
      <c r="B9" s="37">
        <v>12204</v>
      </c>
      <c r="C9" s="1" t="s">
        <v>20</v>
      </c>
      <c r="D9" s="37">
        <v>216382</v>
      </c>
      <c r="E9" s="38">
        <v>43937</v>
      </c>
      <c r="F9" s="39" t="s">
        <v>21</v>
      </c>
      <c r="G9" s="40">
        <v>931170</v>
      </c>
      <c r="H9" s="40">
        <v>1270</v>
      </c>
      <c r="I9" s="41">
        <v>44106</v>
      </c>
      <c r="J9" s="41"/>
      <c r="K9" s="42">
        <v>1</v>
      </c>
      <c r="L9" s="41"/>
      <c r="M9" s="43">
        <v>-150000</v>
      </c>
      <c r="N9" s="44" t="s">
        <v>22</v>
      </c>
      <c r="O9" s="45"/>
    </row>
    <row r="10" spans="1:15" s="36" customFormat="1" x14ac:dyDescent="0.25">
      <c r="A10" s="36" t="s">
        <v>19</v>
      </c>
      <c r="B10" s="37">
        <v>12204</v>
      </c>
      <c r="C10" s="1" t="s">
        <v>20</v>
      </c>
      <c r="D10" s="37">
        <v>220750</v>
      </c>
      <c r="E10" s="38">
        <v>44239</v>
      </c>
      <c r="F10" s="39" t="s">
        <v>23</v>
      </c>
      <c r="G10" s="40">
        <v>934328</v>
      </c>
      <c r="H10" s="40" t="s">
        <v>24</v>
      </c>
      <c r="I10" s="46"/>
      <c r="J10" s="46"/>
      <c r="K10" s="42">
        <v>1</v>
      </c>
      <c r="L10" s="46"/>
      <c r="M10" s="43">
        <v>-25000</v>
      </c>
      <c r="N10" s="44"/>
      <c r="O10" s="45"/>
    </row>
    <row r="11" spans="1:15" s="36" customFormat="1" ht="12" customHeight="1" x14ac:dyDescent="0.25">
      <c r="A11" s="36" t="s">
        <v>19</v>
      </c>
      <c r="B11" s="37">
        <v>12211</v>
      </c>
      <c r="C11" s="1" t="s">
        <v>25</v>
      </c>
      <c r="D11" s="37">
        <v>222499</v>
      </c>
      <c r="E11" s="38">
        <v>44454</v>
      </c>
      <c r="F11" s="39" t="s">
        <v>26</v>
      </c>
      <c r="G11" s="40">
        <v>935609</v>
      </c>
      <c r="H11" s="40">
        <v>1625</v>
      </c>
      <c r="I11" s="46"/>
      <c r="J11" s="46"/>
      <c r="K11" s="42">
        <v>1</v>
      </c>
      <c r="L11" s="46"/>
      <c r="M11" s="43">
        <v>-25000</v>
      </c>
      <c r="N11" s="44"/>
      <c r="O11" s="47"/>
    </row>
    <row r="12" spans="1:15" s="36" customFormat="1" ht="12" customHeight="1" x14ac:dyDescent="0.25">
      <c r="A12" s="36" t="s">
        <v>19</v>
      </c>
      <c r="B12" s="37">
        <v>12211</v>
      </c>
      <c r="C12" s="1" t="s">
        <v>25</v>
      </c>
      <c r="D12" s="37">
        <v>222603</v>
      </c>
      <c r="E12" s="38">
        <v>44454</v>
      </c>
      <c r="F12" s="39" t="s">
        <v>27</v>
      </c>
      <c r="G12" s="40">
        <v>936366</v>
      </c>
      <c r="H12" s="40">
        <v>2870</v>
      </c>
      <c r="I12" s="46"/>
      <c r="J12" s="46"/>
      <c r="K12" s="42">
        <v>1</v>
      </c>
      <c r="L12" s="46"/>
      <c r="M12" s="43">
        <v>-75000</v>
      </c>
      <c r="N12" s="44"/>
      <c r="O12" s="47"/>
    </row>
    <row r="13" spans="1:15" s="36" customFormat="1" ht="12" customHeight="1" x14ac:dyDescent="0.25">
      <c r="A13" s="36" t="s">
        <v>19</v>
      </c>
      <c r="B13" s="37">
        <v>12211</v>
      </c>
      <c r="C13" s="1" t="s">
        <v>25</v>
      </c>
      <c r="D13" s="37">
        <v>222642</v>
      </c>
      <c r="E13" s="38">
        <v>44454</v>
      </c>
      <c r="F13" s="39" t="s">
        <v>28</v>
      </c>
      <c r="G13" s="40">
        <v>936158</v>
      </c>
      <c r="H13" s="40">
        <v>2570</v>
      </c>
      <c r="I13" s="46"/>
      <c r="J13" s="46"/>
      <c r="K13" s="42">
        <v>1</v>
      </c>
      <c r="L13" s="46"/>
      <c r="M13" s="43">
        <f>-200000-56000+56000</f>
        <v>-200000</v>
      </c>
      <c r="N13" s="44"/>
      <c r="O13" s="47"/>
    </row>
    <row r="14" spans="1:15" s="36" customFormat="1" ht="12" customHeight="1" x14ac:dyDescent="0.25">
      <c r="A14" s="36" t="s">
        <v>19</v>
      </c>
      <c r="B14" s="37">
        <v>12211</v>
      </c>
      <c r="C14" s="1" t="s">
        <v>25</v>
      </c>
      <c r="D14" s="37">
        <v>223547</v>
      </c>
      <c r="E14" s="38">
        <v>44574</v>
      </c>
      <c r="F14" s="39" t="s">
        <v>29</v>
      </c>
      <c r="G14" s="40">
        <v>937811</v>
      </c>
      <c r="H14" s="40">
        <v>2945</v>
      </c>
      <c r="I14" s="46"/>
      <c r="J14" s="46"/>
      <c r="K14" s="42">
        <v>1</v>
      </c>
      <c r="L14" s="46"/>
      <c r="M14" s="43">
        <v>-75000</v>
      </c>
      <c r="N14" s="44"/>
      <c r="O14" s="45"/>
    </row>
    <row r="15" spans="1:15" s="36" customFormat="1" ht="12" customHeight="1" x14ac:dyDescent="0.25">
      <c r="A15" s="36" t="s">
        <v>19</v>
      </c>
      <c r="B15" s="37">
        <v>12211</v>
      </c>
      <c r="C15" s="1" t="s">
        <v>25</v>
      </c>
      <c r="D15" s="37">
        <v>223630</v>
      </c>
      <c r="E15" s="38">
        <v>44620</v>
      </c>
      <c r="F15" s="39" t="s">
        <v>30</v>
      </c>
      <c r="G15" s="40">
        <v>937710</v>
      </c>
      <c r="H15" s="40">
        <v>2460</v>
      </c>
      <c r="I15" s="46"/>
      <c r="J15" s="46"/>
      <c r="K15" s="42">
        <v>1</v>
      </c>
      <c r="L15" s="46"/>
      <c r="M15" s="43">
        <v>-45000</v>
      </c>
      <c r="N15" s="44"/>
      <c r="O15" s="45"/>
    </row>
    <row r="16" spans="1:15" s="36" customFormat="1" ht="12" customHeight="1" x14ac:dyDescent="0.25">
      <c r="A16" s="36" t="s">
        <v>19</v>
      </c>
      <c r="B16" s="37">
        <v>12211</v>
      </c>
      <c r="C16" s="1" t="s">
        <v>25</v>
      </c>
      <c r="D16" s="37">
        <v>223688</v>
      </c>
      <c r="E16" s="38">
        <v>44651</v>
      </c>
      <c r="F16" s="39" t="s">
        <v>31</v>
      </c>
      <c r="G16" s="40">
        <v>934964</v>
      </c>
      <c r="H16" s="40">
        <v>1937</v>
      </c>
      <c r="I16" s="46"/>
      <c r="J16" s="46"/>
      <c r="K16" s="42">
        <v>1</v>
      </c>
      <c r="L16" s="46"/>
      <c r="M16" s="43">
        <v>-100000</v>
      </c>
      <c r="N16" s="44"/>
      <c r="O16" s="45"/>
    </row>
    <row r="17" spans="1:16" s="36" customFormat="1" ht="12" customHeight="1" x14ac:dyDescent="0.25">
      <c r="A17" s="36" t="s">
        <v>19</v>
      </c>
      <c r="B17" s="37">
        <v>12211</v>
      </c>
      <c r="C17" s="1" t="s">
        <v>25</v>
      </c>
      <c r="D17" s="37">
        <v>223903</v>
      </c>
      <c r="E17" s="38">
        <v>44663</v>
      </c>
      <c r="F17" s="39" t="s">
        <v>32</v>
      </c>
      <c r="G17" s="40">
        <v>937989</v>
      </c>
      <c r="H17" s="40">
        <v>2980</v>
      </c>
      <c r="I17" s="46"/>
      <c r="J17" s="46"/>
      <c r="K17" s="42">
        <v>1</v>
      </c>
      <c r="L17" s="46"/>
      <c r="M17" s="43">
        <v>-300000</v>
      </c>
      <c r="N17" s="44"/>
      <c r="O17" s="45"/>
    </row>
    <row r="18" spans="1:16" s="36" customFormat="1" x14ac:dyDescent="0.25">
      <c r="A18" s="36" t="s">
        <v>19</v>
      </c>
      <c r="B18" s="37">
        <v>12234</v>
      </c>
      <c r="C18" s="1" t="s">
        <v>33</v>
      </c>
      <c r="D18" s="37">
        <v>223885</v>
      </c>
      <c r="E18" s="38">
        <v>44652</v>
      </c>
      <c r="F18" s="39" t="s">
        <v>34</v>
      </c>
      <c r="G18" s="40">
        <v>938608</v>
      </c>
      <c r="H18" s="40">
        <v>120</v>
      </c>
      <c r="K18" s="42">
        <v>1</v>
      </c>
      <c r="M18" s="43">
        <v>-60000</v>
      </c>
      <c r="N18" s="44"/>
      <c r="O18" s="45"/>
    </row>
    <row r="19" spans="1:16" s="36" customFormat="1" x14ac:dyDescent="0.25">
      <c r="A19" s="36" t="s">
        <v>19</v>
      </c>
      <c r="B19" s="37">
        <v>12235</v>
      </c>
      <c r="C19" s="1" t="s">
        <v>35</v>
      </c>
      <c r="D19" s="37">
        <v>215389</v>
      </c>
      <c r="E19" s="48">
        <v>43889</v>
      </c>
      <c r="F19" s="39" t="s">
        <v>36</v>
      </c>
      <c r="G19" s="40">
        <v>930678</v>
      </c>
      <c r="H19" s="40" t="s">
        <v>37</v>
      </c>
      <c r="I19" s="41">
        <v>44196</v>
      </c>
      <c r="J19" s="41"/>
      <c r="K19" s="42">
        <v>1</v>
      </c>
      <c r="L19" s="41"/>
      <c r="M19" s="43">
        <v>-135000</v>
      </c>
      <c r="N19" s="44" t="s">
        <v>38</v>
      </c>
      <c r="O19" s="45"/>
    </row>
    <row r="20" spans="1:16" s="36" customFormat="1" x14ac:dyDescent="0.25">
      <c r="A20" s="36" t="s">
        <v>19</v>
      </c>
      <c r="B20" s="37">
        <v>12235</v>
      </c>
      <c r="C20" s="1" t="s">
        <v>35</v>
      </c>
      <c r="D20" s="37">
        <v>218683</v>
      </c>
      <c r="E20" s="48">
        <v>44018</v>
      </c>
      <c r="F20" s="39" t="s">
        <v>39</v>
      </c>
      <c r="G20" s="40">
        <v>931017</v>
      </c>
      <c r="H20" s="40" t="s">
        <v>40</v>
      </c>
      <c r="I20" s="41"/>
      <c r="J20" s="41"/>
      <c r="K20" s="42">
        <v>1</v>
      </c>
      <c r="L20" s="41"/>
      <c r="M20" s="43">
        <f>-100000</f>
        <v>-100000</v>
      </c>
      <c r="N20" s="44"/>
      <c r="O20" s="45"/>
    </row>
    <row r="21" spans="1:16" s="36" customFormat="1" x14ac:dyDescent="0.25">
      <c r="A21" s="36" t="s">
        <v>19</v>
      </c>
      <c r="B21" s="37">
        <v>12235</v>
      </c>
      <c r="C21" s="1" t="s">
        <v>35</v>
      </c>
      <c r="D21" s="37">
        <v>220182</v>
      </c>
      <c r="E21" s="48">
        <v>44140</v>
      </c>
      <c r="F21" s="39" t="s">
        <v>41</v>
      </c>
      <c r="G21" s="40">
        <v>930738</v>
      </c>
      <c r="H21" s="40" t="s">
        <v>42</v>
      </c>
      <c r="I21" s="41">
        <v>44288</v>
      </c>
      <c r="J21" s="41"/>
      <c r="K21" s="42">
        <v>1</v>
      </c>
      <c r="L21" s="41"/>
      <c r="M21" s="43">
        <v>-100000</v>
      </c>
      <c r="N21" s="44" t="s">
        <v>43</v>
      </c>
      <c r="O21" s="45"/>
    </row>
    <row r="22" spans="1:16" s="36" customFormat="1" x14ac:dyDescent="0.25">
      <c r="A22" s="36" t="s">
        <v>19</v>
      </c>
      <c r="B22" s="37">
        <v>12235</v>
      </c>
      <c r="C22" s="1" t="s">
        <v>35</v>
      </c>
      <c r="D22" s="37">
        <v>223931</v>
      </c>
      <c r="E22" s="48">
        <v>44681</v>
      </c>
      <c r="F22" s="39" t="s">
        <v>44</v>
      </c>
      <c r="G22" s="40">
        <v>938732</v>
      </c>
      <c r="H22" s="40">
        <v>1206</v>
      </c>
      <c r="I22" s="41">
        <v>44835</v>
      </c>
      <c r="J22" s="41"/>
      <c r="K22" s="42">
        <v>1</v>
      </c>
      <c r="L22" s="41"/>
      <c r="M22" s="43">
        <v>-65000</v>
      </c>
      <c r="N22" s="44"/>
      <c r="O22" s="45"/>
    </row>
    <row r="23" spans="1:16" s="36" customFormat="1" x14ac:dyDescent="0.25">
      <c r="A23" s="36" t="s">
        <v>19</v>
      </c>
      <c r="B23" s="37">
        <v>12253</v>
      </c>
      <c r="C23" s="1" t="s">
        <v>45</v>
      </c>
      <c r="D23" s="37">
        <v>221185</v>
      </c>
      <c r="E23" s="48">
        <v>44301</v>
      </c>
      <c r="F23" s="39" t="s">
        <v>46</v>
      </c>
      <c r="G23" s="40">
        <v>934805</v>
      </c>
      <c r="H23" s="40">
        <v>206</v>
      </c>
      <c r="I23" s="41"/>
      <c r="J23" s="41"/>
      <c r="K23" s="42">
        <v>1</v>
      </c>
      <c r="L23" s="41"/>
      <c r="M23" s="43">
        <v>-55000</v>
      </c>
      <c r="N23" s="44" t="s">
        <v>47</v>
      </c>
      <c r="O23" s="45"/>
      <c r="P23" s="49"/>
    </row>
    <row r="24" spans="1:16" s="36" customFormat="1" x14ac:dyDescent="0.25">
      <c r="A24" s="36" t="s">
        <v>19</v>
      </c>
      <c r="B24" s="37">
        <v>12255</v>
      </c>
      <c r="C24" s="1" t="s">
        <v>48</v>
      </c>
      <c r="D24" s="37">
        <v>222713</v>
      </c>
      <c r="E24" s="38">
        <v>44564</v>
      </c>
      <c r="F24" s="39" t="s">
        <v>49</v>
      </c>
      <c r="G24" s="40">
        <v>935758</v>
      </c>
      <c r="H24" s="40">
        <v>2354</v>
      </c>
      <c r="I24" s="41"/>
      <c r="J24" s="41"/>
      <c r="K24" s="42">
        <v>1</v>
      </c>
      <c r="L24" s="41"/>
      <c r="M24" s="43">
        <f>20000-40000</f>
        <v>-20000</v>
      </c>
      <c r="N24" s="44"/>
      <c r="O24" s="45"/>
    </row>
    <row r="25" spans="1:16" x14ac:dyDescent="0.25">
      <c r="A25" s="36" t="s">
        <v>19</v>
      </c>
      <c r="B25" s="37">
        <v>12263</v>
      </c>
      <c r="C25" s="1" t="s">
        <v>50</v>
      </c>
      <c r="D25" s="37">
        <v>222834</v>
      </c>
      <c r="E25" s="42">
        <v>44530</v>
      </c>
      <c r="F25" t="s">
        <v>51</v>
      </c>
      <c r="G25" s="3">
        <v>936641</v>
      </c>
      <c r="K25" s="42">
        <v>1</v>
      </c>
      <c r="M25" s="50">
        <v>-8000</v>
      </c>
      <c r="N25" s="44"/>
      <c r="O25" s="47"/>
      <c r="P25" s="36"/>
    </row>
    <row r="26" spans="1:16" x14ac:dyDescent="0.25">
      <c r="A26" s="36" t="s">
        <v>19</v>
      </c>
      <c r="B26" s="37">
        <v>12263</v>
      </c>
      <c r="C26" s="1" t="s">
        <v>50</v>
      </c>
      <c r="D26" s="37">
        <v>223932</v>
      </c>
      <c r="E26" s="42">
        <v>44681</v>
      </c>
      <c r="F26" s="39" t="s">
        <v>52</v>
      </c>
      <c r="G26" s="3">
        <v>937723</v>
      </c>
      <c r="K26" s="42">
        <v>1</v>
      </c>
      <c r="M26" s="50">
        <v>-30714.82</v>
      </c>
      <c r="N26" s="44"/>
      <c r="O26" s="47"/>
      <c r="P26" s="36"/>
    </row>
    <row r="27" spans="1:16" s="36" customFormat="1" x14ac:dyDescent="0.25">
      <c r="A27" s="36" t="s">
        <v>19</v>
      </c>
      <c r="B27" s="37">
        <v>12266</v>
      </c>
      <c r="C27" s="1" t="s">
        <v>53</v>
      </c>
      <c r="D27" s="37">
        <v>196856</v>
      </c>
      <c r="E27" s="38">
        <v>43461</v>
      </c>
      <c r="F27" s="39" t="s">
        <v>54</v>
      </c>
      <c r="G27" s="40">
        <v>926532</v>
      </c>
      <c r="H27" s="40">
        <v>1005</v>
      </c>
      <c r="I27" s="41">
        <v>43777</v>
      </c>
      <c r="J27" s="41"/>
      <c r="K27" s="42">
        <v>1</v>
      </c>
      <c r="L27" s="41"/>
      <c r="M27" s="43">
        <f>-319035+159517.5</f>
        <v>-159517.5</v>
      </c>
      <c r="N27" s="44" t="s">
        <v>55</v>
      </c>
      <c r="O27" s="45"/>
    </row>
    <row r="28" spans="1:16" s="36" customFormat="1" x14ac:dyDescent="0.25">
      <c r="A28" s="36" t="s">
        <v>19</v>
      </c>
      <c r="B28" s="37">
        <v>12266</v>
      </c>
      <c r="C28" s="1" t="s">
        <v>53</v>
      </c>
      <c r="D28" s="37">
        <v>211415</v>
      </c>
      <c r="E28" s="38">
        <v>43654</v>
      </c>
      <c r="F28" s="39" t="s">
        <v>56</v>
      </c>
      <c r="G28" s="40">
        <v>928423</v>
      </c>
      <c r="H28" s="40" t="s">
        <v>57</v>
      </c>
      <c r="I28" s="41">
        <v>43862</v>
      </c>
      <c r="J28" s="41"/>
      <c r="K28" s="42">
        <v>1</v>
      </c>
      <c r="L28" s="41"/>
      <c r="M28" s="43">
        <f>-150000+75000</f>
        <v>-75000</v>
      </c>
      <c r="N28" s="44" t="s">
        <v>38</v>
      </c>
      <c r="O28" s="45"/>
    </row>
    <row r="29" spans="1:16" s="36" customFormat="1" x14ac:dyDescent="0.25">
      <c r="A29" s="36" t="s">
        <v>19</v>
      </c>
      <c r="B29" s="37">
        <v>12266</v>
      </c>
      <c r="C29" s="1" t="s">
        <v>53</v>
      </c>
      <c r="D29" s="37">
        <v>215529</v>
      </c>
      <c r="E29" s="38">
        <v>43879</v>
      </c>
      <c r="F29" s="39" t="s">
        <v>58</v>
      </c>
      <c r="G29" s="40">
        <v>931016</v>
      </c>
      <c r="H29" s="40">
        <v>1000</v>
      </c>
      <c r="I29" s="41">
        <v>43983</v>
      </c>
      <c r="J29" s="41"/>
      <c r="K29" s="42">
        <v>1</v>
      </c>
      <c r="L29" s="41"/>
      <c r="M29" s="43">
        <f>81000-162000</f>
        <v>-81000</v>
      </c>
      <c r="N29" s="44" t="s">
        <v>38</v>
      </c>
      <c r="O29" s="45"/>
    </row>
    <row r="30" spans="1:16" s="36" customFormat="1" x14ac:dyDescent="0.25">
      <c r="A30" s="36" t="s">
        <v>19</v>
      </c>
      <c r="B30" s="37">
        <v>12266</v>
      </c>
      <c r="C30" s="1" t="s">
        <v>53</v>
      </c>
      <c r="D30" s="37">
        <v>221781</v>
      </c>
      <c r="E30" s="38">
        <v>44377</v>
      </c>
      <c r="F30" s="39" t="s">
        <v>59</v>
      </c>
      <c r="G30" s="40">
        <v>935003</v>
      </c>
      <c r="H30" s="40">
        <v>1003</v>
      </c>
      <c r="I30" s="41"/>
      <c r="J30" s="41"/>
      <c r="K30" s="42">
        <v>1</v>
      </c>
      <c r="L30" s="41"/>
      <c r="M30" s="43">
        <v>-18000</v>
      </c>
      <c r="N30" s="44"/>
      <c r="O30" s="45"/>
    </row>
    <row r="31" spans="1:16" s="36" customFormat="1" x14ac:dyDescent="0.25">
      <c r="A31" s="36" t="s">
        <v>19</v>
      </c>
      <c r="B31" s="37">
        <v>12266</v>
      </c>
      <c r="C31" s="1" t="s">
        <v>53</v>
      </c>
      <c r="D31" s="37">
        <v>222746</v>
      </c>
      <c r="E31" s="38">
        <v>44500</v>
      </c>
      <c r="F31" s="39" t="s">
        <v>60</v>
      </c>
      <c r="G31" s="40">
        <v>936188</v>
      </c>
      <c r="H31" s="40"/>
      <c r="I31" s="41"/>
      <c r="J31" s="41"/>
      <c r="K31" s="42">
        <v>1</v>
      </c>
      <c r="L31" s="41"/>
      <c r="M31" s="43">
        <v>-35000</v>
      </c>
      <c r="N31" s="44"/>
      <c r="O31" s="45"/>
    </row>
    <row r="32" spans="1:16" s="36" customFormat="1" x14ac:dyDescent="0.25">
      <c r="A32" s="36" t="s">
        <v>19</v>
      </c>
      <c r="B32" s="37">
        <v>12266</v>
      </c>
      <c r="C32" s="1" t="s">
        <v>53</v>
      </c>
      <c r="D32" s="37">
        <v>223831</v>
      </c>
      <c r="E32" s="38">
        <v>44652</v>
      </c>
      <c r="F32" s="39" t="s">
        <v>61</v>
      </c>
      <c r="G32" s="40">
        <v>938341</v>
      </c>
      <c r="H32" s="40"/>
      <c r="I32" s="41"/>
      <c r="J32" s="41"/>
      <c r="K32" s="42">
        <v>1</v>
      </c>
      <c r="L32" s="41"/>
      <c r="M32" s="43">
        <v>-15000</v>
      </c>
      <c r="N32" s="44"/>
      <c r="O32" s="45"/>
    </row>
    <row r="33" spans="1:16" s="36" customFormat="1" x14ac:dyDescent="0.25">
      <c r="A33" s="36" t="s">
        <v>19</v>
      </c>
      <c r="B33" s="37">
        <v>12268</v>
      </c>
      <c r="C33" s="1" t="s">
        <v>62</v>
      </c>
      <c r="D33" s="37">
        <v>2223933</v>
      </c>
      <c r="E33" s="38">
        <v>44681</v>
      </c>
      <c r="F33" s="39" t="s">
        <v>63</v>
      </c>
      <c r="G33" s="40">
        <v>87868</v>
      </c>
      <c r="H33" s="40"/>
      <c r="I33" s="46"/>
      <c r="J33" s="46"/>
      <c r="K33" s="42">
        <v>1</v>
      </c>
      <c r="L33" s="46"/>
      <c r="M33" s="43">
        <v>-69734.27</v>
      </c>
      <c r="N33" s="44"/>
      <c r="O33" s="45"/>
    </row>
    <row r="34" spans="1:16" s="36" customFormat="1" x14ac:dyDescent="0.25">
      <c r="A34" s="36" t="s">
        <v>19</v>
      </c>
      <c r="B34" s="37">
        <v>12277</v>
      </c>
      <c r="C34" s="1" t="s">
        <v>64</v>
      </c>
      <c r="D34" s="37">
        <v>214855</v>
      </c>
      <c r="E34" s="48">
        <v>43852</v>
      </c>
      <c r="F34" s="39" t="s">
        <v>65</v>
      </c>
      <c r="G34" s="40">
        <v>929744</v>
      </c>
      <c r="H34" s="40">
        <v>4</v>
      </c>
      <c r="I34" s="41">
        <v>43891</v>
      </c>
      <c r="J34" s="41"/>
      <c r="K34" s="42">
        <v>1</v>
      </c>
      <c r="L34" s="41"/>
      <c r="M34" s="43">
        <v>-40000</v>
      </c>
      <c r="N34" s="44" t="s">
        <v>66</v>
      </c>
      <c r="O34" s="45"/>
    </row>
    <row r="35" spans="1:16" s="36" customFormat="1" x14ac:dyDescent="0.25">
      <c r="A35" s="36" t="s">
        <v>19</v>
      </c>
      <c r="B35" s="37">
        <v>12279</v>
      </c>
      <c r="C35" s="1" t="s">
        <v>67</v>
      </c>
      <c r="D35" s="37">
        <v>215049</v>
      </c>
      <c r="E35" s="48">
        <v>43865</v>
      </c>
      <c r="F35" s="39" t="s">
        <v>68</v>
      </c>
      <c r="G35" s="40">
        <v>930869</v>
      </c>
      <c r="H35" s="40" t="s">
        <v>69</v>
      </c>
      <c r="I35" s="46">
        <v>43955</v>
      </c>
      <c r="J35" s="46"/>
      <c r="K35" s="42">
        <v>1</v>
      </c>
      <c r="L35" s="46"/>
      <c r="M35" s="43">
        <f>-40000+20000</f>
        <v>-20000</v>
      </c>
      <c r="N35" s="44" t="s">
        <v>70</v>
      </c>
      <c r="O35" s="45"/>
    </row>
    <row r="36" spans="1:16" s="36" customFormat="1" x14ac:dyDescent="0.25">
      <c r="A36" s="36" t="s">
        <v>19</v>
      </c>
      <c r="B36" s="37">
        <v>12280</v>
      </c>
      <c r="C36" s="1" t="s">
        <v>71</v>
      </c>
      <c r="D36" s="37">
        <v>216263</v>
      </c>
      <c r="E36" s="48">
        <v>43922</v>
      </c>
      <c r="F36" s="39" t="s">
        <v>72</v>
      </c>
      <c r="G36" s="40">
        <v>931379</v>
      </c>
      <c r="H36" s="40">
        <v>2285</v>
      </c>
      <c r="I36" s="41">
        <v>43954</v>
      </c>
      <c r="J36" s="41"/>
      <c r="K36" s="42">
        <v>1</v>
      </c>
      <c r="L36" s="41"/>
      <c r="M36" s="43">
        <v>-30017.02</v>
      </c>
      <c r="N36" s="44" t="s">
        <v>55</v>
      </c>
      <c r="O36" s="45"/>
    </row>
    <row r="37" spans="1:16" s="36" customFormat="1" x14ac:dyDescent="0.25">
      <c r="A37" s="36" t="s">
        <v>19</v>
      </c>
      <c r="B37" s="37">
        <v>12280</v>
      </c>
      <c r="C37" s="1" t="s">
        <v>71</v>
      </c>
      <c r="D37" s="37">
        <v>223613</v>
      </c>
      <c r="E37" s="48">
        <v>44593</v>
      </c>
      <c r="F37" s="39" t="s">
        <v>73</v>
      </c>
      <c r="G37" s="40">
        <v>937587</v>
      </c>
      <c r="H37" s="40" t="s">
        <v>74</v>
      </c>
      <c r="I37" s="46"/>
      <c r="J37" s="46"/>
      <c r="K37" s="42">
        <v>1</v>
      </c>
      <c r="L37" s="46"/>
      <c r="M37" s="43">
        <v>-25000</v>
      </c>
      <c r="N37" s="44"/>
      <c r="O37" s="45"/>
    </row>
    <row r="38" spans="1:16" s="36" customFormat="1" x14ac:dyDescent="0.25">
      <c r="A38" s="36" t="s">
        <v>19</v>
      </c>
      <c r="B38" s="37">
        <v>12280</v>
      </c>
      <c r="C38" s="1" t="s">
        <v>71</v>
      </c>
      <c r="D38" s="37">
        <v>223901</v>
      </c>
      <c r="E38" s="48">
        <v>44652</v>
      </c>
      <c r="F38" s="39" t="s">
        <v>75</v>
      </c>
      <c r="G38" s="40">
        <v>937765</v>
      </c>
      <c r="H38" s="40"/>
      <c r="I38" s="46"/>
      <c r="J38" s="46"/>
      <c r="K38" s="42">
        <v>1</v>
      </c>
      <c r="L38" s="46"/>
      <c r="M38" s="43">
        <f>3795.16-3759.16</f>
        <v>36</v>
      </c>
      <c r="N38" s="44" t="s">
        <v>76</v>
      </c>
      <c r="O38" s="45"/>
    </row>
    <row r="39" spans="1:16" s="36" customFormat="1" x14ac:dyDescent="0.25">
      <c r="A39" s="36" t="s">
        <v>19</v>
      </c>
      <c r="B39" s="37">
        <v>12286</v>
      </c>
      <c r="C39" s="1" t="str">
        <f>VLOOKUP(B39,BU,2,FALSE)</f>
        <v>Southcenter</v>
      </c>
      <c r="D39" s="37">
        <v>130997</v>
      </c>
      <c r="E39" s="38">
        <v>42212</v>
      </c>
      <c r="F39" s="39" t="s">
        <v>77</v>
      </c>
      <c r="G39" s="40">
        <v>903310</v>
      </c>
      <c r="H39" s="40" t="s">
        <v>78</v>
      </c>
      <c r="I39" s="46">
        <v>41685</v>
      </c>
      <c r="J39" s="46"/>
      <c r="K39" s="42">
        <v>1</v>
      </c>
      <c r="L39" s="46"/>
      <c r="M39" s="43">
        <v>-50000</v>
      </c>
      <c r="N39" s="44" t="s">
        <v>79</v>
      </c>
      <c r="O39" s="45"/>
    </row>
    <row r="40" spans="1:16" s="36" customFormat="1" x14ac:dyDescent="0.25">
      <c r="A40" s="36" t="s">
        <v>19</v>
      </c>
      <c r="B40" s="37">
        <v>12286</v>
      </c>
      <c r="C40" s="1" t="str">
        <f>VLOOKUP(B40,BU,2,FALSE)</f>
        <v>Southcenter</v>
      </c>
      <c r="D40" s="37">
        <v>216384</v>
      </c>
      <c r="E40" s="38">
        <v>43937</v>
      </c>
      <c r="F40" s="39" t="s">
        <v>80</v>
      </c>
      <c r="G40" s="40">
        <v>931506</v>
      </c>
      <c r="H40" s="40">
        <v>252</v>
      </c>
      <c r="I40" s="41">
        <v>44287</v>
      </c>
      <c r="J40" s="41"/>
      <c r="K40" s="42">
        <v>1</v>
      </c>
      <c r="L40" s="41"/>
      <c r="M40" s="43">
        <f>-50000+25000</f>
        <v>-25000</v>
      </c>
      <c r="N40" s="44" t="s">
        <v>81</v>
      </c>
      <c r="O40" s="45"/>
    </row>
    <row r="41" spans="1:16" x14ac:dyDescent="0.25">
      <c r="A41" s="36" t="s">
        <v>19</v>
      </c>
      <c r="B41" s="37">
        <v>12293</v>
      </c>
      <c r="C41" s="1" t="s">
        <v>82</v>
      </c>
      <c r="D41" s="2">
        <v>216701</v>
      </c>
      <c r="E41" s="42">
        <v>43955</v>
      </c>
      <c r="F41" s="39" t="s">
        <v>83</v>
      </c>
      <c r="G41" s="3">
        <v>931354</v>
      </c>
      <c r="H41" s="3" t="s">
        <v>84</v>
      </c>
      <c r="I41" s="4">
        <v>44406</v>
      </c>
      <c r="K41" s="42">
        <v>1</v>
      </c>
      <c r="M41" s="50">
        <v>-15000</v>
      </c>
      <c r="N41" s="44" t="s">
        <v>85</v>
      </c>
      <c r="P41" s="36" t="s">
        <v>86</v>
      </c>
    </row>
    <row r="42" spans="1:16" x14ac:dyDescent="0.25">
      <c r="A42" s="36" t="s">
        <v>19</v>
      </c>
      <c r="B42" s="37">
        <v>12293</v>
      </c>
      <c r="C42" s="1" t="s">
        <v>82</v>
      </c>
      <c r="D42" s="2">
        <v>216386</v>
      </c>
      <c r="E42" s="42">
        <v>43938</v>
      </c>
      <c r="F42" s="39" t="s">
        <v>87</v>
      </c>
      <c r="G42" s="3">
        <v>931510</v>
      </c>
      <c r="H42" s="3" t="s">
        <v>88</v>
      </c>
      <c r="I42" s="4">
        <v>44375</v>
      </c>
      <c r="K42" s="42">
        <v>1</v>
      </c>
      <c r="M42" s="50">
        <f>-100000+50000</f>
        <v>-50000</v>
      </c>
      <c r="N42" s="44" t="s">
        <v>85</v>
      </c>
      <c r="P42" s="36" t="s">
        <v>86</v>
      </c>
    </row>
    <row r="43" spans="1:16" x14ac:dyDescent="0.25">
      <c r="A43" s="36" t="s">
        <v>19</v>
      </c>
      <c r="B43" s="37">
        <v>12293</v>
      </c>
      <c r="C43" s="1" t="s">
        <v>82</v>
      </c>
      <c r="D43" s="2">
        <v>219874</v>
      </c>
      <c r="E43" s="42">
        <v>44136</v>
      </c>
      <c r="F43" s="39" t="s">
        <v>89</v>
      </c>
      <c r="G43" s="3">
        <v>932801</v>
      </c>
      <c r="H43" s="3">
        <v>2005</v>
      </c>
      <c r="I43" s="4">
        <v>44512</v>
      </c>
      <c r="K43" s="42">
        <v>1</v>
      </c>
      <c r="M43" s="50">
        <f>33500-67000</f>
        <v>-33500</v>
      </c>
      <c r="N43" s="44" t="s">
        <v>90</v>
      </c>
      <c r="O43" s="47"/>
      <c r="P43" s="36"/>
    </row>
    <row r="44" spans="1:16" x14ac:dyDescent="0.25">
      <c r="A44" s="36" t="s">
        <v>19</v>
      </c>
      <c r="B44" s="37">
        <v>12293</v>
      </c>
      <c r="C44" s="1" t="s">
        <v>82</v>
      </c>
      <c r="D44" s="2">
        <v>221182</v>
      </c>
      <c r="E44" s="42">
        <v>44301</v>
      </c>
      <c r="F44" s="39" t="s">
        <v>91</v>
      </c>
      <c r="G44" s="3">
        <v>931198</v>
      </c>
      <c r="H44" s="40">
        <v>2110</v>
      </c>
      <c r="I44" s="4">
        <v>44228</v>
      </c>
      <c r="K44" s="42">
        <v>1</v>
      </c>
      <c r="M44" s="50">
        <v>-125000</v>
      </c>
      <c r="N44" s="44" t="s">
        <v>79</v>
      </c>
      <c r="O44" s="47"/>
      <c r="P44" s="36"/>
    </row>
    <row r="45" spans="1:16" ht="26.25" x14ac:dyDescent="0.25">
      <c r="A45" s="36" t="s">
        <v>19</v>
      </c>
      <c r="B45" s="37">
        <v>12293</v>
      </c>
      <c r="C45" s="1" t="s">
        <v>82</v>
      </c>
      <c r="D45" s="2">
        <v>221893</v>
      </c>
      <c r="E45" s="42">
        <v>44439</v>
      </c>
      <c r="F45" s="39" t="s">
        <v>27</v>
      </c>
      <c r="G45" s="3">
        <v>935573</v>
      </c>
      <c r="H45" s="40" t="s">
        <v>92</v>
      </c>
      <c r="I45" s="4">
        <v>44601</v>
      </c>
      <c r="K45" s="42">
        <v>1</v>
      </c>
      <c r="M45" s="50">
        <v>-75000</v>
      </c>
      <c r="N45" s="44" t="s">
        <v>93</v>
      </c>
      <c r="O45" s="47"/>
      <c r="P45" s="36"/>
    </row>
    <row r="46" spans="1:16" ht="26.25" x14ac:dyDescent="0.25">
      <c r="A46" s="36" t="s">
        <v>19</v>
      </c>
      <c r="B46" s="37">
        <v>12293</v>
      </c>
      <c r="C46" s="1" t="s">
        <v>82</v>
      </c>
      <c r="D46" s="2">
        <v>223123</v>
      </c>
      <c r="E46" s="42">
        <v>44592</v>
      </c>
      <c r="F46" s="39" t="s">
        <v>94</v>
      </c>
      <c r="G46" s="3">
        <v>108748</v>
      </c>
      <c r="H46" s="40" t="s">
        <v>95</v>
      </c>
      <c r="K46" s="42">
        <v>1</v>
      </c>
      <c r="M46" s="50">
        <v>-17769.25</v>
      </c>
      <c r="N46" s="44" t="s">
        <v>96</v>
      </c>
      <c r="O46" s="47"/>
      <c r="P46" s="36"/>
    </row>
    <row r="47" spans="1:16" s="36" customFormat="1" x14ac:dyDescent="0.25">
      <c r="A47" s="36" t="s">
        <v>19</v>
      </c>
      <c r="B47" s="37">
        <v>12293</v>
      </c>
      <c r="C47" s="1" t="s">
        <v>82</v>
      </c>
      <c r="D47" s="2">
        <v>223606</v>
      </c>
      <c r="E47" s="42">
        <v>44620</v>
      </c>
      <c r="F47" s="39" t="s">
        <v>97</v>
      </c>
      <c r="G47" s="40">
        <v>928855</v>
      </c>
      <c r="H47" s="40"/>
      <c r="I47" s="46"/>
      <c r="J47" s="46"/>
      <c r="K47" s="42">
        <v>1</v>
      </c>
      <c r="L47" s="46"/>
      <c r="M47" s="43">
        <v>-25000</v>
      </c>
      <c r="N47" s="44"/>
      <c r="O47" s="45"/>
    </row>
    <row r="48" spans="1:16" s="36" customFormat="1" x14ac:dyDescent="0.25">
      <c r="A48" s="36" t="s">
        <v>19</v>
      </c>
      <c r="B48" s="37">
        <v>12293</v>
      </c>
      <c r="C48" s="1" t="s">
        <v>82</v>
      </c>
      <c r="D48" s="2">
        <v>223627</v>
      </c>
      <c r="E48" s="42">
        <v>44620</v>
      </c>
      <c r="F48" s="39" t="s">
        <v>30</v>
      </c>
      <c r="G48" s="40">
        <v>937702</v>
      </c>
      <c r="H48" s="40"/>
      <c r="I48" s="46"/>
      <c r="J48" s="46"/>
      <c r="K48" s="42">
        <v>1</v>
      </c>
      <c r="L48" s="46"/>
      <c r="M48" s="43">
        <v>-45000</v>
      </c>
      <c r="N48" s="44"/>
      <c r="O48" s="45"/>
    </row>
    <row r="49" spans="1:15" x14ac:dyDescent="0.25">
      <c r="A49" s="36" t="s">
        <v>19</v>
      </c>
      <c r="B49" s="37">
        <v>12294</v>
      </c>
      <c r="C49" s="1" t="s">
        <v>98</v>
      </c>
      <c r="D49" s="2">
        <v>220336</v>
      </c>
      <c r="E49" s="42">
        <v>44196</v>
      </c>
      <c r="F49" s="39" t="s">
        <v>99</v>
      </c>
      <c r="G49" s="3">
        <v>933052</v>
      </c>
      <c r="K49" s="42">
        <v>1</v>
      </c>
      <c r="M49" s="50">
        <f>-150000+75000</f>
        <v>-75000</v>
      </c>
      <c r="N49" s="44"/>
    </row>
    <row r="50" spans="1:15" s="36" customFormat="1" x14ac:dyDescent="0.25">
      <c r="A50" s="36" t="s">
        <v>19</v>
      </c>
      <c r="B50" s="37">
        <v>12295</v>
      </c>
      <c r="C50" s="1" t="s">
        <v>100</v>
      </c>
      <c r="D50" s="37">
        <v>221901</v>
      </c>
      <c r="E50" s="38">
        <v>44587</v>
      </c>
      <c r="F50" s="39" t="s">
        <v>101</v>
      </c>
      <c r="G50" s="40">
        <v>931320</v>
      </c>
      <c r="H50" s="40">
        <v>675</v>
      </c>
      <c r="I50" s="46"/>
      <c r="J50" s="46"/>
      <c r="K50" s="42">
        <v>1</v>
      </c>
      <c r="L50" s="46"/>
      <c r="M50" s="43">
        <f>22500</f>
        <v>22500</v>
      </c>
      <c r="N50" s="44" t="s">
        <v>102</v>
      </c>
      <c r="O50" s="45"/>
    </row>
    <row r="51" spans="1:15" s="36" customFormat="1" x14ac:dyDescent="0.25">
      <c r="A51" s="36" t="s">
        <v>19</v>
      </c>
      <c r="B51" s="37">
        <v>12297</v>
      </c>
      <c r="C51" s="1" t="s">
        <v>103</v>
      </c>
      <c r="D51" s="37">
        <v>193591</v>
      </c>
      <c r="E51" s="38">
        <v>43294</v>
      </c>
      <c r="F51" s="39" t="s">
        <v>104</v>
      </c>
      <c r="G51" s="40">
        <v>110656</v>
      </c>
      <c r="H51" s="40" t="s">
        <v>105</v>
      </c>
      <c r="I51" s="46">
        <v>43282</v>
      </c>
      <c r="J51" s="46"/>
      <c r="K51" s="42">
        <v>1</v>
      </c>
      <c r="L51" s="46"/>
      <c r="M51" s="43">
        <v>-40000</v>
      </c>
      <c r="N51" s="51" t="s">
        <v>106</v>
      </c>
      <c r="O51" s="45"/>
    </row>
    <row r="52" spans="1:15" s="36" customFormat="1" x14ac:dyDescent="0.25">
      <c r="A52" s="36" t="s">
        <v>19</v>
      </c>
      <c r="B52" s="37">
        <v>12297</v>
      </c>
      <c r="C52" s="1" t="s">
        <v>103</v>
      </c>
      <c r="D52" s="37">
        <v>197772</v>
      </c>
      <c r="E52" s="38">
        <v>43551</v>
      </c>
      <c r="F52" s="39" t="s">
        <v>107</v>
      </c>
      <c r="G52" s="40">
        <v>926964</v>
      </c>
      <c r="H52" s="40">
        <v>1102</v>
      </c>
      <c r="I52" s="46">
        <v>43922</v>
      </c>
      <c r="J52" s="46"/>
      <c r="K52" s="42">
        <v>1</v>
      </c>
      <c r="L52" s="46"/>
      <c r="M52" s="43">
        <v>-40000</v>
      </c>
      <c r="N52" s="44" t="s">
        <v>108</v>
      </c>
      <c r="O52" s="45"/>
    </row>
    <row r="53" spans="1:15" s="36" customFormat="1" x14ac:dyDescent="0.25">
      <c r="A53" s="36" t="s">
        <v>19</v>
      </c>
      <c r="B53" s="37">
        <v>12297</v>
      </c>
      <c r="C53" s="1" t="s">
        <v>103</v>
      </c>
      <c r="D53" s="37">
        <v>213842</v>
      </c>
      <c r="E53" s="38">
        <v>43801</v>
      </c>
      <c r="F53" s="39" t="s">
        <v>109</v>
      </c>
      <c r="G53" s="40">
        <v>928396</v>
      </c>
      <c r="H53" s="40">
        <v>2430</v>
      </c>
      <c r="I53" s="46">
        <v>43895</v>
      </c>
      <c r="J53" s="46"/>
      <c r="K53" s="42">
        <v>1</v>
      </c>
      <c r="L53" s="46"/>
      <c r="M53" s="43">
        <f>-25000+12500</f>
        <v>-12500</v>
      </c>
      <c r="N53" s="44" t="s">
        <v>81</v>
      </c>
      <c r="O53" s="45"/>
    </row>
    <row r="54" spans="1:15" x14ac:dyDescent="0.25">
      <c r="A54" s="36" t="s">
        <v>19</v>
      </c>
      <c r="B54" s="37">
        <v>12297</v>
      </c>
      <c r="C54" s="1" t="s">
        <v>103</v>
      </c>
      <c r="D54" s="37">
        <v>220350</v>
      </c>
      <c r="E54" s="42">
        <v>44153</v>
      </c>
      <c r="F54" s="39" t="s">
        <v>110</v>
      </c>
      <c r="G54" s="3">
        <v>932329</v>
      </c>
      <c r="H54" s="3">
        <v>1233</v>
      </c>
      <c r="I54" s="4">
        <v>44204</v>
      </c>
      <c r="K54" s="42">
        <v>1</v>
      </c>
      <c r="M54" s="50">
        <v>-100000</v>
      </c>
      <c r="N54" s="44" t="s">
        <v>111</v>
      </c>
      <c r="O54" s="45"/>
    </row>
    <row r="55" spans="1:15" x14ac:dyDescent="0.25">
      <c r="A55" s="36" t="s">
        <v>19</v>
      </c>
      <c r="B55" s="37">
        <v>12297</v>
      </c>
      <c r="C55" s="1" t="s">
        <v>103</v>
      </c>
      <c r="D55" s="37">
        <v>220759</v>
      </c>
      <c r="E55" s="42">
        <v>44255</v>
      </c>
      <c r="F55" s="39" t="s">
        <v>112</v>
      </c>
      <c r="G55" s="3">
        <v>931597</v>
      </c>
      <c r="H55" s="3">
        <v>1630</v>
      </c>
      <c r="I55"/>
      <c r="J55"/>
      <c r="K55" s="42">
        <v>1</v>
      </c>
      <c r="L55"/>
      <c r="M55" s="50">
        <v>-25000</v>
      </c>
      <c r="N55" s="44" t="s">
        <v>113</v>
      </c>
      <c r="O55" s="45"/>
    </row>
    <row r="56" spans="1:15" x14ac:dyDescent="0.25">
      <c r="A56" s="36" t="s">
        <v>19</v>
      </c>
      <c r="B56" s="37">
        <v>12297</v>
      </c>
      <c r="C56" s="1" t="s">
        <v>103</v>
      </c>
      <c r="D56" s="37">
        <v>220758</v>
      </c>
      <c r="E56" s="42">
        <v>44255</v>
      </c>
      <c r="F56" s="39" t="s">
        <v>114</v>
      </c>
      <c r="G56" s="3">
        <v>934376</v>
      </c>
      <c r="H56" s="3" t="s">
        <v>115</v>
      </c>
      <c r="I56" s="4">
        <v>44349</v>
      </c>
      <c r="K56" s="42">
        <v>1</v>
      </c>
      <c r="M56" s="50">
        <v>-45000</v>
      </c>
      <c r="N56" s="44"/>
    </row>
    <row r="57" spans="1:15" x14ac:dyDescent="0.25">
      <c r="A57" s="36" t="s">
        <v>19</v>
      </c>
      <c r="B57" s="37">
        <v>12297</v>
      </c>
      <c r="C57" s="1" t="s">
        <v>103</v>
      </c>
      <c r="D57" s="37">
        <v>220743</v>
      </c>
      <c r="E57" s="42">
        <v>44255</v>
      </c>
      <c r="F57" s="39" t="s">
        <v>116</v>
      </c>
      <c r="G57" s="3">
        <v>934377</v>
      </c>
      <c r="H57" s="3">
        <v>1255</v>
      </c>
      <c r="I57" s="4">
        <v>44358</v>
      </c>
      <c r="K57" s="42">
        <v>1</v>
      </c>
      <c r="M57" s="50">
        <v>-50000</v>
      </c>
      <c r="N57" s="44"/>
      <c r="O57" s="45"/>
    </row>
    <row r="58" spans="1:15" x14ac:dyDescent="0.25">
      <c r="A58" s="36" t="s">
        <v>19</v>
      </c>
      <c r="B58" s="37">
        <v>12297</v>
      </c>
      <c r="C58" s="1" t="s">
        <v>103</v>
      </c>
      <c r="D58" s="37">
        <v>221153</v>
      </c>
      <c r="E58" s="42">
        <v>44287</v>
      </c>
      <c r="F58" s="39" t="s">
        <v>89</v>
      </c>
      <c r="G58" s="3">
        <v>934385</v>
      </c>
      <c r="H58" s="40" t="s">
        <v>117</v>
      </c>
      <c r="I58" s="4">
        <v>44407</v>
      </c>
      <c r="K58" s="42">
        <v>1</v>
      </c>
      <c r="M58" s="50">
        <f>-33477.5-33477.5+33477.5</f>
        <v>-33477.5</v>
      </c>
      <c r="N58" s="44"/>
    </row>
    <row r="59" spans="1:15" x14ac:dyDescent="0.25">
      <c r="A59" s="36" t="s">
        <v>19</v>
      </c>
      <c r="B59" s="37">
        <v>12297</v>
      </c>
      <c r="C59" s="1" t="s">
        <v>103</v>
      </c>
      <c r="D59" s="37">
        <v>222693</v>
      </c>
      <c r="E59" s="42">
        <v>44500</v>
      </c>
      <c r="F59" s="39" t="s">
        <v>118</v>
      </c>
      <c r="G59" s="3">
        <v>936630</v>
      </c>
      <c r="H59" s="3">
        <v>1500</v>
      </c>
      <c r="I59" s="4">
        <v>44501</v>
      </c>
      <c r="K59" s="42">
        <v>1</v>
      </c>
      <c r="M59" s="50">
        <v>-99000</v>
      </c>
      <c r="N59" s="44"/>
    </row>
    <row r="60" spans="1:15" x14ac:dyDescent="0.25">
      <c r="A60" s="36" t="s">
        <v>19</v>
      </c>
      <c r="B60" s="37">
        <v>12297</v>
      </c>
      <c r="C60" s="1" t="s">
        <v>103</v>
      </c>
      <c r="D60" s="37">
        <v>222643</v>
      </c>
      <c r="E60" s="42">
        <v>44500</v>
      </c>
      <c r="F60" s="39" t="s">
        <v>119</v>
      </c>
      <c r="G60" s="3">
        <v>936417</v>
      </c>
      <c r="H60" s="40" t="s">
        <v>120</v>
      </c>
      <c r="I60" s="4">
        <v>44652</v>
      </c>
      <c r="K60" s="42">
        <v>1</v>
      </c>
      <c r="M60" s="50">
        <v>-125000</v>
      </c>
      <c r="N60" s="44"/>
    </row>
    <row r="61" spans="1:15" x14ac:dyDescent="0.25">
      <c r="A61" s="36" t="s">
        <v>19</v>
      </c>
      <c r="B61" s="37">
        <v>12297</v>
      </c>
      <c r="C61" s="1" t="s">
        <v>103</v>
      </c>
      <c r="D61" s="37">
        <v>223548</v>
      </c>
      <c r="E61" s="42">
        <v>44592</v>
      </c>
      <c r="F61" s="39" t="s">
        <v>121</v>
      </c>
      <c r="G61" s="3">
        <v>935004</v>
      </c>
      <c r="H61" s="40" t="s">
        <v>122</v>
      </c>
      <c r="I61" s="4">
        <v>44440</v>
      </c>
      <c r="K61" s="42">
        <v>1</v>
      </c>
      <c r="M61" s="50">
        <v>-5220</v>
      </c>
      <c r="N61" s="44"/>
    </row>
    <row r="62" spans="1:15" x14ac:dyDescent="0.25">
      <c r="A62" s="36" t="s">
        <v>19</v>
      </c>
      <c r="B62" s="37">
        <v>12303</v>
      </c>
      <c r="C62" s="1" t="s">
        <v>123</v>
      </c>
      <c r="D62" s="37">
        <v>223891</v>
      </c>
      <c r="E62" s="42">
        <v>44664</v>
      </c>
      <c r="F62" s="39" t="s">
        <v>124</v>
      </c>
      <c r="G62" s="3">
        <v>937725</v>
      </c>
      <c r="H62" s="3">
        <v>1550</v>
      </c>
      <c r="I62" s="4">
        <v>44774</v>
      </c>
      <c r="K62" s="42">
        <v>1</v>
      </c>
      <c r="M62" s="50">
        <v>30550.86</v>
      </c>
      <c r="N62" s="44" t="s">
        <v>125</v>
      </c>
    </row>
    <row r="63" spans="1:15" x14ac:dyDescent="0.25">
      <c r="A63" s="36" t="s">
        <v>19</v>
      </c>
      <c r="B63" s="37">
        <v>12305</v>
      </c>
      <c r="C63" s="1" t="s">
        <v>126</v>
      </c>
      <c r="D63" s="37">
        <v>221849</v>
      </c>
      <c r="E63" s="42">
        <v>44500</v>
      </c>
      <c r="F63" s="39" t="s">
        <v>127</v>
      </c>
      <c r="G63" s="3">
        <v>931943</v>
      </c>
      <c r="H63" s="3" t="s">
        <v>128</v>
      </c>
      <c r="K63" s="42">
        <v>1</v>
      </c>
      <c r="M63" s="50">
        <f>53057.27-53057.28</f>
        <v>-1.0000000002037268E-2</v>
      </c>
      <c r="N63" s="44"/>
    </row>
    <row r="64" spans="1:15" x14ac:dyDescent="0.25">
      <c r="A64" s="36" t="s">
        <v>19</v>
      </c>
      <c r="B64" s="37">
        <v>12305</v>
      </c>
      <c r="C64" s="1" t="s">
        <v>126</v>
      </c>
      <c r="D64" s="37">
        <v>222654</v>
      </c>
      <c r="E64" s="42">
        <v>44500</v>
      </c>
      <c r="F64" s="39" t="s">
        <v>129</v>
      </c>
      <c r="G64" s="3">
        <v>936289</v>
      </c>
      <c r="H64" s="3" t="s">
        <v>130</v>
      </c>
      <c r="I64" s="4">
        <v>44774</v>
      </c>
      <c r="K64" s="42">
        <v>1</v>
      </c>
      <c r="M64" s="50">
        <f>91369.11-182738.22</f>
        <v>-91369.11</v>
      </c>
      <c r="N64" s="44" t="s">
        <v>81</v>
      </c>
    </row>
    <row r="65" spans="1:15" x14ac:dyDescent="0.25">
      <c r="A65" s="36" t="s">
        <v>19</v>
      </c>
      <c r="B65" s="37">
        <v>12311</v>
      </c>
      <c r="C65" s="1" t="s">
        <v>131</v>
      </c>
      <c r="D65" s="37">
        <v>212803</v>
      </c>
      <c r="E65" s="42">
        <v>43739</v>
      </c>
      <c r="F65" s="39" t="s">
        <v>132</v>
      </c>
      <c r="G65" s="3">
        <v>928889</v>
      </c>
      <c r="H65" s="3">
        <v>10315</v>
      </c>
      <c r="I65" s="52">
        <v>43678</v>
      </c>
      <c r="J65" s="52"/>
      <c r="K65" s="42">
        <v>1</v>
      </c>
      <c r="L65" s="52"/>
      <c r="M65" s="50">
        <v>-41201</v>
      </c>
      <c r="N65" s="44" t="s">
        <v>108</v>
      </c>
    </row>
    <row r="66" spans="1:15" x14ac:dyDescent="0.25">
      <c r="A66" s="36" t="s">
        <v>19</v>
      </c>
      <c r="B66" s="37">
        <v>12312</v>
      </c>
      <c r="C66" s="1" t="s">
        <v>133</v>
      </c>
      <c r="D66" s="37">
        <v>223113</v>
      </c>
      <c r="E66" s="42">
        <v>44227</v>
      </c>
      <c r="F66" s="39" t="s">
        <v>134</v>
      </c>
      <c r="G66" s="3">
        <v>937572</v>
      </c>
      <c r="H66" s="3">
        <v>200</v>
      </c>
      <c r="K66" s="42">
        <v>1</v>
      </c>
      <c r="M66" s="50">
        <v>-29056.94</v>
      </c>
      <c r="N66" s="44"/>
    </row>
    <row r="67" spans="1:15" x14ac:dyDescent="0.25">
      <c r="A67" s="36" t="s">
        <v>19</v>
      </c>
      <c r="B67" s="37">
        <v>12315</v>
      </c>
      <c r="C67" s="1" t="s">
        <v>135</v>
      </c>
      <c r="D67" s="37">
        <v>222720</v>
      </c>
      <c r="E67" s="42">
        <v>44470</v>
      </c>
      <c r="F67" s="39" t="s">
        <v>136</v>
      </c>
      <c r="G67" s="3">
        <v>936689</v>
      </c>
      <c r="H67" s="3" t="s">
        <v>137</v>
      </c>
      <c r="K67" s="42">
        <v>1</v>
      </c>
      <c r="M67" s="50">
        <f>-195000+97500</f>
        <v>-97500</v>
      </c>
      <c r="N67" s="44"/>
    </row>
    <row r="68" spans="1:15" x14ac:dyDescent="0.25">
      <c r="A68" s="36" t="s">
        <v>19</v>
      </c>
      <c r="B68" s="37">
        <v>12337</v>
      </c>
      <c r="C68" s="1" t="s">
        <v>138</v>
      </c>
      <c r="D68" s="37">
        <v>216699</v>
      </c>
      <c r="E68" s="42">
        <v>43955</v>
      </c>
      <c r="F68" s="39" t="s">
        <v>139</v>
      </c>
      <c r="G68" s="3">
        <v>931498</v>
      </c>
      <c r="H68" s="3">
        <v>2300</v>
      </c>
      <c r="I68" s="4">
        <v>44287</v>
      </c>
      <c r="K68" s="42">
        <v>1</v>
      </c>
      <c r="M68" s="50">
        <f>-300000+150000</f>
        <v>-150000</v>
      </c>
      <c r="N68" s="44" t="s">
        <v>85</v>
      </c>
    </row>
    <row r="69" spans="1:15" s="36" customFormat="1" x14ac:dyDescent="0.25">
      <c r="A69" s="36" t="s">
        <v>19</v>
      </c>
      <c r="B69" s="37">
        <v>12337</v>
      </c>
      <c r="C69" s="1" t="s">
        <v>138</v>
      </c>
      <c r="D69" s="37">
        <v>211711</v>
      </c>
      <c r="E69" s="38">
        <v>43661</v>
      </c>
      <c r="F69" s="39" t="s">
        <v>140</v>
      </c>
      <c r="G69" s="40">
        <v>927399</v>
      </c>
      <c r="H69" s="40" t="s">
        <v>141</v>
      </c>
      <c r="I69" s="46">
        <v>43676</v>
      </c>
      <c r="J69" s="46"/>
      <c r="K69" s="42">
        <v>1</v>
      </c>
      <c r="L69" s="46"/>
      <c r="M69" s="43">
        <f>-41425+20712.5</f>
        <v>-20712.5</v>
      </c>
      <c r="N69" s="44" t="s">
        <v>79</v>
      </c>
      <c r="O69" s="45"/>
    </row>
    <row r="70" spans="1:15" s="36" customFormat="1" x14ac:dyDescent="0.25">
      <c r="A70" s="36" t="s">
        <v>19</v>
      </c>
      <c r="B70" s="37">
        <v>12337</v>
      </c>
      <c r="C70" s="1" t="s">
        <v>138</v>
      </c>
      <c r="D70" s="37">
        <v>212499</v>
      </c>
      <c r="E70" s="38">
        <v>43709</v>
      </c>
      <c r="F70" s="39" t="s">
        <v>142</v>
      </c>
      <c r="G70" s="40">
        <v>929274</v>
      </c>
      <c r="H70" s="40" t="s">
        <v>143</v>
      </c>
      <c r="I70" s="46">
        <v>44047</v>
      </c>
      <c r="J70" s="46"/>
      <c r="K70" s="42">
        <v>1</v>
      </c>
      <c r="L70" s="46"/>
      <c r="M70" s="43">
        <f>-46502.05+23251.03</f>
        <v>-23251.020000000004</v>
      </c>
      <c r="N70" s="44" t="s">
        <v>144</v>
      </c>
      <c r="O70" s="45"/>
    </row>
    <row r="71" spans="1:15" s="36" customFormat="1" x14ac:dyDescent="0.25">
      <c r="A71" s="36" t="s">
        <v>19</v>
      </c>
      <c r="B71" s="37">
        <v>12337</v>
      </c>
      <c r="C71" s="1" t="s">
        <v>138</v>
      </c>
      <c r="D71" s="37">
        <v>215003</v>
      </c>
      <c r="E71" s="38">
        <v>43860</v>
      </c>
      <c r="F71" s="39" t="s">
        <v>145</v>
      </c>
      <c r="G71" s="40">
        <v>930815</v>
      </c>
      <c r="H71" s="40" t="s">
        <v>146</v>
      </c>
      <c r="I71" s="46">
        <v>43990</v>
      </c>
      <c r="J71" s="46"/>
      <c r="K71" s="42">
        <v>1</v>
      </c>
      <c r="L71" s="46"/>
      <c r="M71" s="43">
        <f>-54866.58+27433.29</f>
        <v>-27433.29</v>
      </c>
      <c r="N71" s="44" t="s">
        <v>144</v>
      </c>
      <c r="O71" s="45"/>
    </row>
    <row r="72" spans="1:15" s="36" customFormat="1" x14ac:dyDescent="0.25">
      <c r="A72" s="36" t="s">
        <v>19</v>
      </c>
      <c r="B72" s="37">
        <v>12337</v>
      </c>
      <c r="C72" s="1" t="s">
        <v>138</v>
      </c>
      <c r="D72" s="37">
        <v>219371</v>
      </c>
      <c r="E72" s="38">
        <v>44049</v>
      </c>
      <c r="F72" s="39" t="s">
        <v>147</v>
      </c>
      <c r="G72" s="40">
        <v>931947</v>
      </c>
      <c r="H72" s="40" t="s">
        <v>148</v>
      </c>
      <c r="I72" s="46">
        <v>44374</v>
      </c>
      <c r="J72" s="46"/>
      <c r="K72" s="42">
        <v>1</v>
      </c>
      <c r="L72" s="46"/>
      <c r="M72" s="43">
        <f>-500000+100000+50000</f>
        <v>-350000</v>
      </c>
      <c r="N72" s="44"/>
      <c r="O72" s="45"/>
    </row>
    <row r="73" spans="1:15" s="36" customFormat="1" x14ac:dyDescent="0.25">
      <c r="A73" s="36" t="s">
        <v>19</v>
      </c>
      <c r="B73" s="37">
        <v>12337</v>
      </c>
      <c r="C73" s="1" t="s">
        <v>138</v>
      </c>
      <c r="D73" s="37">
        <v>221134</v>
      </c>
      <c r="E73" s="38">
        <v>44655</v>
      </c>
      <c r="F73" s="39" t="s">
        <v>149</v>
      </c>
      <c r="G73" s="40">
        <v>934617</v>
      </c>
      <c r="H73" s="40" t="s">
        <v>150</v>
      </c>
      <c r="I73" s="46">
        <v>44317</v>
      </c>
      <c r="J73" s="46"/>
      <c r="K73" s="42">
        <v>1</v>
      </c>
      <c r="L73" s="46"/>
      <c r="M73" s="43">
        <v>30019.87</v>
      </c>
      <c r="N73" s="44" t="s">
        <v>125</v>
      </c>
      <c r="O73" s="45"/>
    </row>
    <row r="74" spans="1:15" s="36" customFormat="1" ht="13.5" thickBot="1" x14ac:dyDescent="0.25">
      <c r="C74" s="1"/>
      <c r="D74" s="37"/>
      <c r="E74" s="48"/>
      <c r="F74" s="39" t="s">
        <v>151</v>
      </c>
      <c r="G74" s="40"/>
      <c r="H74" s="40"/>
      <c r="I74" s="53"/>
      <c r="J74" s="53"/>
      <c r="K74" s="53"/>
      <c r="L74" s="53"/>
      <c r="M74" s="54">
        <f>SUM(M9:M73)</f>
        <v>-3995867.4999999995</v>
      </c>
      <c r="N74" s="44"/>
      <c r="O74" s="45"/>
    </row>
    <row r="75" spans="1:15" ht="15.75" thickTop="1" x14ac:dyDescent="0.25">
      <c r="B75" s="37"/>
      <c r="D75" s="37"/>
      <c r="E75" s="42"/>
      <c r="M75" s="50">
        <f>'[1]Center Balance'!B32</f>
        <v>-3995867.5</v>
      </c>
    </row>
    <row r="76" spans="1:15" x14ac:dyDescent="0.25">
      <c r="B76" s="37"/>
      <c r="D76" s="37"/>
      <c r="E76" s="42"/>
      <c r="M76" s="50">
        <f>M74-M75</f>
        <v>0</v>
      </c>
    </row>
    <row r="77" spans="1:15" x14ac:dyDescent="0.25">
      <c r="B77" s="36"/>
      <c r="D77" s="37"/>
      <c r="E77" s="42"/>
      <c r="N77" s="51"/>
    </row>
    <row r="78" spans="1:15" x14ac:dyDescent="0.25">
      <c r="B78" s="36"/>
      <c r="D78" s="37"/>
      <c r="E78" s="42"/>
    </row>
    <row r="79" spans="1:15" x14ac:dyDescent="0.25">
      <c r="B79" s="36"/>
      <c r="D79" s="37"/>
      <c r="E79" s="42"/>
    </row>
    <row r="80" spans="1:15" x14ac:dyDescent="0.25">
      <c r="B80" s="36"/>
      <c r="D80" s="37"/>
      <c r="E80" s="42"/>
    </row>
    <row r="81" spans="2:5" x14ac:dyDescent="0.25">
      <c r="B81" s="36"/>
      <c r="D81" s="37"/>
      <c r="E81" s="42"/>
    </row>
    <row r="82" spans="2:5" x14ac:dyDescent="0.25">
      <c r="B82" s="36"/>
      <c r="D82" s="37"/>
      <c r="E82" s="42"/>
    </row>
    <row r="83" spans="2:5" x14ac:dyDescent="0.25">
      <c r="B83" s="36"/>
      <c r="D83" s="37"/>
      <c r="E83" s="42"/>
    </row>
    <row r="84" spans="2:5" x14ac:dyDescent="0.25">
      <c r="B84" s="36"/>
      <c r="D84" s="37"/>
      <c r="E84" s="42"/>
    </row>
    <row r="85" spans="2:5" x14ac:dyDescent="0.25">
      <c r="B85" s="36"/>
      <c r="D85" s="37"/>
      <c r="E85" s="42"/>
    </row>
    <row r="86" spans="2:5" x14ac:dyDescent="0.25">
      <c r="B86" s="36"/>
      <c r="D86" s="37"/>
      <c r="E86" s="42"/>
    </row>
    <row r="87" spans="2:5" x14ac:dyDescent="0.25">
      <c r="B87" s="36"/>
      <c r="D87" s="37"/>
      <c r="E87" s="42"/>
    </row>
    <row r="88" spans="2:5" x14ac:dyDescent="0.25">
      <c r="B88" s="36"/>
      <c r="D88" s="37"/>
      <c r="E88" s="42"/>
    </row>
    <row r="89" spans="2:5" x14ac:dyDescent="0.25">
      <c r="B89" s="36"/>
      <c r="D89" s="37"/>
      <c r="E89" s="42"/>
    </row>
    <row r="90" spans="2:5" x14ac:dyDescent="0.25">
      <c r="B90" s="36"/>
      <c r="D90" s="37"/>
      <c r="E90" s="42"/>
    </row>
    <row r="91" spans="2:5" x14ac:dyDescent="0.25">
      <c r="B91" s="36"/>
      <c r="D91" s="37"/>
      <c r="E91" s="42"/>
    </row>
    <row r="92" spans="2:5" x14ac:dyDescent="0.25">
      <c r="B92" s="36"/>
      <c r="D92" s="37"/>
      <c r="E92" s="42"/>
    </row>
    <row r="93" spans="2:5" x14ac:dyDescent="0.25">
      <c r="B93" s="36"/>
      <c r="D93" s="37"/>
      <c r="E93" s="42"/>
    </row>
    <row r="94" spans="2:5" x14ac:dyDescent="0.25">
      <c r="B94" s="36"/>
      <c r="D94" s="37"/>
      <c r="E94" s="42"/>
    </row>
    <row r="95" spans="2:5" x14ac:dyDescent="0.25">
      <c r="E95" s="42"/>
    </row>
    <row r="96" spans="2:5" x14ac:dyDescent="0.25">
      <c r="E96" s="42"/>
    </row>
    <row r="97" spans="5:5" x14ac:dyDescent="0.25">
      <c r="E97" s="42"/>
    </row>
    <row r="98" spans="5:5" x14ac:dyDescent="0.25">
      <c r="E98" s="42"/>
    </row>
    <row r="99" spans="5:5" x14ac:dyDescent="0.25">
      <c r="E99" s="42"/>
    </row>
    <row r="100" spans="5:5" x14ac:dyDescent="0.25">
      <c r="E100" s="42"/>
    </row>
    <row r="101" spans="5:5" x14ac:dyDescent="0.25">
      <c r="E101" s="42"/>
    </row>
    <row r="102" spans="5:5" x14ac:dyDescent="0.25">
      <c r="E102" s="42"/>
    </row>
    <row r="103" spans="5:5" x14ac:dyDescent="0.25">
      <c r="E103" s="42"/>
    </row>
    <row r="104" spans="5:5" x14ac:dyDescent="0.25">
      <c r="E104" s="42"/>
    </row>
    <row r="105" spans="5:5" x14ac:dyDescent="0.25">
      <c r="E105" s="42"/>
    </row>
    <row r="106" spans="5:5" x14ac:dyDescent="0.25">
      <c r="E106" s="42"/>
    </row>
    <row r="107" spans="5:5" x14ac:dyDescent="0.25">
      <c r="E107" s="42"/>
    </row>
    <row r="108" spans="5:5" x14ac:dyDescent="0.25">
      <c r="E108" s="42"/>
    </row>
    <row r="109" spans="5:5" x14ac:dyDescent="0.25">
      <c r="E109" s="42"/>
    </row>
    <row r="110" spans="5:5" x14ac:dyDescent="0.25">
      <c r="E110" s="42"/>
    </row>
    <row r="111" spans="5:5" x14ac:dyDescent="0.25">
      <c r="E111" s="42"/>
    </row>
    <row r="112" spans="5:5" x14ac:dyDescent="0.25">
      <c r="E112" s="42"/>
    </row>
    <row r="113" spans="5:5" x14ac:dyDescent="0.25">
      <c r="E113" s="42"/>
    </row>
    <row r="114" spans="5:5" x14ac:dyDescent="0.25">
      <c r="E114" s="42"/>
    </row>
    <row r="115" spans="5:5" x14ac:dyDescent="0.25">
      <c r="E115" s="42"/>
    </row>
    <row r="116" spans="5:5" x14ac:dyDescent="0.25">
      <c r="E116" s="42"/>
    </row>
    <row r="117" spans="5:5" x14ac:dyDescent="0.25">
      <c r="E117" s="42"/>
    </row>
    <row r="118" spans="5:5" x14ac:dyDescent="0.25">
      <c r="E118" s="42"/>
    </row>
    <row r="119" spans="5:5" x14ac:dyDescent="0.25">
      <c r="E119" s="42"/>
    </row>
    <row r="120" spans="5:5" x14ac:dyDescent="0.25">
      <c r="E120" s="42"/>
    </row>
    <row r="121" spans="5:5" x14ac:dyDescent="0.25">
      <c r="E121" s="42"/>
    </row>
    <row r="122" spans="5:5" x14ac:dyDescent="0.25">
      <c r="E122" s="42"/>
    </row>
    <row r="123" spans="5:5" x14ac:dyDescent="0.25">
      <c r="E123" s="42"/>
    </row>
    <row r="124" spans="5:5" x14ac:dyDescent="0.25">
      <c r="E124" s="42"/>
    </row>
    <row r="125" spans="5:5" x14ac:dyDescent="0.25">
      <c r="E125" s="42"/>
    </row>
    <row r="126" spans="5:5" x14ac:dyDescent="0.25">
      <c r="E126" s="42"/>
    </row>
    <row r="127" spans="5:5" x14ac:dyDescent="0.25">
      <c r="E127" s="42"/>
    </row>
    <row r="128" spans="5:5" x14ac:dyDescent="0.25">
      <c r="E128" s="42"/>
    </row>
    <row r="129" spans="5:5" x14ac:dyDescent="0.25">
      <c r="E129" s="42"/>
    </row>
    <row r="130" spans="5:5" x14ac:dyDescent="0.25">
      <c r="E130" s="42"/>
    </row>
    <row r="131" spans="5:5" x14ac:dyDescent="0.25">
      <c r="E131" s="42"/>
    </row>
    <row r="132" spans="5:5" x14ac:dyDescent="0.25">
      <c r="E132" s="42"/>
    </row>
    <row r="133" spans="5:5" x14ac:dyDescent="0.25">
      <c r="E133" s="42"/>
    </row>
    <row r="134" spans="5:5" x14ac:dyDescent="0.25">
      <c r="E134" s="42"/>
    </row>
    <row r="135" spans="5:5" x14ac:dyDescent="0.25">
      <c r="E135" s="42"/>
    </row>
    <row r="136" spans="5:5" x14ac:dyDescent="0.25">
      <c r="E136" s="42"/>
    </row>
    <row r="137" spans="5:5" x14ac:dyDescent="0.25">
      <c r="E137" s="42"/>
    </row>
    <row r="138" spans="5:5" x14ac:dyDescent="0.25">
      <c r="E138" s="42"/>
    </row>
    <row r="139" spans="5:5" x14ac:dyDescent="0.25">
      <c r="E139" s="42"/>
    </row>
    <row r="140" spans="5:5" x14ac:dyDescent="0.25">
      <c r="E140" s="42"/>
    </row>
    <row r="141" spans="5:5" x14ac:dyDescent="0.25">
      <c r="E141" s="42"/>
    </row>
    <row r="142" spans="5:5" x14ac:dyDescent="0.25">
      <c r="E142" s="42"/>
    </row>
    <row r="143" spans="5:5" x14ac:dyDescent="0.25">
      <c r="E143" s="42"/>
    </row>
    <row r="144" spans="5:5" x14ac:dyDescent="0.25">
      <c r="E144" s="42"/>
    </row>
    <row r="145" spans="5:5" x14ac:dyDescent="0.25">
      <c r="E145" s="42"/>
    </row>
    <row r="146" spans="5:5" x14ac:dyDescent="0.25">
      <c r="E146" s="42"/>
    </row>
    <row r="147" spans="5:5" x14ac:dyDescent="0.25">
      <c r="E147" s="42"/>
    </row>
    <row r="148" spans="5:5" x14ac:dyDescent="0.25">
      <c r="E148" s="42"/>
    </row>
    <row r="149" spans="5:5" x14ac:dyDescent="0.25">
      <c r="E149" s="42"/>
    </row>
    <row r="150" spans="5:5" x14ac:dyDescent="0.25">
      <c r="E150" s="42"/>
    </row>
    <row r="151" spans="5:5" x14ac:dyDescent="0.25">
      <c r="E151" s="42"/>
    </row>
    <row r="152" spans="5:5" x14ac:dyDescent="0.25">
      <c r="E152" s="42"/>
    </row>
    <row r="153" spans="5:5" x14ac:dyDescent="0.25">
      <c r="E153" s="42"/>
    </row>
    <row r="154" spans="5:5" x14ac:dyDescent="0.25">
      <c r="E154" s="42"/>
    </row>
    <row r="155" spans="5:5" x14ac:dyDescent="0.25">
      <c r="E155" s="42"/>
    </row>
    <row r="156" spans="5:5" x14ac:dyDescent="0.25">
      <c r="E156" s="42"/>
    </row>
    <row r="157" spans="5:5" x14ac:dyDescent="0.25">
      <c r="E157" s="42"/>
    </row>
    <row r="158" spans="5:5" x14ac:dyDescent="0.25">
      <c r="E158" s="42"/>
    </row>
    <row r="159" spans="5:5" x14ac:dyDescent="0.25">
      <c r="E159" s="42"/>
    </row>
    <row r="160" spans="5:5" x14ac:dyDescent="0.25">
      <c r="E160" s="42"/>
    </row>
    <row r="161" spans="5:5" x14ac:dyDescent="0.25">
      <c r="E161" s="42"/>
    </row>
    <row r="162" spans="5:5" x14ac:dyDescent="0.25">
      <c r="E162" s="42"/>
    </row>
    <row r="163" spans="5:5" x14ac:dyDescent="0.25">
      <c r="E163" s="42"/>
    </row>
    <row r="164" spans="5:5" x14ac:dyDescent="0.25">
      <c r="E164" s="42"/>
    </row>
    <row r="165" spans="5:5" x14ac:dyDescent="0.25">
      <c r="E165" s="42"/>
    </row>
    <row r="166" spans="5:5" x14ac:dyDescent="0.25">
      <c r="E166" s="42"/>
    </row>
    <row r="167" spans="5:5" x14ac:dyDescent="0.25">
      <c r="E167" s="42"/>
    </row>
    <row r="168" spans="5:5" x14ac:dyDescent="0.25">
      <c r="E168" s="42"/>
    </row>
    <row r="169" spans="5:5" x14ac:dyDescent="0.25">
      <c r="E169" s="42"/>
    </row>
    <row r="170" spans="5:5" x14ac:dyDescent="0.25">
      <c r="E170" s="42"/>
    </row>
    <row r="171" spans="5:5" x14ac:dyDescent="0.25">
      <c r="E171" s="42"/>
    </row>
    <row r="172" spans="5:5" x14ac:dyDescent="0.25">
      <c r="E172" s="42"/>
    </row>
    <row r="173" spans="5:5" x14ac:dyDescent="0.25">
      <c r="E173" s="42"/>
    </row>
    <row r="174" spans="5:5" x14ac:dyDescent="0.25">
      <c r="E174" s="42"/>
    </row>
    <row r="175" spans="5:5" x14ac:dyDescent="0.25">
      <c r="E175" s="42"/>
    </row>
    <row r="176" spans="5:5" x14ac:dyDescent="0.25">
      <c r="E176" s="42"/>
    </row>
    <row r="177" spans="5:5" x14ac:dyDescent="0.25">
      <c r="E177" s="42"/>
    </row>
    <row r="178" spans="5:5" x14ac:dyDescent="0.25">
      <c r="E178" s="42"/>
    </row>
    <row r="179" spans="5:5" x14ac:dyDescent="0.25">
      <c r="E179" s="42"/>
    </row>
    <row r="180" spans="5:5" x14ac:dyDescent="0.25">
      <c r="E180" s="42"/>
    </row>
    <row r="181" spans="5:5" x14ac:dyDescent="0.25">
      <c r="E181" s="42"/>
    </row>
    <row r="182" spans="5:5" x14ac:dyDescent="0.25">
      <c r="E182" s="42"/>
    </row>
    <row r="183" spans="5:5" x14ac:dyDescent="0.25">
      <c r="E183" s="42"/>
    </row>
    <row r="184" spans="5:5" x14ac:dyDescent="0.25">
      <c r="E184" s="42"/>
    </row>
    <row r="185" spans="5:5" x14ac:dyDescent="0.25">
      <c r="E185" s="42"/>
    </row>
    <row r="186" spans="5:5" x14ac:dyDescent="0.25">
      <c r="E186" s="42"/>
    </row>
    <row r="187" spans="5:5" x14ac:dyDescent="0.25">
      <c r="E187" s="42"/>
    </row>
    <row r="188" spans="5:5" x14ac:dyDescent="0.25">
      <c r="E188" s="42"/>
    </row>
    <row r="189" spans="5:5" x14ac:dyDescent="0.25">
      <c r="E189" s="42"/>
    </row>
    <row r="190" spans="5:5" x14ac:dyDescent="0.25">
      <c r="E190" s="42"/>
    </row>
    <row r="191" spans="5:5" x14ac:dyDescent="0.25">
      <c r="E191" s="42"/>
    </row>
    <row r="192" spans="5:5" x14ac:dyDescent="0.25">
      <c r="E192" s="42"/>
    </row>
    <row r="193" spans="5:5" x14ac:dyDescent="0.25">
      <c r="E193" s="42"/>
    </row>
    <row r="194" spans="5:5" x14ac:dyDescent="0.25">
      <c r="E194" s="42"/>
    </row>
    <row r="195" spans="5:5" x14ac:dyDescent="0.25">
      <c r="E195" s="42"/>
    </row>
    <row r="196" spans="5:5" x14ac:dyDescent="0.25">
      <c r="E196" s="42"/>
    </row>
    <row r="197" spans="5:5" x14ac:dyDescent="0.25">
      <c r="E197" s="42"/>
    </row>
    <row r="198" spans="5:5" x14ac:dyDescent="0.25">
      <c r="E198" s="42"/>
    </row>
    <row r="199" spans="5:5" x14ac:dyDescent="0.25">
      <c r="E199" s="42"/>
    </row>
    <row r="200" spans="5:5" x14ac:dyDescent="0.25">
      <c r="E200" s="42"/>
    </row>
    <row r="201" spans="5:5" x14ac:dyDescent="0.25">
      <c r="E201" s="42"/>
    </row>
    <row r="202" spans="5:5" x14ac:dyDescent="0.25">
      <c r="E202" s="42"/>
    </row>
    <row r="203" spans="5:5" x14ac:dyDescent="0.25">
      <c r="E203" s="42"/>
    </row>
    <row r="204" spans="5:5" x14ac:dyDescent="0.25">
      <c r="E204" s="42"/>
    </row>
    <row r="205" spans="5:5" x14ac:dyDescent="0.25">
      <c r="E205" s="42"/>
    </row>
    <row r="206" spans="5:5" x14ac:dyDescent="0.25">
      <c r="E206" s="42"/>
    </row>
    <row r="207" spans="5:5" x14ac:dyDescent="0.25">
      <c r="E207" s="42"/>
    </row>
    <row r="208" spans="5:5" x14ac:dyDescent="0.25">
      <c r="E208" s="42"/>
    </row>
    <row r="209" spans="5:5" x14ac:dyDescent="0.25">
      <c r="E209" s="42"/>
    </row>
    <row r="210" spans="5:5" x14ac:dyDescent="0.25">
      <c r="E210" s="42"/>
    </row>
    <row r="211" spans="5:5" x14ac:dyDescent="0.25">
      <c r="E211" s="42"/>
    </row>
    <row r="212" spans="5:5" x14ac:dyDescent="0.25">
      <c r="E212" s="42"/>
    </row>
    <row r="213" spans="5:5" x14ac:dyDescent="0.25">
      <c r="E213" s="42"/>
    </row>
    <row r="214" spans="5:5" x14ac:dyDescent="0.25">
      <c r="E214" s="42"/>
    </row>
    <row r="215" spans="5:5" x14ac:dyDescent="0.25">
      <c r="E215" s="42"/>
    </row>
    <row r="216" spans="5:5" x14ac:dyDescent="0.25">
      <c r="E216" s="42"/>
    </row>
    <row r="217" spans="5:5" x14ac:dyDescent="0.25">
      <c r="E217" s="42"/>
    </row>
    <row r="218" spans="5:5" x14ac:dyDescent="0.25">
      <c r="E218" s="42"/>
    </row>
    <row r="219" spans="5:5" x14ac:dyDescent="0.25">
      <c r="E219" s="42"/>
    </row>
    <row r="220" spans="5:5" x14ac:dyDescent="0.25">
      <c r="E220" s="42"/>
    </row>
    <row r="221" spans="5:5" x14ac:dyDescent="0.25">
      <c r="E221" s="42"/>
    </row>
    <row r="222" spans="5:5" x14ac:dyDescent="0.25">
      <c r="E222" s="42"/>
    </row>
    <row r="223" spans="5:5" x14ac:dyDescent="0.25">
      <c r="E223" s="42"/>
    </row>
    <row r="224" spans="5:5" x14ac:dyDescent="0.25">
      <c r="E224" s="42"/>
    </row>
    <row r="225" spans="5:5" x14ac:dyDescent="0.25">
      <c r="E225" s="42"/>
    </row>
    <row r="226" spans="5:5" x14ac:dyDescent="0.25">
      <c r="E226" s="42"/>
    </row>
    <row r="227" spans="5:5" x14ac:dyDescent="0.25">
      <c r="E227" s="42"/>
    </row>
    <row r="228" spans="5:5" x14ac:dyDescent="0.25">
      <c r="E228" s="42"/>
    </row>
    <row r="229" spans="5:5" x14ac:dyDescent="0.25">
      <c r="E229" s="42"/>
    </row>
    <row r="230" spans="5:5" x14ac:dyDescent="0.25">
      <c r="E230" s="42"/>
    </row>
    <row r="231" spans="5:5" x14ac:dyDescent="0.25">
      <c r="E231" s="42"/>
    </row>
    <row r="232" spans="5:5" x14ac:dyDescent="0.25">
      <c r="E232" s="42"/>
    </row>
    <row r="233" spans="5:5" x14ac:dyDescent="0.25">
      <c r="E233" s="42"/>
    </row>
    <row r="234" spans="5:5" x14ac:dyDescent="0.25">
      <c r="E234" s="42"/>
    </row>
    <row r="235" spans="5:5" x14ac:dyDescent="0.25">
      <c r="E235" s="42"/>
    </row>
    <row r="236" spans="5:5" x14ac:dyDescent="0.25">
      <c r="E236" s="42"/>
    </row>
    <row r="237" spans="5:5" x14ac:dyDescent="0.25">
      <c r="E237" s="42"/>
    </row>
    <row r="238" spans="5:5" x14ac:dyDescent="0.25">
      <c r="E238" s="42"/>
    </row>
    <row r="239" spans="5:5" x14ac:dyDescent="0.25">
      <c r="E239" s="42"/>
    </row>
    <row r="240" spans="5:5" x14ac:dyDescent="0.25">
      <c r="E240" s="42"/>
    </row>
    <row r="241" spans="5:5" x14ac:dyDescent="0.25">
      <c r="E241" s="42"/>
    </row>
    <row r="242" spans="5:5" x14ac:dyDescent="0.25">
      <c r="E242" s="42"/>
    </row>
    <row r="243" spans="5:5" x14ac:dyDescent="0.25">
      <c r="E243" s="42"/>
    </row>
    <row r="244" spans="5:5" x14ac:dyDescent="0.25">
      <c r="E244" s="42"/>
    </row>
    <row r="245" spans="5:5" x14ac:dyDescent="0.25">
      <c r="E245" s="42"/>
    </row>
    <row r="246" spans="5:5" x14ac:dyDescent="0.25">
      <c r="E246" s="42"/>
    </row>
    <row r="247" spans="5:5" x14ac:dyDescent="0.25">
      <c r="E247" s="42"/>
    </row>
    <row r="248" spans="5:5" x14ac:dyDescent="0.25">
      <c r="E248" s="42"/>
    </row>
    <row r="249" spans="5:5" x14ac:dyDescent="0.25">
      <c r="E249" s="42"/>
    </row>
    <row r="250" spans="5:5" x14ac:dyDescent="0.25">
      <c r="E250" s="42"/>
    </row>
    <row r="251" spans="5:5" x14ac:dyDescent="0.25">
      <c r="E251" s="42"/>
    </row>
    <row r="252" spans="5:5" x14ac:dyDescent="0.25">
      <c r="E252" s="42"/>
    </row>
    <row r="253" spans="5:5" x14ac:dyDescent="0.25">
      <c r="E253" s="42"/>
    </row>
    <row r="254" spans="5:5" x14ac:dyDescent="0.25">
      <c r="E254" s="42"/>
    </row>
    <row r="255" spans="5:5" x14ac:dyDescent="0.25">
      <c r="E255" s="42"/>
    </row>
    <row r="256" spans="5:5" x14ac:dyDescent="0.25">
      <c r="E256" s="42"/>
    </row>
    <row r="257" spans="5:5" x14ac:dyDescent="0.25">
      <c r="E257" s="42"/>
    </row>
    <row r="258" spans="5:5" x14ac:dyDescent="0.25">
      <c r="E258" s="42"/>
    </row>
    <row r="259" spans="5:5" x14ac:dyDescent="0.25">
      <c r="E259" s="42"/>
    </row>
    <row r="260" spans="5:5" x14ac:dyDescent="0.25">
      <c r="E260" s="42"/>
    </row>
    <row r="261" spans="5:5" x14ac:dyDescent="0.25">
      <c r="E261" s="42"/>
    </row>
    <row r="262" spans="5:5" x14ac:dyDescent="0.25">
      <c r="E262" s="42"/>
    </row>
    <row r="263" spans="5:5" x14ac:dyDescent="0.25">
      <c r="E263" s="42"/>
    </row>
    <row r="264" spans="5:5" x14ac:dyDescent="0.25">
      <c r="E264" s="42"/>
    </row>
    <row r="265" spans="5:5" x14ac:dyDescent="0.25">
      <c r="E265" s="42"/>
    </row>
    <row r="266" spans="5:5" x14ac:dyDescent="0.25">
      <c r="E266" s="42"/>
    </row>
    <row r="267" spans="5:5" x14ac:dyDescent="0.25">
      <c r="E267" s="42"/>
    </row>
    <row r="268" spans="5:5" x14ac:dyDescent="0.25">
      <c r="E268" s="42"/>
    </row>
    <row r="269" spans="5:5" x14ac:dyDescent="0.25">
      <c r="E269" s="42"/>
    </row>
    <row r="270" spans="5:5" x14ac:dyDescent="0.25">
      <c r="E270" s="42"/>
    </row>
    <row r="271" spans="5:5" x14ac:dyDescent="0.25">
      <c r="E271" s="42"/>
    </row>
    <row r="272" spans="5:5" x14ac:dyDescent="0.25">
      <c r="E272" s="42"/>
    </row>
    <row r="273" spans="5:5" x14ac:dyDescent="0.25">
      <c r="E273" s="42"/>
    </row>
    <row r="274" spans="5:5" x14ac:dyDescent="0.25">
      <c r="E274" s="42"/>
    </row>
    <row r="275" spans="5:5" x14ac:dyDescent="0.25">
      <c r="E275" s="42"/>
    </row>
    <row r="276" spans="5:5" x14ac:dyDescent="0.25">
      <c r="E276" s="42"/>
    </row>
    <row r="277" spans="5:5" x14ac:dyDescent="0.25">
      <c r="E277" s="42"/>
    </row>
    <row r="278" spans="5:5" x14ac:dyDescent="0.25">
      <c r="E278" s="42"/>
    </row>
    <row r="279" spans="5:5" x14ac:dyDescent="0.25">
      <c r="E279" s="42"/>
    </row>
    <row r="280" spans="5:5" x14ac:dyDescent="0.25">
      <c r="E280" s="42"/>
    </row>
    <row r="281" spans="5:5" x14ac:dyDescent="0.25">
      <c r="E281" s="42"/>
    </row>
    <row r="282" spans="5:5" x14ac:dyDescent="0.25">
      <c r="E282" s="42"/>
    </row>
    <row r="283" spans="5:5" x14ac:dyDescent="0.25">
      <c r="E283" s="42"/>
    </row>
    <row r="284" spans="5:5" x14ac:dyDescent="0.25">
      <c r="E284" s="42"/>
    </row>
    <row r="285" spans="5:5" x14ac:dyDescent="0.25">
      <c r="E285" s="42"/>
    </row>
    <row r="286" spans="5:5" x14ac:dyDescent="0.25">
      <c r="E286" s="42"/>
    </row>
    <row r="287" spans="5:5" x14ac:dyDescent="0.25">
      <c r="E287" s="42"/>
    </row>
    <row r="288" spans="5:5" x14ac:dyDescent="0.25">
      <c r="E288" s="42"/>
    </row>
    <row r="289" spans="5:5" x14ac:dyDescent="0.25">
      <c r="E289" s="42"/>
    </row>
    <row r="290" spans="5:5" x14ac:dyDescent="0.25">
      <c r="E290" s="42"/>
    </row>
    <row r="291" spans="5:5" x14ac:dyDescent="0.25">
      <c r="E291" s="42"/>
    </row>
    <row r="292" spans="5:5" x14ac:dyDescent="0.25">
      <c r="E292" s="42"/>
    </row>
    <row r="293" spans="5:5" x14ac:dyDescent="0.25">
      <c r="E293" s="42"/>
    </row>
    <row r="294" spans="5:5" x14ac:dyDescent="0.25">
      <c r="E294" s="42"/>
    </row>
    <row r="295" spans="5:5" x14ac:dyDescent="0.25">
      <c r="E295" s="42"/>
    </row>
    <row r="296" spans="5:5" x14ac:dyDescent="0.25">
      <c r="E296" s="42"/>
    </row>
    <row r="297" spans="5:5" x14ac:dyDescent="0.25">
      <c r="E297" s="42"/>
    </row>
    <row r="298" spans="5:5" x14ac:dyDescent="0.25">
      <c r="E298" s="42"/>
    </row>
    <row r="299" spans="5:5" x14ac:dyDescent="0.25">
      <c r="E299" s="42"/>
    </row>
    <row r="300" spans="5:5" x14ac:dyDescent="0.25">
      <c r="E300" s="42"/>
    </row>
    <row r="301" spans="5:5" x14ac:dyDescent="0.25">
      <c r="E301" s="42"/>
    </row>
    <row r="302" spans="5:5" x14ac:dyDescent="0.25">
      <c r="E302" s="42"/>
    </row>
    <row r="303" spans="5:5" x14ac:dyDescent="0.25">
      <c r="E303" s="42"/>
    </row>
    <row r="304" spans="5:5" x14ac:dyDescent="0.25">
      <c r="E304" s="42"/>
    </row>
    <row r="305" spans="5:5" x14ac:dyDescent="0.25">
      <c r="E305" s="42"/>
    </row>
    <row r="306" spans="5:5" x14ac:dyDescent="0.25">
      <c r="E306" s="42"/>
    </row>
    <row r="307" spans="5:5" x14ac:dyDescent="0.25">
      <c r="E307" s="42"/>
    </row>
    <row r="308" spans="5:5" x14ac:dyDescent="0.25">
      <c r="E308" s="42"/>
    </row>
    <row r="309" spans="5:5" x14ac:dyDescent="0.25">
      <c r="E309" s="42"/>
    </row>
    <row r="310" spans="5:5" x14ac:dyDescent="0.25">
      <c r="E310" s="42"/>
    </row>
    <row r="311" spans="5:5" x14ac:dyDescent="0.25">
      <c r="E311" s="42"/>
    </row>
    <row r="312" spans="5:5" x14ac:dyDescent="0.25">
      <c r="E312" s="42"/>
    </row>
    <row r="313" spans="5:5" x14ac:dyDescent="0.25">
      <c r="E313" s="42"/>
    </row>
    <row r="314" spans="5:5" x14ac:dyDescent="0.25">
      <c r="E314" s="42"/>
    </row>
    <row r="315" spans="5:5" x14ac:dyDescent="0.25">
      <c r="E315" s="42"/>
    </row>
    <row r="316" spans="5:5" x14ac:dyDescent="0.25">
      <c r="E316" s="42"/>
    </row>
    <row r="317" spans="5:5" x14ac:dyDescent="0.25">
      <c r="E317" s="42"/>
    </row>
    <row r="318" spans="5:5" x14ac:dyDescent="0.25">
      <c r="E318" s="42"/>
    </row>
    <row r="319" spans="5:5" x14ac:dyDescent="0.25">
      <c r="E319" s="42"/>
    </row>
    <row r="320" spans="5:5" x14ac:dyDescent="0.25">
      <c r="E320" s="42"/>
    </row>
    <row r="321" spans="5:5" x14ac:dyDescent="0.25">
      <c r="E321" s="42"/>
    </row>
    <row r="322" spans="5:5" x14ac:dyDescent="0.25">
      <c r="E322" s="42"/>
    </row>
    <row r="323" spans="5:5" x14ac:dyDescent="0.25">
      <c r="E323" s="42"/>
    </row>
    <row r="324" spans="5:5" x14ac:dyDescent="0.25">
      <c r="E324" s="42"/>
    </row>
    <row r="325" spans="5:5" x14ac:dyDescent="0.25">
      <c r="E325" s="42"/>
    </row>
    <row r="326" spans="5:5" x14ac:dyDescent="0.25">
      <c r="E326" s="42"/>
    </row>
    <row r="327" spans="5:5" x14ac:dyDescent="0.25">
      <c r="E327" s="42"/>
    </row>
    <row r="328" spans="5:5" x14ac:dyDescent="0.25">
      <c r="E328" s="42"/>
    </row>
    <row r="329" spans="5:5" x14ac:dyDescent="0.25">
      <c r="E329" s="42"/>
    </row>
    <row r="330" spans="5:5" x14ac:dyDescent="0.25">
      <c r="E330" s="42"/>
    </row>
    <row r="331" spans="5:5" x14ac:dyDescent="0.25">
      <c r="E331" s="42"/>
    </row>
    <row r="332" spans="5:5" x14ac:dyDescent="0.25">
      <c r="E332" s="42"/>
    </row>
    <row r="333" spans="5:5" x14ac:dyDescent="0.25">
      <c r="E333" s="42"/>
    </row>
    <row r="334" spans="5:5" x14ac:dyDescent="0.25">
      <c r="E334" s="42"/>
    </row>
    <row r="335" spans="5:5" x14ac:dyDescent="0.25">
      <c r="E335" s="42"/>
    </row>
    <row r="336" spans="5:5" x14ac:dyDescent="0.25">
      <c r="E336" s="42"/>
    </row>
    <row r="337" spans="5:5" x14ac:dyDescent="0.25">
      <c r="E337" s="42"/>
    </row>
    <row r="338" spans="5:5" x14ac:dyDescent="0.25">
      <c r="E338" s="42"/>
    </row>
    <row r="339" spans="5:5" x14ac:dyDescent="0.25">
      <c r="E339" s="42"/>
    </row>
    <row r="340" spans="5:5" x14ac:dyDescent="0.25">
      <c r="E340" s="42"/>
    </row>
    <row r="341" spans="5:5" x14ac:dyDescent="0.25">
      <c r="E341" s="42"/>
    </row>
    <row r="342" spans="5:5" x14ac:dyDescent="0.25">
      <c r="E342" s="42"/>
    </row>
    <row r="343" spans="5:5" x14ac:dyDescent="0.25">
      <c r="E343" s="42"/>
    </row>
    <row r="344" spans="5:5" x14ac:dyDescent="0.25">
      <c r="E344" s="42"/>
    </row>
    <row r="345" spans="5:5" x14ac:dyDescent="0.25">
      <c r="E345" s="42"/>
    </row>
    <row r="346" spans="5:5" x14ac:dyDescent="0.25">
      <c r="E346" s="42"/>
    </row>
    <row r="347" spans="5:5" x14ac:dyDescent="0.25">
      <c r="E347" s="42"/>
    </row>
    <row r="348" spans="5:5" x14ac:dyDescent="0.25">
      <c r="E348" s="42"/>
    </row>
    <row r="349" spans="5:5" x14ac:dyDescent="0.25">
      <c r="E349" s="42"/>
    </row>
    <row r="350" spans="5:5" x14ac:dyDescent="0.25">
      <c r="E350" s="42"/>
    </row>
    <row r="351" spans="5:5" x14ac:dyDescent="0.25">
      <c r="E351" s="42"/>
    </row>
    <row r="352" spans="5:5" x14ac:dyDescent="0.25">
      <c r="E352" s="42"/>
    </row>
    <row r="353" spans="5:5" x14ac:dyDescent="0.25">
      <c r="E353" s="42"/>
    </row>
    <row r="354" spans="5:5" x14ac:dyDescent="0.25">
      <c r="E354" s="42"/>
    </row>
    <row r="355" spans="5:5" x14ac:dyDescent="0.25">
      <c r="E355" s="42"/>
    </row>
    <row r="356" spans="5:5" x14ac:dyDescent="0.25">
      <c r="E356" s="42"/>
    </row>
    <row r="357" spans="5:5" x14ac:dyDescent="0.25">
      <c r="E357" s="42"/>
    </row>
    <row r="358" spans="5:5" x14ac:dyDescent="0.25">
      <c r="E358" s="42"/>
    </row>
    <row r="359" spans="5:5" x14ac:dyDescent="0.25">
      <c r="E359" s="42"/>
    </row>
    <row r="360" spans="5:5" x14ac:dyDescent="0.25">
      <c r="E360" s="42"/>
    </row>
    <row r="361" spans="5:5" x14ac:dyDescent="0.25">
      <c r="E361" s="42"/>
    </row>
    <row r="362" spans="5:5" x14ac:dyDescent="0.25">
      <c r="E362" s="42"/>
    </row>
    <row r="363" spans="5:5" x14ac:dyDescent="0.25">
      <c r="E363" s="42"/>
    </row>
    <row r="364" spans="5:5" x14ac:dyDescent="0.25">
      <c r="E364" s="42"/>
    </row>
    <row r="365" spans="5:5" x14ac:dyDescent="0.25">
      <c r="E365" s="42"/>
    </row>
    <row r="366" spans="5:5" x14ac:dyDescent="0.25">
      <c r="E366" s="42"/>
    </row>
    <row r="367" spans="5:5" x14ac:dyDescent="0.25">
      <c r="E367" s="42"/>
    </row>
    <row r="368" spans="5:5" x14ac:dyDescent="0.25">
      <c r="E368" s="42"/>
    </row>
    <row r="369" spans="5:5" x14ac:dyDescent="0.25">
      <c r="E369" s="42"/>
    </row>
    <row r="370" spans="5:5" x14ac:dyDescent="0.25">
      <c r="E370" s="42"/>
    </row>
    <row r="371" spans="5:5" x14ac:dyDescent="0.25">
      <c r="E371" s="42"/>
    </row>
    <row r="372" spans="5:5" x14ac:dyDescent="0.25">
      <c r="E372" s="42"/>
    </row>
    <row r="373" spans="5:5" x14ac:dyDescent="0.25">
      <c r="E373" s="42"/>
    </row>
    <row r="374" spans="5:5" x14ac:dyDescent="0.25">
      <c r="E374" s="42"/>
    </row>
    <row r="375" spans="5:5" x14ac:dyDescent="0.25">
      <c r="E375" s="42"/>
    </row>
    <row r="376" spans="5:5" x14ac:dyDescent="0.25">
      <c r="E376" s="42"/>
    </row>
    <row r="377" spans="5:5" x14ac:dyDescent="0.25">
      <c r="E377" s="42"/>
    </row>
    <row r="378" spans="5:5" x14ac:dyDescent="0.25">
      <c r="E378" s="42"/>
    </row>
    <row r="379" spans="5:5" x14ac:dyDescent="0.25">
      <c r="E379" s="42"/>
    </row>
    <row r="380" spans="5:5" x14ac:dyDescent="0.25">
      <c r="E380" s="42"/>
    </row>
    <row r="381" spans="5:5" x14ac:dyDescent="0.25">
      <c r="E381" s="42"/>
    </row>
    <row r="382" spans="5:5" x14ac:dyDescent="0.25">
      <c r="E382" s="42"/>
    </row>
    <row r="383" spans="5:5" x14ac:dyDescent="0.25">
      <c r="E383" s="42"/>
    </row>
    <row r="384" spans="5:5" x14ac:dyDescent="0.25">
      <c r="E384" s="42"/>
    </row>
    <row r="385" spans="5:5" x14ac:dyDescent="0.25">
      <c r="E385" s="42"/>
    </row>
    <row r="386" spans="5:5" x14ac:dyDescent="0.25">
      <c r="E386" s="42"/>
    </row>
    <row r="387" spans="5:5" x14ac:dyDescent="0.25">
      <c r="E387" s="42"/>
    </row>
    <row r="388" spans="5:5" x14ac:dyDescent="0.25">
      <c r="E388" s="42"/>
    </row>
    <row r="389" spans="5:5" x14ac:dyDescent="0.25">
      <c r="E389" s="42"/>
    </row>
    <row r="390" spans="5:5" x14ac:dyDescent="0.25">
      <c r="E390" s="42"/>
    </row>
    <row r="391" spans="5:5" x14ac:dyDescent="0.25">
      <c r="E391" s="42"/>
    </row>
    <row r="392" spans="5:5" x14ac:dyDescent="0.25">
      <c r="E392" s="42"/>
    </row>
    <row r="393" spans="5:5" x14ac:dyDescent="0.25">
      <c r="E393" s="42"/>
    </row>
    <row r="394" spans="5:5" x14ac:dyDescent="0.25">
      <c r="E394" s="42"/>
    </row>
    <row r="395" spans="5:5" x14ac:dyDescent="0.25">
      <c r="E395" s="42"/>
    </row>
    <row r="396" spans="5:5" x14ac:dyDescent="0.25">
      <c r="E396" s="42"/>
    </row>
    <row r="397" spans="5:5" x14ac:dyDescent="0.25">
      <c r="E397" s="42"/>
    </row>
    <row r="398" spans="5:5" x14ac:dyDescent="0.25">
      <c r="E398" s="42"/>
    </row>
    <row r="399" spans="5:5" x14ac:dyDescent="0.25">
      <c r="E399" s="42"/>
    </row>
    <row r="400" spans="5:5" x14ac:dyDescent="0.25">
      <c r="E400" s="42"/>
    </row>
    <row r="401" spans="5:5" x14ac:dyDescent="0.25">
      <c r="E401" s="42"/>
    </row>
    <row r="402" spans="5:5" x14ac:dyDescent="0.25">
      <c r="E402" s="42"/>
    </row>
    <row r="403" spans="5:5" x14ac:dyDescent="0.25">
      <c r="E403" s="42"/>
    </row>
    <row r="404" spans="5:5" x14ac:dyDescent="0.25">
      <c r="E404" s="42"/>
    </row>
    <row r="405" spans="5:5" x14ac:dyDescent="0.25">
      <c r="E405" s="42"/>
    </row>
    <row r="406" spans="5:5" x14ac:dyDescent="0.25">
      <c r="E406" s="42"/>
    </row>
    <row r="407" spans="5:5" x14ac:dyDescent="0.25">
      <c r="E407" s="42"/>
    </row>
  </sheetData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dimension ref="A1:E32"/>
  <sheetViews>
    <sheetView workbookViewId="0">
      <selection activeCell="C3" sqref="C3"/>
    </sheetView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5" ht="42" x14ac:dyDescent="0.25">
      <c r="A1" s="56" t="s">
        <v>152</v>
      </c>
      <c r="B1" s="56" t="s">
        <v>153</v>
      </c>
      <c r="C1" s="57" t="s">
        <v>154</v>
      </c>
      <c r="D1" s="57" t="s">
        <v>155</v>
      </c>
    </row>
    <row r="2" spans="1:5" x14ac:dyDescent="0.25">
      <c r="A2" s="58" t="s">
        <v>156</v>
      </c>
      <c r="B2" s="59">
        <v>-175000</v>
      </c>
      <c r="C2" s="60">
        <f ca="1">SUMIF('May 22'!B:D,LEFT(A2,5),'May 22'!M:M)</f>
        <v>-175000</v>
      </c>
      <c r="D2" s="61">
        <f t="shared" ref="D2:D31" ca="1" si="0">B2-C2</f>
        <v>0</v>
      </c>
    </row>
    <row r="3" spans="1:5" x14ac:dyDescent="0.25">
      <c r="A3" s="62" t="s">
        <v>157</v>
      </c>
      <c r="B3" s="63">
        <v>-820000</v>
      </c>
      <c r="C3" s="60">
        <f ca="1">SUMIF('[1]May 22'!B:D,LEFT(A3,5),'[1]May 22'!M:M)</f>
        <v>-820000</v>
      </c>
      <c r="D3" s="61">
        <f t="shared" ca="1" si="0"/>
        <v>0</v>
      </c>
      <c r="E3" s="62"/>
    </row>
    <row r="4" spans="1:5" x14ac:dyDescent="0.25">
      <c r="A4" s="62" t="s">
        <v>158</v>
      </c>
      <c r="B4" s="64">
        <v>0</v>
      </c>
      <c r="C4" s="60">
        <f ca="1">SUMIF('[1]May 22'!B:D,LEFT(A4,5),'[1]May 22'!M:M)</f>
        <v>0</v>
      </c>
      <c r="D4" s="61">
        <f t="shared" ca="1" si="0"/>
        <v>0</v>
      </c>
    </row>
    <row r="5" spans="1:5" x14ac:dyDescent="0.25">
      <c r="A5" s="58" t="s">
        <v>159</v>
      </c>
      <c r="B5" s="59">
        <v>-60000</v>
      </c>
      <c r="C5" s="60">
        <f ca="1">SUMIF('[1]May 22'!B:D,LEFT(A5,5),'[1]May 22'!M:M)</f>
        <v>-60000</v>
      </c>
      <c r="D5" s="61">
        <f t="shared" ca="1" si="0"/>
        <v>0</v>
      </c>
    </row>
    <row r="6" spans="1:5" x14ac:dyDescent="0.25">
      <c r="A6" s="62" t="s">
        <v>160</v>
      </c>
      <c r="B6" s="63">
        <v>-400000</v>
      </c>
      <c r="C6" s="60">
        <f ca="1">SUMIF('[1]May 22'!B:D,LEFT(A6,5),'[1]May 22'!M:M)</f>
        <v>-400000</v>
      </c>
      <c r="D6" s="61">
        <f t="shared" ca="1" si="0"/>
        <v>0</v>
      </c>
      <c r="E6" s="36"/>
    </row>
    <row r="7" spans="1:5" x14ac:dyDescent="0.25">
      <c r="A7" s="58" t="s">
        <v>161</v>
      </c>
      <c r="B7" s="59">
        <v>-55000</v>
      </c>
      <c r="C7" s="60">
        <f ca="1">SUMIF('[1]May 22'!B:D,LEFT(A7,5),'[1]May 22'!M:M)</f>
        <v>-55000</v>
      </c>
      <c r="D7" s="61">
        <f t="shared" ca="1" si="0"/>
        <v>0</v>
      </c>
    </row>
    <row r="8" spans="1:5" x14ac:dyDescent="0.25">
      <c r="A8" s="62" t="s">
        <v>162</v>
      </c>
      <c r="B8" s="63">
        <v>-20000</v>
      </c>
      <c r="C8" s="60">
        <f ca="1">SUMIF('[1]May 22'!B:D,LEFT(A8,5),'[1]May 22'!M:M)</f>
        <v>-20000</v>
      </c>
      <c r="D8" s="61">
        <f t="shared" ca="1" si="0"/>
        <v>0</v>
      </c>
    </row>
    <row r="9" spans="1:5" x14ac:dyDescent="0.25">
      <c r="A9" s="58" t="s">
        <v>163</v>
      </c>
      <c r="B9" s="59">
        <v>-38714.82</v>
      </c>
      <c r="C9" s="60">
        <f ca="1">SUMIF('[1]May 22'!B:D,LEFT(A9,5),'[1]May 22'!M:M)</f>
        <v>-38714.82</v>
      </c>
      <c r="D9" s="61">
        <f t="shared" ca="1" si="0"/>
        <v>0</v>
      </c>
    </row>
    <row r="10" spans="1:5" x14ac:dyDescent="0.25">
      <c r="A10" s="62" t="s">
        <v>164</v>
      </c>
      <c r="B10" s="63">
        <v>-383517.5</v>
      </c>
      <c r="C10" s="60">
        <f ca="1">SUMIF('[1]May 22'!B:D,LEFT(A10,5),'[1]May 22'!M:M)</f>
        <v>-383517.5</v>
      </c>
      <c r="D10" s="61">
        <f t="shared" ca="1" si="0"/>
        <v>0</v>
      </c>
    </row>
    <row r="11" spans="1:5" x14ac:dyDescent="0.25">
      <c r="A11" s="58" t="s">
        <v>165</v>
      </c>
      <c r="B11" s="65">
        <v>0</v>
      </c>
      <c r="C11" s="60">
        <f ca="1">SUMIF('[1]May 22'!B:D,LEFT(A11,5),'[1]May 22'!M:M)</f>
        <v>0</v>
      </c>
      <c r="D11" s="61">
        <f t="shared" ca="1" si="0"/>
        <v>0</v>
      </c>
    </row>
    <row r="12" spans="1:5" x14ac:dyDescent="0.25">
      <c r="A12" s="62" t="s">
        <v>166</v>
      </c>
      <c r="B12" s="63">
        <v>-69734.27</v>
      </c>
      <c r="C12" s="60">
        <f ca="1">SUMIF('[1]May 22'!B:D,LEFT(A12,5),'[1]May 22'!M:M)</f>
        <v>-69734.27</v>
      </c>
      <c r="D12" s="61">
        <f t="shared" ca="1" si="0"/>
        <v>0</v>
      </c>
    </row>
    <row r="13" spans="1:5" x14ac:dyDescent="0.25">
      <c r="A13" s="58" t="s">
        <v>167</v>
      </c>
      <c r="B13" s="65">
        <v>0</v>
      </c>
      <c r="C13" s="60">
        <f ca="1">SUMIF('[1]May 22'!B:D,LEFT(A13,5),'[1]May 22'!M:M)</f>
        <v>0</v>
      </c>
      <c r="D13" s="61">
        <f t="shared" ca="1" si="0"/>
        <v>0</v>
      </c>
    </row>
    <row r="14" spans="1:5" x14ac:dyDescent="0.25">
      <c r="A14" s="62" t="s">
        <v>168</v>
      </c>
      <c r="B14" s="63">
        <v>-40000</v>
      </c>
      <c r="C14" s="60">
        <f ca="1">SUMIF('[1]May 22'!B:D,LEFT(A14,5),'[1]May 22'!M:M)</f>
        <v>-40000</v>
      </c>
      <c r="D14" s="61">
        <f t="shared" ca="1" si="0"/>
        <v>0</v>
      </c>
    </row>
    <row r="15" spans="1:5" x14ac:dyDescent="0.25">
      <c r="A15" s="58" t="s">
        <v>169</v>
      </c>
      <c r="B15" s="59">
        <v>-20000</v>
      </c>
      <c r="C15" s="60">
        <f ca="1">SUMIF('[1]May 22'!B:D,LEFT(A15,5),'[1]May 22'!M:M)</f>
        <v>-20000</v>
      </c>
      <c r="D15" s="61">
        <f t="shared" ca="1" si="0"/>
        <v>0</v>
      </c>
    </row>
    <row r="16" spans="1:5" x14ac:dyDescent="0.25">
      <c r="A16" s="62" t="s">
        <v>170</v>
      </c>
      <c r="B16" s="63">
        <v>-54981.02</v>
      </c>
      <c r="C16" s="60">
        <f ca="1">SUMIF('[1]May 22'!B:D,LEFT(A16,5),'[1]May 22'!M:M)</f>
        <v>-54981.020000000004</v>
      </c>
      <c r="D16" s="61">
        <f t="shared" ca="1" si="0"/>
        <v>0</v>
      </c>
    </row>
    <row r="17" spans="1:4" x14ac:dyDescent="0.25">
      <c r="A17" s="58" t="s">
        <v>171</v>
      </c>
      <c r="B17" s="59">
        <v>-75000</v>
      </c>
      <c r="C17" s="60">
        <f ca="1">SUMIF('[1]May 22'!B:D,LEFT(A17,5),'[1]May 22'!M:M)</f>
        <v>-75000</v>
      </c>
      <c r="D17" s="61">
        <f t="shared" ca="1" si="0"/>
        <v>0</v>
      </c>
    </row>
    <row r="18" spans="1:4" x14ac:dyDescent="0.25">
      <c r="A18" s="62" t="s">
        <v>172</v>
      </c>
      <c r="B18" s="64">
        <v>0</v>
      </c>
      <c r="C18" s="60">
        <f ca="1">SUMIF('[1]May 22'!B:D,LEFT(A18,5),'[1]May 22'!M:M)</f>
        <v>0</v>
      </c>
      <c r="D18" s="61">
        <f t="shared" ca="1" si="0"/>
        <v>0</v>
      </c>
    </row>
    <row r="19" spans="1:4" x14ac:dyDescent="0.25">
      <c r="A19" s="62" t="s">
        <v>173</v>
      </c>
      <c r="B19" s="63">
        <v>-386269.25</v>
      </c>
      <c r="C19" s="60">
        <f ca="1">SUMIF('[1]May 22'!B:D,LEFT(A19,5),'[1]May 22'!M:M)</f>
        <v>-386269.25</v>
      </c>
      <c r="D19" s="61">
        <f t="shared" ca="1" si="0"/>
        <v>0</v>
      </c>
    </row>
    <row r="20" spans="1:4" x14ac:dyDescent="0.25">
      <c r="A20" s="58" t="s">
        <v>174</v>
      </c>
      <c r="B20" s="59">
        <v>-75000</v>
      </c>
      <c r="C20" s="60">
        <f ca="1">SUMIF('[1]May 22'!B:D,LEFT(A20,5),'[1]May 22'!M:M)</f>
        <v>-75000</v>
      </c>
      <c r="D20" s="61">
        <f t="shared" ca="1" si="0"/>
        <v>0</v>
      </c>
    </row>
    <row r="21" spans="1:4" x14ac:dyDescent="0.25">
      <c r="A21" s="62" t="s">
        <v>175</v>
      </c>
      <c r="B21" s="64">
        <v>22500</v>
      </c>
      <c r="C21" s="60">
        <f ca="1">SUMIF('[1]May 22'!B:D,LEFT(A21,5),'[1]May 22'!M:M)</f>
        <v>22500</v>
      </c>
      <c r="D21" s="61">
        <f t="shared" ca="1" si="0"/>
        <v>0</v>
      </c>
    </row>
    <row r="22" spans="1:4" x14ac:dyDescent="0.25">
      <c r="A22" s="62" t="s">
        <v>176</v>
      </c>
      <c r="B22" s="63">
        <v>-575197.5</v>
      </c>
      <c r="C22" s="60">
        <f ca="1">SUMIF('[1]May 22'!B:D,LEFT(A22,5),'[1]May 22'!M:M)</f>
        <v>-575197.5</v>
      </c>
      <c r="D22" s="61">
        <f t="shared" ca="1" si="0"/>
        <v>0</v>
      </c>
    </row>
    <row r="23" spans="1:4" x14ac:dyDescent="0.25">
      <c r="A23" s="58" t="s">
        <v>177</v>
      </c>
      <c r="B23" s="65">
        <v>30550.86</v>
      </c>
      <c r="C23" s="60">
        <f ca="1">SUMIF('[1]May 22'!B:D,LEFT(A23,5),'[1]May 22'!M:M)</f>
        <v>30550.86</v>
      </c>
      <c r="D23" s="61">
        <f t="shared" ca="1" si="0"/>
        <v>0</v>
      </c>
    </row>
    <row r="24" spans="1:4" x14ac:dyDescent="0.25">
      <c r="A24" s="58" t="s">
        <v>178</v>
      </c>
      <c r="B24" s="59">
        <v>-91369.12</v>
      </c>
      <c r="C24" s="60">
        <f ca="1">SUMIF('[1]May 22'!B:D,LEFT(A24,5),'[1]May 22'!M:M)</f>
        <v>-91369.12</v>
      </c>
      <c r="D24" s="61">
        <f t="shared" ca="1" si="0"/>
        <v>0</v>
      </c>
    </row>
    <row r="25" spans="1:4" x14ac:dyDescent="0.25">
      <c r="A25" s="62" t="s">
        <v>179</v>
      </c>
      <c r="B25" s="64">
        <v>0</v>
      </c>
      <c r="C25" s="60">
        <f ca="1">SUMIF('[1]May 22'!B:D,LEFT(A25,5),'[1]May 22'!M:M)</f>
        <v>0</v>
      </c>
      <c r="D25" s="61">
        <f t="shared" ca="1" si="0"/>
        <v>0</v>
      </c>
    </row>
    <row r="26" spans="1:4" x14ac:dyDescent="0.25">
      <c r="A26" s="58" t="s">
        <v>180</v>
      </c>
      <c r="B26" s="65">
        <v>0</v>
      </c>
      <c r="C26" s="60">
        <f ca="1">SUMIF('[1]May 22'!B:D,LEFT(A26,5),'[1]May 22'!M:M)</f>
        <v>0</v>
      </c>
      <c r="D26" s="61">
        <f t="shared" ca="1" si="0"/>
        <v>0</v>
      </c>
    </row>
    <row r="27" spans="1:4" x14ac:dyDescent="0.25">
      <c r="A27" s="58" t="s">
        <v>181</v>
      </c>
      <c r="B27" s="59">
        <v>-41201</v>
      </c>
      <c r="C27" s="60">
        <f ca="1">SUMIF('[1]May 22'!B:D,LEFT(A27,5),'[1]May 22'!M:M)</f>
        <v>-41201</v>
      </c>
      <c r="D27" s="61">
        <f t="shared" ca="1" si="0"/>
        <v>0</v>
      </c>
    </row>
    <row r="28" spans="1:4" x14ac:dyDescent="0.25">
      <c r="A28" s="62" t="s">
        <v>182</v>
      </c>
      <c r="B28" s="63">
        <v>-29056.94</v>
      </c>
      <c r="C28" s="60">
        <f ca="1">SUMIF('[1]May 22'!B:D,LEFT(A28,5),'[1]May 22'!M:M)</f>
        <v>-29056.94</v>
      </c>
      <c r="D28" s="61">
        <f t="shared" ca="1" si="0"/>
        <v>0</v>
      </c>
    </row>
    <row r="29" spans="1:4" x14ac:dyDescent="0.25">
      <c r="A29" s="58" t="s">
        <v>183</v>
      </c>
      <c r="B29" s="59">
        <v>-97500</v>
      </c>
      <c r="C29" s="60">
        <f ca="1">SUMIF('[1]May 22'!B:D,LEFT(A29,5),'[1]May 22'!M:M)</f>
        <v>-97500</v>
      </c>
      <c r="D29" s="61">
        <f t="shared" ca="1" si="0"/>
        <v>0</v>
      </c>
    </row>
    <row r="30" spans="1:4" x14ac:dyDescent="0.25">
      <c r="A30" s="58" t="s">
        <v>184</v>
      </c>
      <c r="B30" s="65">
        <v>0</v>
      </c>
      <c r="C30" s="60">
        <f ca="1">SUMIF('[1]May 22'!B:D,LEFT(A30,5),'[1]May 22'!M:M)</f>
        <v>0</v>
      </c>
      <c r="D30" s="61">
        <f t="shared" ca="1" si="0"/>
        <v>0</v>
      </c>
    </row>
    <row r="31" spans="1:4" x14ac:dyDescent="0.25">
      <c r="A31" s="66" t="s">
        <v>185</v>
      </c>
      <c r="B31" s="67">
        <v>-541376.93999999994</v>
      </c>
      <c r="C31" s="60">
        <f ca="1">SUMIF('[1]May 22'!B:D,LEFT(A31,5),'[1]May 22'!M:M)</f>
        <v>-541376.94000000006</v>
      </c>
      <c r="D31" s="61">
        <f t="shared" ca="1" si="0"/>
        <v>0</v>
      </c>
    </row>
    <row r="32" spans="1:4" x14ac:dyDescent="0.25">
      <c r="A32" s="68"/>
      <c r="B32" s="69">
        <v>-3995867.5</v>
      </c>
      <c r="C32" s="70">
        <f ca="1">SUM(C2:C31)</f>
        <v>-3995867.5</v>
      </c>
      <c r="D32" s="70">
        <f ca="1">SUM(D2:D31)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dimension ref="A1:AF146"/>
  <sheetViews>
    <sheetView tabSelected="1" workbookViewId="0">
      <selection activeCell="F8" sqref="F8"/>
    </sheetView>
  </sheetViews>
  <sheetFormatPr defaultColWidth="9.140625" defaultRowHeight="15" x14ac:dyDescent="0.25"/>
  <cols>
    <col min="1" max="1" width="10.85546875" customWidth="1"/>
    <col min="2" max="2" width="9.140625" style="56"/>
    <col min="4" max="4" width="9.7109375" customWidth="1"/>
    <col min="8" max="9" width="9.42578125" customWidth="1"/>
    <col min="12" max="12" width="11.28515625" customWidth="1"/>
    <col min="13" max="13" width="10" customWidth="1"/>
    <col min="15" max="15" width="10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2" ht="21" x14ac:dyDescent="0.25">
      <c r="A1" s="56" t="s">
        <v>186</v>
      </c>
      <c r="B1" s="56" t="s">
        <v>152</v>
      </c>
      <c r="C1" s="56" t="s">
        <v>187</v>
      </c>
      <c r="D1" s="56" t="s">
        <v>188</v>
      </c>
      <c r="E1" s="56" t="s">
        <v>189</v>
      </c>
      <c r="F1" s="56" t="s">
        <v>190</v>
      </c>
      <c r="G1" s="56" t="s">
        <v>191</v>
      </c>
      <c r="H1" s="56" t="s">
        <v>192</v>
      </c>
      <c r="I1" s="56" t="s">
        <v>193</v>
      </c>
      <c r="J1" s="56" t="s">
        <v>194</v>
      </c>
      <c r="K1" s="56" t="s">
        <v>195</v>
      </c>
      <c r="L1" s="56" t="s">
        <v>196</v>
      </c>
      <c r="M1" s="56" t="s">
        <v>197</v>
      </c>
      <c r="N1" s="56" t="s">
        <v>8</v>
      </c>
      <c r="O1" s="56" t="s">
        <v>198</v>
      </c>
      <c r="P1" s="56" t="s">
        <v>199</v>
      </c>
      <c r="Q1" s="56" t="s">
        <v>200</v>
      </c>
      <c r="R1" s="56" t="s">
        <v>201</v>
      </c>
      <c r="S1" s="56" t="s">
        <v>202</v>
      </c>
      <c r="T1" s="56" t="s">
        <v>203</v>
      </c>
      <c r="U1" s="56" t="s">
        <v>204</v>
      </c>
      <c r="V1" s="56" t="s">
        <v>205</v>
      </c>
      <c r="W1" s="56" t="s">
        <v>206</v>
      </c>
      <c r="X1" s="56" t="s">
        <v>207</v>
      </c>
      <c r="Y1" s="56" t="s">
        <v>208</v>
      </c>
      <c r="Z1" s="56" t="s">
        <v>209</v>
      </c>
      <c r="AA1" s="56" t="s">
        <v>210</v>
      </c>
      <c r="AB1" s="56" t="s">
        <v>211</v>
      </c>
      <c r="AC1" s="56" t="s">
        <v>212</v>
      </c>
      <c r="AD1" s="56" t="s">
        <v>213</v>
      </c>
      <c r="AE1" s="56" t="s">
        <v>214</v>
      </c>
      <c r="AF1" s="56" t="s">
        <v>215</v>
      </c>
    </row>
    <row r="2" spans="1:32" ht="12.75" customHeight="1" x14ac:dyDescent="0.25">
      <c r="A2" s="62" t="s">
        <v>216</v>
      </c>
      <c r="B2" s="62" t="s">
        <v>217</v>
      </c>
      <c r="C2" s="62" t="s">
        <v>218</v>
      </c>
      <c r="D2" s="62"/>
      <c r="E2" s="62" t="s">
        <v>219</v>
      </c>
      <c r="F2" s="62"/>
      <c r="G2" s="62">
        <v>9984926</v>
      </c>
      <c r="H2" s="62">
        <v>1420945</v>
      </c>
      <c r="I2" s="62" t="s">
        <v>220</v>
      </c>
      <c r="J2" s="62">
        <v>1</v>
      </c>
      <c r="K2" s="62">
        <v>22</v>
      </c>
      <c r="L2" s="65">
        <v>41250</v>
      </c>
      <c r="M2" s="71">
        <v>44515</v>
      </c>
      <c r="N2" s="71">
        <v>44568</v>
      </c>
      <c r="O2" s="71">
        <v>44568</v>
      </c>
      <c r="P2" s="62" t="s">
        <v>221</v>
      </c>
      <c r="Q2" s="62" t="s">
        <v>222</v>
      </c>
      <c r="R2" s="62" t="s">
        <v>223</v>
      </c>
      <c r="S2" s="62" t="s">
        <v>222</v>
      </c>
      <c r="T2" s="62" t="s">
        <v>224</v>
      </c>
      <c r="U2" s="62"/>
      <c r="V2" s="62"/>
      <c r="W2" s="62"/>
      <c r="X2" s="62"/>
      <c r="Y2" s="62" t="s">
        <v>2</v>
      </c>
      <c r="Z2" s="62" t="s">
        <v>225</v>
      </c>
      <c r="AA2" s="62" t="s">
        <v>226</v>
      </c>
      <c r="AB2" s="62" t="s">
        <v>227</v>
      </c>
      <c r="AC2" s="62" t="s">
        <v>228</v>
      </c>
      <c r="AD2" s="62" t="s">
        <v>229</v>
      </c>
      <c r="AE2" s="62"/>
      <c r="AF2" s="62"/>
    </row>
    <row r="3" spans="1:32" ht="12.75" customHeight="1" x14ac:dyDescent="0.25">
      <c r="A3" s="62" t="s">
        <v>216</v>
      </c>
      <c r="B3" s="62" t="s">
        <v>230</v>
      </c>
      <c r="C3" s="62" t="s">
        <v>218</v>
      </c>
      <c r="D3" s="62"/>
      <c r="E3" s="62" t="s">
        <v>231</v>
      </c>
      <c r="F3" s="62"/>
      <c r="G3" s="62">
        <v>9990739</v>
      </c>
      <c r="H3" s="62">
        <v>18853419</v>
      </c>
      <c r="I3" s="62" t="s">
        <v>232</v>
      </c>
      <c r="J3" s="62">
        <v>1</v>
      </c>
      <c r="K3" s="62">
        <v>22</v>
      </c>
      <c r="L3" s="65">
        <v>-35000</v>
      </c>
      <c r="M3" s="71">
        <v>44592</v>
      </c>
      <c r="N3" s="71">
        <v>44592</v>
      </c>
      <c r="O3" s="71">
        <v>44581</v>
      </c>
      <c r="P3" s="62" t="s">
        <v>233</v>
      </c>
      <c r="Q3" s="62" t="s">
        <v>234</v>
      </c>
      <c r="R3" s="62"/>
      <c r="S3" s="62">
        <v>0</v>
      </c>
      <c r="T3" s="62" t="s">
        <v>235</v>
      </c>
      <c r="U3" s="62"/>
      <c r="V3" s="62"/>
      <c r="W3" s="62" t="s">
        <v>236</v>
      </c>
      <c r="X3" s="62"/>
      <c r="Y3" s="62" t="s">
        <v>2</v>
      </c>
      <c r="Z3" s="62" t="s">
        <v>225</v>
      </c>
      <c r="AA3" s="62" t="s">
        <v>237</v>
      </c>
      <c r="AB3" s="62" t="s">
        <v>227</v>
      </c>
      <c r="AC3" s="62" t="s">
        <v>238</v>
      </c>
      <c r="AD3" s="62" t="s">
        <v>239</v>
      </c>
      <c r="AE3" s="62"/>
      <c r="AF3" s="62"/>
    </row>
    <row r="4" spans="1:32" ht="12.75" customHeight="1" x14ac:dyDescent="0.25">
      <c r="A4" s="62" t="s">
        <v>216</v>
      </c>
      <c r="B4" s="62" t="s">
        <v>240</v>
      </c>
      <c r="C4" s="62" t="s">
        <v>218</v>
      </c>
      <c r="D4" s="62"/>
      <c r="E4" s="62" t="s">
        <v>219</v>
      </c>
      <c r="F4" s="62"/>
      <c r="G4" s="62">
        <v>9982945</v>
      </c>
      <c r="H4" s="62">
        <v>1420328</v>
      </c>
      <c r="I4" s="62" t="s">
        <v>220</v>
      </c>
      <c r="J4" s="62">
        <v>1</v>
      </c>
      <c r="K4" s="62">
        <v>22</v>
      </c>
      <c r="L4" s="65">
        <v>20000</v>
      </c>
      <c r="M4" s="71">
        <v>44482</v>
      </c>
      <c r="N4" s="71">
        <v>44564</v>
      </c>
      <c r="O4" s="71">
        <v>44564</v>
      </c>
      <c r="P4" s="62" t="s">
        <v>241</v>
      </c>
      <c r="Q4" s="62" t="s">
        <v>242</v>
      </c>
      <c r="R4" s="62" t="s">
        <v>243</v>
      </c>
      <c r="S4" s="62" t="s">
        <v>242</v>
      </c>
      <c r="T4" s="62" t="s">
        <v>244</v>
      </c>
      <c r="U4" s="62"/>
      <c r="V4" s="62"/>
      <c r="W4" s="62"/>
      <c r="X4" s="62"/>
      <c r="Y4" s="62" t="s">
        <v>2</v>
      </c>
      <c r="Z4" s="62" t="s">
        <v>225</v>
      </c>
      <c r="AA4" s="62" t="s">
        <v>226</v>
      </c>
      <c r="AB4" s="62" t="s">
        <v>227</v>
      </c>
      <c r="AC4" s="62" t="s">
        <v>245</v>
      </c>
      <c r="AD4" s="62" t="s">
        <v>246</v>
      </c>
      <c r="AE4" s="62"/>
      <c r="AF4" s="62"/>
    </row>
    <row r="5" spans="1:32" ht="12.75" customHeight="1" x14ac:dyDescent="0.25">
      <c r="A5" s="62" t="s">
        <v>216</v>
      </c>
      <c r="B5" s="62" t="s">
        <v>247</v>
      </c>
      <c r="C5" s="62" t="s">
        <v>218</v>
      </c>
      <c r="D5" s="62"/>
      <c r="E5" s="62" t="s">
        <v>231</v>
      </c>
      <c r="F5" s="62" t="s">
        <v>248</v>
      </c>
      <c r="G5" s="62">
        <v>9981614</v>
      </c>
      <c r="H5" s="62">
        <v>1416808</v>
      </c>
      <c r="I5" s="62" t="s">
        <v>249</v>
      </c>
      <c r="J5" s="62">
        <v>1</v>
      </c>
      <c r="K5" s="62">
        <v>22</v>
      </c>
      <c r="L5" s="65">
        <v>-758.4</v>
      </c>
      <c r="M5" s="71">
        <v>44558</v>
      </c>
      <c r="N5" s="71">
        <v>44562</v>
      </c>
      <c r="O5" s="71">
        <v>44558</v>
      </c>
      <c r="P5" s="62" t="s">
        <v>250</v>
      </c>
      <c r="Q5" s="62" t="s">
        <v>251</v>
      </c>
      <c r="R5" s="62"/>
      <c r="S5" s="62">
        <v>0</v>
      </c>
      <c r="T5" s="62" t="s">
        <v>252</v>
      </c>
      <c r="U5" s="62"/>
      <c r="V5" s="62"/>
      <c r="W5" s="62"/>
      <c r="X5" s="62"/>
      <c r="Y5" s="62" t="s">
        <v>2</v>
      </c>
      <c r="Z5" s="62" t="s">
        <v>225</v>
      </c>
      <c r="AA5" s="62" t="s">
        <v>253</v>
      </c>
      <c r="AB5" s="62" t="s">
        <v>254</v>
      </c>
      <c r="AC5" s="62" t="s">
        <v>255</v>
      </c>
      <c r="AD5" s="62" t="s">
        <v>256</v>
      </c>
      <c r="AE5" s="62"/>
      <c r="AF5" s="62"/>
    </row>
    <row r="6" spans="1:32" ht="12.75" customHeight="1" x14ac:dyDescent="0.25">
      <c r="A6" s="62" t="s">
        <v>216</v>
      </c>
      <c r="B6" s="62" t="s">
        <v>247</v>
      </c>
      <c r="C6" s="62" t="s">
        <v>218</v>
      </c>
      <c r="D6" s="62"/>
      <c r="E6" s="62" t="s">
        <v>231</v>
      </c>
      <c r="F6" s="62" t="s">
        <v>248</v>
      </c>
      <c r="G6" s="62">
        <v>9981614</v>
      </c>
      <c r="H6" s="62">
        <v>1418626</v>
      </c>
      <c r="I6" s="62" t="s">
        <v>249</v>
      </c>
      <c r="J6" s="62">
        <v>1</v>
      </c>
      <c r="K6" s="62">
        <v>22</v>
      </c>
      <c r="L6" s="65">
        <v>-23478.71</v>
      </c>
      <c r="M6" s="71">
        <v>44558</v>
      </c>
      <c r="N6" s="71">
        <v>44562</v>
      </c>
      <c r="O6" s="71">
        <v>44558</v>
      </c>
      <c r="P6" s="62" t="s">
        <v>257</v>
      </c>
      <c r="Q6" s="62" t="s">
        <v>251</v>
      </c>
      <c r="R6" s="62"/>
      <c r="S6" s="62">
        <v>0</v>
      </c>
      <c r="T6" s="62" t="s">
        <v>252</v>
      </c>
      <c r="U6" s="62"/>
      <c r="V6" s="62"/>
      <c r="W6" s="62"/>
      <c r="X6" s="62"/>
      <c r="Y6" s="62" t="s">
        <v>2</v>
      </c>
      <c r="Z6" s="62" t="s">
        <v>225</v>
      </c>
      <c r="AA6" s="62" t="s">
        <v>253</v>
      </c>
      <c r="AB6" s="62" t="s">
        <v>254</v>
      </c>
      <c r="AC6" s="62" t="s">
        <v>255</v>
      </c>
      <c r="AD6" s="62" t="s">
        <v>258</v>
      </c>
      <c r="AE6" s="62"/>
      <c r="AF6" s="62"/>
    </row>
    <row r="7" spans="1:32" ht="12.75" customHeight="1" x14ac:dyDescent="0.25">
      <c r="A7" s="62" t="s">
        <v>216</v>
      </c>
      <c r="B7" s="62" t="s">
        <v>259</v>
      </c>
      <c r="C7" s="62" t="s">
        <v>218</v>
      </c>
      <c r="D7" s="62"/>
      <c r="E7" s="62" t="s">
        <v>231</v>
      </c>
      <c r="F7" s="62"/>
      <c r="G7" s="62">
        <v>9972869</v>
      </c>
      <c r="H7" s="62">
        <v>18848711</v>
      </c>
      <c r="I7" s="62" t="s">
        <v>232</v>
      </c>
      <c r="J7" s="62">
        <v>1</v>
      </c>
      <c r="K7" s="62">
        <v>22</v>
      </c>
      <c r="L7" s="65">
        <v>-40000</v>
      </c>
      <c r="M7" s="71">
        <v>44562</v>
      </c>
      <c r="N7" s="71">
        <v>44562</v>
      </c>
      <c r="O7" s="71">
        <v>44536</v>
      </c>
      <c r="P7" s="62" t="s">
        <v>260</v>
      </c>
      <c r="Q7" s="62" t="s">
        <v>260</v>
      </c>
      <c r="R7" s="62"/>
      <c r="S7" s="62">
        <v>0</v>
      </c>
      <c r="T7" s="62" t="s">
        <v>261</v>
      </c>
      <c r="U7" s="62"/>
      <c r="V7" s="62"/>
      <c r="W7" s="62" t="s">
        <v>262</v>
      </c>
      <c r="X7" s="62"/>
      <c r="Y7" s="62" t="s">
        <v>2</v>
      </c>
      <c r="Z7" s="62" t="s">
        <v>225</v>
      </c>
      <c r="AA7" s="62" t="s">
        <v>263</v>
      </c>
      <c r="AB7" s="62" t="s">
        <v>227</v>
      </c>
      <c r="AC7" s="62" t="s">
        <v>264</v>
      </c>
      <c r="AD7" s="62" t="s">
        <v>265</v>
      </c>
      <c r="AE7" s="62"/>
      <c r="AF7" s="62"/>
    </row>
    <row r="8" spans="1:32" ht="12.75" customHeight="1" x14ac:dyDescent="0.25">
      <c r="A8" s="62" t="s">
        <v>216</v>
      </c>
      <c r="B8" s="62" t="s">
        <v>266</v>
      </c>
      <c r="C8" s="62" t="s">
        <v>218</v>
      </c>
      <c r="D8" s="62"/>
      <c r="E8" s="62" t="s">
        <v>219</v>
      </c>
      <c r="F8" s="62"/>
      <c r="G8" s="62">
        <v>9982954</v>
      </c>
      <c r="H8" s="62">
        <v>1420336</v>
      </c>
      <c r="I8" s="62" t="s">
        <v>220</v>
      </c>
      <c r="J8" s="62">
        <v>1</v>
      </c>
      <c r="K8" s="62">
        <v>22</v>
      </c>
      <c r="L8" s="65">
        <v>75000</v>
      </c>
      <c r="M8" s="71">
        <v>44323</v>
      </c>
      <c r="N8" s="71">
        <v>44564</v>
      </c>
      <c r="O8" s="71">
        <v>44564</v>
      </c>
      <c r="P8" s="62" t="s">
        <v>267</v>
      </c>
      <c r="Q8" s="62" t="s">
        <v>268</v>
      </c>
      <c r="R8" s="62" t="s">
        <v>269</v>
      </c>
      <c r="S8" s="62" t="s">
        <v>268</v>
      </c>
      <c r="T8" s="62" t="s">
        <v>270</v>
      </c>
      <c r="U8" s="62"/>
      <c r="V8" s="62"/>
      <c r="W8" s="62"/>
      <c r="X8" s="62"/>
      <c r="Y8" s="62" t="s">
        <v>2</v>
      </c>
      <c r="Z8" s="62" t="s">
        <v>225</v>
      </c>
      <c r="AA8" s="62" t="s">
        <v>226</v>
      </c>
      <c r="AB8" s="62" t="s">
        <v>227</v>
      </c>
      <c r="AC8" s="62" t="s">
        <v>271</v>
      </c>
      <c r="AD8" s="62" t="s">
        <v>272</v>
      </c>
      <c r="AE8" s="62"/>
      <c r="AF8" s="62"/>
    </row>
    <row r="9" spans="1:32" ht="12.75" customHeight="1" x14ac:dyDescent="0.25">
      <c r="A9" s="62" t="s">
        <v>216</v>
      </c>
      <c r="B9" s="62" t="s">
        <v>266</v>
      </c>
      <c r="C9" s="62" t="s">
        <v>218</v>
      </c>
      <c r="D9" s="62"/>
      <c r="E9" s="62" t="s">
        <v>219</v>
      </c>
      <c r="F9" s="62"/>
      <c r="G9" s="62">
        <v>9984922</v>
      </c>
      <c r="H9" s="62">
        <v>1420941</v>
      </c>
      <c r="I9" s="62" t="s">
        <v>220</v>
      </c>
      <c r="J9" s="62">
        <v>1</v>
      </c>
      <c r="K9" s="62">
        <v>22</v>
      </c>
      <c r="L9" s="65">
        <v>37500</v>
      </c>
      <c r="M9" s="71">
        <v>44557</v>
      </c>
      <c r="N9" s="71">
        <v>44568</v>
      </c>
      <c r="O9" s="71">
        <v>44568</v>
      </c>
      <c r="P9" s="62" t="s">
        <v>273</v>
      </c>
      <c r="Q9" s="62" t="s">
        <v>274</v>
      </c>
      <c r="R9" s="62" t="s">
        <v>275</v>
      </c>
      <c r="S9" s="62" t="s">
        <v>274</v>
      </c>
      <c r="T9" s="62" t="s">
        <v>276</v>
      </c>
      <c r="U9" s="62"/>
      <c r="V9" s="62"/>
      <c r="W9" s="62"/>
      <c r="X9" s="62"/>
      <c r="Y9" s="62" t="s">
        <v>2</v>
      </c>
      <c r="Z9" s="62" t="s">
        <v>225</v>
      </c>
      <c r="AA9" s="62" t="s">
        <v>226</v>
      </c>
      <c r="AB9" s="62" t="s">
        <v>227</v>
      </c>
      <c r="AC9" s="62" t="s">
        <v>271</v>
      </c>
      <c r="AD9" s="62" t="s">
        <v>277</v>
      </c>
      <c r="AE9" s="62"/>
      <c r="AF9" s="62"/>
    </row>
    <row r="10" spans="1:32" ht="12.75" customHeight="1" x14ac:dyDescent="0.25">
      <c r="A10" s="62" t="s">
        <v>216</v>
      </c>
      <c r="B10" s="62" t="s">
        <v>266</v>
      </c>
      <c r="C10" s="62" t="s">
        <v>218</v>
      </c>
      <c r="D10" s="62"/>
      <c r="E10" s="62" t="s">
        <v>231</v>
      </c>
      <c r="F10" s="62"/>
      <c r="G10" s="62">
        <v>9990739</v>
      </c>
      <c r="H10" s="62">
        <v>18853418</v>
      </c>
      <c r="I10" s="62" t="s">
        <v>232</v>
      </c>
      <c r="J10" s="62">
        <v>1</v>
      </c>
      <c r="K10" s="62">
        <v>22</v>
      </c>
      <c r="L10" s="65">
        <v>-5000</v>
      </c>
      <c r="M10" s="71">
        <v>44592</v>
      </c>
      <c r="N10" s="71">
        <v>44592</v>
      </c>
      <c r="O10" s="71">
        <v>44581</v>
      </c>
      <c r="P10" s="62" t="s">
        <v>278</v>
      </c>
      <c r="Q10" s="62" t="s">
        <v>234</v>
      </c>
      <c r="R10" s="62"/>
      <c r="S10" s="62">
        <v>0</v>
      </c>
      <c r="T10" s="62" t="s">
        <v>279</v>
      </c>
      <c r="U10" s="62"/>
      <c r="V10" s="62"/>
      <c r="W10" s="62" t="s">
        <v>236</v>
      </c>
      <c r="X10" s="62"/>
      <c r="Y10" s="62" t="s">
        <v>2</v>
      </c>
      <c r="Z10" s="62" t="s">
        <v>225</v>
      </c>
      <c r="AA10" s="62" t="s">
        <v>237</v>
      </c>
      <c r="AB10" s="62" t="s">
        <v>227</v>
      </c>
      <c r="AC10" s="62" t="s">
        <v>271</v>
      </c>
      <c r="AD10" s="62" t="s">
        <v>280</v>
      </c>
      <c r="AE10" s="62"/>
      <c r="AF10" s="62"/>
    </row>
    <row r="11" spans="1:32" ht="12.75" customHeight="1" x14ac:dyDescent="0.25">
      <c r="A11" s="62" t="s">
        <v>216</v>
      </c>
      <c r="B11" s="62" t="s">
        <v>266</v>
      </c>
      <c r="C11" s="62" t="s">
        <v>218</v>
      </c>
      <c r="D11" s="62"/>
      <c r="E11" s="62" t="s">
        <v>231</v>
      </c>
      <c r="F11" s="62"/>
      <c r="G11" s="62">
        <v>9990739</v>
      </c>
      <c r="H11" s="62">
        <v>18853418</v>
      </c>
      <c r="I11" s="62" t="s">
        <v>232</v>
      </c>
      <c r="J11" s="62">
        <v>1</v>
      </c>
      <c r="K11" s="62">
        <v>22</v>
      </c>
      <c r="L11" s="65">
        <v>-50000</v>
      </c>
      <c r="M11" s="71">
        <v>44592</v>
      </c>
      <c r="N11" s="71">
        <v>44592</v>
      </c>
      <c r="O11" s="71">
        <v>44581</v>
      </c>
      <c r="P11" s="62" t="s">
        <v>281</v>
      </c>
      <c r="Q11" s="62" t="s">
        <v>234</v>
      </c>
      <c r="R11" s="62"/>
      <c r="S11" s="62">
        <v>0</v>
      </c>
      <c r="T11" s="62" t="s">
        <v>282</v>
      </c>
      <c r="U11" s="62"/>
      <c r="V11" s="62"/>
      <c r="W11" s="62" t="s">
        <v>236</v>
      </c>
      <c r="X11" s="62"/>
      <c r="Y11" s="62" t="s">
        <v>2</v>
      </c>
      <c r="Z11" s="62" t="s">
        <v>225</v>
      </c>
      <c r="AA11" s="62" t="s">
        <v>237</v>
      </c>
      <c r="AB11" s="62" t="s">
        <v>227</v>
      </c>
      <c r="AC11" s="62" t="s">
        <v>271</v>
      </c>
      <c r="AD11" s="62" t="s">
        <v>283</v>
      </c>
      <c r="AE11" s="62"/>
      <c r="AF11" s="62"/>
    </row>
    <row r="12" spans="1:32" ht="12.75" customHeight="1" x14ac:dyDescent="0.25">
      <c r="A12" s="62" t="s">
        <v>216</v>
      </c>
      <c r="B12" s="62" t="s">
        <v>266</v>
      </c>
      <c r="C12" s="62" t="s">
        <v>218</v>
      </c>
      <c r="D12" s="62"/>
      <c r="E12" s="62" t="s">
        <v>231</v>
      </c>
      <c r="F12" s="62"/>
      <c r="G12" s="62">
        <v>9990739</v>
      </c>
      <c r="H12" s="62">
        <v>18853418</v>
      </c>
      <c r="I12" s="62" t="s">
        <v>232</v>
      </c>
      <c r="J12" s="62">
        <v>1</v>
      </c>
      <c r="K12" s="62">
        <v>22</v>
      </c>
      <c r="L12" s="65">
        <v>-75000</v>
      </c>
      <c r="M12" s="71">
        <v>44592</v>
      </c>
      <c r="N12" s="71">
        <v>44592</v>
      </c>
      <c r="O12" s="71">
        <v>44581</v>
      </c>
      <c r="P12" s="62" t="s">
        <v>284</v>
      </c>
      <c r="Q12" s="62" t="s">
        <v>234</v>
      </c>
      <c r="R12" s="62"/>
      <c r="S12" s="62">
        <v>0</v>
      </c>
      <c r="T12" s="62" t="s">
        <v>270</v>
      </c>
      <c r="U12" s="62"/>
      <c r="V12" s="62"/>
      <c r="W12" s="62" t="s">
        <v>236</v>
      </c>
      <c r="X12" s="62"/>
      <c r="Y12" s="62" t="s">
        <v>2</v>
      </c>
      <c r="Z12" s="62" t="s">
        <v>225</v>
      </c>
      <c r="AA12" s="62" t="s">
        <v>237</v>
      </c>
      <c r="AB12" s="62" t="s">
        <v>227</v>
      </c>
      <c r="AC12" s="62" t="s">
        <v>271</v>
      </c>
      <c r="AD12" s="62" t="s">
        <v>272</v>
      </c>
      <c r="AE12" s="62"/>
      <c r="AF12" s="62"/>
    </row>
    <row r="13" spans="1:32" ht="12.75" customHeight="1" x14ac:dyDescent="0.25">
      <c r="A13" s="62" t="s">
        <v>216</v>
      </c>
      <c r="B13" s="62" t="s">
        <v>266</v>
      </c>
      <c r="C13" s="62" t="s">
        <v>218</v>
      </c>
      <c r="D13" s="62"/>
      <c r="E13" s="62" t="s">
        <v>231</v>
      </c>
      <c r="F13" s="62"/>
      <c r="G13" s="62">
        <v>9990739</v>
      </c>
      <c r="H13" s="62">
        <v>18853418</v>
      </c>
      <c r="I13" s="62" t="s">
        <v>232</v>
      </c>
      <c r="J13" s="62">
        <v>1</v>
      </c>
      <c r="K13" s="62">
        <v>22</v>
      </c>
      <c r="L13" s="65">
        <v>-17769.25</v>
      </c>
      <c r="M13" s="71">
        <v>44592</v>
      </c>
      <c r="N13" s="71">
        <v>44592</v>
      </c>
      <c r="O13" s="71">
        <v>44581</v>
      </c>
      <c r="P13" s="62" t="s">
        <v>285</v>
      </c>
      <c r="Q13" s="62" t="s">
        <v>234</v>
      </c>
      <c r="R13" s="62"/>
      <c r="S13" s="62">
        <v>0</v>
      </c>
      <c r="T13" s="62" t="s">
        <v>286</v>
      </c>
      <c r="U13" s="62"/>
      <c r="V13" s="62"/>
      <c r="W13" s="62" t="s">
        <v>236</v>
      </c>
      <c r="X13" s="62"/>
      <c r="Y13" s="62" t="s">
        <v>2</v>
      </c>
      <c r="Z13" s="62" t="s">
        <v>225</v>
      </c>
      <c r="AA13" s="62" t="s">
        <v>237</v>
      </c>
      <c r="AB13" s="62" t="s">
        <v>227</v>
      </c>
      <c r="AC13" s="62" t="s">
        <v>271</v>
      </c>
      <c r="AD13" s="62" t="s">
        <v>287</v>
      </c>
      <c r="AE13" s="62"/>
      <c r="AF13" s="62"/>
    </row>
    <row r="14" spans="1:32" ht="12.75" customHeight="1" x14ac:dyDescent="0.25">
      <c r="A14" s="62" t="s">
        <v>216</v>
      </c>
      <c r="B14" s="62" t="s">
        <v>288</v>
      </c>
      <c r="C14" s="62" t="s">
        <v>218</v>
      </c>
      <c r="D14" s="62"/>
      <c r="E14" s="62" t="s">
        <v>231</v>
      </c>
      <c r="F14" s="62" t="s">
        <v>248</v>
      </c>
      <c r="G14" s="62">
        <v>9981614</v>
      </c>
      <c r="H14" s="62">
        <v>1416302</v>
      </c>
      <c r="I14" s="62" t="s">
        <v>249</v>
      </c>
      <c r="J14" s="62">
        <v>1</v>
      </c>
      <c r="K14" s="62">
        <v>22</v>
      </c>
      <c r="L14" s="65">
        <v>-5000</v>
      </c>
      <c r="M14" s="71">
        <v>44558</v>
      </c>
      <c r="N14" s="71">
        <v>44562</v>
      </c>
      <c r="O14" s="71">
        <v>44558</v>
      </c>
      <c r="P14" s="62" t="s">
        <v>289</v>
      </c>
      <c r="Q14" s="62" t="s">
        <v>251</v>
      </c>
      <c r="R14" s="62"/>
      <c r="S14" s="62">
        <v>0</v>
      </c>
      <c r="T14" s="62" t="s">
        <v>290</v>
      </c>
      <c r="U14" s="62"/>
      <c r="V14" s="62"/>
      <c r="W14" s="62"/>
      <c r="X14" s="62"/>
      <c r="Y14" s="62" t="s">
        <v>2</v>
      </c>
      <c r="Z14" s="62" t="s">
        <v>225</v>
      </c>
      <c r="AA14" s="62" t="s">
        <v>253</v>
      </c>
      <c r="AB14" s="62" t="s">
        <v>254</v>
      </c>
      <c r="AC14" s="62" t="s">
        <v>291</v>
      </c>
      <c r="AD14" s="62" t="s">
        <v>292</v>
      </c>
      <c r="AE14" s="62"/>
      <c r="AF14" s="62"/>
    </row>
    <row r="15" spans="1:32" ht="12.75" customHeight="1" x14ac:dyDescent="0.25">
      <c r="A15" s="62" t="s">
        <v>216</v>
      </c>
      <c r="B15" s="62" t="s">
        <v>288</v>
      </c>
      <c r="C15" s="62" t="s">
        <v>218</v>
      </c>
      <c r="D15" s="62"/>
      <c r="E15" s="62" t="s">
        <v>231</v>
      </c>
      <c r="F15" s="62" t="s">
        <v>248</v>
      </c>
      <c r="G15" s="62">
        <v>9981614</v>
      </c>
      <c r="H15" s="62">
        <v>1418701</v>
      </c>
      <c r="I15" s="62" t="s">
        <v>249</v>
      </c>
      <c r="J15" s="62">
        <v>1</v>
      </c>
      <c r="K15" s="62">
        <v>22</v>
      </c>
      <c r="L15" s="65">
        <v>-152002.79999999999</v>
      </c>
      <c r="M15" s="71">
        <v>44558</v>
      </c>
      <c r="N15" s="71">
        <v>44562</v>
      </c>
      <c r="O15" s="71">
        <v>44558</v>
      </c>
      <c r="P15" s="62" t="s">
        <v>293</v>
      </c>
      <c r="Q15" s="62" t="s">
        <v>251</v>
      </c>
      <c r="R15" s="62"/>
      <c r="S15" s="62">
        <v>0</v>
      </c>
      <c r="T15" s="62" t="s">
        <v>294</v>
      </c>
      <c r="U15" s="62"/>
      <c r="V15" s="62"/>
      <c r="W15" s="62"/>
      <c r="X15" s="62"/>
      <c r="Y15" s="62" t="s">
        <v>2</v>
      </c>
      <c r="Z15" s="62" t="s">
        <v>225</v>
      </c>
      <c r="AA15" s="62" t="s">
        <v>253</v>
      </c>
      <c r="AB15" s="62" t="s">
        <v>254</v>
      </c>
      <c r="AC15" s="62" t="s">
        <v>291</v>
      </c>
      <c r="AD15" s="62" t="s">
        <v>295</v>
      </c>
      <c r="AE15" s="62"/>
      <c r="AF15" s="62"/>
    </row>
    <row r="16" spans="1:32" ht="12.75" customHeight="1" x14ac:dyDescent="0.25">
      <c r="A16" s="62" t="s">
        <v>216</v>
      </c>
      <c r="B16" s="62" t="s">
        <v>288</v>
      </c>
      <c r="C16" s="62" t="s">
        <v>218</v>
      </c>
      <c r="D16" s="62"/>
      <c r="E16" s="62" t="s">
        <v>231</v>
      </c>
      <c r="F16" s="62" t="s">
        <v>248</v>
      </c>
      <c r="G16" s="62">
        <v>9981614</v>
      </c>
      <c r="H16" s="62">
        <v>1418778</v>
      </c>
      <c r="I16" s="62" t="s">
        <v>249</v>
      </c>
      <c r="J16" s="62">
        <v>1</v>
      </c>
      <c r="K16" s="62">
        <v>22</v>
      </c>
      <c r="L16" s="65">
        <v>-48000</v>
      </c>
      <c r="M16" s="71">
        <v>44558</v>
      </c>
      <c r="N16" s="71">
        <v>44562</v>
      </c>
      <c r="O16" s="71">
        <v>44558</v>
      </c>
      <c r="P16" s="62" t="s">
        <v>296</v>
      </c>
      <c r="Q16" s="62" t="s">
        <v>251</v>
      </c>
      <c r="R16" s="62"/>
      <c r="S16" s="62">
        <v>0</v>
      </c>
      <c r="T16" s="62" t="s">
        <v>297</v>
      </c>
      <c r="U16" s="62"/>
      <c r="V16" s="62"/>
      <c r="W16" s="62"/>
      <c r="X16" s="62"/>
      <c r="Y16" s="62" t="s">
        <v>2</v>
      </c>
      <c r="Z16" s="62" t="s">
        <v>225</v>
      </c>
      <c r="AA16" s="62" t="s">
        <v>253</v>
      </c>
      <c r="AB16" s="62" t="s">
        <v>254</v>
      </c>
      <c r="AC16" s="62" t="s">
        <v>291</v>
      </c>
      <c r="AD16" s="62" t="s">
        <v>298</v>
      </c>
      <c r="AE16" s="62"/>
      <c r="AF16" s="62"/>
    </row>
    <row r="17" spans="1:32" ht="12.75" customHeight="1" x14ac:dyDescent="0.25">
      <c r="A17" s="62" t="s">
        <v>216</v>
      </c>
      <c r="B17" s="62" t="s">
        <v>288</v>
      </c>
      <c r="C17" s="62" t="s">
        <v>218</v>
      </c>
      <c r="D17" s="62"/>
      <c r="E17" s="62" t="s">
        <v>219</v>
      </c>
      <c r="F17" s="62"/>
      <c r="G17" s="62">
        <v>9984021</v>
      </c>
      <c r="H17" s="62">
        <v>1420624</v>
      </c>
      <c r="I17" s="62" t="s">
        <v>220</v>
      </c>
      <c r="J17" s="62">
        <v>1</v>
      </c>
      <c r="K17" s="62">
        <v>22</v>
      </c>
      <c r="L17" s="65">
        <v>20033.13</v>
      </c>
      <c r="M17" s="71">
        <v>44540</v>
      </c>
      <c r="N17" s="71">
        <v>44566</v>
      </c>
      <c r="O17" s="71">
        <v>44566</v>
      </c>
      <c r="P17" s="62" t="s">
        <v>299</v>
      </c>
      <c r="Q17" s="62" t="s">
        <v>300</v>
      </c>
      <c r="R17" s="62" t="s">
        <v>301</v>
      </c>
      <c r="S17" s="62" t="s">
        <v>302</v>
      </c>
      <c r="T17" s="62" t="s">
        <v>303</v>
      </c>
      <c r="U17" s="62"/>
      <c r="V17" s="62"/>
      <c r="W17" s="62"/>
      <c r="X17" s="62"/>
      <c r="Y17" s="62" t="s">
        <v>2</v>
      </c>
      <c r="Z17" s="62" t="s">
        <v>225</v>
      </c>
      <c r="AA17" s="62" t="s">
        <v>226</v>
      </c>
      <c r="AB17" s="62" t="s">
        <v>227</v>
      </c>
      <c r="AC17" s="62" t="s">
        <v>291</v>
      </c>
      <c r="AD17" s="62" t="s">
        <v>304</v>
      </c>
      <c r="AE17" s="62"/>
      <c r="AF17" s="62"/>
    </row>
    <row r="18" spans="1:32" ht="12.75" customHeight="1" x14ac:dyDescent="0.25">
      <c r="A18" s="62" t="s">
        <v>305</v>
      </c>
      <c r="B18" s="62" t="s">
        <v>306</v>
      </c>
      <c r="C18" s="62" t="s">
        <v>218</v>
      </c>
      <c r="D18" s="62"/>
      <c r="E18" s="62" t="s">
        <v>231</v>
      </c>
      <c r="F18" s="62" t="s">
        <v>248</v>
      </c>
      <c r="G18" s="62">
        <v>9981614</v>
      </c>
      <c r="H18" s="62">
        <v>1416967</v>
      </c>
      <c r="I18" s="62" t="s">
        <v>249</v>
      </c>
      <c r="J18" s="62">
        <v>1</v>
      </c>
      <c r="K18" s="62">
        <v>22</v>
      </c>
      <c r="L18" s="65">
        <v>-1258.8800000000001</v>
      </c>
      <c r="M18" s="71">
        <v>44558</v>
      </c>
      <c r="N18" s="71">
        <v>44562</v>
      </c>
      <c r="O18" s="71">
        <v>44558</v>
      </c>
      <c r="P18" s="62" t="s">
        <v>307</v>
      </c>
      <c r="Q18" s="62" t="s">
        <v>251</v>
      </c>
      <c r="R18" s="62"/>
      <c r="S18" s="62">
        <v>0</v>
      </c>
      <c r="T18" s="62" t="s">
        <v>308</v>
      </c>
      <c r="U18" s="62"/>
      <c r="V18" s="62"/>
      <c r="W18" s="62"/>
      <c r="X18" s="62"/>
      <c r="Y18" s="62" t="s">
        <v>2</v>
      </c>
      <c r="Z18" s="62" t="s">
        <v>225</v>
      </c>
      <c r="AA18" s="62" t="s">
        <v>253</v>
      </c>
      <c r="AB18" s="62" t="s">
        <v>254</v>
      </c>
      <c r="AC18" s="62" t="s">
        <v>309</v>
      </c>
      <c r="AD18" s="62" t="s">
        <v>310</v>
      </c>
      <c r="AE18" s="62"/>
      <c r="AF18" s="62"/>
    </row>
    <row r="19" spans="1:32" ht="12.75" customHeight="1" x14ac:dyDescent="0.25">
      <c r="A19" s="62" t="s">
        <v>305</v>
      </c>
      <c r="B19" s="62" t="s">
        <v>306</v>
      </c>
      <c r="C19" s="62" t="s">
        <v>218</v>
      </c>
      <c r="D19" s="62"/>
      <c r="E19" s="62" t="s">
        <v>231</v>
      </c>
      <c r="F19" s="62" t="s">
        <v>248</v>
      </c>
      <c r="G19" s="62">
        <v>9981614</v>
      </c>
      <c r="H19" s="62">
        <v>1416993</v>
      </c>
      <c r="I19" s="62" t="s">
        <v>249</v>
      </c>
      <c r="J19" s="62">
        <v>1</v>
      </c>
      <c r="K19" s="62">
        <v>22</v>
      </c>
      <c r="L19" s="65">
        <v>-251</v>
      </c>
      <c r="M19" s="71">
        <v>44558</v>
      </c>
      <c r="N19" s="71">
        <v>44562</v>
      </c>
      <c r="O19" s="71">
        <v>44558</v>
      </c>
      <c r="P19" s="62" t="s">
        <v>311</v>
      </c>
      <c r="Q19" s="62" t="s">
        <v>251</v>
      </c>
      <c r="R19" s="62"/>
      <c r="S19" s="62">
        <v>0</v>
      </c>
      <c r="T19" s="62" t="s">
        <v>312</v>
      </c>
      <c r="U19" s="62"/>
      <c r="V19" s="62"/>
      <c r="W19" s="62"/>
      <c r="X19" s="62"/>
      <c r="Y19" s="62" t="s">
        <v>2</v>
      </c>
      <c r="Z19" s="62" t="s">
        <v>225</v>
      </c>
      <c r="AA19" s="62" t="s">
        <v>253</v>
      </c>
      <c r="AB19" s="62" t="s">
        <v>254</v>
      </c>
      <c r="AC19" s="62" t="s">
        <v>309</v>
      </c>
      <c r="AD19" s="62" t="s">
        <v>313</v>
      </c>
      <c r="AE19" s="62"/>
      <c r="AF19" s="62"/>
    </row>
    <row r="20" spans="1:32" ht="12.75" customHeight="1" x14ac:dyDescent="0.25">
      <c r="A20" s="62" t="s">
        <v>305</v>
      </c>
      <c r="B20" s="62" t="s">
        <v>306</v>
      </c>
      <c r="C20" s="62" t="s">
        <v>218</v>
      </c>
      <c r="D20" s="62"/>
      <c r="E20" s="62" t="s">
        <v>231</v>
      </c>
      <c r="F20" s="62" t="s">
        <v>248</v>
      </c>
      <c r="G20" s="62">
        <v>9981614</v>
      </c>
      <c r="H20" s="62">
        <v>1417013</v>
      </c>
      <c r="I20" s="62" t="s">
        <v>249</v>
      </c>
      <c r="J20" s="62">
        <v>1</v>
      </c>
      <c r="K20" s="62">
        <v>22</v>
      </c>
      <c r="L20" s="65">
        <v>-1527.29</v>
      </c>
      <c r="M20" s="71">
        <v>44558</v>
      </c>
      <c r="N20" s="71">
        <v>44562</v>
      </c>
      <c r="O20" s="71">
        <v>44558</v>
      </c>
      <c r="P20" s="62" t="s">
        <v>314</v>
      </c>
      <c r="Q20" s="62" t="s">
        <v>251</v>
      </c>
      <c r="R20" s="62"/>
      <c r="S20" s="62">
        <v>0</v>
      </c>
      <c r="T20" s="62" t="s">
        <v>315</v>
      </c>
      <c r="U20" s="62"/>
      <c r="V20" s="62"/>
      <c r="W20" s="62"/>
      <c r="X20" s="62"/>
      <c r="Y20" s="62" t="s">
        <v>2</v>
      </c>
      <c r="Z20" s="62" t="s">
        <v>225</v>
      </c>
      <c r="AA20" s="62" t="s">
        <v>253</v>
      </c>
      <c r="AB20" s="62" t="s">
        <v>254</v>
      </c>
      <c r="AC20" s="62" t="s">
        <v>309</v>
      </c>
      <c r="AD20" s="62" t="s">
        <v>316</v>
      </c>
      <c r="AE20" s="62"/>
      <c r="AF20" s="62"/>
    </row>
    <row r="21" spans="1:32" ht="12.75" customHeight="1" x14ac:dyDescent="0.25">
      <c r="A21" s="62" t="s">
        <v>305</v>
      </c>
      <c r="B21" s="62" t="s">
        <v>306</v>
      </c>
      <c r="C21" s="62" t="s">
        <v>218</v>
      </c>
      <c r="D21" s="62"/>
      <c r="E21" s="62" t="s">
        <v>231</v>
      </c>
      <c r="F21" s="62" t="s">
        <v>248</v>
      </c>
      <c r="G21" s="62">
        <v>9981614</v>
      </c>
      <c r="H21" s="62">
        <v>1417040</v>
      </c>
      <c r="I21" s="62" t="s">
        <v>249</v>
      </c>
      <c r="J21" s="62">
        <v>1</v>
      </c>
      <c r="K21" s="62">
        <v>22</v>
      </c>
      <c r="L21" s="65">
        <v>-738</v>
      </c>
      <c r="M21" s="71">
        <v>44558</v>
      </c>
      <c r="N21" s="71">
        <v>44562</v>
      </c>
      <c r="O21" s="71">
        <v>44558</v>
      </c>
      <c r="P21" s="62" t="s">
        <v>317</v>
      </c>
      <c r="Q21" s="62" t="s">
        <v>251</v>
      </c>
      <c r="R21" s="62"/>
      <c r="S21" s="62">
        <v>0</v>
      </c>
      <c r="T21" s="62" t="s">
        <v>308</v>
      </c>
      <c r="U21" s="62"/>
      <c r="V21" s="62"/>
      <c r="W21" s="62"/>
      <c r="X21" s="62"/>
      <c r="Y21" s="62" t="s">
        <v>2</v>
      </c>
      <c r="Z21" s="62" t="s">
        <v>225</v>
      </c>
      <c r="AA21" s="62" t="s">
        <v>253</v>
      </c>
      <c r="AB21" s="62" t="s">
        <v>254</v>
      </c>
      <c r="AC21" s="62" t="s">
        <v>309</v>
      </c>
      <c r="AD21" s="62" t="s">
        <v>318</v>
      </c>
      <c r="AE21" s="62"/>
      <c r="AF21" s="62"/>
    </row>
    <row r="22" spans="1:32" ht="12.75" customHeight="1" x14ac:dyDescent="0.25">
      <c r="A22" s="62" t="s">
        <v>305</v>
      </c>
      <c r="B22" s="62" t="s">
        <v>306</v>
      </c>
      <c r="C22" s="62" t="s">
        <v>218</v>
      </c>
      <c r="D22" s="62"/>
      <c r="E22" s="62" t="s">
        <v>231</v>
      </c>
      <c r="F22" s="62" t="s">
        <v>248</v>
      </c>
      <c r="G22" s="62">
        <v>9981614</v>
      </c>
      <c r="H22" s="62">
        <v>1417064</v>
      </c>
      <c r="I22" s="62" t="s">
        <v>249</v>
      </c>
      <c r="J22" s="62">
        <v>1</v>
      </c>
      <c r="K22" s="62">
        <v>22</v>
      </c>
      <c r="L22" s="65">
        <v>-1510</v>
      </c>
      <c r="M22" s="71">
        <v>44558</v>
      </c>
      <c r="N22" s="71">
        <v>44562</v>
      </c>
      <c r="O22" s="71">
        <v>44558</v>
      </c>
      <c r="P22" s="62" t="s">
        <v>319</v>
      </c>
      <c r="Q22" s="62" t="s">
        <v>251</v>
      </c>
      <c r="R22" s="62"/>
      <c r="S22" s="62">
        <v>0</v>
      </c>
      <c r="T22" s="62" t="s">
        <v>320</v>
      </c>
      <c r="U22" s="62"/>
      <c r="V22" s="62"/>
      <c r="W22" s="62"/>
      <c r="X22" s="62"/>
      <c r="Y22" s="62" t="s">
        <v>2</v>
      </c>
      <c r="Z22" s="62" t="s">
        <v>225</v>
      </c>
      <c r="AA22" s="62" t="s">
        <v>253</v>
      </c>
      <c r="AB22" s="62" t="s">
        <v>254</v>
      </c>
      <c r="AC22" s="62" t="s">
        <v>309</v>
      </c>
      <c r="AD22" s="62" t="s">
        <v>321</v>
      </c>
      <c r="AE22" s="62"/>
      <c r="AF22" s="62"/>
    </row>
    <row r="23" spans="1:32" ht="12.75" customHeight="1" x14ac:dyDescent="0.25">
      <c r="A23" s="62" t="s">
        <v>305</v>
      </c>
      <c r="B23" s="62" t="s">
        <v>306</v>
      </c>
      <c r="C23" s="62" t="s">
        <v>218</v>
      </c>
      <c r="D23" s="62"/>
      <c r="E23" s="62" t="s">
        <v>231</v>
      </c>
      <c r="F23" s="62" t="s">
        <v>248</v>
      </c>
      <c r="G23" s="62">
        <v>9981614</v>
      </c>
      <c r="H23" s="62">
        <v>1419069</v>
      </c>
      <c r="I23" s="62" t="s">
        <v>249</v>
      </c>
      <c r="J23" s="62">
        <v>1</v>
      </c>
      <c r="K23" s="62">
        <v>22</v>
      </c>
      <c r="L23" s="65">
        <v>-1186.5</v>
      </c>
      <c r="M23" s="71">
        <v>44558</v>
      </c>
      <c r="N23" s="71">
        <v>44562</v>
      </c>
      <c r="O23" s="71">
        <v>44558</v>
      </c>
      <c r="P23" s="62" t="s">
        <v>322</v>
      </c>
      <c r="Q23" s="62" t="s">
        <v>251</v>
      </c>
      <c r="R23" s="62"/>
      <c r="S23" s="62">
        <v>0</v>
      </c>
      <c r="T23" s="62" t="s">
        <v>323</v>
      </c>
      <c r="U23" s="62"/>
      <c r="V23" s="62"/>
      <c r="W23" s="62"/>
      <c r="X23" s="62"/>
      <c r="Y23" s="62" t="s">
        <v>2</v>
      </c>
      <c r="Z23" s="62" t="s">
        <v>225</v>
      </c>
      <c r="AA23" s="62" t="s">
        <v>253</v>
      </c>
      <c r="AB23" s="62" t="s">
        <v>254</v>
      </c>
      <c r="AC23" s="62" t="s">
        <v>309</v>
      </c>
      <c r="AD23" s="62" t="s">
        <v>324</v>
      </c>
      <c r="AE23" s="62"/>
      <c r="AF23" s="62"/>
    </row>
    <row r="24" spans="1:32" ht="12.75" customHeight="1" x14ac:dyDescent="0.25">
      <c r="A24" s="62" t="s">
        <v>305</v>
      </c>
      <c r="B24" s="62" t="s">
        <v>306</v>
      </c>
      <c r="C24" s="62" t="s">
        <v>218</v>
      </c>
      <c r="D24" s="62"/>
      <c r="E24" s="62" t="s">
        <v>231</v>
      </c>
      <c r="F24" s="62" t="s">
        <v>248</v>
      </c>
      <c r="G24" s="62">
        <v>9981614</v>
      </c>
      <c r="H24" s="62">
        <v>1419080</v>
      </c>
      <c r="I24" s="62" t="s">
        <v>249</v>
      </c>
      <c r="J24" s="62">
        <v>1</v>
      </c>
      <c r="K24" s="62">
        <v>22</v>
      </c>
      <c r="L24" s="65">
        <v>-3133</v>
      </c>
      <c r="M24" s="71">
        <v>44558</v>
      </c>
      <c r="N24" s="71">
        <v>44562</v>
      </c>
      <c r="O24" s="71">
        <v>44558</v>
      </c>
      <c r="P24" s="62" t="s">
        <v>319</v>
      </c>
      <c r="Q24" s="62" t="s">
        <v>251</v>
      </c>
      <c r="R24" s="62"/>
      <c r="S24" s="62">
        <v>0</v>
      </c>
      <c r="T24" s="62" t="s">
        <v>320</v>
      </c>
      <c r="U24" s="62"/>
      <c r="V24" s="62"/>
      <c r="W24" s="62"/>
      <c r="X24" s="62"/>
      <c r="Y24" s="62" t="s">
        <v>2</v>
      </c>
      <c r="Z24" s="62" t="s">
        <v>225</v>
      </c>
      <c r="AA24" s="62" t="s">
        <v>253</v>
      </c>
      <c r="AB24" s="62" t="s">
        <v>254</v>
      </c>
      <c r="AC24" s="62" t="s">
        <v>309</v>
      </c>
      <c r="AD24" s="62" t="s">
        <v>321</v>
      </c>
      <c r="AE24" s="62"/>
      <c r="AF24" s="62"/>
    </row>
    <row r="25" spans="1:32" ht="12.75" customHeight="1" x14ac:dyDescent="0.25">
      <c r="A25" s="62" t="s">
        <v>305</v>
      </c>
      <c r="B25" s="62" t="s">
        <v>306</v>
      </c>
      <c r="C25" s="62" t="s">
        <v>218</v>
      </c>
      <c r="D25" s="62"/>
      <c r="E25" s="62" t="s">
        <v>231</v>
      </c>
      <c r="F25" s="62" t="s">
        <v>248</v>
      </c>
      <c r="G25" s="62">
        <v>9981614</v>
      </c>
      <c r="H25" s="62">
        <v>1419505</v>
      </c>
      <c r="I25" s="62" t="s">
        <v>249</v>
      </c>
      <c r="J25" s="62">
        <v>1</v>
      </c>
      <c r="K25" s="62">
        <v>22</v>
      </c>
      <c r="L25" s="65">
        <v>-1243.8900000000001</v>
      </c>
      <c r="M25" s="71">
        <v>44558</v>
      </c>
      <c r="N25" s="71">
        <v>44562</v>
      </c>
      <c r="O25" s="71">
        <v>44558</v>
      </c>
      <c r="P25" s="62" t="s">
        <v>325</v>
      </c>
      <c r="Q25" s="62" t="s">
        <v>251</v>
      </c>
      <c r="R25" s="62"/>
      <c r="S25" s="62">
        <v>0</v>
      </c>
      <c r="T25" s="62" t="s">
        <v>312</v>
      </c>
      <c r="U25" s="62"/>
      <c r="V25" s="62"/>
      <c r="W25" s="62"/>
      <c r="X25" s="62"/>
      <c r="Y25" s="62" t="s">
        <v>2</v>
      </c>
      <c r="Z25" s="62" t="s">
        <v>225</v>
      </c>
      <c r="AA25" s="62" t="s">
        <v>253</v>
      </c>
      <c r="AB25" s="62" t="s">
        <v>254</v>
      </c>
      <c r="AC25" s="62" t="s">
        <v>309</v>
      </c>
      <c r="AD25" s="62" t="s">
        <v>326</v>
      </c>
      <c r="AE25" s="62"/>
      <c r="AF25" s="62"/>
    </row>
    <row r="26" spans="1:32" ht="12.75" customHeight="1" x14ac:dyDescent="0.25">
      <c r="A26" s="62" t="s">
        <v>305</v>
      </c>
      <c r="B26" s="62" t="s">
        <v>306</v>
      </c>
      <c r="C26" s="62" t="s">
        <v>218</v>
      </c>
      <c r="D26" s="62"/>
      <c r="E26" s="62" t="s">
        <v>231</v>
      </c>
      <c r="F26" s="62" t="s">
        <v>248</v>
      </c>
      <c r="G26" s="62">
        <v>9981614</v>
      </c>
      <c r="H26" s="62">
        <v>1419516</v>
      </c>
      <c r="I26" s="62" t="s">
        <v>249</v>
      </c>
      <c r="J26" s="62">
        <v>1</v>
      </c>
      <c r="K26" s="62">
        <v>22</v>
      </c>
      <c r="L26" s="65">
        <v>-2024.5</v>
      </c>
      <c r="M26" s="71">
        <v>44558</v>
      </c>
      <c r="N26" s="71">
        <v>44562</v>
      </c>
      <c r="O26" s="71">
        <v>44558</v>
      </c>
      <c r="P26" s="62" t="s">
        <v>311</v>
      </c>
      <c r="Q26" s="62" t="s">
        <v>251</v>
      </c>
      <c r="R26" s="62"/>
      <c r="S26" s="62">
        <v>0</v>
      </c>
      <c r="T26" s="62" t="s">
        <v>312</v>
      </c>
      <c r="U26" s="62"/>
      <c r="V26" s="62"/>
      <c r="W26" s="62"/>
      <c r="X26" s="62"/>
      <c r="Y26" s="62" t="s">
        <v>2</v>
      </c>
      <c r="Z26" s="62" t="s">
        <v>225</v>
      </c>
      <c r="AA26" s="62" t="s">
        <v>253</v>
      </c>
      <c r="AB26" s="62" t="s">
        <v>254</v>
      </c>
      <c r="AC26" s="62" t="s">
        <v>309</v>
      </c>
      <c r="AD26" s="62" t="s">
        <v>313</v>
      </c>
      <c r="AE26" s="62"/>
      <c r="AF26" s="62"/>
    </row>
    <row r="27" spans="1:32" ht="12.75" customHeight="1" x14ac:dyDescent="0.25">
      <c r="A27" s="62" t="s">
        <v>305</v>
      </c>
      <c r="B27" s="62" t="s">
        <v>327</v>
      </c>
      <c r="C27" s="62" t="s">
        <v>218</v>
      </c>
      <c r="D27" s="62"/>
      <c r="E27" s="62" t="s">
        <v>231</v>
      </c>
      <c r="F27" s="62" t="s">
        <v>248</v>
      </c>
      <c r="G27" s="62">
        <v>9981614</v>
      </c>
      <c r="H27" s="62">
        <v>1416990</v>
      </c>
      <c r="I27" s="62" t="s">
        <v>249</v>
      </c>
      <c r="J27" s="62">
        <v>1</v>
      </c>
      <c r="K27" s="62">
        <v>22</v>
      </c>
      <c r="L27" s="65">
        <v>-2277.5</v>
      </c>
      <c r="M27" s="71">
        <v>44558</v>
      </c>
      <c r="N27" s="71">
        <v>44562</v>
      </c>
      <c r="O27" s="71">
        <v>44558</v>
      </c>
      <c r="P27" s="62" t="s">
        <v>328</v>
      </c>
      <c r="Q27" s="62" t="s">
        <v>251</v>
      </c>
      <c r="R27" s="62"/>
      <c r="S27" s="62">
        <v>0</v>
      </c>
      <c r="T27" s="62" t="s">
        <v>329</v>
      </c>
      <c r="U27" s="62"/>
      <c r="V27" s="62"/>
      <c r="W27" s="62"/>
      <c r="X27" s="62"/>
      <c r="Y27" s="62" t="s">
        <v>2</v>
      </c>
      <c r="Z27" s="62" t="s">
        <v>225</v>
      </c>
      <c r="AA27" s="62" t="s">
        <v>253</v>
      </c>
      <c r="AB27" s="62" t="s">
        <v>254</v>
      </c>
      <c r="AC27" s="62" t="s">
        <v>330</v>
      </c>
      <c r="AD27" s="62" t="s">
        <v>331</v>
      </c>
      <c r="AE27" s="62"/>
      <c r="AF27" s="62"/>
    </row>
    <row r="28" spans="1:32" ht="12.75" customHeight="1" x14ac:dyDescent="0.25">
      <c r="A28" s="62" t="s">
        <v>305</v>
      </c>
      <c r="B28" s="62" t="s">
        <v>327</v>
      </c>
      <c r="C28" s="62" t="s">
        <v>218</v>
      </c>
      <c r="D28" s="62"/>
      <c r="E28" s="62" t="s">
        <v>231</v>
      </c>
      <c r="F28" s="62" t="s">
        <v>248</v>
      </c>
      <c r="G28" s="62">
        <v>9981614</v>
      </c>
      <c r="H28" s="62">
        <v>1417012</v>
      </c>
      <c r="I28" s="62" t="s">
        <v>249</v>
      </c>
      <c r="J28" s="62">
        <v>1</v>
      </c>
      <c r="K28" s="62">
        <v>22</v>
      </c>
      <c r="L28" s="65">
        <v>-1730.96</v>
      </c>
      <c r="M28" s="71">
        <v>44558</v>
      </c>
      <c r="N28" s="71">
        <v>44562</v>
      </c>
      <c r="O28" s="71">
        <v>44558</v>
      </c>
      <c r="P28" s="62" t="s">
        <v>332</v>
      </c>
      <c r="Q28" s="62" t="s">
        <v>251</v>
      </c>
      <c r="R28" s="62"/>
      <c r="S28" s="62">
        <v>0</v>
      </c>
      <c r="T28" s="62" t="s">
        <v>329</v>
      </c>
      <c r="U28" s="62"/>
      <c r="V28" s="62"/>
      <c r="W28" s="62"/>
      <c r="X28" s="62"/>
      <c r="Y28" s="62" t="s">
        <v>2</v>
      </c>
      <c r="Z28" s="62" t="s">
        <v>225</v>
      </c>
      <c r="AA28" s="62" t="s">
        <v>253</v>
      </c>
      <c r="AB28" s="62" t="s">
        <v>254</v>
      </c>
      <c r="AC28" s="62" t="s">
        <v>330</v>
      </c>
      <c r="AD28" s="62" t="s">
        <v>333</v>
      </c>
      <c r="AE28" s="62"/>
      <c r="AF28" s="62"/>
    </row>
    <row r="29" spans="1:32" ht="12.75" customHeight="1" x14ac:dyDescent="0.25">
      <c r="A29" s="62" t="s">
        <v>334</v>
      </c>
      <c r="B29" s="62" t="s">
        <v>335</v>
      </c>
      <c r="C29" s="62" t="s">
        <v>218</v>
      </c>
      <c r="D29" s="62"/>
      <c r="E29" s="62" t="s">
        <v>231</v>
      </c>
      <c r="F29" s="62"/>
      <c r="G29" s="62">
        <v>9983162</v>
      </c>
      <c r="H29" s="62">
        <v>18850693</v>
      </c>
      <c r="I29" s="62" t="s">
        <v>232</v>
      </c>
      <c r="J29" s="62">
        <v>1</v>
      </c>
      <c r="K29" s="62">
        <v>22</v>
      </c>
      <c r="L29" s="65">
        <v>-30000</v>
      </c>
      <c r="M29" s="71">
        <v>44562</v>
      </c>
      <c r="N29" s="71">
        <v>44562</v>
      </c>
      <c r="O29" s="71">
        <v>44564</v>
      </c>
      <c r="P29" s="62" t="s">
        <v>336</v>
      </c>
      <c r="Q29" s="62" t="s">
        <v>337</v>
      </c>
      <c r="R29" s="62"/>
      <c r="S29" s="62">
        <v>0</v>
      </c>
      <c r="T29" s="62" t="s">
        <v>338</v>
      </c>
      <c r="U29" s="62"/>
      <c r="V29" s="62"/>
      <c r="W29" s="62" t="s">
        <v>236</v>
      </c>
      <c r="X29" s="62"/>
      <c r="Y29" s="62" t="s">
        <v>2</v>
      </c>
      <c r="Z29" s="62" t="s">
        <v>225</v>
      </c>
      <c r="AA29" s="62" t="s">
        <v>339</v>
      </c>
      <c r="AB29" s="62" t="s">
        <v>227</v>
      </c>
      <c r="AC29" s="62" t="s">
        <v>340</v>
      </c>
      <c r="AD29" s="62" t="s">
        <v>341</v>
      </c>
      <c r="AE29" s="62"/>
      <c r="AF29" s="62"/>
    </row>
    <row r="30" spans="1:32" ht="12.75" customHeight="1" x14ac:dyDescent="0.25">
      <c r="A30" s="62" t="s">
        <v>334</v>
      </c>
      <c r="B30" s="62" t="s">
        <v>335</v>
      </c>
      <c r="C30" s="62" t="s">
        <v>218</v>
      </c>
      <c r="D30" s="62"/>
      <c r="E30" s="62" t="s">
        <v>231</v>
      </c>
      <c r="F30" s="62"/>
      <c r="G30" s="62">
        <v>9983162</v>
      </c>
      <c r="H30" s="62">
        <v>18850693</v>
      </c>
      <c r="I30" s="62" t="s">
        <v>232</v>
      </c>
      <c r="J30" s="62">
        <v>1</v>
      </c>
      <c r="K30" s="62">
        <v>22</v>
      </c>
      <c r="L30" s="65">
        <v>-30000</v>
      </c>
      <c r="M30" s="71">
        <v>44562</v>
      </c>
      <c r="N30" s="71">
        <v>44562</v>
      </c>
      <c r="O30" s="71">
        <v>44564</v>
      </c>
      <c r="P30" s="62" t="s">
        <v>342</v>
      </c>
      <c r="Q30" s="62" t="s">
        <v>337</v>
      </c>
      <c r="R30" s="62"/>
      <c r="S30" s="62">
        <v>0</v>
      </c>
      <c r="T30" s="62" t="s">
        <v>343</v>
      </c>
      <c r="U30" s="62"/>
      <c r="V30" s="62"/>
      <c r="W30" s="62" t="s">
        <v>236</v>
      </c>
      <c r="X30" s="62"/>
      <c r="Y30" s="62" t="s">
        <v>2</v>
      </c>
      <c r="Z30" s="62" t="s">
        <v>225</v>
      </c>
      <c r="AA30" s="62" t="s">
        <v>339</v>
      </c>
      <c r="AB30" s="62" t="s">
        <v>227</v>
      </c>
      <c r="AC30" s="62" t="s">
        <v>340</v>
      </c>
      <c r="AD30" s="62" t="s">
        <v>344</v>
      </c>
      <c r="AE30" s="62"/>
      <c r="AF30" s="62"/>
    </row>
    <row r="31" spans="1:32" ht="12.75" customHeight="1" x14ac:dyDescent="0.25">
      <c r="A31" s="62" t="s">
        <v>334</v>
      </c>
      <c r="B31" s="62" t="s">
        <v>335</v>
      </c>
      <c r="C31" s="62" t="s">
        <v>218</v>
      </c>
      <c r="D31" s="62"/>
      <c r="E31" s="62" t="s">
        <v>219</v>
      </c>
      <c r="F31" s="62"/>
      <c r="G31" s="62">
        <v>9983096</v>
      </c>
      <c r="H31" s="62">
        <v>1420414</v>
      </c>
      <c r="I31" s="62" t="s">
        <v>220</v>
      </c>
      <c r="J31" s="62">
        <v>1</v>
      </c>
      <c r="K31" s="62">
        <v>22</v>
      </c>
      <c r="L31" s="65">
        <v>30000</v>
      </c>
      <c r="M31" s="71">
        <v>44517</v>
      </c>
      <c r="N31" s="71">
        <v>44564</v>
      </c>
      <c r="O31" s="71">
        <v>44564</v>
      </c>
      <c r="P31" s="62" t="s">
        <v>345</v>
      </c>
      <c r="Q31" s="62" t="s">
        <v>346</v>
      </c>
      <c r="R31" s="62" t="s">
        <v>347</v>
      </c>
      <c r="S31" s="62" t="s">
        <v>348</v>
      </c>
      <c r="T31" s="62" t="s">
        <v>343</v>
      </c>
      <c r="U31" s="62"/>
      <c r="V31" s="62"/>
      <c r="W31" s="62"/>
      <c r="X31" s="62"/>
      <c r="Y31" s="62" t="s">
        <v>2</v>
      </c>
      <c r="Z31" s="62" t="s">
        <v>225</v>
      </c>
      <c r="AA31" s="62" t="s">
        <v>226</v>
      </c>
      <c r="AB31" s="62" t="s">
        <v>227</v>
      </c>
      <c r="AC31" s="62" t="s">
        <v>340</v>
      </c>
      <c r="AD31" s="62" t="s">
        <v>344</v>
      </c>
      <c r="AE31" s="62"/>
      <c r="AF31" s="62"/>
    </row>
    <row r="32" spans="1:32" ht="12.75" customHeight="1" x14ac:dyDescent="0.25">
      <c r="A32" s="62" t="s">
        <v>334</v>
      </c>
      <c r="B32" s="62" t="s">
        <v>335</v>
      </c>
      <c r="C32" s="62" t="s">
        <v>218</v>
      </c>
      <c r="D32" s="62"/>
      <c r="E32" s="62" t="s">
        <v>219</v>
      </c>
      <c r="F32" s="62"/>
      <c r="G32" s="62">
        <v>9984082</v>
      </c>
      <c r="H32" s="62">
        <v>1420685</v>
      </c>
      <c r="I32" s="62" t="s">
        <v>220</v>
      </c>
      <c r="J32" s="62">
        <v>1</v>
      </c>
      <c r="K32" s="62">
        <v>22</v>
      </c>
      <c r="L32" s="65">
        <v>30000</v>
      </c>
      <c r="M32" s="71">
        <v>44517</v>
      </c>
      <c r="N32" s="71">
        <v>44566</v>
      </c>
      <c r="O32" s="71">
        <v>44566</v>
      </c>
      <c r="P32" s="62" t="s">
        <v>349</v>
      </c>
      <c r="Q32" s="62" t="s">
        <v>346</v>
      </c>
      <c r="R32" s="62" t="s">
        <v>350</v>
      </c>
      <c r="S32" s="62" t="s">
        <v>348</v>
      </c>
      <c r="T32" s="62" t="s">
        <v>351</v>
      </c>
      <c r="U32" s="62"/>
      <c r="V32" s="62"/>
      <c r="W32" s="62"/>
      <c r="X32" s="62"/>
      <c r="Y32" s="62" t="s">
        <v>2</v>
      </c>
      <c r="Z32" s="62" t="s">
        <v>225</v>
      </c>
      <c r="AA32" s="62" t="s">
        <v>226</v>
      </c>
      <c r="AB32" s="62" t="s">
        <v>227</v>
      </c>
      <c r="AC32" s="62" t="s">
        <v>340</v>
      </c>
      <c r="AD32" s="62" t="s">
        <v>352</v>
      </c>
      <c r="AE32" s="62"/>
      <c r="AF32" s="62"/>
    </row>
    <row r="33" spans="1:32" ht="12.75" customHeight="1" x14ac:dyDescent="0.25">
      <c r="A33" s="62" t="s">
        <v>334</v>
      </c>
      <c r="B33" s="62" t="s">
        <v>335</v>
      </c>
      <c r="C33" s="62" t="s">
        <v>218</v>
      </c>
      <c r="D33" s="62"/>
      <c r="E33" s="62" t="s">
        <v>231</v>
      </c>
      <c r="F33" s="62"/>
      <c r="G33" s="62">
        <v>9987670</v>
      </c>
      <c r="H33" s="62">
        <v>18852600</v>
      </c>
      <c r="I33" s="62" t="s">
        <v>232</v>
      </c>
      <c r="J33" s="62">
        <v>1</v>
      </c>
      <c r="K33" s="62">
        <v>22</v>
      </c>
      <c r="L33" s="65">
        <v>-10000</v>
      </c>
      <c r="M33" s="71">
        <v>44574</v>
      </c>
      <c r="N33" s="71">
        <v>44574</v>
      </c>
      <c r="O33" s="71">
        <v>44574</v>
      </c>
      <c r="P33" s="62" t="s">
        <v>353</v>
      </c>
      <c r="Q33" s="62" t="s">
        <v>234</v>
      </c>
      <c r="R33" s="62"/>
      <c r="S33" s="62">
        <v>0</v>
      </c>
      <c r="T33" s="62" t="s">
        <v>354</v>
      </c>
      <c r="U33" s="62"/>
      <c r="V33" s="62"/>
      <c r="W33" s="62" t="s">
        <v>236</v>
      </c>
      <c r="X33" s="62"/>
      <c r="Y33" s="62" t="s">
        <v>2</v>
      </c>
      <c r="Z33" s="62" t="s">
        <v>225</v>
      </c>
      <c r="AA33" s="62" t="s">
        <v>339</v>
      </c>
      <c r="AB33" s="62" t="s">
        <v>227</v>
      </c>
      <c r="AC33" s="62" t="s">
        <v>340</v>
      </c>
      <c r="AD33" s="62" t="s">
        <v>355</v>
      </c>
      <c r="AE33" s="62"/>
      <c r="AF33" s="62"/>
    </row>
    <row r="34" spans="1:32" ht="12.75" customHeight="1" x14ac:dyDescent="0.25">
      <c r="A34" s="62" t="s">
        <v>334</v>
      </c>
      <c r="B34" s="62" t="s">
        <v>335</v>
      </c>
      <c r="C34" s="62" t="s">
        <v>218</v>
      </c>
      <c r="D34" s="62"/>
      <c r="E34" s="62" t="s">
        <v>231</v>
      </c>
      <c r="F34" s="62"/>
      <c r="G34" s="62">
        <v>9987670</v>
      </c>
      <c r="H34" s="62">
        <v>18852600</v>
      </c>
      <c r="I34" s="62" t="s">
        <v>232</v>
      </c>
      <c r="J34" s="62">
        <v>1</v>
      </c>
      <c r="K34" s="62">
        <v>22</v>
      </c>
      <c r="L34" s="65">
        <v>-75000</v>
      </c>
      <c r="M34" s="71">
        <v>44574</v>
      </c>
      <c r="N34" s="71">
        <v>44574</v>
      </c>
      <c r="O34" s="71">
        <v>44574</v>
      </c>
      <c r="P34" s="62" t="s">
        <v>356</v>
      </c>
      <c r="Q34" s="62" t="s">
        <v>234</v>
      </c>
      <c r="R34" s="62"/>
      <c r="S34" s="62">
        <v>0</v>
      </c>
      <c r="T34" s="62" t="s">
        <v>357</v>
      </c>
      <c r="U34" s="62"/>
      <c r="V34" s="62"/>
      <c r="W34" s="62" t="s">
        <v>236</v>
      </c>
      <c r="X34" s="62"/>
      <c r="Y34" s="62" t="s">
        <v>2</v>
      </c>
      <c r="Z34" s="62" t="s">
        <v>225</v>
      </c>
      <c r="AA34" s="62" t="s">
        <v>339</v>
      </c>
      <c r="AB34" s="62" t="s">
        <v>227</v>
      </c>
      <c r="AC34" s="62" t="s">
        <v>340</v>
      </c>
      <c r="AD34" s="62" t="s">
        <v>358</v>
      </c>
      <c r="AE34" s="62"/>
      <c r="AF34" s="62"/>
    </row>
    <row r="35" spans="1:32" ht="12.75" customHeight="1" x14ac:dyDescent="0.25">
      <c r="A35" s="62" t="s">
        <v>334</v>
      </c>
      <c r="B35" s="62" t="s">
        <v>359</v>
      </c>
      <c r="C35" s="62" t="s">
        <v>218</v>
      </c>
      <c r="D35" s="62"/>
      <c r="E35" s="62" t="s">
        <v>219</v>
      </c>
      <c r="F35" s="62"/>
      <c r="G35" s="62">
        <v>9992874</v>
      </c>
      <c r="H35" s="62">
        <v>1423284</v>
      </c>
      <c r="I35" s="62" t="s">
        <v>220</v>
      </c>
      <c r="J35" s="62">
        <v>1</v>
      </c>
      <c r="K35" s="62">
        <v>22</v>
      </c>
      <c r="L35" s="65">
        <v>125000</v>
      </c>
      <c r="M35" s="71">
        <v>44571</v>
      </c>
      <c r="N35" s="71">
        <v>44587</v>
      </c>
      <c r="O35" s="71">
        <v>44587</v>
      </c>
      <c r="P35" s="62" t="s">
        <v>360</v>
      </c>
      <c r="Q35" s="62" t="s">
        <v>361</v>
      </c>
      <c r="R35" s="62" t="s">
        <v>362</v>
      </c>
      <c r="S35" s="62" t="s">
        <v>361</v>
      </c>
      <c r="T35" s="62" t="s">
        <v>363</v>
      </c>
      <c r="U35" s="62"/>
      <c r="V35" s="62"/>
      <c r="W35" s="62"/>
      <c r="X35" s="62"/>
      <c r="Y35" s="62" t="s">
        <v>2</v>
      </c>
      <c r="Z35" s="62" t="s">
        <v>225</v>
      </c>
      <c r="AA35" s="62" t="s">
        <v>226</v>
      </c>
      <c r="AB35" s="62" t="s">
        <v>227</v>
      </c>
      <c r="AC35" s="62" t="s">
        <v>364</v>
      </c>
      <c r="AD35" s="62" t="s">
        <v>365</v>
      </c>
      <c r="AE35" s="62"/>
      <c r="AF35" s="62"/>
    </row>
    <row r="36" spans="1:32" ht="12.75" customHeight="1" x14ac:dyDescent="0.25">
      <c r="A36" s="62" t="s">
        <v>334</v>
      </c>
      <c r="B36" s="62" t="s">
        <v>366</v>
      </c>
      <c r="C36" s="62" t="s">
        <v>218</v>
      </c>
      <c r="D36" s="62"/>
      <c r="E36" s="62" t="s">
        <v>219</v>
      </c>
      <c r="F36" s="62"/>
      <c r="G36" s="62">
        <v>9982444</v>
      </c>
      <c r="H36" s="62">
        <v>1419855</v>
      </c>
      <c r="I36" s="62" t="s">
        <v>220</v>
      </c>
      <c r="J36" s="62">
        <v>1</v>
      </c>
      <c r="K36" s="62">
        <v>22</v>
      </c>
      <c r="L36" s="65">
        <v>60000</v>
      </c>
      <c r="M36" s="71">
        <v>44553</v>
      </c>
      <c r="N36" s="71">
        <v>44564</v>
      </c>
      <c r="O36" s="71">
        <v>44564</v>
      </c>
      <c r="P36" s="62" t="s">
        <v>367</v>
      </c>
      <c r="Q36" s="62" t="s">
        <v>368</v>
      </c>
      <c r="R36" s="62" t="s">
        <v>369</v>
      </c>
      <c r="S36" s="62" t="s">
        <v>368</v>
      </c>
      <c r="T36" s="62" t="s">
        <v>370</v>
      </c>
      <c r="U36" s="62"/>
      <c r="V36" s="62"/>
      <c r="W36" s="62"/>
      <c r="X36" s="62"/>
      <c r="Y36" s="62" t="s">
        <v>2</v>
      </c>
      <c r="Z36" s="62" t="s">
        <v>225</v>
      </c>
      <c r="AA36" s="62" t="s">
        <v>226</v>
      </c>
      <c r="AB36" s="62" t="s">
        <v>227</v>
      </c>
      <c r="AC36" s="62" t="s">
        <v>371</v>
      </c>
      <c r="AD36" s="62" t="s">
        <v>372</v>
      </c>
      <c r="AE36" s="62"/>
      <c r="AF36" s="62"/>
    </row>
    <row r="37" spans="1:32" ht="12.75" customHeight="1" x14ac:dyDescent="0.25">
      <c r="A37" s="62" t="s">
        <v>334</v>
      </c>
      <c r="B37" s="62" t="s">
        <v>366</v>
      </c>
      <c r="C37" s="62" t="s">
        <v>218</v>
      </c>
      <c r="D37" s="62"/>
      <c r="E37" s="62" t="s">
        <v>219</v>
      </c>
      <c r="F37" s="62"/>
      <c r="G37" s="62">
        <v>9990847</v>
      </c>
      <c r="H37" s="62">
        <v>1422421</v>
      </c>
      <c r="I37" s="62" t="s">
        <v>220</v>
      </c>
      <c r="J37" s="62">
        <v>1</v>
      </c>
      <c r="K37" s="62">
        <v>22</v>
      </c>
      <c r="L37" s="65">
        <v>125000</v>
      </c>
      <c r="M37" s="71">
        <v>44571</v>
      </c>
      <c r="N37" s="71">
        <v>44581</v>
      </c>
      <c r="O37" s="71">
        <v>44581</v>
      </c>
      <c r="P37" s="62" t="s">
        <v>373</v>
      </c>
      <c r="Q37" s="62" t="s">
        <v>361</v>
      </c>
      <c r="R37" s="62" t="s">
        <v>374</v>
      </c>
      <c r="S37" s="62" t="s">
        <v>361</v>
      </c>
      <c r="T37" s="62" t="s">
        <v>375</v>
      </c>
      <c r="U37" s="62"/>
      <c r="V37" s="62"/>
      <c r="W37" s="62"/>
      <c r="X37" s="62"/>
      <c r="Y37" s="62" t="s">
        <v>2</v>
      </c>
      <c r="Z37" s="62" t="s">
        <v>225</v>
      </c>
      <c r="AA37" s="62" t="s">
        <v>226</v>
      </c>
      <c r="AB37" s="62" t="s">
        <v>227</v>
      </c>
      <c r="AC37" s="62" t="s">
        <v>371</v>
      </c>
      <c r="AD37" s="62" t="s">
        <v>376</v>
      </c>
      <c r="AE37" s="62"/>
      <c r="AF37" s="62"/>
    </row>
    <row r="38" spans="1:32" ht="12.75" customHeight="1" x14ac:dyDescent="0.25">
      <c r="A38" s="62" t="s">
        <v>334</v>
      </c>
      <c r="B38" s="62" t="s">
        <v>377</v>
      </c>
      <c r="C38" s="62" t="s">
        <v>218</v>
      </c>
      <c r="D38" s="62"/>
      <c r="E38" s="62" t="s">
        <v>231</v>
      </c>
      <c r="F38" s="62"/>
      <c r="G38" s="62">
        <v>9993715</v>
      </c>
      <c r="H38" s="62">
        <v>18894116</v>
      </c>
      <c r="I38" s="62" t="s">
        <v>232</v>
      </c>
      <c r="J38" s="62">
        <v>1</v>
      </c>
      <c r="K38" s="62">
        <v>22</v>
      </c>
      <c r="L38" s="65">
        <v>-5220</v>
      </c>
      <c r="M38" s="71">
        <v>44592</v>
      </c>
      <c r="N38" s="71">
        <v>44592</v>
      </c>
      <c r="O38" s="71">
        <v>44589</v>
      </c>
      <c r="P38" s="62" t="s">
        <v>378</v>
      </c>
      <c r="Q38" s="62" t="s">
        <v>379</v>
      </c>
      <c r="R38" s="62"/>
      <c r="S38" s="62">
        <v>0</v>
      </c>
      <c r="T38" s="62" t="s">
        <v>380</v>
      </c>
      <c r="U38" s="62"/>
      <c r="V38" s="62"/>
      <c r="W38" s="62" t="s">
        <v>262</v>
      </c>
      <c r="X38" s="62"/>
      <c r="Y38" s="62" t="s">
        <v>2</v>
      </c>
      <c r="Z38" s="62" t="s">
        <v>225</v>
      </c>
      <c r="AA38" s="62" t="s">
        <v>381</v>
      </c>
      <c r="AB38" s="62" t="s">
        <v>227</v>
      </c>
      <c r="AC38" s="62" t="s">
        <v>382</v>
      </c>
      <c r="AD38" s="62" t="s">
        <v>383</v>
      </c>
      <c r="AE38" s="62"/>
      <c r="AF38" s="62"/>
    </row>
    <row r="39" spans="1:32" ht="12.75" customHeight="1" x14ac:dyDescent="0.25">
      <c r="A39" s="62" t="s">
        <v>334</v>
      </c>
      <c r="B39" s="62" t="s">
        <v>384</v>
      </c>
      <c r="C39" s="62" t="s">
        <v>218</v>
      </c>
      <c r="D39" s="62"/>
      <c r="E39" s="62" t="s">
        <v>219</v>
      </c>
      <c r="F39" s="62"/>
      <c r="G39" s="62">
        <v>9986729</v>
      </c>
      <c r="H39" s="62">
        <v>1421371</v>
      </c>
      <c r="I39" s="62" t="s">
        <v>220</v>
      </c>
      <c r="J39" s="62">
        <v>1</v>
      </c>
      <c r="K39" s="62">
        <v>22</v>
      </c>
      <c r="L39" s="65">
        <v>75000</v>
      </c>
      <c r="M39" s="71">
        <v>44323</v>
      </c>
      <c r="N39" s="71">
        <v>44573</v>
      </c>
      <c r="O39" s="71">
        <v>44573</v>
      </c>
      <c r="P39" s="62" t="s">
        <v>385</v>
      </c>
      <c r="Q39" s="62" t="s">
        <v>268</v>
      </c>
      <c r="R39" s="62" t="s">
        <v>386</v>
      </c>
      <c r="S39" s="62" t="s">
        <v>268</v>
      </c>
      <c r="T39" s="62" t="s">
        <v>387</v>
      </c>
      <c r="U39" s="62"/>
      <c r="V39" s="62"/>
      <c r="W39" s="62"/>
      <c r="X39" s="62"/>
      <c r="Y39" s="62" t="s">
        <v>2</v>
      </c>
      <c r="Z39" s="62" t="s">
        <v>225</v>
      </c>
      <c r="AA39" s="62" t="s">
        <v>226</v>
      </c>
      <c r="AB39" s="62" t="s">
        <v>227</v>
      </c>
      <c r="AC39" s="62" t="s">
        <v>388</v>
      </c>
      <c r="AD39" s="62" t="s">
        <v>389</v>
      </c>
      <c r="AE39" s="62"/>
      <c r="AF39" s="62"/>
    </row>
    <row r="40" spans="1:32" ht="12.75" customHeight="1" x14ac:dyDescent="0.25">
      <c r="A40" s="62" t="s">
        <v>334</v>
      </c>
      <c r="B40" s="62" t="s">
        <v>390</v>
      </c>
      <c r="C40" s="62" t="s">
        <v>218</v>
      </c>
      <c r="D40" s="62"/>
      <c r="E40" s="62" t="s">
        <v>231</v>
      </c>
      <c r="F40" s="62"/>
      <c r="G40" s="62">
        <v>9979507</v>
      </c>
      <c r="H40" s="62">
        <v>18850337</v>
      </c>
      <c r="I40" s="62" t="s">
        <v>232</v>
      </c>
      <c r="J40" s="62">
        <v>1</v>
      </c>
      <c r="K40" s="62">
        <v>22</v>
      </c>
      <c r="L40" s="65">
        <v>-29056.94</v>
      </c>
      <c r="M40" s="71">
        <v>44592</v>
      </c>
      <c r="N40" s="71">
        <v>44592</v>
      </c>
      <c r="O40" s="71">
        <v>44551</v>
      </c>
      <c r="P40" s="62" t="s">
        <v>391</v>
      </c>
      <c r="Q40" s="62" t="s">
        <v>392</v>
      </c>
      <c r="R40" s="62"/>
      <c r="S40" s="62">
        <v>0</v>
      </c>
      <c r="T40" s="62" t="s">
        <v>393</v>
      </c>
      <c r="U40" s="62"/>
      <c r="V40" s="62"/>
      <c r="W40" s="62" t="s">
        <v>262</v>
      </c>
      <c r="X40" s="62"/>
      <c r="Y40" s="62" t="s">
        <v>2</v>
      </c>
      <c r="Z40" s="62" t="s">
        <v>225</v>
      </c>
      <c r="AA40" s="62" t="s">
        <v>394</v>
      </c>
      <c r="AB40" s="62" t="s">
        <v>227</v>
      </c>
      <c r="AC40" s="62" t="s">
        <v>395</v>
      </c>
      <c r="AD40" s="62" t="s">
        <v>396</v>
      </c>
      <c r="AE40" s="62"/>
      <c r="AF40" s="62"/>
    </row>
    <row r="41" spans="1:32" ht="12.75" customHeight="1" x14ac:dyDescent="0.25">
      <c r="A41" s="62" t="s">
        <v>334</v>
      </c>
      <c r="B41" s="62" t="s">
        <v>390</v>
      </c>
      <c r="C41" s="62" t="s">
        <v>218</v>
      </c>
      <c r="D41" s="62"/>
      <c r="E41" s="62" t="s">
        <v>231</v>
      </c>
      <c r="F41" s="62"/>
      <c r="G41" s="62">
        <v>9979510</v>
      </c>
      <c r="H41" s="62">
        <v>18850338</v>
      </c>
      <c r="I41" s="62" t="s">
        <v>232</v>
      </c>
      <c r="J41" s="62">
        <v>1</v>
      </c>
      <c r="K41" s="62">
        <v>22</v>
      </c>
      <c r="L41" s="65">
        <v>-72042</v>
      </c>
      <c r="M41" s="71">
        <v>44592</v>
      </c>
      <c r="N41" s="71">
        <v>44592</v>
      </c>
      <c r="O41" s="71">
        <v>44551</v>
      </c>
      <c r="P41" s="62" t="s">
        <v>397</v>
      </c>
      <c r="Q41" s="62" t="s">
        <v>397</v>
      </c>
      <c r="R41" s="62"/>
      <c r="S41" s="62">
        <v>0</v>
      </c>
      <c r="T41" s="62" t="s">
        <v>398</v>
      </c>
      <c r="U41" s="62"/>
      <c r="V41" s="62"/>
      <c r="W41" s="62" t="s">
        <v>262</v>
      </c>
      <c r="X41" s="62"/>
      <c r="Y41" s="62" t="s">
        <v>2</v>
      </c>
      <c r="Z41" s="62" t="s">
        <v>225</v>
      </c>
      <c r="AA41" s="62" t="s">
        <v>394</v>
      </c>
      <c r="AB41" s="62" t="s">
        <v>227</v>
      </c>
      <c r="AC41" s="62" t="s">
        <v>395</v>
      </c>
      <c r="AD41" s="62" t="s">
        <v>399</v>
      </c>
      <c r="AE41" s="62"/>
      <c r="AF41" s="62"/>
    </row>
    <row r="42" spans="1:32" ht="12.75" customHeight="1" x14ac:dyDescent="0.25">
      <c r="A42" s="62" t="s">
        <v>334</v>
      </c>
      <c r="B42" s="62" t="s">
        <v>400</v>
      </c>
      <c r="C42" s="62" t="s">
        <v>218</v>
      </c>
      <c r="D42" s="62"/>
      <c r="E42" s="62" t="s">
        <v>231</v>
      </c>
      <c r="F42" s="62" t="s">
        <v>248</v>
      </c>
      <c r="G42" s="62">
        <v>9981614</v>
      </c>
      <c r="H42" s="62">
        <v>1416871</v>
      </c>
      <c r="I42" s="62" t="s">
        <v>249</v>
      </c>
      <c r="J42" s="62">
        <v>1</v>
      </c>
      <c r="K42" s="62">
        <v>22</v>
      </c>
      <c r="L42" s="65">
        <v>-2159.4299999999998</v>
      </c>
      <c r="M42" s="71">
        <v>44558</v>
      </c>
      <c r="N42" s="71">
        <v>44562</v>
      </c>
      <c r="O42" s="71">
        <v>44558</v>
      </c>
      <c r="P42" s="62" t="s">
        <v>401</v>
      </c>
      <c r="Q42" s="62" t="s">
        <v>251</v>
      </c>
      <c r="R42" s="62"/>
      <c r="S42" s="62">
        <v>0</v>
      </c>
      <c r="T42" s="62" t="s">
        <v>402</v>
      </c>
      <c r="U42" s="62"/>
      <c r="V42" s="62"/>
      <c r="W42" s="62"/>
      <c r="X42" s="62"/>
      <c r="Y42" s="62" t="s">
        <v>2</v>
      </c>
      <c r="Z42" s="62" t="s">
        <v>225</v>
      </c>
      <c r="AA42" s="62" t="s">
        <v>253</v>
      </c>
      <c r="AB42" s="62" t="s">
        <v>254</v>
      </c>
      <c r="AC42" s="62" t="s">
        <v>403</v>
      </c>
      <c r="AD42" s="62" t="s">
        <v>404</v>
      </c>
      <c r="AE42" s="62"/>
      <c r="AF42" s="62"/>
    </row>
    <row r="43" spans="1:32" ht="12.75" customHeight="1" x14ac:dyDescent="0.25">
      <c r="A43" s="62" t="s">
        <v>405</v>
      </c>
      <c r="B43" s="62" t="s">
        <v>406</v>
      </c>
      <c r="C43" s="62" t="s">
        <v>218</v>
      </c>
      <c r="D43" s="62"/>
      <c r="E43" s="62" t="s">
        <v>231</v>
      </c>
      <c r="F43" s="62"/>
      <c r="G43" s="62">
        <v>9989859</v>
      </c>
      <c r="H43" s="62">
        <v>18853302</v>
      </c>
      <c r="I43" s="62" t="s">
        <v>232</v>
      </c>
      <c r="J43" s="62">
        <v>1</v>
      </c>
      <c r="K43" s="62">
        <v>22</v>
      </c>
      <c r="L43" s="65">
        <v>-5000</v>
      </c>
      <c r="M43" s="71">
        <v>44592</v>
      </c>
      <c r="N43" s="71">
        <v>44592</v>
      </c>
      <c r="O43" s="71">
        <v>44580</v>
      </c>
      <c r="P43" s="62" t="s">
        <v>407</v>
      </c>
      <c r="Q43" s="62" t="s">
        <v>407</v>
      </c>
      <c r="R43" s="62"/>
      <c r="S43" s="62">
        <v>0</v>
      </c>
      <c r="T43" s="62" t="s">
        <v>408</v>
      </c>
      <c r="U43" s="62"/>
      <c r="V43" s="62"/>
      <c r="W43" s="62"/>
      <c r="X43" s="62"/>
      <c r="Y43" s="62" t="s">
        <v>2</v>
      </c>
      <c r="Z43" s="62" t="s">
        <v>225</v>
      </c>
      <c r="AA43" s="62" t="s">
        <v>409</v>
      </c>
      <c r="AB43" s="62" t="s">
        <v>410</v>
      </c>
      <c r="AC43" s="62" t="s">
        <v>411</v>
      </c>
      <c r="AD43" s="62" t="s">
        <v>412</v>
      </c>
      <c r="AE43" s="62"/>
      <c r="AF43" s="62"/>
    </row>
    <row r="44" spans="1:32" ht="12.75" customHeight="1" x14ac:dyDescent="0.25">
      <c r="A44" s="62" t="s">
        <v>405</v>
      </c>
      <c r="B44" s="62" t="s">
        <v>413</v>
      </c>
      <c r="C44" s="62" t="s">
        <v>218</v>
      </c>
      <c r="D44" s="62"/>
      <c r="E44" s="62" t="s">
        <v>231</v>
      </c>
      <c r="F44" s="62"/>
      <c r="G44" s="62">
        <v>9992106</v>
      </c>
      <c r="H44" s="62">
        <v>18855675</v>
      </c>
      <c r="I44" s="62" t="s">
        <v>232</v>
      </c>
      <c r="J44" s="62">
        <v>1</v>
      </c>
      <c r="K44" s="62">
        <v>22</v>
      </c>
      <c r="L44" s="65">
        <v>-5000</v>
      </c>
      <c r="M44" s="71">
        <v>44592</v>
      </c>
      <c r="N44" s="71">
        <v>44592</v>
      </c>
      <c r="O44" s="71">
        <v>44585</v>
      </c>
      <c r="P44" s="62" t="s">
        <v>414</v>
      </c>
      <c r="Q44" s="62" t="s">
        <v>414</v>
      </c>
      <c r="R44" s="62"/>
      <c r="S44" s="62">
        <v>0</v>
      </c>
      <c r="T44" s="62" t="s">
        <v>415</v>
      </c>
      <c r="U44" s="62"/>
      <c r="V44" s="62"/>
      <c r="W44" s="62" t="s">
        <v>236</v>
      </c>
      <c r="X44" s="62"/>
      <c r="Y44" s="62" t="s">
        <v>2</v>
      </c>
      <c r="Z44" s="62" t="s">
        <v>225</v>
      </c>
      <c r="AA44" s="62" t="s">
        <v>416</v>
      </c>
      <c r="AB44" s="62" t="s">
        <v>410</v>
      </c>
      <c r="AC44" s="62" t="s">
        <v>417</v>
      </c>
      <c r="AD44" s="62" t="s">
        <v>418</v>
      </c>
      <c r="AE44" s="62"/>
      <c r="AF44" s="62"/>
    </row>
    <row r="45" spans="1:32" ht="12.75" customHeight="1" x14ac:dyDescent="0.25">
      <c r="A45" s="62" t="s">
        <v>405</v>
      </c>
      <c r="B45" s="62" t="s">
        <v>419</v>
      </c>
      <c r="C45" s="62" t="s">
        <v>218</v>
      </c>
      <c r="D45" s="62"/>
      <c r="E45" s="62" t="s">
        <v>231</v>
      </c>
      <c r="F45" s="62"/>
      <c r="G45" s="62">
        <v>9978911</v>
      </c>
      <c r="H45" s="62">
        <v>18850271</v>
      </c>
      <c r="I45" s="62" t="s">
        <v>232</v>
      </c>
      <c r="J45" s="62">
        <v>1</v>
      </c>
      <c r="K45" s="62">
        <v>22</v>
      </c>
      <c r="L45" s="65">
        <v>-9412</v>
      </c>
      <c r="M45" s="71">
        <v>44592</v>
      </c>
      <c r="N45" s="71">
        <v>44592</v>
      </c>
      <c r="O45" s="71">
        <v>44550</v>
      </c>
      <c r="P45" s="62" t="s">
        <v>420</v>
      </c>
      <c r="Q45" s="62" t="s">
        <v>421</v>
      </c>
      <c r="R45" s="62"/>
      <c r="S45" s="62">
        <v>0</v>
      </c>
      <c r="T45" s="62" t="s">
        <v>422</v>
      </c>
      <c r="U45" s="62"/>
      <c r="V45" s="62"/>
      <c r="W45" s="62"/>
      <c r="X45" s="62"/>
      <c r="Y45" s="62" t="s">
        <v>2</v>
      </c>
      <c r="Z45" s="62" t="s">
        <v>225</v>
      </c>
      <c r="AA45" s="62" t="s">
        <v>423</v>
      </c>
      <c r="AB45" s="62" t="s">
        <v>410</v>
      </c>
      <c r="AC45" s="62" t="s">
        <v>424</v>
      </c>
      <c r="AD45" s="62" t="s">
        <v>425</v>
      </c>
      <c r="AE45" s="62"/>
      <c r="AF45" s="62"/>
    </row>
    <row r="46" spans="1:32" ht="12.75" customHeight="1" x14ac:dyDescent="0.25">
      <c r="A46" s="66" t="s">
        <v>405</v>
      </c>
      <c r="B46" s="66" t="s">
        <v>426</v>
      </c>
      <c r="C46" s="66" t="s">
        <v>218</v>
      </c>
      <c r="D46" s="66"/>
      <c r="E46" s="66" t="s">
        <v>219</v>
      </c>
      <c r="F46" s="66"/>
      <c r="G46" s="66">
        <v>9992888</v>
      </c>
      <c r="H46" s="66">
        <v>1423298</v>
      </c>
      <c r="I46" s="66" t="s">
        <v>220</v>
      </c>
      <c r="J46" s="66">
        <v>1</v>
      </c>
      <c r="K46" s="66">
        <v>22</v>
      </c>
      <c r="L46" s="72">
        <v>22500</v>
      </c>
      <c r="M46" s="73">
        <v>44543</v>
      </c>
      <c r="N46" s="73">
        <v>44587</v>
      </c>
      <c r="O46" s="73">
        <v>44587</v>
      </c>
      <c r="P46" s="66" t="s">
        <v>427</v>
      </c>
      <c r="Q46" s="66" t="s">
        <v>428</v>
      </c>
      <c r="R46" s="66" t="s">
        <v>429</v>
      </c>
      <c r="S46" s="66" t="s">
        <v>428</v>
      </c>
      <c r="T46" s="66" t="s">
        <v>430</v>
      </c>
      <c r="U46" s="66"/>
      <c r="V46" s="66"/>
      <c r="W46" s="66"/>
      <c r="X46" s="66"/>
      <c r="Y46" s="66" t="s">
        <v>2</v>
      </c>
      <c r="Z46" s="66" t="s">
        <v>225</v>
      </c>
      <c r="AA46" s="66" t="s">
        <v>226</v>
      </c>
      <c r="AB46" s="66" t="s">
        <v>227</v>
      </c>
      <c r="AC46" s="66" t="s">
        <v>431</v>
      </c>
      <c r="AD46" s="66" t="s">
        <v>432</v>
      </c>
      <c r="AE46" s="66"/>
      <c r="AF46" s="66"/>
    </row>
    <row r="47" spans="1:32" ht="12.75" customHeight="1" x14ac:dyDescent="0.25">
      <c r="A47" s="68" t="s">
        <v>433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74">
        <v>-80497.9200000001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</row>
    <row r="50" spans="1:32" ht="21" x14ac:dyDescent="0.25">
      <c r="A50" s="56" t="s">
        <v>186</v>
      </c>
      <c r="B50" s="56" t="s">
        <v>152</v>
      </c>
      <c r="C50" s="56" t="s">
        <v>187</v>
      </c>
      <c r="D50" s="56" t="s">
        <v>188</v>
      </c>
      <c r="E50" s="56" t="s">
        <v>189</v>
      </c>
      <c r="F50" s="56" t="s">
        <v>190</v>
      </c>
      <c r="G50" s="56" t="s">
        <v>191</v>
      </c>
      <c r="H50" s="56" t="s">
        <v>192</v>
      </c>
      <c r="I50" s="56" t="s">
        <v>193</v>
      </c>
      <c r="J50" s="56" t="s">
        <v>194</v>
      </c>
      <c r="K50" s="56" t="s">
        <v>195</v>
      </c>
      <c r="L50" s="56" t="s">
        <v>196</v>
      </c>
      <c r="M50" s="56" t="s">
        <v>197</v>
      </c>
      <c r="N50" s="56" t="s">
        <v>8</v>
      </c>
      <c r="O50" s="56" t="s">
        <v>198</v>
      </c>
      <c r="P50" s="56" t="s">
        <v>199</v>
      </c>
      <c r="Q50" s="56" t="s">
        <v>200</v>
      </c>
      <c r="R50" s="56" t="s">
        <v>201</v>
      </c>
      <c r="S50" s="56" t="s">
        <v>202</v>
      </c>
      <c r="T50" s="56" t="s">
        <v>203</v>
      </c>
      <c r="U50" s="56" t="s">
        <v>204</v>
      </c>
      <c r="V50" s="56" t="s">
        <v>205</v>
      </c>
      <c r="W50" s="56" t="s">
        <v>206</v>
      </c>
      <c r="X50" s="56" t="s">
        <v>207</v>
      </c>
      <c r="Y50" s="56" t="s">
        <v>208</v>
      </c>
      <c r="Z50" s="56" t="s">
        <v>209</v>
      </c>
      <c r="AA50" s="56" t="s">
        <v>210</v>
      </c>
      <c r="AB50" s="56" t="s">
        <v>211</v>
      </c>
      <c r="AC50" s="56" t="s">
        <v>212</v>
      </c>
      <c r="AD50" s="56" t="s">
        <v>213</v>
      </c>
      <c r="AE50" s="56" t="s">
        <v>214</v>
      </c>
      <c r="AF50" s="56" t="s">
        <v>215</v>
      </c>
    </row>
    <row r="51" spans="1:32" ht="12.75" customHeight="1" x14ac:dyDescent="0.25">
      <c r="A51" s="62" t="s">
        <v>216</v>
      </c>
      <c r="B51" s="62" t="s">
        <v>217</v>
      </c>
      <c r="C51" s="62" t="s">
        <v>218</v>
      </c>
      <c r="D51" s="62"/>
      <c r="E51" s="62" t="s">
        <v>231</v>
      </c>
      <c r="F51" s="62"/>
      <c r="G51" s="62">
        <v>9995508</v>
      </c>
      <c r="H51" s="62">
        <v>18897668</v>
      </c>
      <c r="I51" s="62" t="s">
        <v>232</v>
      </c>
      <c r="J51" s="62">
        <v>2</v>
      </c>
      <c r="K51" s="62">
        <v>22</v>
      </c>
      <c r="L51" s="65">
        <v>-50000</v>
      </c>
      <c r="M51" s="71">
        <v>44651</v>
      </c>
      <c r="N51" s="71">
        <v>44595</v>
      </c>
      <c r="O51" s="71">
        <v>44595</v>
      </c>
      <c r="P51" s="62" t="s">
        <v>434</v>
      </c>
      <c r="Q51" s="62" t="s">
        <v>435</v>
      </c>
      <c r="R51" s="62"/>
      <c r="S51" s="62">
        <v>0</v>
      </c>
      <c r="T51" s="62" t="s">
        <v>436</v>
      </c>
      <c r="U51" s="62"/>
      <c r="V51" s="62"/>
      <c r="W51" s="62"/>
      <c r="X51" s="62"/>
      <c r="Y51" s="62" t="s">
        <v>2</v>
      </c>
      <c r="Z51" s="62" t="s">
        <v>225</v>
      </c>
      <c r="AA51" s="62" t="s">
        <v>437</v>
      </c>
      <c r="AB51" s="62" t="s">
        <v>438</v>
      </c>
      <c r="AC51" s="62" t="s">
        <v>228</v>
      </c>
      <c r="AD51" s="62" t="s">
        <v>439</v>
      </c>
      <c r="AE51" s="62"/>
      <c r="AF51" s="62"/>
    </row>
    <row r="52" spans="1:32" ht="12.75" customHeight="1" x14ac:dyDescent="0.25">
      <c r="A52" s="62" t="s">
        <v>216</v>
      </c>
      <c r="B52" s="62" t="s">
        <v>217</v>
      </c>
      <c r="C52" s="62" t="s">
        <v>218</v>
      </c>
      <c r="D52" s="62"/>
      <c r="E52" s="62" t="s">
        <v>219</v>
      </c>
      <c r="F52" s="62"/>
      <c r="G52" s="62">
        <v>9999670</v>
      </c>
      <c r="H52" s="62">
        <v>1425520</v>
      </c>
      <c r="I52" s="62" t="s">
        <v>220</v>
      </c>
      <c r="J52" s="62">
        <v>2</v>
      </c>
      <c r="K52" s="62">
        <v>22</v>
      </c>
      <c r="L52" s="65">
        <v>50000</v>
      </c>
      <c r="M52" s="71">
        <v>44536</v>
      </c>
      <c r="N52" s="71">
        <v>44603</v>
      </c>
      <c r="O52" s="71">
        <v>44603</v>
      </c>
      <c r="P52" s="62" t="s">
        <v>440</v>
      </c>
      <c r="Q52" s="62" t="s">
        <v>441</v>
      </c>
      <c r="R52" s="62" t="s">
        <v>442</v>
      </c>
      <c r="S52" s="62" t="s">
        <v>443</v>
      </c>
      <c r="T52" s="62" t="s">
        <v>436</v>
      </c>
      <c r="U52" s="62"/>
      <c r="V52" s="62"/>
      <c r="W52" s="62"/>
      <c r="X52" s="62"/>
      <c r="Y52" s="62" t="s">
        <v>2</v>
      </c>
      <c r="Z52" s="62" t="s">
        <v>225</v>
      </c>
      <c r="AA52" s="62" t="s">
        <v>226</v>
      </c>
      <c r="AB52" s="62" t="s">
        <v>227</v>
      </c>
      <c r="AC52" s="62" t="s">
        <v>228</v>
      </c>
      <c r="AD52" s="62" t="s">
        <v>439</v>
      </c>
      <c r="AE52" s="62"/>
      <c r="AF52" s="62"/>
    </row>
    <row r="53" spans="1:32" ht="12.75" customHeight="1" x14ac:dyDescent="0.25">
      <c r="A53" s="62" t="s">
        <v>216</v>
      </c>
      <c r="B53" s="62" t="s">
        <v>266</v>
      </c>
      <c r="C53" s="62" t="s">
        <v>218</v>
      </c>
      <c r="D53" s="62"/>
      <c r="E53" s="62" t="s">
        <v>219</v>
      </c>
      <c r="F53" s="62"/>
      <c r="G53" s="62">
        <v>9999713</v>
      </c>
      <c r="H53" s="62">
        <v>1425560</v>
      </c>
      <c r="I53" s="62" t="s">
        <v>220</v>
      </c>
      <c r="J53" s="62">
        <v>2</v>
      </c>
      <c r="K53" s="62">
        <v>22</v>
      </c>
      <c r="L53" s="65">
        <v>40000</v>
      </c>
      <c r="M53" s="71">
        <v>44541</v>
      </c>
      <c r="N53" s="71">
        <v>44603</v>
      </c>
      <c r="O53" s="71">
        <v>44603</v>
      </c>
      <c r="P53" s="62" t="s">
        <v>444</v>
      </c>
      <c r="Q53" s="62" t="s">
        <v>445</v>
      </c>
      <c r="R53" s="62" t="s">
        <v>446</v>
      </c>
      <c r="S53" s="62" t="s">
        <v>445</v>
      </c>
      <c r="T53" s="62" t="s">
        <v>447</v>
      </c>
      <c r="U53" s="62"/>
      <c r="V53" s="62"/>
      <c r="W53" s="62"/>
      <c r="X53" s="62"/>
      <c r="Y53" s="62" t="s">
        <v>2</v>
      </c>
      <c r="Z53" s="62" t="s">
        <v>225</v>
      </c>
      <c r="AA53" s="62" t="s">
        <v>226</v>
      </c>
      <c r="AB53" s="62" t="s">
        <v>227</v>
      </c>
      <c r="AC53" s="62" t="s">
        <v>271</v>
      </c>
      <c r="AD53" s="62" t="s">
        <v>448</v>
      </c>
      <c r="AE53" s="62"/>
      <c r="AF53" s="62"/>
    </row>
    <row r="54" spans="1:32" ht="12.75" customHeight="1" x14ac:dyDescent="0.25">
      <c r="A54" s="62" t="s">
        <v>216</v>
      </c>
      <c r="B54" s="62" t="s">
        <v>266</v>
      </c>
      <c r="C54" s="62" t="s">
        <v>218</v>
      </c>
      <c r="D54" s="62"/>
      <c r="E54" s="62" t="s">
        <v>231</v>
      </c>
      <c r="F54" s="62"/>
      <c r="G54" s="62">
        <v>10002514</v>
      </c>
      <c r="H54" s="62">
        <v>18949025</v>
      </c>
      <c r="I54" s="62" t="s">
        <v>232</v>
      </c>
      <c r="J54" s="62">
        <v>2</v>
      </c>
      <c r="K54" s="62">
        <v>22</v>
      </c>
      <c r="L54" s="65">
        <v>-40000</v>
      </c>
      <c r="M54" s="71">
        <v>44620</v>
      </c>
      <c r="N54" s="71">
        <v>44620</v>
      </c>
      <c r="O54" s="71">
        <v>44610</v>
      </c>
      <c r="P54" s="62" t="s">
        <v>449</v>
      </c>
      <c r="Q54" s="62" t="s">
        <v>234</v>
      </c>
      <c r="R54" s="62"/>
      <c r="S54" s="62">
        <v>0</v>
      </c>
      <c r="T54" s="62" t="s">
        <v>450</v>
      </c>
      <c r="U54" s="62"/>
      <c r="V54" s="62"/>
      <c r="W54" s="62" t="s">
        <v>236</v>
      </c>
      <c r="X54" s="62"/>
      <c r="Y54" s="62" t="s">
        <v>2</v>
      </c>
      <c r="Z54" s="62" t="s">
        <v>225</v>
      </c>
      <c r="AA54" s="62" t="s">
        <v>237</v>
      </c>
      <c r="AB54" s="62" t="s">
        <v>227</v>
      </c>
      <c r="AC54" s="62" t="s">
        <v>271</v>
      </c>
      <c r="AD54" s="62" t="s">
        <v>451</v>
      </c>
      <c r="AE54" s="62"/>
      <c r="AF54" s="62"/>
    </row>
    <row r="55" spans="1:32" ht="12.75" customHeight="1" x14ac:dyDescent="0.25">
      <c r="A55" s="62" t="s">
        <v>216</v>
      </c>
      <c r="B55" s="62" t="s">
        <v>266</v>
      </c>
      <c r="C55" s="62" t="s">
        <v>218</v>
      </c>
      <c r="D55" s="62"/>
      <c r="E55" s="62" t="s">
        <v>231</v>
      </c>
      <c r="F55" s="62"/>
      <c r="G55" s="62">
        <v>10002514</v>
      </c>
      <c r="H55" s="62">
        <v>18949025</v>
      </c>
      <c r="I55" s="62" t="s">
        <v>232</v>
      </c>
      <c r="J55" s="62">
        <v>2</v>
      </c>
      <c r="K55" s="62">
        <v>22</v>
      </c>
      <c r="L55" s="65">
        <v>-40000</v>
      </c>
      <c r="M55" s="71">
        <v>44620</v>
      </c>
      <c r="N55" s="71">
        <v>44620</v>
      </c>
      <c r="O55" s="71">
        <v>44610</v>
      </c>
      <c r="P55" s="62" t="s">
        <v>452</v>
      </c>
      <c r="Q55" s="62" t="s">
        <v>234</v>
      </c>
      <c r="R55" s="62"/>
      <c r="S55" s="62">
        <v>0</v>
      </c>
      <c r="T55" s="62" t="s">
        <v>447</v>
      </c>
      <c r="U55" s="62"/>
      <c r="V55" s="62"/>
      <c r="W55" s="62" t="s">
        <v>236</v>
      </c>
      <c r="X55" s="62"/>
      <c r="Y55" s="62" t="s">
        <v>2</v>
      </c>
      <c r="Z55" s="62" t="s">
        <v>225</v>
      </c>
      <c r="AA55" s="62" t="s">
        <v>237</v>
      </c>
      <c r="AB55" s="62" t="s">
        <v>227</v>
      </c>
      <c r="AC55" s="62" t="s">
        <v>271</v>
      </c>
      <c r="AD55" s="62" t="s">
        <v>448</v>
      </c>
      <c r="AE55" s="62"/>
      <c r="AF55" s="62"/>
    </row>
    <row r="56" spans="1:32" ht="12.75" customHeight="1" x14ac:dyDescent="0.25">
      <c r="A56" s="62" t="s">
        <v>216</v>
      </c>
      <c r="B56" s="62" t="s">
        <v>266</v>
      </c>
      <c r="C56" s="62" t="s">
        <v>218</v>
      </c>
      <c r="D56" s="62"/>
      <c r="E56" s="62" t="s">
        <v>231</v>
      </c>
      <c r="F56" s="62"/>
      <c r="G56" s="62">
        <v>10002514</v>
      </c>
      <c r="H56" s="62">
        <v>18949025</v>
      </c>
      <c r="I56" s="62" t="s">
        <v>232</v>
      </c>
      <c r="J56" s="62">
        <v>2</v>
      </c>
      <c r="K56" s="62">
        <v>22</v>
      </c>
      <c r="L56" s="65">
        <v>-25000</v>
      </c>
      <c r="M56" s="71">
        <v>44620</v>
      </c>
      <c r="N56" s="71">
        <v>44620</v>
      </c>
      <c r="O56" s="71">
        <v>44610</v>
      </c>
      <c r="P56" s="62" t="s">
        <v>453</v>
      </c>
      <c r="Q56" s="62" t="s">
        <v>234</v>
      </c>
      <c r="R56" s="62"/>
      <c r="S56" s="62">
        <v>0</v>
      </c>
      <c r="T56" s="62" t="s">
        <v>454</v>
      </c>
      <c r="U56" s="62"/>
      <c r="V56" s="62"/>
      <c r="W56" s="62" t="s">
        <v>236</v>
      </c>
      <c r="X56" s="62"/>
      <c r="Y56" s="62" t="s">
        <v>2</v>
      </c>
      <c r="Z56" s="62" t="s">
        <v>225</v>
      </c>
      <c r="AA56" s="62" t="s">
        <v>237</v>
      </c>
      <c r="AB56" s="62" t="s">
        <v>227</v>
      </c>
      <c r="AC56" s="62" t="s">
        <v>271</v>
      </c>
      <c r="AD56" s="62" t="s">
        <v>455</v>
      </c>
      <c r="AE56" s="62"/>
      <c r="AF56" s="62"/>
    </row>
    <row r="57" spans="1:32" ht="12.75" customHeight="1" x14ac:dyDescent="0.25">
      <c r="A57" s="62" t="s">
        <v>216</v>
      </c>
      <c r="B57" s="62" t="s">
        <v>266</v>
      </c>
      <c r="C57" s="62" t="s">
        <v>218</v>
      </c>
      <c r="D57" s="62"/>
      <c r="E57" s="62" t="s">
        <v>231</v>
      </c>
      <c r="F57" s="62"/>
      <c r="G57" s="62">
        <v>10002514</v>
      </c>
      <c r="H57" s="62">
        <v>18949025</v>
      </c>
      <c r="I57" s="62" t="s">
        <v>232</v>
      </c>
      <c r="J57" s="62">
        <v>2</v>
      </c>
      <c r="K57" s="62">
        <v>22</v>
      </c>
      <c r="L57" s="65">
        <v>-45000</v>
      </c>
      <c r="M57" s="71">
        <v>44620</v>
      </c>
      <c r="N57" s="71">
        <v>44620</v>
      </c>
      <c r="O57" s="71">
        <v>44610</v>
      </c>
      <c r="P57" s="62" t="s">
        <v>456</v>
      </c>
      <c r="Q57" s="62" t="s">
        <v>234</v>
      </c>
      <c r="R57" s="62"/>
      <c r="S57" s="62">
        <v>0</v>
      </c>
      <c r="T57" s="62" t="s">
        <v>457</v>
      </c>
      <c r="U57" s="62"/>
      <c r="V57" s="62"/>
      <c r="W57" s="62" t="s">
        <v>236</v>
      </c>
      <c r="X57" s="62"/>
      <c r="Y57" s="62" t="s">
        <v>2</v>
      </c>
      <c r="Z57" s="62" t="s">
        <v>225</v>
      </c>
      <c r="AA57" s="62" t="s">
        <v>237</v>
      </c>
      <c r="AB57" s="62" t="s">
        <v>227</v>
      </c>
      <c r="AC57" s="62" t="s">
        <v>271</v>
      </c>
      <c r="AD57" s="62" t="s">
        <v>458</v>
      </c>
      <c r="AE57" s="62"/>
      <c r="AF57" s="62"/>
    </row>
    <row r="58" spans="1:32" ht="12.75" customHeight="1" x14ac:dyDescent="0.25">
      <c r="A58" s="62" t="s">
        <v>334</v>
      </c>
      <c r="B58" s="62" t="s">
        <v>335</v>
      </c>
      <c r="C58" s="62" t="s">
        <v>218</v>
      </c>
      <c r="D58" s="62"/>
      <c r="E58" s="62" t="s">
        <v>231</v>
      </c>
      <c r="F58" s="62"/>
      <c r="G58" s="62">
        <v>10000194</v>
      </c>
      <c r="H58" s="62">
        <v>18899619</v>
      </c>
      <c r="I58" s="62" t="s">
        <v>232</v>
      </c>
      <c r="J58" s="62">
        <v>2</v>
      </c>
      <c r="K58" s="62">
        <v>22</v>
      </c>
      <c r="L58" s="65">
        <v>-45000</v>
      </c>
      <c r="M58" s="71">
        <v>44620</v>
      </c>
      <c r="N58" s="71">
        <v>44620</v>
      </c>
      <c r="O58" s="71">
        <v>44603</v>
      </c>
      <c r="P58" s="62" t="s">
        <v>459</v>
      </c>
      <c r="Q58" s="62" t="s">
        <v>460</v>
      </c>
      <c r="R58" s="62"/>
      <c r="S58" s="62">
        <v>0</v>
      </c>
      <c r="T58" s="62" t="s">
        <v>461</v>
      </c>
      <c r="U58" s="62"/>
      <c r="V58" s="62"/>
      <c r="W58" s="62" t="s">
        <v>236</v>
      </c>
      <c r="X58" s="62"/>
      <c r="Y58" s="62" t="s">
        <v>2</v>
      </c>
      <c r="Z58" s="62" t="s">
        <v>225</v>
      </c>
      <c r="AA58" s="62" t="s">
        <v>339</v>
      </c>
      <c r="AB58" s="62" t="s">
        <v>227</v>
      </c>
      <c r="AC58" s="62" t="s">
        <v>340</v>
      </c>
      <c r="AD58" s="62" t="s">
        <v>462</v>
      </c>
      <c r="AE58" s="62"/>
      <c r="AF58" s="62"/>
    </row>
    <row r="59" spans="1:32" ht="12.75" customHeight="1" x14ac:dyDescent="0.25">
      <c r="A59" s="62" t="s">
        <v>334</v>
      </c>
      <c r="B59" s="62" t="s">
        <v>463</v>
      </c>
      <c r="C59" s="62" t="s">
        <v>218</v>
      </c>
      <c r="D59" s="62"/>
      <c r="E59" s="62" t="s">
        <v>219</v>
      </c>
      <c r="F59" s="62"/>
      <c r="G59" s="62">
        <v>9999671</v>
      </c>
      <c r="H59" s="62">
        <v>1425522</v>
      </c>
      <c r="I59" s="62" t="s">
        <v>220</v>
      </c>
      <c r="J59" s="62">
        <v>2</v>
      </c>
      <c r="K59" s="62">
        <v>22</v>
      </c>
      <c r="L59" s="65">
        <v>40000</v>
      </c>
      <c r="M59" s="71">
        <v>44547</v>
      </c>
      <c r="N59" s="71">
        <v>44603</v>
      </c>
      <c r="O59" s="71">
        <v>44603</v>
      </c>
      <c r="P59" s="62" t="s">
        <v>464</v>
      </c>
      <c r="Q59" s="62" t="s">
        <v>465</v>
      </c>
      <c r="R59" s="62" t="s">
        <v>466</v>
      </c>
      <c r="S59" s="62" t="s">
        <v>467</v>
      </c>
      <c r="T59" s="62" t="s">
        <v>468</v>
      </c>
      <c r="U59" s="62"/>
      <c r="V59" s="62"/>
      <c r="W59" s="62"/>
      <c r="X59" s="62"/>
      <c r="Y59" s="62" t="s">
        <v>2</v>
      </c>
      <c r="Z59" s="62" t="s">
        <v>225</v>
      </c>
      <c r="AA59" s="62" t="s">
        <v>226</v>
      </c>
      <c r="AB59" s="62" t="s">
        <v>227</v>
      </c>
      <c r="AC59" s="62" t="s">
        <v>469</v>
      </c>
      <c r="AD59" s="62" t="s">
        <v>470</v>
      </c>
      <c r="AE59" s="62"/>
      <c r="AF59" s="62"/>
    </row>
    <row r="60" spans="1:32" ht="12.75" customHeight="1" x14ac:dyDescent="0.25">
      <c r="A60" s="62" t="s">
        <v>334</v>
      </c>
      <c r="B60" s="62" t="s">
        <v>390</v>
      </c>
      <c r="C60" s="62" t="s">
        <v>218</v>
      </c>
      <c r="D60" s="62"/>
      <c r="E60" s="62" t="s">
        <v>231</v>
      </c>
      <c r="F60" s="62"/>
      <c r="G60" s="62">
        <v>10001161</v>
      </c>
      <c r="H60" s="62">
        <v>18926216</v>
      </c>
      <c r="I60" s="62" t="s">
        <v>232</v>
      </c>
      <c r="J60" s="62">
        <v>2</v>
      </c>
      <c r="K60" s="62">
        <v>22</v>
      </c>
      <c r="L60" s="65">
        <v>72042</v>
      </c>
      <c r="M60" s="71">
        <v>44620</v>
      </c>
      <c r="N60" s="71">
        <v>44620</v>
      </c>
      <c r="O60" s="71">
        <v>44607</v>
      </c>
      <c r="P60" s="62" t="s">
        <v>397</v>
      </c>
      <c r="Q60" s="62" t="s">
        <v>397</v>
      </c>
      <c r="R60" s="62"/>
      <c r="S60" s="62">
        <v>0</v>
      </c>
      <c r="T60" s="62" t="s">
        <v>398</v>
      </c>
      <c r="U60" s="62"/>
      <c r="V60" s="62"/>
      <c r="W60" s="62" t="s">
        <v>262</v>
      </c>
      <c r="X60" s="62"/>
      <c r="Y60" s="62" t="s">
        <v>2</v>
      </c>
      <c r="Z60" s="62" t="s">
        <v>225</v>
      </c>
      <c r="AA60" s="62" t="s">
        <v>394</v>
      </c>
      <c r="AB60" s="62" t="s">
        <v>227</v>
      </c>
      <c r="AC60" s="62" t="s">
        <v>395</v>
      </c>
      <c r="AD60" s="62" t="s">
        <v>399</v>
      </c>
      <c r="AE60" s="62"/>
      <c r="AF60" s="62"/>
    </row>
    <row r="61" spans="1:32" ht="12.75" customHeight="1" x14ac:dyDescent="0.25">
      <c r="A61" s="62" t="s">
        <v>405</v>
      </c>
      <c r="B61" s="62" t="s">
        <v>406</v>
      </c>
      <c r="C61" s="62" t="s">
        <v>218</v>
      </c>
      <c r="D61" s="62"/>
      <c r="E61" s="62" t="s">
        <v>219</v>
      </c>
      <c r="F61" s="62"/>
      <c r="G61" s="62">
        <v>9995798</v>
      </c>
      <c r="H61" s="62">
        <v>1424239</v>
      </c>
      <c r="I61" s="62" t="s">
        <v>220</v>
      </c>
      <c r="J61" s="62">
        <v>2</v>
      </c>
      <c r="K61" s="62">
        <v>22</v>
      </c>
      <c r="L61" s="65">
        <v>5000</v>
      </c>
      <c r="M61" s="71">
        <v>44559</v>
      </c>
      <c r="N61" s="71">
        <v>44595</v>
      </c>
      <c r="O61" s="71">
        <v>44595</v>
      </c>
      <c r="P61" s="62" t="s">
        <v>471</v>
      </c>
      <c r="Q61" s="62" t="s">
        <v>472</v>
      </c>
      <c r="R61" s="62" t="s">
        <v>473</v>
      </c>
      <c r="S61" s="62" t="s">
        <v>472</v>
      </c>
      <c r="T61" s="62" t="s">
        <v>408</v>
      </c>
      <c r="U61" s="62"/>
      <c r="V61" s="62"/>
      <c r="W61" s="62"/>
      <c r="X61" s="62"/>
      <c r="Y61" s="62" t="s">
        <v>2</v>
      </c>
      <c r="Z61" s="62" t="s">
        <v>225</v>
      </c>
      <c r="AA61" s="62" t="s">
        <v>226</v>
      </c>
      <c r="AB61" s="62" t="s">
        <v>227</v>
      </c>
      <c r="AC61" s="62" t="s">
        <v>411</v>
      </c>
      <c r="AD61" s="62" t="s">
        <v>412</v>
      </c>
      <c r="AE61" s="62"/>
      <c r="AF61" s="62"/>
    </row>
    <row r="62" spans="1:32" ht="12.75" customHeight="1" x14ac:dyDescent="0.25">
      <c r="A62" s="62" t="s">
        <v>405</v>
      </c>
      <c r="B62" s="62" t="s">
        <v>413</v>
      </c>
      <c r="C62" s="62" t="s">
        <v>218</v>
      </c>
      <c r="D62" s="62"/>
      <c r="E62" s="62" t="s">
        <v>231</v>
      </c>
      <c r="F62" s="62"/>
      <c r="G62" s="62">
        <v>9996788</v>
      </c>
      <c r="H62" s="62">
        <v>18897855</v>
      </c>
      <c r="I62" s="62" t="s">
        <v>232</v>
      </c>
      <c r="J62" s="62">
        <v>2</v>
      </c>
      <c r="K62" s="62">
        <v>22</v>
      </c>
      <c r="L62" s="65">
        <v>-25000</v>
      </c>
      <c r="M62" s="71">
        <v>44593</v>
      </c>
      <c r="N62" s="71">
        <v>44593</v>
      </c>
      <c r="O62" s="71">
        <v>44599</v>
      </c>
      <c r="P62" s="62" t="s">
        <v>474</v>
      </c>
      <c r="Q62" s="75" t="s">
        <v>474</v>
      </c>
      <c r="R62" s="62"/>
      <c r="S62" s="62">
        <v>0</v>
      </c>
      <c r="T62" s="62" t="s">
        <v>475</v>
      </c>
      <c r="U62" s="62"/>
      <c r="V62" s="62"/>
      <c r="W62" s="62" t="s">
        <v>236</v>
      </c>
      <c r="X62" s="62"/>
      <c r="Y62" s="62" t="s">
        <v>2</v>
      </c>
      <c r="Z62" s="62" t="s">
        <v>225</v>
      </c>
      <c r="AA62" s="62" t="s">
        <v>416</v>
      </c>
      <c r="AB62" s="62" t="s">
        <v>410</v>
      </c>
      <c r="AC62" s="62" t="s">
        <v>417</v>
      </c>
      <c r="AD62" s="62" t="s">
        <v>476</v>
      </c>
      <c r="AE62" s="62"/>
      <c r="AF62" s="62"/>
    </row>
    <row r="63" spans="1:32" ht="12.75" customHeight="1" x14ac:dyDescent="0.25">
      <c r="A63" s="66" t="s">
        <v>405</v>
      </c>
      <c r="B63" s="66" t="s">
        <v>413</v>
      </c>
      <c r="C63" s="66" t="s">
        <v>218</v>
      </c>
      <c r="D63" s="66"/>
      <c r="E63" s="66" t="s">
        <v>219</v>
      </c>
      <c r="F63" s="66"/>
      <c r="G63" s="66">
        <v>9995818</v>
      </c>
      <c r="H63" s="66">
        <v>1424259</v>
      </c>
      <c r="I63" s="66" t="s">
        <v>220</v>
      </c>
      <c r="J63" s="66">
        <v>2</v>
      </c>
      <c r="K63" s="66">
        <v>22</v>
      </c>
      <c r="L63" s="72">
        <v>5000</v>
      </c>
      <c r="M63" s="73">
        <v>44559</v>
      </c>
      <c r="N63" s="73">
        <v>44595</v>
      </c>
      <c r="O63" s="73">
        <v>44595</v>
      </c>
      <c r="P63" s="66" t="s">
        <v>477</v>
      </c>
      <c r="Q63" s="66" t="s">
        <v>472</v>
      </c>
      <c r="R63" s="66" t="s">
        <v>478</v>
      </c>
      <c r="S63" s="66" t="s">
        <v>472</v>
      </c>
      <c r="T63" s="66" t="s">
        <v>415</v>
      </c>
      <c r="U63" s="66"/>
      <c r="V63" s="66"/>
      <c r="W63" s="66"/>
      <c r="X63" s="66"/>
      <c r="Y63" s="66" t="s">
        <v>2</v>
      </c>
      <c r="Z63" s="66" t="s">
        <v>225</v>
      </c>
      <c r="AA63" s="66" t="s">
        <v>226</v>
      </c>
      <c r="AB63" s="66" t="s">
        <v>227</v>
      </c>
      <c r="AC63" s="66" t="s">
        <v>417</v>
      </c>
      <c r="AD63" s="66" t="s">
        <v>418</v>
      </c>
      <c r="AE63" s="66"/>
      <c r="AF63" s="66"/>
    </row>
    <row r="64" spans="1:32" ht="12.75" customHeight="1" x14ac:dyDescent="0.25">
      <c r="A64" s="68" t="s">
        <v>433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74">
        <v>-57958</v>
      </c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</row>
    <row r="66" spans="1:32" ht="21" x14ac:dyDescent="0.25">
      <c r="A66" s="56" t="s">
        <v>186</v>
      </c>
      <c r="B66" s="56" t="s">
        <v>152</v>
      </c>
      <c r="C66" s="56" t="s">
        <v>187</v>
      </c>
      <c r="D66" s="56" t="s">
        <v>188</v>
      </c>
      <c r="E66" s="56" t="s">
        <v>189</v>
      </c>
      <c r="F66" s="56" t="s">
        <v>190</v>
      </c>
      <c r="G66" s="56" t="s">
        <v>191</v>
      </c>
      <c r="H66" s="56" t="s">
        <v>192</v>
      </c>
      <c r="I66" s="56" t="s">
        <v>193</v>
      </c>
      <c r="J66" s="56" t="s">
        <v>194</v>
      </c>
      <c r="K66" s="56" t="s">
        <v>195</v>
      </c>
      <c r="L66" s="56" t="s">
        <v>196</v>
      </c>
      <c r="M66" s="56" t="s">
        <v>197</v>
      </c>
      <c r="N66" s="56" t="s">
        <v>8</v>
      </c>
      <c r="O66" s="56" t="s">
        <v>198</v>
      </c>
      <c r="P66" s="56" t="s">
        <v>199</v>
      </c>
      <c r="Q66" s="56" t="s">
        <v>200</v>
      </c>
      <c r="R66" s="56" t="s">
        <v>201</v>
      </c>
      <c r="S66" s="56" t="s">
        <v>202</v>
      </c>
      <c r="T66" s="56" t="s">
        <v>203</v>
      </c>
      <c r="U66" s="56" t="s">
        <v>204</v>
      </c>
      <c r="V66" s="56" t="s">
        <v>205</v>
      </c>
      <c r="W66" s="56" t="s">
        <v>206</v>
      </c>
      <c r="X66" s="56" t="s">
        <v>207</v>
      </c>
      <c r="Y66" s="56" t="s">
        <v>208</v>
      </c>
      <c r="Z66" s="56" t="s">
        <v>209</v>
      </c>
      <c r="AA66" s="56" t="s">
        <v>210</v>
      </c>
      <c r="AB66" s="56" t="s">
        <v>211</v>
      </c>
      <c r="AC66" s="56" t="s">
        <v>212</v>
      </c>
      <c r="AD66" s="56" t="s">
        <v>213</v>
      </c>
      <c r="AE66" s="56" t="s">
        <v>214</v>
      </c>
      <c r="AF66" s="56" t="s">
        <v>215</v>
      </c>
    </row>
    <row r="67" spans="1:32" ht="12.75" customHeight="1" x14ac:dyDescent="0.25">
      <c r="A67" s="62" t="s">
        <v>216</v>
      </c>
      <c r="B67" s="62" t="s">
        <v>217</v>
      </c>
      <c r="C67" s="62" t="s">
        <v>218</v>
      </c>
      <c r="D67" s="62"/>
      <c r="E67" s="62" t="s">
        <v>231</v>
      </c>
      <c r="F67" s="62"/>
      <c r="G67" s="62">
        <v>10003901</v>
      </c>
      <c r="H67" s="62">
        <v>18955613</v>
      </c>
      <c r="I67" s="62" t="s">
        <v>232</v>
      </c>
      <c r="J67" s="62">
        <v>3</v>
      </c>
      <c r="K67" s="62">
        <v>22</v>
      </c>
      <c r="L67" s="65">
        <v>-41250</v>
      </c>
      <c r="M67" s="71">
        <v>44651</v>
      </c>
      <c r="N67" s="71">
        <v>44651</v>
      </c>
      <c r="O67" s="71">
        <v>44615</v>
      </c>
      <c r="P67" s="62" t="s">
        <v>479</v>
      </c>
      <c r="Q67" s="62" t="s">
        <v>480</v>
      </c>
      <c r="R67" s="62"/>
      <c r="S67" s="62">
        <v>0</v>
      </c>
      <c r="T67" s="62" t="s">
        <v>224</v>
      </c>
      <c r="U67" s="62"/>
      <c r="V67" s="62"/>
      <c r="W67" s="62"/>
      <c r="X67" s="62"/>
      <c r="Y67" s="62" t="s">
        <v>2</v>
      </c>
      <c r="Z67" s="62" t="s">
        <v>225</v>
      </c>
      <c r="AA67" s="62" t="s">
        <v>437</v>
      </c>
      <c r="AB67" s="62" t="s">
        <v>227</v>
      </c>
      <c r="AC67" s="62" t="s">
        <v>228</v>
      </c>
      <c r="AD67" s="62" t="s">
        <v>229</v>
      </c>
      <c r="AE67" s="62"/>
      <c r="AF67" s="62"/>
    </row>
    <row r="68" spans="1:32" ht="12.75" customHeight="1" x14ac:dyDescent="0.25">
      <c r="A68" s="62" t="s">
        <v>216</v>
      </c>
      <c r="B68" s="62" t="s">
        <v>217</v>
      </c>
      <c r="C68" s="62" t="s">
        <v>218</v>
      </c>
      <c r="D68" s="62"/>
      <c r="E68" s="62" t="s">
        <v>231</v>
      </c>
      <c r="F68" s="62"/>
      <c r="G68" s="62">
        <v>10003901</v>
      </c>
      <c r="H68" s="62">
        <v>18955613</v>
      </c>
      <c r="I68" s="62" t="s">
        <v>232</v>
      </c>
      <c r="J68" s="62">
        <v>3</v>
      </c>
      <c r="K68" s="62">
        <v>22</v>
      </c>
      <c r="L68" s="65">
        <v>-20000</v>
      </c>
      <c r="M68" s="71">
        <v>44651</v>
      </c>
      <c r="N68" s="71">
        <v>44651</v>
      </c>
      <c r="O68" s="71">
        <v>44615</v>
      </c>
      <c r="P68" s="62" t="s">
        <v>481</v>
      </c>
      <c r="Q68" s="62" t="s">
        <v>480</v>
      </c>
      <c r="R68" s="62"/>
      <c r="S68" s="62">
        <v>0</v>
      </c>
      <c r="T68" s="62" t="s">
        <v>482</v>
      </c>
      <c r="U68" s="62"/>
      <c r="V68" s="62"/>
      <c r="W68" s="62"/>
      <c r="X68" s="62"/>
      <c r="Y68" s="62" t="s">
        <v>2</v>
      </c>
      <c r="Z68" s="62" t="s">
        <v>225</v>
      </c>
      <c r="AA68" s="62" t="s">
        <v>437</v>
      </c>
      <c r="AB68" s="62" t="s">
        <v>227</v>
      </c>
      <c r="AC68" s="62" t="s">
        <v>228</v>
      </c>
      <c r="AD68" s="62" t="s">
        <v>483</v>
      </c>
      <c r="AE68" s="62"/>
      <c r="AF68" s="62"/>
    </row>
    <row r="69" spans="1:32" ht="12.75" customHeight="1" x14ac:dyDescent="0.25">
      <c r="A69" s="62" t="s">
        <v>216</v>
      </c>
      <c r="B69" s="62" t="s">
        <v>217</v>
      </c>
      <c r="C69" s="62" t="s">
        <v>218</v>
      </c>
      <c r="D69" s="62"/>
      <c r="E69" s="62" t="s">
        <v>231</v>
      </c>
      <c r="F69" s="62"/>
      <c r="G69" s="62">
        <v>10003901</v>
      </c>
      <c r="H69" s="62">
        <v>18955613</v>
      </c>
      <c r="I69" s="62" t="s">
        <v>232</v>
      </c>
      <c r="J69" s="62">
        <v>3</v>
      </c>
      <c r="K69" s="62">
        <v>22</v>
      </c>
      <c r="L69" s="65">
        <v>-5000</v>
      </c>
      <c r="M69" s="71">
        <v>44651</v>
      </c>
      <c r="N69" s="71">
        <v>44651</v>
      </c>
      <c r="O69" s="71">
        <v>44615</v>
      </c>
      <c r="P69" s="62" t="s">
        <v>484</v>
      </c>
      <c r="Q69" s="62" t="s">
        <v>480</v>
      </c>
      <c r="R69" s="62"/>
      <c r="S69" s="62">
        <v>0</v>
      </c>
      <c r="T69" s="62" t="s">
        <v>485</v>
      </c>
      <c r="U69" s="62"/>
      <c r="V69" s="62"/>
      <c r="W69" s="62"/>
      <c r="X69" s="62"/>
      <c r="Y69" s="62" t="s">
        <v>2</v>
      </c>
      <c r="Z69" s="62" t="s">
        <v>225</v>
      </c>
      <c r="AA69" s="62" t="s">
        <v>437</v>
      </c>
      <c r="AB69" s="62" t="s">
        <v>227</v>
      </c>
      <c r="AC69" s="62" t="s">
        <v>228</v>
      </c>
      <c r="AD69" s="62" t="s">
        <v>486</v>
      </c>
      <c r="AE69" s="62"/>
      <c r="AF69" s="62"/>
    </row>
    <row r="70" spans="1:32" ht="12.75" customHeight="1" x14ac:dyDescent="0.25">
      <c r="A70" s="62" t="s">
        <v>216</v>
      </c>
      <c r="B70" s="62" t="s">
        <v>487</v>
      </c>
      <c r="C70" s="62" t="s">
        <v>218</v>
      </c>
      <c r="D70" s="62"/>
      <c r="E70" s="62" t="s">
        <v>219</v>
      </c>
      <c r="F70" s="62"/>
      <c r="G70" s="62">
        <v>10014891</v>
      </c>
      <c r="H70" s="62">
        <v>1429683</v>
      </c>
      <c r="I70" s="62" t="s">
        <v>220</v>
      </c>
      <c r="J70" s="62">
        <v>3</v>
      </c>
      <c r="K70" s="62">
        <v>22</v>
      </c>
      <c r="L70" s="65">
        <v>3000</v>
      </c>
      <c r="M70" s="71">
        <v>44622</v>
      </c>
      <c r="N70" s="71">
        <v>44638</v>
      </c>
      <c r="O70" s="71">
        <v>44638</v>
      </c>
      <c r="P70" s="62" t="s">
        <v>488</v>
      </c>
      <c r="Q70" s="62" t="s">
        <v>489</v>
      </c>
      <c r="R70" s="62" t="s">
        <v>490</v>
      </c>
      <c r="S70" s="62" t="s">
        <v>489</v>
      </c>
      <c r="T70" s="62" t="s">
        <v>491</v>
      </c>
      <c r="U70" s="62"/>
      <c r="V70" s="62"/>
      <c r="W70" s="62"/>
      <c r="X70" s="62"/>
      <c r="Y70" s="62" t="s">
        <v>2</v>
      </c>
      <c r="Z70" s="62" t="s">
        <v>225</v>
      </c>
      <c r="AA70" s="62" t="s">
        <v>226</v>
      </c>
      <c r="AB70" s="62" t="s">
        <v>227</v>
      </c>
      <c r="AC70" s="62" t="s">
        <v>492</v>
      </c>
      <c r="AD70" s="62" t="s">
        <v>493</v>
      </c>
      <c r="AE70" s="62"/>
      <c r="AF70" s="62"/>
    </row>
    <row r="71" spans="1:32" ht="12.75" customHeight="1" x14ac:dyDescent="0.25">
      <c r="A71" s="62" t="s">
        <v>216</v>
      </c>
      <c r="B71" s="62" t="s">
        <v>487</v>
      </c>
      <c r="C71" s="62" t="s">
        <v>218</v>
      </c>
      <c r="D71" s="62"/>
      <c r="E71" s="62" t="s">
        <v>231</v>
      </c>
      <c r="F71" s="62"/>
      <c r="G71" s="62">
        <v>10003907</v>
      </c>
      <c r="H71" s="62">
        <v>18955614</v>
      </c>
      <c r="I71" s="62" t="s">
        <v>232</v>
      </c>
      <c r="J71" s="62">
        <v>3</v>
      </c>
      <c r="K71" s="62">
        <v>22</v>
      </c>
      <c r="L71" s="65">
        <v>-5000</v>
      </c>
      <c r="M71" s="71">
        <v>44651</v>
      </c>
      <c r="N71" s="71">
        <v>44651</v>
      </c>
      <c r="O71" s="71">
        <v>44615</v>
      </c>
      <c r="P71" s="62" t="s">
        <v>494</v>
      </c>
      <c r="Q71" s="62" t="s">
        <v>495</v>
      </c>
      <c r="R71" s="62"/>
      <c r="S71" s="62">
        <v>0</v>
      </c>
      <c r="T71" s="62" t="s">
        <v>496</v>
      </c>
      <c r="U71" s="62"/>
      <c r="V71" s="62"/>
      <c r="W71" s="62"/>
      <c r="X71" s="62"/>
      <c r="Y71" s="62" t="s">
        <v>2</v>
      </c>
      <c r="Z71" s="62" t="s">
        <v>225</v>
      </c>
      <c r="AA71" s="62" t="s">
        <v>437</v>
      </c>
      <c r="AB71" s="62" t="s">
        <v>227</v>
      </c>
      <c r="AC71" s="62" t="s">
        <v>492</v>
      </c>
      <c r="AD71" s="62" t="s">
        <v>497</v>
      </c>
      <c r="AE71" s="62"/>
      <c r="AF71" s="62"/>
    </row>
    <row r="72" spans="1:32" ht="12.75" customHeight="1" x14ac:dyDescent="0.25">
      <c r="A72" s="62" t="s">
        <v>216</v>
      </c>
      <c r="B72" s="62" t="s">
        <v>247</v>
      </c>
      <c r="C72" s="62" t="s">
        <v>218</v>
      </c>
      <c r="D72" s="62"/>
      <c r="E72" s="62" t="s">
        <v>231</v>
      </c>
      <c r="F72" s="62" t="s">
        <v>248</v>
      </c>
      <c r="G72" s="62">
        <v>10018612</v>
      </c>
      <c r="H72" s="62">
        <v>1427064</v>
      </c>
      <c r="I72" s="62" t="s">
        <v>249</v>
      </c>
      <c r="J72" s="62">
        <v>3</v>
      </c>
      <c r="K72" s="62">
        <v>22</v>
      </c>
      <c r="L72" s="65">
        <v>673.5</v>
      </c>
      <c r="M72" s="71">
        <v>44648</v>
      </c>
      <c r="N72" s="71">
        <v>44648</v>
      </c>
      <c r="O72" s="71">
        <v>44648</v>
      </c>
      <c r="P72" s="62" t="s">
        <v>498</v>
      </c>
      <c r="Q72" s="62" t="s">
        <v>499</v>
      </c>
      <c r="R72" s="62"/>
      <c r="S72" s="62">
        <v>0</v>
      </c>
      <c r="T72" s="62" t="s">
        <v>500</v>
      </c>
      <c r="U72" s="62"/>
      <c r="V72" s="62"/>
      <c r="W72" s="62"/>
      <c r="X72" s="62"/>
      <c r="Y72" s="62" t="s">
        <v>2</v>
      </c>
      <c r="Z72" s="62" t="s">
        <v>225</v>
      </c>
      <c r="AA72" s="62" t="s">
        <v>253</v>
      </c>
      <c r="AB72" s="62" t="s">
        <v>227</v>
      </c>
      <c r="AC72" s="62" t="s">
        <v>255</v>
      </c>
      <c r="AD72" s="62" t="s">
        <v>501</v>
      </c>
      <c r="AE72" s="62"/>
      <c r="AF72" s="62"/>
    </row>
    <row r="73" spans="1:32" ht="12.75" customHeight="1" x14ac:dyDescent="0.25">
      <c r="A73" s="62" t="s">
        <v>216</v>
      </c>
      <c r="B73" s="62" t="s">
        <v>259</v>
      </c>
      <c r="C73" s="62" t="s">
        <v>218</v>
      </c>
      <c r="D73" s="62"/>
      <c r="E73" s="62" t="s">
        <v>219</v>
      </c>
      <c r="F73" s="62"/>
      <c r="G73" s="62">
        <v>10010606</v>
      </c>
      <c r="H73" s="62">
        <v>1428301</v>
      </c>
      <c r="I73" s="62" t="s">
        <v>220</v>
      </c>
      <c r="J73" s="62">
        <v>3</v>
      </c>
      <c r="K73" s="62">
        <v>22</v>
      </c>
      <c r="L73" s="65">
        <v>23196</v>
      </c>
      <c r="M73" s="71">
        <v>44250</v>
      </c>
      <c r="N73" s="71">
        <v>44630</v>
      </c>
      <c r="O73" s="71">
        <v>44630</v>
      </c>
      <c r="P73" s="62" t="s">
        <v>502</v>
      </c>
      <c r="Q73" s="62" t="s">
        <v>503</v>
      </c>
      <c r="R73" s="62" t="s">
        <v>504</v>
      </c>
      <c r="S73" s="62" t="s">
        <v>505</v>
      </c>
      <c r="T73" s="62" t="s">
        <v>506</v>
      </c>
      <c r="U73" s="62"/>
      <c r="V73" s="62"/>
      <c r="W73" s="62"/>
      <c r="X73" s="62"/>
      <c r="Y73" s="62" t="s">
        <v>2</v>
      </c>
      <c r="Z73" s="62" t="s">
        <v>225</v>
      </c>
      <c r="AA73" s="62" t="s">
        <v>226</v>
      </c>
      <c r="AB73" s="62" t="s">
        <v>227</v>
      </c>
      <c r="AC73" s="62" t="s">
        <v>264</v>
      </c>
      <c r="AD73" s="62" t="s">
        <v>507</v>
      </c>
      <c r="AE73" s="62"/>
      <c r="AF73" s="62"/>
    </row>
    <row r="74" spans="1:32" ht="12.75" customHeight="1" x14ac:dyDescent="0.25">
      <c r="A74" s="62" t="s">
        <v>216</v>
      </c>
      <c r="B74" s="62" t="s">
        <v>259</v>
      </c>
      <c r="C74" s="62" t="s">
        <v>218</v>
      </c>
      <c r="D74" s="62"/>
      <c r="E74" s="62" t="s">
        <v>231</v>
      </c>
      <c r="F74" s="62"/>
      <c r="G74" s="62">
        <v>10003848</v>
      </c>
      <c r="H74" s="62">
        <v>18955600</v>
      </c>
      <c r="I74" s="62" t="s">
        <v>232</v>
      </c>
      <c r="J74" s="62">
        <v>3</v>
      </c>
      <c r="K74" s="62">
        <v>22</v>
      </c>
      <c r="L74" s="65">
        <v>-5000</v>
      </c>
      <c r="M74" s="71">
        <v>44651</v>
      </c>
      <c r="N74" s="71">
        <v>44651</v>
      </c>
      <c r="O74" s="71">
        <v>44615</v>
      </c>
      <c r="P74" s="62" t="s">
        <v>508</v>
      </c>
      <c r="Q74" s="62" t="s">
        <v>508</v>
      </c>
      <c r="R74" s="62"/>
      <c r="S74" s="62">
        <v>0</v>
      </c>
      <c r="T74" s="62" t="s">
        <v>509</v>
      </c>
      <c r="U74" s="62"/>
      <c r="V74" s="62"/>
      <c r="W74" s="62" t="s">
        <v>262</v>
      </c>
      <c r="X74" s="62"/>
      <c r="Y74" s="62" t="s">
        <v>2</v>
      </c>
      <c r="Z74" s="62" t="s">
        <v>225</v>
      </c>
      <c r="AA74" s="62" t="s">
        <v>263</v>
      </c>
      <c r="AB74" s="62" t="s">
        <v>227</v>
      </c>
      <c r="AC74" s="62" t="s">
        <v>264</v>
      </c>
      <c r="AD74" s="62" t="s">
        <v>510</v>
      </c>
      <c r="AE74" s="62"/>
      <c r="AF74" s="62"/>
    </row>
    <row r="75" spans="1:32" ht="12.75" customHeight="1" x14ac:dyDescent="0.25">
      <c r="A75" s="62" t="s">
        <v>216</v>
      </c>
      <c r="B75" s="62" t="s">
        <v>259</v>
      </c>
      <c r="C75" s="62" t="s">
        <v>218</v>
      </c>
      <c r="D75" s="62"/>
      <c r="E75" s="62" t="s">
        <v>231</v>
      </c>
      <c r="F75" s="62"/>
      <c r="G75" s="62">
        <v>10003849</v>
      </c>
      <c r="H75" s="62">
        <v>18955601</v>
      </c>
      <c r="I75" s="62" t="s">
        <v>232</v>
      </c>
      <c r="J75" s="62">
        <v>3</v>
      </c>
      <c r="K75" s="62">
        <v>22</v>
      </c>
      <c r="L75" s="65">
        <v>-20000</v>
      </c>
      <c r="M75" s="71">
        <v>44651</v>
      </c>
      <c r="N75" s="71">
        <v>44651</v>
      </c>
      <c r="O75" s="71">
        <v>44615</v>
      </c>
      <c r="P75" s="62" t="s">
        <v>511</v>
      </c>
      <c r="Q75" s="62" t="s">
        <v>511</v>
      </c>
      <c r="R75" s="62"/>
      <c r="S75" s="62">
        <v>0</v>
      </c>
      <c r="T75" s="62" t="s">
        <v>512</v>
      </c>
      <c r="U75" s="62"/>
      <c r="V75" s="62"/>
      <c r="W75" s="62" t="s">
        <v>262</v>
      </c>
      <c r="X75" s="62"/>
      <c r="Y75" s="62" t="s">
        <v>2</v>
      </c>
      <c r="Z75" s="62" t="s">
        <v>225</v>
      </c>
      <c r="AA75" s="62" t="s">
        <v>263</v>
      </c>
      <c r="AB75" s="62" t="s">
        <v>227</v>
      </c>
      <c r="AC75" s="62" t="s">
        <v>264</v>
      </c>
      <c r="AD75" s="62" t="s">
        <v>513</v>
      </c>
      <c r="AE75" s="62"/>
      <c r="AF75" s="62"/>
    </row>
    <row r="76" spans="1:32" ht="12.75" customHeight="1" x14ac:dyDescent="0.25">
      <c r="A76" s="62" t="s">
        <v>216</v>
      </c>
      <c r="B76" s="62" t="s">
        <v>259</v>
      </c>
      <c r="C76" s="62" t="s">
        <v>218</v>
      </c>
      <c r="D76" s="62"/>
      <c r="E76" s="62" t="s">
        <v>231</v>
      </c>
      <c r="F76" s="62"/>
      <c r="G76" s="62">
        <v>10003949</v>
      </c>
      <c r="H76" s="62">
        <v>18955642</v>
      </c>
      <c r="I76" s="62" t="s">
        <v>232</v>
      </c>
      <c r="J76" s="62">
        <v>3</v>
      </c>
      <c r="K76" s="62">
        <v>22</v>
      </c>
      <c r="L76" s="65">
        <v>14421.31</v>
      </c>
      <c r="M76" s="71">
        <v>44651</v>
      </c>
      <c r="N76" s="71">
        <v>44651</v>
      </c>
      <c r="O76" s="71">
        <v>44615</v>
      </c>
      <c r="P76" s="62" t="s">
        <v>514</v>
      </c>
      <c r="Q76" s="62" t="s">
        <v>515</v>
      </c>
      <c r="R76" s="62"/>
      <c r="S76" s="62">
        <v>0</v>
      </c>
      <c r="T76" s="62" t="s">
        <v>516</v>
      </c>
      <c r="U76" s="62"/>
      <c r="V76" s="62"/>
      <c r="W76" s="62" t="s">
        <v>262</v>
      </c>
      <c r="X76" s="62"/>
      <c r="Y76" s="62" t="s">
        <v>2</v>
      </c>
      <c r="Z76" s="62" t="s">
        <v>225</v>
      </c>
      <c r="AA76" s="62" t="s">
        <v>263</v>
      </c>
      <c r="AB76" s="62" t="s">
        <v>227</v>
      </c>
      <c r="AC76" s="62" t="s">
        <v>264</v>
      </c>
      <c r="AD76" s="62" t="s">
        <v>517</v>
      </c>
      <c r="AE76" s="62"/>
      <c r="AF76" s="62"/>
    </row>
    <row r="77" spans="1:32" ht="12.75" customHeight="1" x14ac:dyDescent="0.25">
      <c r="A77" s="62" t="s">
        <v>216</v>
      </c>
      <c r="B77" s="62" t="s">
        <v>259</v>
      </c>
      <c r="C77" s="62" t="s">
        <v>218</v>
      </c>
      <c r="D77" s="62"/>
      <c r="E77" s="62" t="s">
        <v>231</v>
      </c>
      <c r="F77" s="62"/>
      <c r="G77" s="62">
        <v>10003949</v>
      </c>
      <c r="H77" s="62">
        <v>18955642</v>
      </c>
      <c r="I77" s="62" t="s">
        <v>232</v>
      </c>
      <c r="J77" s="62">
        <v>3</v>
      </c>
      <c r="K77" s="62">
        <v>22</v>
      </c>
      <c r="L77" s="65">
        <v>150000</v>
      </c>
      <c r="M77" s="71">
        <v>44651</v>
      </c>
      <c r="N77" s="71">
        <v>44651</v>
      </c>
      <c r="O77" s="71">
        <v>44615</v>
      </c>
      <c r="P77" s="62" t="s">
        <v>518</v>
      </c>
      <c r="Q77" s="62" t="s">
        <v>515</v>
      </c>
      <c r="R77" s="62"/>
      <c r="S77" s="62">
        <v>0</v>
      </c>
      <c r="T77" s="62" t="s">
        <v>519</v>
      </c>
      <c r="U77" s="62"/>
      <c r="V77" s="62"/>
      <c r="W77" s="62" t="s">
        <v>262</v>
      </c>
      <c r="X77" s="62"/>
      <c r="Y77" s="62" t="s">
        <v>2</v>
      </c>
      <c r="Z77" s="62" t="s">
        <v>225</v>
      </c>
      <c r="AA77" s="62" t="s">
        <v>263</v>
      </c>
      <c r="AB77" s="62" t="s">
        <v>227</v>
      </c>
      <c r="AC77" s="62" t="s">
        <v>264</v>
      </c>
      <c r="AD77" s="62" t="s">
        <v>520</v>
      </c>
      <c r="AE77" s="62"/>
      <c r="AF77" s="62"/>
    </row>
    <row r="78" spans="1:32" ht="12.75" customHeight="1" x14ac:dyDescent="0.25">
      <c r="A78" s="62" t="s">
        <v>216</v>
      </c>
      <c r="B78" s="62" t="s">
        <v>266</v>
      </c>
      <c r="C78" s="62" t="s">
        <v>218</v>
      </c>
      <c r="D78" s="62"/>
      <c r="E78" s="62" t="s">
        <v>219</v>
      </c>
      <c r="F78" s="62"/>
      <c r="G78" s="62">
        <v>10009094</v>
      </c>
      <c r="H78" s="62">
        <v>1426821</v>
      </c>
      <c r="I78" s="62" t="s">
        <v>220</v>
      </c>
      <c r="J78" s="62">
        <v>3</v>
      </c>
      <c r="K78" s="62">
        <v>22</v>
      </c>
      <c r="L78" s="65">
        <v>40000</v>
      </c>
      <c r="M78" s="71">
        <v>44599</v>
      </c>
      <c r="N78" s="71">
        <v>44630</v>
      </c>
      <c r="O78" s="71">
        <v>44630</v>
      </c>
      <c r="P78" s="62" t="s">
        <v>521</v>
      </c>
      <c r="Q78" s="62" t="s">
        <v>522</v>
      </c>
      <c r="R78" s="62" t="s">
        <v>523</v>
      </c>
      <c r="S78" s="62" t="s">
        <v>524</v>
      </c>
      <c r="T78" s="62" t="s">
        <v>450</v>
      </c>
      <c r="U78" s="62"/>
      <c r="V78" s="62"/>
      <c r="W78" s="62"/>
      <c r="X78" s="62"/>
      <c r="Y78" s="62" t="s">
        <v>2</v>
      </c>
      <c r="Z78" s="62" t="s">
        <v>225</v>
      </c>
      <c r="AA78" s="62" t="s">
        <v>226</v>
      </c>
      <c r="AB78" s="62" t="s">
        <v>227</v>
      </c>
      <c r="AC78" s="62" t="s">
        <v>271</v>
      </c>
      <c r="AD78" s="62" t="s">
        <v>451</v>
      </c>
      <c r="AE78" s="62"/>
      <c r="AF78" s="62"/>
    </row>
    <row r="79" spans="1:32" ht="12.75" customHeight="1" x14ac:dyDescent="0.25">
      <c r="A79" s="62" t="s">
        <v>216</v>
      </c>
      <c r="B79" s="62" t="s">
        <v>266</v>
      </c>
      <c r="C79" s="62" t="s">
        <v>218</v>
      </c>
      <c r="D79" s="62"/>
      <c r="E79" s="62" t="s">
        <v>219</v>
      </c>
      <c r="F79" s="62"/>
      <c r="G79" s="62">
        <v>10016789</v>
      </c>
      <c r="H79" s="62">
        <v>1430041</v>
      </c>
      <c r="I79" s="62" t="s">
        <v>220</v>
      </c>
      <c r="J79" s="62">
        <v>3</v>
      </c>
      <c r="K79" s="62">
        <v>22</v>
      </c>
      <c r="L79" s="65">
        <v>5000</v>
      </c>
      <c r="M79" s="71">
        <v>44559</v>
      </c>
      <c r="N79" s="71">
        <v>44644</v>
      </c>
      <c r="O79" s="71">
        <v>44644</v>
      </c>
      <c r="P79" s="62" t="s">
        <v>525</v>
      </c>
      <c r="Q79" s="62" t="s">
        <v>472</v>
      </c>
      <c r="R79" s="62" t="s">
        <v>526</v>
      </c>
      <c r="S79" s="62" t="s">
        <v>472</v>
      </c>
      <c r="T79" s="62" t="s">
        <v>527</v>
      </c>
      <c r="U79" s="62"/>
      <c r="V79" s="62"/>
      <c r="W79" s="62"/>
      <c r="X79" s="62"/>
      <c r="Y79" s="62" t="s">
        <v>2</v>
      </c>
      <c r="Z79" s="62" t="s">
        <v>225</v>
      </c>
      <c r="AA79" s="62" t="s">
        <v>226</v>
      </c>
      <c r="AB79" s="62" t="s">
        <v>227</v>
      </c>
      <c r="AC79" s="62" t="s">
        <v>271</v>
      </c>
      <c r="AD79" s="62" t="s">
        <v>528</v>
      </c>
      <c r="AE79" s="62"/>
      <c r="AF79" s="62"/>
    </row>
    <row r="80" spans="1:32" ht="12.75" customHeight="1" x14ac:dyDescent="0.25">
      <c r="A80" s="62" t="s">
        <v>305</v>
      </c>
      <c r="B80" s="62" t="s">
        <v>529</v>
      </c>
      <c r="C80" s="62" t="s">
        <v>218</v>
      </c>
      <c r="D80" s="62"/>
      <c r="E80" s="62" t="s">
        <v>219</v>
      </c>
      <c r="F80" s="62"/>
      <c r="G80" s="62">
        <v>10017861</v>
      </c>
      <c r="H80" s="62">
        <v>1430489</v>
      </c>
      <c r="I80" s="62" t="s">
        <v>220</v>
      </c>
      <c r="J80" s="62">
        <v>3</v>
      </c>
      <c r="K80" s="62">
        <v>22</v>
      </c>
      <c r="L80" s="65">
        <v>36500</v>
      </c>
      <c r="M80" s="71">
        <v>44620</v>
      </c>
      <c r="N80" s="71">
        <v>44645</v>
      </c>
      <c r="O80" s="71">
        <v>44645</v>
      </c>
      <c r="P80" s="62" t="s">
        <v>530</v>
      </c>
      <c r="Q80" s="62" t="s">
        <v>531</v>
      </c>
      <c r="R80" s="62" t="s">
        <v>532</v>
      </c>
      <c r="S80" s="62" t="s">
        <v>531</v>
      </c>
      <c r="T80" s="62" t="s">
        <v>533</v>
      </c>
      <c r="U80" s="62"/>
      <c r="V80" s="62"/>
      <c r="W80" s="62"/>
      <c r="X80" s="62"/>
      <c r="Y80" s="62" t="s">
        <v>2</v>
      </c>
      <c r="Z80" s="62" t="s">
        <v>225</v>
      </c>
      <c r="AA80" s="62" t="s">
        <v>226</v>
      </c>
      <c r="AB80" s="62" t="s">
        <v>227</v>
      </c>
      <c r="AC80" s="62" t="s">
        <v>534</v>
      </c>
      <c r="AD80" s="62"/>
      <c r="AE80" s="62"/>
      <c r="AF80" s="62"/>
    </row>
    <row r="81" spans="1:32" ht="12.75" customHeight="1" x14ac:dyDescent="0.25">
      <c r="A81" s="62" t="s">
        <v>305</v>
      </c>
      <c r="B81" s="62" t="s">
        <v>306</v>
      </c>
      <c r="C81" s="62" t="s">
        <v>218</v>
      </c>
      <c r="D81" s="62"/>
      <c r="E81" s="62" t="s">
        <v>231</v>
      </c>
      <c r="F81" s="62" t="s">
        <v>248</v>
      </c>
      <c r="G81" s="62">
        <v>10018612</v>
      </c>
      <c r="H81" s="62">
        <v>1429688</v>
      </c>
      <c r="I81" s="62" t="s">
        <v>249</v>
      </c>
      <c r="J81" s="62">
        <v>3</v>
      </c>
      <c r="K81" s="62">
        <v>22</v>
      </c>
      <c r="L81" s="65">
        <v>12117.3</v>
      </c>
      <c r="M81" s="71">
        <v>44648</v>
      </c>
      <c r="N81" s="71">
        <v>44648</v>
      </c>
      <c r="O81" s="71">
        <v>44648</v>
      </c>
      <c r="P81" s="62" t="s">
        <v>319</v>
      </c>
      <c r="Q81" s="62" t="s">
        <v>499</v>
      </c>
      <c r="R81" s="62"/>
      <c r="S81" s="62">
        <v>0</v>
      </c>
      <c r="T81" s="62" t="s">
        <v>535</v>
      </c>
      <c r="U81" s="62"/>
      <c r="V81" s="62"/>
      <c r="W81" s="62"/>
      <c r="X81" s="62"/>
      <c r="Y81" s="62" t="s">
        <v>2</v>
      </c>
      <c r="Z81" s="62" t="s">
        <v>225</v>
      </c>
      <c r="AA81" s="62" t="s">
        <v>253</v>
      </c>
      <c r="AB81" s="62" t="s">
        <v>227</v>
      </c>
      <c r="AC81" s="62" t="s">
        <v>309</v>
      </c>
      <c r="AD81" s="62" t="s">
        <v>536</v>
      </c>
      <c r="AE81" s="62"/>
      <c r="AF81" s="62"/>
    </row>
    <row r="82" spans="1:32" ht="12.75" customHeight="1" x14ac:dyDescent="0.25">
      <c r="A82" s="62" t="s">
        <v>305</v>
      </c>
      <c r="B82" s="62" t="s">
        <v>327</v>
      </c>
      <c r="C82" s="62" t="s">
        <v>218</v>
      </c>
      <c r="D82" s="62"/>
      <c r="E82" s="62" t="s">
        <v>231</v>
      </c>
      <c r="F82" s="62" t="s">
        <v>248</v>
      </c>
      <c r="G82" s="62">
        <v>10018612</v>
      </c>
      <c r="H82" s="62">
        <v>1427056</v>
      </c>
      <c r="I82" s="62" t="s">
        <v>249</v>
      </c>
      <c r="J82" s="62">
        <v>3</v>
      </c>
      <c r="K82" s="62">
        <v>22</v>
      </c>
      <c r="L82" s="65">
        <v>4919</v>
      </c>
      <c r="M82" s="71">
        <v>44648</v>
      </c>
      <c r="N82" s="71">
        <v>44648</v>
      </c>
      <c r="O82" s="71">
        <v>44648</v>
      </c>
      <c r="P82" s="62" t="s">
        <v>537</v>
      </c>
      <c r="Q82" s="62" t="s">
        <v>499</v>
      </c>
      <c r="R82" s="62"/>
      <c r="S82" s="62">
        <v>0</v>
      </c>
      <c r="T82" s="62" t="s">
        <v>538</v>
      </c>
      <c r="U82" s="62"/>
      <c r="V82" s="62"/>
      <c r="W82" s="62"/>
      <c r="X82" s="62"/>
      <c r="Y82" s="62" t="s">
        <v>2</v>
      </c>
      <c r="Z82" s="62" t="s">
        <v>225</v>
      </c>
      <c r="AA82" s="62" t="s">
        <v>253</v>
      </c>
      <c r="AB82" s="62" t="s">
        <v>227</v>
      </c>
      <c r="AC82" s="62" t="s">
        <v>330</v>
      </c>
      <c r="AD82" s="62" t="s">
        <v>539</v>
      </c>
      <c r="AE82" s="62"/>
      <c r="AF82" s="62"/>
    </row>
    <row r="83" spans="1:32" ht="12.75" customHeight="1" x14ac:dyDescent="0.25">
      <c r="A83" s="62" t="s">
        <v>334</v>
      </c>
      <c r="B83" s="62" t="s">
        <v>335</v>
      </c>
      <c r="C83" s="62" t="s">
        <v>218</v>
      </c>
      <c r="D83" s="62"/>
      <c r="E83" s="62" t="s">
        <v>219</v>
      </c>
      <c r="F83" s="62"/>
      <c r="G83" s="62">
        <v>10010035</v>
      </c>
      <c r="H83" s="62">
        <v>1427734</v>
      </c>
      <c r="I83" s="62" t="s">
        <v>220</v>
      </c>
      <c r="J83" s="62">
        <v>3</v>
      </c>
      <c r="K83" s="62">
        <v>22</v>
      </c>
      <c r="L83" s="65">
        <v>75000</v>
      </c>
      <c r="M83" s="71">
        <v>44432</v>
      </c>
      <c r="N83" s="71">
        <v>44630</v>
      </c>
      <c r="O83" s="71">
        <v>44630</v>
      </c>
      <c r="P83" s="62" t="s">
        <v>540</v>
      </c>
      <c r="Q83" s="62" t="s">
        <v>541</v>
      </c>
      <c r="R83" s="62" t="s">
        <v>542</v>
      </c>
      <c r="S83" s="62" t="s">
        <v>541</v>
      </c>
      <c r="T83" s="62" t="s">
        <v>543</v>
      </c>
      <c r="U83" s="62"/>
      <c r="V83" s="62"/>
      <c r="W83" s="62"/>
      <c r="X83" s="62"/>
      <c r="Y83" s="62" t="s">
        <v>2</v>
      </c>
      <c r="Z83" s="62" t="s">
        <v>225</v>
      </c>
      <c r="AA83" s="62" t="s">
        <v>226</v>
      </c>
      <c r="AB83" s="62" t="s">
        <v>227</v>
      </c>
      <c r="AC83" s="62" t="s">
        <v>340</v>
      </c>
      <c r="AD83" s="62" t="s">
        <v>544</v>
      </c>
      <c r="AE83" s="62"/>
      <c r="AF83" s="62"/>
    </row>
    <row r="84" spans="1:32" ht="12.75" customHeight="1" x14ac:dyDescent="0.25">
      <c r="A84" s="62" t="s">
        <v>334</v>
      </c>
      <c r="B84" s="62" t="s">
        <v>335</v>
      </c>
      <c r="C84" s="62" t="s">
        <v>218</v>
      </c>
      <c r="D84" s="62"/>
      <c r="E84" s="62" t="s">
        <v>219</v>
      </c>
      <c r="F84" s="62"/>
      <c r="G84" s="62">
        <v>10014894</v>
      </c>
      <c r="H84" s="62">
        <v>1429686</v>
      </c>
      <c r="I84" s="62" t="s">
        <v>220</v>
      </c>
      <c r="J84" s="62">
        <v>3</v>
      </c>
      <c r="K84" s="62">
        <v>22</v>
      </c>
      <c r="L84" s="65">
        <v>30000</v>
      </c>
      <c r="M84" s="71">
        <v>44544</v>
      </c>
      <c r="N84" s="71">
        <v>44638</v>
      </c>
      <c r="O84" s="71">
        <v>44638</v>
      </c>
      <c r="P84" s="62" t="s">
        <v>545</v>
      </c>
      <c r="Q84" s="62" t="s">
        <v>465</v>
      </c>
      <c r="R84" s="62" t="s">
        <v>546</v>
      </c>
      <c r="S84" s="62" t="s">
        <v>467</v>
      </c>
      <c r="T84" s="62" t="s">
        <v>338</v>
      </c>
      <c r="U84" s="62"/>
      <c r="V84" s="62"/>
      <c r="W84" s="62"/>
      <c r="X84" s="62"/>
      <c r="Y84" s="62" t="s">
        <v>2</v>
      </c>
      <c r="Z84" s="62" t="s">
        <v>225</v>
      </c>
      <c r="AA84" s="62" t="s">
        <v>226</v>
      </c>
      <c r="AB84" s="62" t="s">
        <v>227</v>
      </c>
      <c r="AC84" s="62" t="s">
        <v>340</v>
      </c>
      <c r="AD84" s="62" t="s">
        <v>341</v>
      </c>
      <c r="AE84" s="62"/>
      <c r="AF84" s="62"/>
    </row>
    <row r="85" spans="1:32" ht="12.75" customHeight="1" x14ac:dyDescent="0.25">
      <c r="A85" s="62" t="s">
        <v>334</v>
      </c>
      <c r="B85" s="62" t="s">
        <v>335</v>
      </c>
      <c r="C85" s="62" t="s">
        <v>218</v>
      </c>
      <c r="D85" s="62"/>
      <c r="E85" s="62" t="s">
        <v>219</v>
      </c>
      <c r="F85" s="62"/>
      <c r="G85" s="62">
        <v>10016764</v>
      </c>
      <c r="H85" s="62">
        <v>1430016</v>
      </c>
      <c r="I85" s="62" t="s">
        <v>220</v>
      </c>
      <c r="J85" s="62">
        <v>3</v>
      </c>
      <c r="K85" s="62">
        <v>22</v>
      </c>
      <c r="L85" s="65">
        <v>10000</v>
      </c>
      <c r="M85" s="71">
        <v>44635</v>
      </c>
      <c r="N85" s="71">
        <v>44644</v>
      </c>
      <c r="O85" s="71">
        <v>44644</v>
      </c>
      <c r="P85" s="62" t="s">
        <v>547</v>
      </c>
      <c r="Q85" s="62" t="s">
        <v>548</v>
      </c>
      <c r="R85" s="62" t="s">
        <v>549</v>
      </c>
      <c r="S85" s="62" t="s">
        <v>548</v>
      </c>
      <c r="T85" s="62" t="s">
        <v>354</v>
      </c>
      <c r="U85" s="62"/>
      <c r="V85" s="62"/>
      <c r="W85" s="62"/>
      <c r="X85" s="62"/>
      <c r="Y85" s="62" t="s">
        <v>2</v>
      </c>
      <c r="Z85" s="62" t="s">
        <v>225</v>
      </c>
      <c r="AA85" s="62" t="s">
        <v>226</v>
      </c>
      <c r="AB85" s="62" t="s">
        <v>227</v>
      </c>
      <c r="AC85" s="62" t="s">
        <v>340</v>
      </c>
      <c r="AD85" s="62" t="s">
        <v>355</v>
      </c>
      <c r="AE85" s="62"/>
      <c r="AF85" s="62"/>
    </row>
    <row r="86" spans="1:32" ht="12.75" customHeight="1" x14ac:dyDescent="0.25">
      <c r="A86" s="62" t="s">
        <v>334</v>
      </c>
      <c r="B86" s="62" t="s">
        <v>335</v>
      </c>
      <c r="C86" s="62" t="s">
        <v>218</v>
      </c>
      <c r="D86" s="62"/>
      <c r="E86" s="62" t="s">
        <v>231</v>
      </c>
      <c r="F86" s="62"/>
      <c r="G86" s="62">
        <v>10003269</v>
      </c>
      <c r="H86" s="62">
        <v>18952835</v>
      </c>
      <c r="I86" s="62" t="s">
        <v>232</v>
      </c>
      <c r="J86" s="62">
        <v>3</v>
      </c>
      <c r="K86" s="62">
        <v>22</v>
      </c>
      <c r="L86" s="65">
        <v>-100000</v>
      </c>
      <c r="M86" s="71">
        <v>44651</v>
      </c>
      <c r="N86" s="71">
        <v>44651</v>
      </c>
      <c r="O86" s="71">
        <v>44614</v>
      </c>
      <c r="P86" s="62" t="s">
        <v>550</v>
      </c>
      <c r="Q86" s="62" t="s">
        <v>337</v>
      </c>
      <c r="R86" s="62"/>
      <c r="S86" s="62">
        <v>0</v>
      </c>
      <c r="T86" s="62" t="s">
        <v>551</v>
      </c>
      <c r="U86" s="62"/>
      <c r="V86" s="62"/>
      <c r="W86" s="62" t="s">
        <v>236</v>
      </c>
      <c r="X86" s="62"/>
      <c r="Y86" s="62" t="s">
        <v>2</v>
      </c>
      <c r="Z86" s="62" t="s">
        <v>225</v>
      </c>
      <c r="AA86" s="62" t="s">
        <v>339</v>
      </c>
      <c r="AB86" s="62" t="s">
        <v>227</v>
      </c>
      <c r="AC86" s="62" t="s">
        <v>340</v>
      </c>
      <c r="AD86" s="62" t="s">
        <v>552</v>
      </c>
      <c r="AE86" s="62"/>
      <c r="AF86" s="62"/>
    </row>
    <row r="87" spans="1:32" ht="12.75" customHeight="1" x14ac:dyDescent="0.25">
      <c r="A87" s="62" t="s">
        <v>334</v>
      </c>
      <c r="B87" s="62" t="s">
        <v>463</v>
      </c>
      <c r="C87" s="62" t="s">
        <v>218</v>
      </c>
      <c r="D87" s="62"/>
      <c r="E87" s="62" t="s">
        <v>231</v>
      </c>
      <c r="F87" s="62"/>
      <c r="G87" s="62">
        <v>10002450</v>
      </c>
      <c r="H87" s="62">
        <v>18949005</v>
      </c>
      <c r="I87" s="62" t="s">
        <v>232</v>
      </c>
      <c r="J87" s="62">
        <v>3</v>
      </c>
      <c r="K87" s="62">
        <v>22</v>
      </c>
      <c r="L87" s="65">
        <v>10</v>
      </c>
      <c r="M87" s="71">
        <v>44651</v>
      </c>
      <c r="N87" s="71">
        <v>44651</v>
      </c>
      <c r="O87" s="71">
        <v>44610</v>
      </c>
      <c r="P87" s="62" t="s">
        <v>553</v>
      </c>
      <c r="Q87" s="62" t="s">
        <v>554</v>
      </c>
      <c r="R87" s="62"/>
      <c r="S87" s="62">
        <v>0</v>
      </c>
      <c r="T87" s="62" t="s">
        <v>555</v>
      </c>
      <c r="U87" s="62"/>
      <c r="V87" s="62"/>
      <c r="W87" s="62"/>
      <c r="X87" s="62"/>
      <c r="Y87" s="62" t="s">
        <v>2</v>
      </c>
      <c r="Z87" s="62" t="s">
        <v>225</v>
      </c>
      <c r="AA87" s="62" t="s">
        <v>556</v>
      </c>
      <c r="AB87" s="62" t="s">
        <v>227</v>
      </c>
      <c r="AC87" s="62" t="s">
        <v>469</v>
      </c>
      <c r="AD87" s="62" t="s">
        <v>557</v>
      </c>
      <c r="AE87" s="62"/>
      <c r="AF87" s="62"/>
    </row>
    <row r="88" spans="1:32" ht="12.75" customHeight="1" x14ac:dyDescent="0.25">
      <c r="A88" s="62" t="s">
        <v>334</v>
      </c>
      <c r="B88" s="62" t="s">
        <v>463</v>
      </c>
      <c r="C88" s="62" t="s">
        <v>218</v>
      </c>
      <c r="D88" s="62"/>
      <c r="E88" s="62" t="s">
        <v>231</v>
      </c>
      <c r="F88" s="62"/>
      <c r="G88" s="62">
        <v>10002450</v>
      </c>
      <c r="H88" s="62">
        <v>18949005</v>
      </c>
      <c r="I88" s="62" t="s">
        <v>232</v>
      </c>
      <c r="J88" s="62">
        <v>3</v>
      </c>
      <c r="K88" s="62">
        <v>22</v>
      </c>
      <c r="L88" s="65">
        <v>-40000</v>
      </c>
      <c r="M88" s="71">
        <v>44651</v>
      </c>
      <c r="N88" s="71">
        <v>44651</v>
      </c>
      <c r="O88" s="71">
        <v>44610</v>
      </c>
      <c r="P88" s="62" t="s">
        <v>558</v>
      </c>
      <c r="Q88" s="62" t="s">
        <v>554</v>
      </c>
      <c r="R88" s="62"/>
      <c r="S88" s="62">
        <v>0</v>
      </c>
      <c r="T88" s="62" t="s">
        <v>468</v>
      </c>
      <c r="U88" s="62"/>
      <c r="V88" s="62"/>
      <c r="W88" s="62"/>
      <c r="X88" s="62"/>
      <c r="Y88" s="62" t="s">
        <v>2</v>
      </c>
      <c r="Z88" s="62" t="s">
        <v>225</v>
      </c>
      <c r="AA88" s="62" t="s">
        <v>556</v>
      </c>
      <c r="AB88" s="62" t="s">
        <v>227</v>
      </c>
      <c r="AC88" s="62" t="s">
        <v>469</v>
      </c>
      <c r="AD88" s="62" t="s">
        <v>470</v>
      </c>
      <c r="AE88" s="62"/>
      <c r="AF88" s="62"/>
    </row>
    <row r="89" spans="1:32" ht="12.75" customHeight="1" x14ac:dyDescent="0.25">
      <c r="A89" s="62" t="s">
        <v>334</v>
      </c>
      <c r="B89" s="62" t="s">
        <v>559</v>
      </c>
      <c r="C89" s="62" t="s">
        <v>218</v>
      </c>
      <c r="D89" s="62"/>
      <c r="E89" s="62" t="s">
        <v>231</v>
      </c>
      <c r="F89" s="62" t="s">
        <v>219</v>
      </c>
      <c r="G89" s="62">
        <v>9013236</v>
      </c>
      <c r="H89" s="62">
        <v>9199507</v>
      </c>
      <c r="I89" s="62" t="s">
        <v>232</v>
      </c>
      <c r="J89" s="62">
        <v>3</v>
      </c>
      <c r="K89" s="62">
        <v>22</v>
      </c>
      <c r="L89" s="65">
        <v>90000</v>
      </c>
      <c r="M89" s="71">
        <v>42923</v>
      </c>
      <c r="N89" s="71">
        <v>44621</v>
      </c>
      <c r="O89" s="71">
        <v>42923</v>
      </c>
      <c r="P89" s="62" t="s">
        <v>560</v>
      </c>
      <c r="Q89" s="62" t="s">
        <v>560</v>
      </c>
      <c r="R89" s="62"/>
      <c r="S89" s="62">
        <v>0</v>
      </c>
      <c r="T89" s="62" t="s">
        <v>561</v>
      </c>
      <c r="U89" s="62"/>
      <c r="V89" s="62"/>
      <c r="W89" s="62" t="s">
        <v>236</v>
      </c>
      <c r="X89" s="62"/>
      <c r="Y89" s="62" t="s">
        <v>2</v>
      </c>
      <c r="Z89" s="62" t="s">
        <v>225</v>
      </c>
      <c r="AA89" s="62" t="s">
        <v>562</v>
      </c>
      <c r="AB89" s="62" t="s">
        <v>563</v>
      </c>
      <c r="AC89" s="62" t="s">
        <v>564</v>
      </c>
      <c r="AD89" s="62" t="s">
        <v>565</v>
      </c>
      <c r="AE89" s="62"/>
      <c r="AF89" s="62"/>
    </row>
    <row r="90" spans="1:32" ht="12.75" customHeight="1" x14ac:dyDescent="0.25">
      <c r="A90" s="62" t="s">
        <v>334</v>
      </c>
      <c r="B90" s="62" t="s">
        <v>559</v>
      </c>
      <c r="C90" s="62" t="s">
        <v>218</v>
      </c>
      <c r="D90" s="62"/>
      <c r="E90" s="62" t="s">
        <v>231</v>
      </c>
      <c r="F90" s="62"/>
      <c r="G90" s="62">
        <v>10006457</v>
      </c>
      <c r="H90" s="62">
        <v>18958321</v>
      </c>
      <c r="I90" s="62" t="s">
        <v>232</v>
      </c>
      <c r="J90" s="62">
        <v>3</v>
      </c>
      <c r="K90" s="62">
        <v>22</v>
      </c>
      <c r="L90" s="65">
        <v>-90000</v>
      </c>
      <c r="M90" s="71">
        <v>44621</v>
      </c>
      <c r="N90" s="71">
        <v>44621</v>
      </c>
      <c r="O90" s="71">
        <v>44623</v>
      </c>
      <c r="P90" s="62" t="s">
        <v>566</v>
      </c>
      <c r="Q90" s="62" t="s">
        <v>560</v>
      </c>
      <c r="R90" s="62"/>
      <c r="S90" s="62">
        <v>0</v>
      </c>
      <c r="T90" s="62" t="s">
        <v>561</v>
      </c>
      <c r="U90" s="62"/>
      <c r="V90" s="62"/>
      <c r="W90" s="62" t="s">
        <v>567</v>
      </c>
      <c r="X90" s="62"/>
      <c r="Y90" s="62" t="s">
        <v>2</v>
      </c>
      <c r="Z90" s="62" t="s">
        <v>225</v>
      </c>
      <c r="AA90" s="62" t="s">
        <v>568</v>
      </c>
      <c r="AB90" s="62" t="s">
        <v>563</v>
      </c>
      <c r="AC90" s="62" t="s">
        <v>564</v>
      </c>
      <c r="AD90" s="62" t="s">
        <v>565</v>
      </c>
      <c r="AE90" s="62"/>
      <c r="AF90" s="62"/>
    </row>
    <row r="91" spans="1:32" ht="12.75" customHeight="1" x14ac:dyDescent="0.25">
      <c r="A91" s="62" t="s">
        <v>334</v>
      </c>
      <c r="B91" s="62" t="s">
        <v>569</v>
      </c>
      <c r="C91" s="62" t="s">
        <v>218</v>
      </c>
      <c r="D91" s="62"/>
      <c r="E91" s="62" t="s">
        <v>231</v>
      </c>
      <c r="F91" s="62"/>
      <c r="G91" s="62">
        <v>10003060</v>
      </c>
      <c r="H91" s="62">
        <v>18951690</v>
      </c>
      <c r="I91" s="62" t="s">
        <v>232</v>
      </c>
      <c r="J91" s="62">
        <v>3</v>
      </c>
      <c r="K91" s="62">
        <v>22</v>
      </c>
      <c r="L91" s="65">
        <v>5000</v>
      </c>
      <c r="M91" s="71">
        <v>44651</v>
      </c>
      <c r="N91" s="71">
        <v>44651</v>
      </c>
      <c r="O91" s="71">
        <v>44614</v>
      </c>
      <c r="P91" s="62" t="s">
        <v>570</v>
      </c>
      <c r="Q91" s="62" t="s">
        <v>571</v>
      </c>
      <c r="R91" s="62"/>
      <c r="S91" s="62">
        <v>0</v>
      </c>
      <c r="T91" s="62" t="s">
        <v>572</v>
      </c>
      <c r="U91" s="62"/>
      <c r="V91" s="62"/>
      <c r="W91" s="62"/>
      <c r="X91" s="62"/>
      <c r="Y91" s="62" t="s">
        <v>2</v>
      </c>
      <c r="Z91" s="62" t="s">
        <v>225</v>
      </c>
      <c r="AA91" s="62" t="s">
        <v>394</v>
      </c>
      <c r="AB91" s="62" t="s">
        <v>227</v>
      </c>
      <c r="AC91" s="62" t="s">
        <v>573</v>
      </c>
      <c r="AD91" s="62" t="s">
        <v>574</v>
      </c>
      <c r="AE91" s="62"/>
      <c r="AF91" s="62"/>
    </row>
    <row r="92" spans="1:32" ht="12.75" customHeight="1" x14ac:dyDescent="0.25">
      <c r="A92" s="62" t="s">
        <v>334</v>
      </c>
      <c r="B92" s="62" t="s">
        <v>366</v>
      </c>
      <c r="C92" s="62" t="s">
        <v>218</v>
      </c>
      <c r="D92" s="62"/>
      <c r="E92" s="62" t="s">
        <v>231</v>
      </c>
      <c r="F92" s="62"/>
      <c r="G92" s="62">
        <v>10002738</v>
      </c>
      <c r="H92" s="62">
        <v>18951619</v>
      </c>
      <c r="I92" s="62" t="s">
        <v>232</v>
      </c>
      <c r="J92" s="62">
        <v>3</v>
      </c>
      <c r="K92" s="62">
        <v>22</v>
      </c>
      <c r="L92" s="65">
        <v>-5000</v>
      </c>
      <c r="M92" s="71">
        <v>44651</v>
      </c>
      <c r="N92" s="71">
        <v>44651</v>
      </c>
      <c r="O92" s="71">
        <v>44611</v>
      </c>
      <c r="P92" s="62" t="s">
        <v>575</v>
      </c>
      <c r="Q92" s="62" t="s">
        <v>576</v>
      </c>
      <c r="R92" s="62"/>
      <c r="S92" s="62">
        <v>0</v>
      </c>
      <c r="T92" s="62" t="s">
        <v>577</v>
      </c>
      <c r="U92" s="62"/>
      <c r="V92" s="62"/>
      <c r="W92" s="62" t="s">
        <v>236</v>
      </c>
      <c r="X92" s="62"/>
      <c r="Y92" s="62" t="s">
        <v>2</v>
      </c>
      <c r="Z92" s="62" t="s">
        <v>225</v>
      </c>
      <c r="AA92" s="62" t="s">
        <v>578</v>
      </c>
      <c r="AB92" s="62" t="s">
        <v>227</v>
      </c>
      <c r="AC92" s="62" t="s">
        <v>371</v>
      </c>
      <c r="AD92" s="62" t="s">
        <v>579</v>
      </c>
      <c r="AE92" s="62"/>
      <c r="AF92" s="62"/>
    </row>
    <row r="93" spans="1:32" ht="12.75" customHeight="1" x14ac:dyDescent="0.25">
      <c r="A93" s="62" t="s">
        <v>334</v>
      </c>
      <c r="B93" s="62" t="s">
        <v>366</v>
      </c>
      <c r="C93" s="62" t="s">
        <v>218</v>
      </c>
      <c r="D93" s="62"/>
      <c r="E93" s="62" t="s">
        <v>231</v>
      </c>
      <c r="F93" s="62"/>
      <c r="G93" s="62">
        <v>10002738</v>
      </c>
      <c r="H93" s="62">
        <v>18951619</v>
      </c>
      <c r="I93" s="62" t="s">
        <v>232</v>
      </c>
      <c r="J93" s="62">
        <v>3</v>
      </c>
      <c r="K93" s="62">
        <v>22</v>
      </c>
      <c r="L93" s="65">
        <v>-125000</v>
      </c>
      <c r="M93" s="71">
        <v>44651</v>
      </c>
      <c r="N93" s="71">
        <v>44651</v>
      </c>
      <c r="O93" s="71">
        <v>44611</v>
      </c>
      <c r="P93" s="62" t="s">
        <v>580</v>
      </c>
      <c r="Q93" s="62" t="s">
        <v>576</v>
      </c>
      <c r="R93" s="62"/>
      <c r="S93" s="62">
        <v>0</v>
      </c>
      <c r="T93" s="62" t="s">
        <v>375</v>
      </c>
      <c r="U93" s="62"/>
      <c r="V93" s="62"/>
      <c r="W93" s="62" t="s">
        <v>236</v>
      </c>
      <c r="X93" s="62"/>
      <c r="Y93" s="62" t="s">
        <v>2</v>
      </c>
      <c r="Z93" s="62" t="s">
        <v>225</v>
      </c>
      <c r="AA93" s="62" t="s">
        <v>578</v>
      </c>
      <c r="AB93" s="62" t="s">
        <v>227</v>
      </c>
      <c r="AC93" s="62" t="s">
        <v>371</v>
      </c>
      <c r="AD93" s="62" t="s">
        <v>376</v>
      </c>
      <c r="AE93" s="62"/>
      <c r="AF93" s="62"/>
    </row>
    <row r="94" spans="1:32" ht="12.75" customHeight="1" x14ac:dyDescent="0.25">
      <c r="A94" s="62" t="s">
        <v>334</v>
      </c>
      <c r="B94" s="62" t="s">
        <v>366</v>
      </c>
      <c r="C94" s="62" t="s">
        <v>218</v>
      </c>
      <c r="D94" s="62"/>
      <c r="E94" s="62" t="s">
        <v>231</v>
      </c>
      <c r="F94" s="62"/>
      <c r="G94" s="62">
        <v>10002738</v>
      </c>
      <c r="H94" s="62">
        <v>18951619</v>
      </c>
      <c r="I94" s="62" t="s">
        <v>232</v>
      </c>
      <c r="J94" s="62">
        <v>3</v>
      </c>
      <c r="K94" s="62">
        <v>22</v>
      </c>
      <c r="L94" s="65">
        <v>-60000</v>
      </c>
      <c r="M94" s="71">
        <v>44651</v>
      </c>
      <c r="N94" s="71">
        <v>44651</v>
      </c>
      <c r="O94" s="71">
        <v>44611</v>
      </c>
      <c r="P94" s="62" t="s">
        <v>581</v>
      </c>
      <c r="Q94" s="62" t="s">
        <v>576</v>
      </c>
      <c r="R94" s="62"/>
      <c r="S94" s="62">
        <v>0</v>
      </c>
      <c r="T94" s="62" t="s">
        <v>370</v>
      </c>
      <c r="U94" s="62"/>
      <c r="V94" s="62"/>
      <c r="W94" s="62" t="s">
        <v>236</v>
      </c>
      <c r="X94" s="62"/>
      <c r="Y94" s="62" t="s">
        <v>2</v>
      </c>
      <c r="Z94" s="62" t="s">
        <v>225</v>
      </c>
      <c r="AA94" s="62" t="s">
        <v>578</v>
      </c>
      <c r="AB94" s="62" t="s">
        <v>227</v>
      </c>
      <c r="AC94" s="62" t="s">
        <v>371</v>
      </c>
      <c r="AD94" s="62" t="s">
        <v>372</v>
      </c>
      <c r="AE94" s="62"/>
      <c r="AF94" s="62"/>
    </row>
    <row r="95" spans="1:32" ht="12.75" customHeight="1" x14ac:dyDescent="0.25">
      <c r="A95" s="62" t="s">
        <v>334</v>
      </c>
      <c r="B95" s="62" t="s">
        <v>384</v>
      </c>
      <c r="C95" s="62" t="s">
        <v>218</v>
      </c>
      <c r="D95" s="62"/>
      <c r="E95" s="62" t="s">
        <v>231</v>
      </c>
      <c r="F95" s="62"/>
      <c r="G95" s="62">
        <v>10002738</v>
      </c>
      <c r="H95" s="62">
        <v>18951620</v>
      </c>
      <c r="I95" s="62" t="s">
        <v>232</v>
      </c>
      <c r="J95" s="62">
        <v>3</v>
      </c>
      <c r="K95" s="62">
        <v>22</v>
      </c>
      <c r="L95" s="65">
        <v>-30000</v>
      </c>
      <c r="M95" s="71">
        <v>44651</v>
      </c>
      <c r="N95" s="71">
        <v>44651</v>
      </c>
      <c r="O95" s="71">
        <v>44611</v>
      </c>
      <c r="P95" s="62" t="s">
        <v>582</v>
      </c>
      <c r="Q95" s="62" t="s">
        <v>576</v>
      </c>
      <c r="R95" s="62"/>
      <c r="S95" s="62">
        <v>0</v>
      </c>
      <c r="T95" s="62" t="s">
        <v>583</v>
      </c>
      <c r="U95" s="62"/>
      <c r="V95" s="62"/>
      <c r="W95" s="62" t="s">
        <v>236</v>
      </c>
      <c r="X95" s="62"/>
      <c r="Y95" s="62" t="s">
        <v>2</v>
      </c>
      <c r="Z95" s="62" t="s">
        <v>225</v>
      </c>
      <c r="AA95" s="62" t="s">
        <v>578</v>
      </c>
      <c r="AB95" s="62" t="s">
        <v>227</v>
      </c>
      <c r="AC95" s="62" t="s">
        <v>388</v>
      </c>
      <c r="AD95" s="62" t="s">
        <v>584</v>
      </c>
      <c r="AE95" s="62"/>
      <c r="AF95" s="62"/>
    </row>
    <row r="96" spans="1:32" ht="12.75" customHeight="1" x14ac:dyDescent="0.25">
      <c r="A96" s="62" t="s">
        <v>334</v>
      </c>
      <c r="B96" s="62" t="s">
        <v>384</v>
      </c>
      <c r="C96" s="62" t="s">
        <v>218</v>
      </c>
      <c r="D96" s="62"/>
      <c r="E96" s="62" t="s">
        <v>231</v>
      </c>
      <c r="F96" s="62"/>
      <c r="G96" s="62">
        <v>10002738</v>
      </c>
      <c r="H96" s="62">
        <v>18951620</v>
      </c>
      <c r="I96" s="62" t="s">
        <v>232</v>
      </c>
      <c r="J96" s="62">
        <v>3</v>
      </c>
      <c r="K96" s="62">
        <v>22</v>
      </c>
      <c r="L96" s="65">
        <v>-75000</v>
      </c>
      <c r="M96" s="71">
        <v>44651</v>
      </c>
      <c r="N96" s="71">
        <v>44651</v>
      </c>
      <c r="O96" s="71">
        <v>44611</v>
      </c>
      <c r="P96" s="62" t="s">
        <v>585</v>
      </c>
      <c r="Q96" s="62" t="s">
        <v>576</v>
      </c>
      <c r="R96" s="62"/>
      <c r="S96" s="62">
        <v>0</v>
      </c>
      <c r="T96" s="62" t="s">
        <v>387</v>
      </c>
      <c r="U96" s="62"/>
      <c r="V96" s="62"/>
      <c r="W96" s="62" t="s">
        <v>236</v>
      </c>
      <c r="X96" s="62"/>
      <c r="Y96" s="62" t="s">
        <v>2</v>
      </c>
      <c r="Z96" s="62" t="s">
        <v>225</v>
      </c>
      <c r="AA96" s="62" t="s">
        <v>578</v>
      </c>
      <c r="AB96" s="62" t="s">
        <v>227</v>
      </c>
      <c r="AC96" s="62" t="s">
        <v>388</v>
      </c>
      <c r="AD96" s="62" t="s">
        <v>389</v>
      </c>
      <c r="AE96" s="62"/>
      <c r="AF96" s="62"/>
    </row>
    <row r="97" spans="1:32" ht="12.75" customHeight="1" x14ac:dyDescent="0.25">
      <c r="A97" s="62" t="s">
        <v>334</v>
      </c>
      <c r="B97" s="62" t="s">
        <v>400</v>
      </c>
      <c r="C97" s="62" t="s">
        <v>218</v>
      </c>
      <c r="D97" s="62"/>
      <c r="E97" s="62" t="s">
        <v>231</v>
      </c>
      <c r="F97" s="62" t="s">
        <v>248</v>
      </c>
      <c r="G97" s="62">
        <v>10018612</v>
      </c>
      <c r="H97" s="62">
        <v>1426273</v>
      </c>
      <c r="I97" s="62" t="s">
        <v>249</v>
      </c>
      <c r="J97" s="62">
        <v>3</v>
      </c>
      <c r="K97" s="62">
        <v>22</v>
      </c>
      <c r="L97" s="65">
        <v>5074.3999999999996</v>
      </c>
      <c r="M97" s="71">
        <v>44648</v>
      </c>
      <c r="N97" s="71">
        <v>44648</v>
      </c>
      <c r="O97" s="71">
        <v>44648</v>
      </c>
      <c r="P97" s="62" t="s">
        <v>586</v>
      </c>
      <c r="Q97" s="62" t="s">
        <v>499</v>
      </c>
      <c r="R97" s="62"/>
      <c r="S97" s="62">
        <v>0</v>
      </c>
      <c r="T97" s="62" t="s">
        <v>587</v>
      </c>
      <c r="U97" s="62"/>
      <c r="V97" s="62"/>
      <c r="W97" s="62"/>
      <c r="X97" s="62"/>
      <c r="Y97" s="62" t="s">
        <v>2</v>
      </c>
      <c r="Z97" s="62" t="s">
        <v>225</v>
      </c>
      <c r="AA97" s="62" t="s">
        <v>253</v>
      </c>
      <c r="AB97" s="62" t="s">
        <v>227</v>
      </c>
      <c r="AC97" s="62" t="s">
        <v>403</v>
      </c>
      <c r="AD97" s="62" t="s">
        <v>588</v>
      </c>
      <c r="AE97" s="62"/>
      <c r="AF97" s="62"/>
    </row>
    <row r="98" spans="1:32" ht="12.75" customHeight="1" x14ac:dyDescent="0.25">
      <c r="A98" s="62" t="s">
        <v>334</v>
      </c>
      <c r="B98" s="62" t="s">
        <v>400</v>
      </c>
      <c r="C98" s="62" t="s">
        <v>218</v>
      </c>
      <c r="D98" s="62"/>
      <c r="E98" s="62" t="s">
        <v>231</v>
      </c>
      <c r="F98" s="62" t="s">
        <v>248</v>
      </c>
      <c r="G98" s="62">
        <v>10018612</v>
      </c>
      <c r="H98" s="62">
        <v>1429691</v>
      </c>
      <c r="I98" s="62" t="s">
        <v>249</v>
      </c>
      <c r="J98" s="62">
        <v>3</v>
      </c>
      <c r="K98" s="62">
        <v>22</v>
      </c>
      <c r="L98" s="65">
        <v>849</v>
      </c>
      <c r="M98" s="71">
        <v>44648</v>
      </c>
      <c r="N98" s="71">
        <v>44648</v>
      </c>
      <c r="O98" s="71">
        <v>44648</v>
      </c>
      <c r="P98" s="62" t="s">
        <v>589</v>
      </c>
      <c r="Q98" s="62" t="s">
        <v>499</v>
      </c>
      <c r="R98" s="62"/>
      <c r="S98" s="62">
        <v>0</v>
      </c>
      <c r="T98" s="62" t="s">
        <v>587</v>
      </c>
      <c r="U98" s="62"/>
      <c r="V98" s="62"/>
      <c r="W98" s="62"/>
      <c r="X98" s="62"/>
      <c r="Y98" s="62" t="s">
        <v>2</v>
      </c>
      <c r="Z98" s="62" t="s">
        <v>225</v>
      </c>
      <c r="AA98" s="62" t="s">
        <v>253</v>
      </c>
      <c r="AB98" s="62" t="s">
        <v>227</v>
      </c>
      <c r="AC98" s="62" t="s">
        <v>403</v>
      </c>
      <c r="AD98" s="62" t="s">
        <v>590</v>
      </c>
      <c r="AE98" s="62"/>
      <c r="AF98" s="62"/>
    </row>
    <row r="99" spans="1:32" ht="12.75" customHeight="1" x14ac:dyDescent="0.25">
      <c r="A99" s="62" t="s">
        <v>334</v>
      </c>
      <c r="B99" s="62" t="s">
        <v>400</v>
      </c>
      <c r="C99" s="62" t="s">
        <v>218</v>
      </c>
      <c r="D99" s="62"/>
      <c r="E99" s="62" t="s">
        <v>231</v>
      </c>
      <c r="F99" s="62" t="s">
        <v>248</v>
      </c>
      <c r="G99" s="62">
        <v>10018612</v>
      </c>
      <c r="H99" s="62">
        <v>1429693</v>
      </c>
      <c r="I99" s="62" t="s">
        <v>249</v>
      </c>
      <c r="J99" s="62">
        <v>3</v>
      </c>
      <c r="K99" s="62">
        <v>22</v>
      </c>
      <c r="L99" s="65">
        <v>389</v>
      </c>
      <c r="M99" s="71">
        <v>44648</v>
      </c>
      <c r="N99" s="71">
        <v>44648</v>
      </c>
      <c r="O99" s="71">
        <v>44648</v>
      </c>
      <c r="P99" s="62" t="s">
        <v>591</v>
      </c>
      <c r="Q99" s="62" t="s">
        <v>499</v>
      </c>
      <c r="R99" s="62"/>
      <c r="S99" s="62">
        <v>0</v>
      </c>
      <c r="T99" s="62" t="s">
        <v>592</v>
      </c>
      <c r="U99" s="62"/>
      <c r="V99" s="62"/>
      <c r="W99" s="62"/>
      <c r="X99" s="62"/>
      <c r="Y99" s="62" t="s">
        <v>2</v>
      </c>
      <c r="Z99" s="62" t="s">
        <v>225</v>
      </c>
      <c r="AA99" s="62" t="s">
        <v>253</v>
      </c>
      <c r="AB99" s="62" t="s">
        <v>227</v>
      </c>
      <c r="AC99" s="62" t="s">
        <v>403</v>
      </c>
      <c r="AD99" s="62" t="s">
        <v>593</v>
      </c>
      <c r="AE99" s="62"/>
      <c r="AF99" s="62"/>
    </row>
    <row r="100" spans="1:32" ht="12.75" customHeight="1" x14ac:dyDescent="0.25">
      <c r="A100" s="62" t="s">
        <v>334</v>
      </c>
      <c r="B100" s="62" t="s">
        <v>594</v>
      </c>
      <c r="C100" s="62" t="s">
        <v>218</v>
      </c>
      <c r="D100" s="62"/>
      <c r="E100" s="62" t="s">
        <v>231</v>
      </c>
      <c r="F100" s="62"/>
      <c r="G100" s="62">
        <v>10006457</v>
      </c>
      <c r="H100" s="62">
        <v>18958321</v>
      </c>
      <c r="I100" s="62" t="s">
        <v>232</v>
      </c>
      <c r="J100" s="62">
        <v>3</v>
      </c>
      <c r="K100" s="62">
        <v>22</v>
      </c>
      <c r="L100" s="65">
        <v>90000</v>
      </c>
      <c r="M100" s="71">
        <v>44621</v>
      </c>
      <c r="N100" s="71">
        <v>44621</v>
      </c>
      <c r="O100" s="71">
        <v>44623</v>
      </c>
      <c r="P100" s="62" t="s">
        <v>560</v>
      </c>
      <c r="Q100" s="62" t="s">
        <v>560</v>
      </c>
      <c r="R100" s="62"/>
      <c r="S100" s="62">
        <v>0</v>
      </c>
      <c r="T100" s="62" t="s">
        <v>595</v>
      </c>
      <c r="U100" s="62"/>
      <c r="V100" s="62"/>
      <c r="W100" s="62" t="s">
        <v>567</v>
      </c>
      <c r="X100" s="62"/>
      <c r="Y100" s="62" t="s">
        <v>2</v>
      </c>
      <c r="Z100" s="62" t="s">
        <v>225</v>
      </c>
      <c r="AA100" s="62" t="s">
        <v>568</v>
      </c>
      <c r="AB100" s="62" t="s">
        <v>563</v>
      </c>
      <c r="AC100" s="62" t="s">
        <v>596</v>
      </c>
      <c r="AD100" s="62" t="s">
        <v>565</v>
      </c>
      <c r="AE100" s="62"/>
      <c r="AF100" s="62"/>
    </row>
    <row r="101" spans="1:32" ht="12.75" customHeight="1" x14ac:dyDescent="0.25">
      <c r="A101" s="66" t="s">
        <v>405</v>
      </c>
      <c r="B101" s="66" t="s">
        <v>597</v>
      </c>
      <c r="C101" s="66" t="s">
        <v>218</v>
      </c>
      <c r="D101" s="66"/>
      <c r="E101" s="66" t="s">
        <v>219</v>
      </c>
      <c r="F101" s="66"/>
      <c r="G101" s="66">
        <v>10012152</v>
      </c>
      <c r="H101" s="66">
        <v>1428919</v>
      </c>
      <c r="I101" s="66" t="s">
        <v>220</v>
      </c>
      <c r="J101" s="66">
        <v>3</v>
      </c>
      <c r="K101" s="66">
        <v>22</v>
      </c>
      <c r="L101" s="72">
        <v>111000</v>
      </c>
      <c r="M101" s="73">
        <v>44607</v>
      </c>
      <c r="N101" s="73">
        <v>44634</v>
      </c>
      <c r="O101" s="73">
        <v>44634</v>
      </c>
      <c r="P101" s="66" t="s">
        <v>598</v>
      </c>
      <c r="Q101" s="66" t="s">
        <v>268</v>
      </c>
      <c r="R101" s="66" t="s">
        <v>599</v>
      </c>
      <c r="S101" s="66" t="s">
        <v>268</v>
      </c>
      <c r="T101" s="66" t="s">
        <v>600</v>
      </c>
      <c r="U101" s="66"/>
      <c r="V101" s="66"/>
      <c r="W101" s="66"/>
      <c r="X101" s="66"/>
      <c r="Y101" s="66" t="s">
        <v>2</v>
      </c>
      <c r="Z101" s="66" t="s">
        <v>225</v>
      </c>
      <c r="AA101" s="66" t="s">
        <v>226</v>
      </c>
      <c r="AB101" s="66" t="s">
        <v>227</v>
      </c>
      <c r="AC101" s="66" t="s">
        <v>601</v>
      </c>
      <c r="AD101" s="66" t="s">
        <v>602</v>
      </c>
      <c r="AE101" s="66"/>
      <c r="AF101" s="66"/>
    </row>
    <row r="102" spans="1:32" ht="12.75" customHeight="1" x14ac:dyDescent="0.25">
      <c r="A102" s="68" t="s">
        <v>433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74">
        <v>85899.51</v>
      </c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</row>
    <row r="104" spans="1:32" ht="21" x14ac:dyDescent="0.25">
      <c r="A104" s="56" t="s">
        <v>186</v>
      </c>
      <c r="B104" s="56" t="s">
        <v>152</v>
      </c>
      <c r="C104" s="56" t="s">
        <v>187</v>
      </c>
      <c r="D104" s="56" t="s">
        <v>188</v>
      </c>
      <c r="E104" s="56" t="s">
        <v>189</v>
      </c>
      <c r="F104" s="56" t="s">
        <v>190</v>
      </c>
      <c r="G104" s="56" t="s">
        <v>191</v>
      </c>
      <c r="H104" s="56" t="s">
        <v>192</v>
      </c>
      <c r="I104" s="56" t="s">
        <v>193</v>
      </c>
      <c r="J104" s="56" t="s">
        <v>194</v>
      </c>
      <c r="K104" s="56" t="s">
        <v>195</v>
      </c>
      <c r="L104" s="56" t="s">
        <v>196</v>
      </c>
      <c r="M104" s="56" t="s">
        <v>197</v>
      </c>
      <c r="N104" s="56" t="s">
        <v>8</v>
      </c>
      <c r="O104" s="56" t="s">
        <v>198</v>
      </c>
      <c r="P104" s="56" t="s">
        <v>199</v>
      </c>
      <c r="Q104" s="56" t="s">
        <v>200</v>
      </c>
      <c r="R104" s="56" t="s">
        <v>201</v>
      </c>
      <c r="S104" s="56" t="s">
        <v>202</v>
      </c>
      <c r="T104" s="56" t="s">
        <v>203</v>
      </c>
      <c r="U104" s="56" t="s">
        <v>204</v>
      </c>
      <c r="V104" s="56" t="s">
        <v>205</v>
      </c>
      <c r="W104" s="56" t="s">
        <v>206</v>
      </c>
      <c r="X104" s="56" t="s">
        <v>207</v>
      </c>
      <c r="Y104" s="56" t="s">
        <v>208</v>
      </c>
      <c r="Z104" s="56" t="s">
        <v>209</v>
      </c>
      <c r="AA104" s="56" t="s">
        <v>210</v>
      </c>
      <c r="AB104" s="56" t="s">
        <v>211</v>
      </c>
      <c r="AC104" s="56" t="s">
        <v>212</v>
      </c>
      <c r="AD104" s="56" t="s">
        <v>213</v>
      </c>
      <c r="AE104" s="56" t="s">
        <v>214</v>
      </c>
      <c r="AF104" s="56" t="s">
        <v>215</v>
      </c>
    </row>
    <row r="105" spans="1:32" ht="12.75" customHeight="1" x14ac:dyDescent="0.25">
      <c r="A105" s="62" t="s">
        <v>305</v>
      </c>
      <c r="B105" s="62" t="s">
        <v>529</v>
      </c>
      <c r="C105" s="62" t="s">
        <v>218</v>
      </c>
      <c r="D105" s="62"/>
      <c r="E105" s="62" t="s">
        <v>231</v>
      </c>
      <c r="F105" s="62"/>
      <c r="G105" s="62">
        <v>10030806</v>
      </c>
      <c r="H105" s="62">
        <v>19009089</v>
      </c>
      <c r="I105" s="62" t="s">
        <v>232</v>
      </c>
      <c r="J105" s="62">
        <v>4</v>
      </c>
      <c r="K105" s="62">
        <v>22</v>
      </c>
      <c r="L105" s="65">
        <v>-25000</v>
      </c>
      <c r="M105" s="71">
        <v>44679</v>
      </c>
      <c r="N105" s="71">
        <v>44679</v>
      </c>
      <c r="O105" s="71">
        <v>44679</v>
      </c>
      <c r="P105" s="62" t="s">
        <v>603</v>
      </c>
      <c r="Q105" s="62" t="s">
        <v>603</v>
      </c>
      <c r="R105" s="62"/>
      <c r="S105" s="62">
        <v>0</v>
      </c>
      <c r="T105" s="62" t="s">
        <v>604</v>
      </c>
      <c r="U105" s="62"/>
      <c r="V105" s="62"/>
      <c r="W105" s="62" t="s">
        <v>262</v>
      </c>
      <c r="X105" s="62"/>
      <c r="Y105" s="62" t="s">
        <v>2</v>
      </c>
      <c r="Z105" s="62" t="s">
        <v>225</v>
      </c>
      <c r="AA105" s="62" t="s">
        <v>605</v>
      </c>
      <c r="AB105" s="62" t="s">
        <v>227</v>
      </c>
      <c r="AC105" s="62" t="s">
        <v>534</v>
      </c>
      <c r="AD105" s="62" t="s">
        <v>606</v>
      </c>
      <c r="AE105" s="62"/>
      <c r="AF105" s="62"/>
    </row>
    <row r="106" spans="1:32" ht="12.75" customHeight="1" x14ac:dyDescent="0.25">
      <c r="A106" s="62" t="s">
        <v>305</v>
      </c>
      <c r="B106" s="62" t="s">
        <v>529</v>
      </c>
      <c r="C106" s="62" t="s">
        <v>218</v>
      </c>
      <c r="D106" s="62"/>
      <c r="E106" s="62" t="s">
        <v>231</v>
      </c>
      <c r="F106" s="62"/>
      <c r="G106" s="62">
        <v>10030810</v>
      </c>
      <c r="H106" s="62">
        <v>19009090</v>
      </c>
      <c r="I106" s="62" t="s">
        <v>232</v>
      </c>
      <c r="J106" s="62">
        <v>4</v>
      </c>
      <c r="K106" s="62">
        <v>22</v>
      </c>
      <c r="L106" s="65">
        <v>-36500</v>
      </c>
      <c r="M106" s="71">
        <v>44679</v>
      </c>
      <c r="N106" s="71">
        <v>44679</v>
      </c>
      <c r="O106" s="71">
        <v>44679</v>
      </c>
      <c r="P106" s="62" t="s">
        <v>607</v>
      </c>
      <c r="Q106" s="62" t="s">
        <v>607</v>
      </c>
      <c r="R106" s="62"/>
      <c r="S106" s="62">
        <v>0</v>
      </c>
      <c r="T106" s="62" t="s">
        <v>533</v>
      </c>
      <c r="U106" s="62"/>
      <c r="V106" s="62"/>
      <c r="W106" s="62" t="s">
        <v>262</v>
      </c>
      <c r="X106" s="62"/>
      <c r="Y106" s="62" t="s">
        <v>2</v>
      </c>
      <c r="Z106" s="62" t="s">
        <v>225</v>
      </c>
      <c r="AA106" s="62" t="s">
        <v>605</v>
      </c>
      <c r="AB106" s="62" t="s">
        <v>227</v>
      </c>
      <c r="AC106" s="62" t="s">
        <v>534</v>
      </c>
      <c r="AD106" s="62" t="s">
        <v>608</v>
      </c>
      <c r="AE106" s="62"/>
      <c r="AF106" s="62"/>
    </row>
    <row r="107" spans="1:32" ht="12.75" customHeight="1" x14ac:dyDescent="0.25">
      <c r="A107" s="62" t="s">
        <v>334</v>
      </c>
      <c r="B107" s="62" t="s">
        <v>335</v>
      </c>
      <c r="C107" s="62" t="s">
        <v>218</v>
      </c>
      <c r="D107" s="62"/>
      <c r="E107" s="62" t="s">
        <v>231</v>
      </c>
      <c r="F107" s="62"/>
      <c r="G107" s="62">
        <v>10024658</v>
      </c>
      <c r="H107" s="62">
        <v>18965860</v>
      </c>
      <c r="I107" s="62" t="s">
        <v>232</v>
      </c>
      <c r="J107" s="62">
        <v>4</v>
      </c>
      <c r="K107" s="62">
        <v>22</v>
      </c>
      <c r="L107" s="65">
        <v>-300000</v>
      </c>
      <c r="M107" s="71">
        <v>44663</v>
      </c>
      <c r="N107" s="71">
        <v>44663</v>
      </c>
      <c r="O107" s="71">
        <v>44663</v>
      </c>
      <c r="P107" s="62" t="s">
        <v>609</v>
      </c>
      <c r="Q107" s="62" t="s">
        <v>337</v>
      </c>
      <c r="R107" s="62"/>
      <c r="S107" s="62">
        <v>0</v>
      </c>
      <c r="T107" s="62" t="s">
        <v>610</v>
      </c>
      <c r="U107" s="62"/>
      <c r="V107" s="62"/>
      <c r="W107" s="62" t="s">
        <v>236</v>
      </c>
      <c r="X107" s="62"/>
      <c r="Y107" s="62" t="s">
        <v>2</v>
      </c>
      <c r="Z107" s="62" t="s">
        <v>225</v>
      </c>
      <c r="AA107" s="62" t="s">
        <v>339</v>
      </c>
      <c r="AB107" s="62" t="s">
        <v>227</v>
      </c>
      <c r="AC107" s="62" t="s">
        <v>340</v>
      </c>
      <c r="AD107" s="62" t="s">
        <v>611</v>
      </c>
      <c r="AE107" s="62"/>
      <c r="AF107" s="62"/>
    </row>
    <row r="108" spans="1:32" ht="12.75" customHeight="1" x14ac:dyDescent="0.25">
      <c r="A108" s="62" t="s">
        <v>405</v>
      </c>
      <c r="B108" s="62" t="s">
        <v>406</v>
      </c>
      <c r="C108" s="62" t="s">
        <v>218</v>
      </c>
      <c r="D108" s="62"/>
      <c r="E108" s="62" t="s">
        <v>231</v>
      </c>
      <c r="F108" s="62"/>
      <c r="G108" s="62">
        <v>10024226</v>
      </c>
      <c r="H108" s="62">
        <v>18965822</v>
      </c>
      <c r="I108" s="62" t="s">
        <v>232</v>
      </c>
      <c r="J108" s="62">
        <v>4</v>
      </c>
      <c r="K108" s="62">
        <v>22</v>
      </c>
      <c r="L108" s="65">
        <v>-5000</v>
      </c>
      <c r="M108" s="71">
        <v>44681</v>
      </c>
      <c r="N108" s="71">
        <v>44681</v>
      </c>
      <c r="O108" s="71">
        <v>44662</v>
      </c>
      <c r="P108" s="62" t="s">
        <v>612</v>
      </c>
      <c r="Q108" s="62" t="s">
        <v>612</v>
      </c>
      <c r="R108" s="62"/>
      <c r="S108" s="62">
        <v>0</v>
      </c>
      <c r="T108" s="62" t="s">
        <v>613</v>
      </c>
      <c r="U108" s="62"/>
      <c r="V108" s="62"/>
      <c r="W108" s="62" t="s">
        <v>236</v>
      </c>
      <c r="X108" s="62"/>
      <c r="Y108" s="62" t="s">
        <v>2</v>
      </c>
      <c r="Z108" s="62" t="s">
        <v>225</v>
      </c>
      <c r="AA108" s="62" t="s">
        <v>614</v>
      </c>
      <c r="AB108" s="62" t="s">
        <v>410</v>
      </c>
      <c r="AC108" s="62" t="s">
        <v>411</v>
      </c>
      <c r="AD108" s="62" t="s">
        <v>615</v>
      </c>
      <c r="AE108" s="62"/>
      <c r="AF108" s="62"/>
    </row>
    <row r="109" spans="1:32" ht="12.75" customHeight="1" x14ac:dyDescent="0.25">
      <c r="A109" s="62" t="s">
        <v>334</v>
      </c>
      <c r="B109" s="62" t="s">
        <v>359</v>
      </c>
      <c r="C109" s="62" t="s">
        <v>218</v>
      </c>
      <c r="D109" s="62"/>
      <c r="E109" s="62" t="s">
        <v>231</v>
      </c>
      <c r="F109" s="62"/>
      <c r="G109" s="62">
        <v>10027926</v>
      </c>
      <c r="H109" s="62">
        <v>18966413</v>
      </c>
      <c r="I109" s="62" t="s">
        <v>232</v>
      </c>
      <c r="J109" s="62">
        <v>4</v>
      </c>
      <c r="K109" s="62">
        <v>22</v>
      </c>
      <c r="L109" s="65">
        <v>-15000</v>
      </c>
      <c r="M109" s="71">
        <v>44652</v>
      </c>
      <c r="N109" s="71">
        <v>44652</v>
      </c>
      <c r="O109" s="71">
        <v>44671</v>
      </c>
      <c r="P109" s="62" t="s">
        <v>616</v>
      </c>
      <c r="Q109" s="62" t="s">
        <v>617</v>
      </c>
      <c r="R109" s="62"/>
      <c r="S109" s="62">
        <v>0</v>
      </c>
      <c r="T109" s="62" t="s">
        <v>618</v>
      </c>
      <c r="U109" s="62"/>
      <c r="V109" s="62"/>
      <c r="W109" s="62" t="s">
        <v>262</v>
      </c>
      <c r="X109" s="62"/>
      <c r="Y109" s="62" t="s">
        <v>2</v>
      </c>
      <c r="Z109" s="62" t="s">
        <v>225</v>
      </c>
      <c r="AA109" s="62" t="s">
        <v>619</v>
      </c>
      <c r="AB109" s="62" t="s">
        <v>227</v>
      </c>
      <c r="AC109" s="62" t="s">
        <v>364</v>
      </c>
      <c r="AD109" s="62" t="s">
        <v>620</v>
      </c>
      <c r="AE109" s="62"/>
      <c r="AF109" s="62"/>
    </row>
    <row r="110" spans="1:32" ht="12.75" customHeight="1" x14ac:dyDescent="0.25">
      <c r="A110" s="62" t="s">
        <v>334</v>
      </c>
      <c r="B110" s="62" t="s">
        <v>359</v>
      </c>
      <c r="C110" s="62" t="s">
        <v>218</v>
      </c>
      <c r="D110" s="62"/>
      <c r="E110" s="62" t="s">
        <v>231</v>
      </c>
      <c r="F110" s="62"/>
      <c r="G110" s="62">
        <v>10027927</v>
      </c>
      <c r="H110" s="62">
        <v>18966414</v>
      </c>
      <c r="I110" s="62" t="s">
        <v>232</v>
      </c>
      <c r="J110" s="62">
        <v>4</v>
      </c>
      <c r="K110" s="62">
        <v>22</v>
      </c>
      <c r="L110" s="65">
        <v>-60000</v>
      </c>
      <c r="M110" s="71">
        <v>44652</v>
      </c>
      <c r="N110" s="71">
        <v>44652</v>
      </c>
      <c r="O110" s="71">
        <v>44671</v>
      </c>
      <c r="P110" s="62" t="s">
        <v>621</v>
      </c>
      <c r="Q110" s="62" t="s">
        <v>622</v>
      </c>
      <c r="R110" s="62"/>
      <c r="S110" s="62">
        <v>0</v>
      </c>
      <c r="T110" s="62" t="s">
        <v>623</v>
      </c>
      <c r="U110" s="62"/>
      <c r="V110" s="62"/>
      <c r="W110" s="62"/>
      <c r="X110" s="62"/>
      <c r="Y110" s="62" t="s">
        <v>2</v>
      </c>
      <c r="Z110" s="62" t="s">
        <v>225</v>
      </c>
      <c r="AA110" s="62" t="s">
        <v>619</v>
      </c>
      <c r="AB110" s="62" t="s">
        <v>227</v>
      </c>
      <c r="AC110" s="62" t="s">
        <v>364</v>
      </c>
      <c r="AD110" s="62" t="s">
        <v>624</v>
      </c>
      <c r="AE110" s="62"/>
      <c r="AF110" s="62"/>
    </row>
    <row r="111" spans="1:32" ht="12.75" customHeight="1" x14ac:dyDescent="0.25">
      <c r="A111" s="62" t="s">
        <v>334</v>
      </c>
      <c r="B111" s="62" t="s">
        <v>359</v>
      </c>
      <c r="C111" s="62" t="s">
        <v>218</v>
      </c>
      <c r="D111" s="62"/>
      <c r="E111" s="62" t="s">
        <v>231</v>
      </c>
      <c r="F111" s="62"/>
      <c r="G111" s="62">
        <v>10027928</v>
      </c>
      <c r="H111" s="62">
        <v>18966415</v>
      </c>
      <c r="I111" s="62" t="s">
        <v>232</v>
      </c>
      <c r="J111" s="62">
        <v>4</v>
      </c>
      <c r="K111" s="62">
        <v>22</v>
      </c>
      <c r="L111" s="65">
        <v>-125000</v>
      </c>
      <c r="M111" s="71">
        <v>44652</v>
      </c>
      <c r="N111" s="71">
        <v>44652</v>
      </c>
      <c r="O111" s="71">
        <v>44671</v>
      </c>
      <c r="P111" s="62" t="s">
        <v>625</v>
      </c>
      <c r="Q111" s="62" t="s">
        <v>626</v>
      </c>
      <c r="R111" s="62"/>
      <c r="S111" s="62">
        <v>0</v>
      </c>
      <c r="T111" s="62" t="s">
        <v>363</v>
      </c>
      <c r="U111" s="62"/>
      <c r="V111" s="62"/>
      <c r="W111" s="62" t="s">
        <v>262</v>
      </c>
      <c r="X111" s="62"/>
      <c r="Y111" s="62" t="s">
        <v>2</v>
      </c>
      <c r="Z111" s="62" t="s">
        <v>225</v>
      </c>
      <c r="AA111" s="62" t="s">
        <v>619</v>
      </c>
      <c r="AB111" s="62" t="s">
        <v>227</v>
      </c>
      <c r="AC111" s="62" t="s">
        <v>364</v>
      </c>
      <c r="AD111" s="62" t="s">
        <v>365</v>
      </c>
      <c r="AE111" s="62"/>
      <c r="AF111" s="62"/>
    </row>
    <row r="112" spans="1:32" ht="12.75" customHeight="1" x14ac:dyDescent="0.25">
      <c r="A112" s="62" t="s">
        <v>334</v>
      </c>
      <c r="B112" s="62" t="s">
        <v>359</v>
      </c>
      <c r="C112" s="62" t="s">
        <v>218</v>
      </c>
      <c r="D112" s="62"/>
      <c r="E112" s="62" t="s">
        <v>219</v>
      </c>
      <c r="F112" s="62"/>
      <c r="G112" s="62">
        <v>10028223</v>
      </c>
      <c r="H112" s="62">
        <v>1433264</v>
      </c>
      <c r="I112" s="62" t="s">
        <v>220</v>
      </c>
      <c r="J112" s="62">
        <v>4</v>
      </c>
      <c r="K112" s="62">
        <v>22</v>
      </c>
      <c r="L112" s="65">
        <v>15000</v>
      </c>
      <c r="M112" s="71">
        <v>44642</v>
      </c>
      <c r="N112" s="71">
        <v>44672</v>
      </c>
      <c r="O112" s="71">
        <v>44672</v>
      </c>
      <c r="P112" s="62" t="s">
        <v>627</v>
      </c>
      <c r="Q112" s="62" t="s">
        <v>628</v>
      </c>
      <c r="R112" s="62" t="s">
        <v>629</v>
      </c>
      <c r="S112" s="62" t="s">
        <v>628</v>
      </c>
      <c r="T112" s="62" t="s">
        <v>618</v>
      </c>
      <c r="U112" s="62"/>
      <c r="V112" s="62"/>
      <c r="W112" s="62"/>
      <c r="X112" s="62"/>
      <c r="Y112" s="62" t="s">
        <v>2</v>
      </c>
      <c r="Z112" s="62" t="s">
        <v>225</v>
      </c>
      <c r="AA112" s="62" t="s">
        <v>226</v>
      </c>
      <c r="AB112" s="62" t="s">
        <v>227</v>
      </c>
      <c r="AC112" s="62" t="s">
        <v>364</v>
      </c>
      <c r="AD112" s="62" t="s">
        <v>620</v>
      </c>
      <c r="AE112" s="62"/>
      <c r="AF112" s="62"/>
    </row>
    <row r="113" spans="1:32" ht="12.75" customHeight="1" x14ac:dyDescent="0.25">
      <c r="A113" s="62" t="s">
        <v>216</v>
      </c>
      <c r="B113" s="62" t="s">
        <v>217</v>
      </c>
      <c r="C113" s="62" t="s">
        <v>218</v>
      </c>
      <c r="D113" s="62"/>
      <c r="E113" s="62" t="s">
        <v>231</v>
      </c>
      <c r="F113" s="62"/>
      <c r="G113" s="62">
        <v>10029859</v>
      </c>
      <c r="H113" s="62">
        <v>18966695</v>
      </c>
      <c r="I113" s="62" t="s">
        <v>232</v>
      </c>
      <c r="J113" s="62">
        <v>4</v>
      </c>
      <c r="K113" s="62">
        <v>22</v>
      </c>
      <c r="L113" s="65">
        <v>-65000</v>
      </c>
      <c r="M113" s="71">
        <v>44681</v>
      </c>
      <c r="N113" s="71">
        <v>44681</v>
      </c>
      <c r="O113" s="71">
        <v>44677</v>
      </c>
      <c r="P113" s="62" t="s">
        <v>630</v>
      </c>
      <c r="Q113" s="62" t="s">
        <v>631</v>
      </c>
      <c r="R113" s="62"/>
      <c r="S113" s="62">
        <v>0</v>
      </c>
      <c r="T113" s="62" t="s">
        <v>632</v>
      </c>
      <c r="U113" s="62"/>
      <c r="V113" s="62"/>
      <c r="W113" s="62"/>
      <c r="X113" s="62"/>
      <c r="Y113" s="62" t="s">
        <v>2</v>
      </c>
      <c r="Z113" s="62" t="s">
        <v>225</v>
      </c>
      <c r="AA113" s="62" t="s">
        <v>437</v>
      </c>
      <c r="AB113" s="62" t="s">
        <v>438</v>
      </c>
      <c r="AC113" s="62" t="s">
        <v>228</v>
      </c>
      <c r="AD113" s="62" t="s">
        <v>633</v>
      </c>
      <c r="AE113" s="62"/>
      <c r="AF113" s="62"/>
    </row>
    <row r="114" spans="1:32" ht="12.75" customHeight="1" x14ac:dyDescent="0.25">
      <c r="A114" s="62" t="s">
        <v>216</v>
      </c>
      <c r="B114" s="62" t="s">
        <v>240</v>
      </c>
      <c r="C114" s="62" t="s">
        <v>218</v>
      </c>
      <c r="D114" s="62"/>
      <c r="E114" s="62" t="s">
        <v>219</v>
      </c>
      <c r="F114" s="62"/>
      <c r="G114" s="62">
        <v>10023907</v>
      </c>
      <c r="H114" s="62">
        <v>1432167</v>
      </c>
      <c r="I114" s="62" t="s">
        <v>220</v>
      </c>
      <c r="J114" s="62">
        <v>4</v>
      </c>
      <c r="K114" s="62">
        <v>22</v>
      </c>
      <c r="L114" s="65">
        <v>50000</v>
      </c>
      <c r="M114" s="71">
        <v>44650</v>
      </c>
      <c r="N114" s="71">
        <v>44662</v>
      </c>
      <c r="O114" s="71">
        <v>44662</v>
      </c>
      <c r="P114" s="62" t="s">
        <v>634</v>
      </c>
      <c r="Q114" s="62" t="s">
        <v>361</v>
      </c>
      <c r="R114" s="62" t="s">
        <v>635</v>
      </c>
      <c r="S114" s="62" t="s">
        <v>361</v>
      </c>
      <c r="T114" s="62" t="s">
        <v>636</v>
      </c>
      <c r="U114" s="62"/>
      <c r="V114" s="62"/>
      <c r="W114" s="62"/>
      <c r="X114" s="62"/>
      <c r="Y114" s="62" t="s">
        <v>2</v>
      </c>
      <c r="Z114" s="62" t="s">
        <v>225</v>
      </c>
      <c r="AA114" s="62" t="s">
        <v>226</v>
      </c>
      <c r="AB114" s="62" t="s">
        <v>227</v>
      </c>
      <c r="AC114" s="62" t="s">
        <v>245</v>
      </c>
      <c r="AD114" s="62"/>
      <c r="AE114" s="62"/>
      <c r="AF114" s="62"/>
    </row>
    <row r="115" spans="1:32" ht="12.75" customHeight="1" x14ac:dyDescent="0.25">
      <c r="A115" s="62" t="s">
        <v>216</v>
      </c>
      <c r="B115" s="62" t="s">
        <v>240</v>
      </c>
      <c r="C115" s="62" t="s">
        <v>218</v>
      </c>
      <c r="D115" s="62"/>
      <c r="E115" s="62" t="s">
        <v>231</v>
      </c>
      <c r="F115" s="62"/>
      <c r="G115" s="62">
        <v>10030817</v>
      </c>
      <c r="H115" s="62">
        <v>19009092</v>
      </c>
      <c r="I115" s="62" t="s">
        <v>232</v>
      </c>
      <c r="J115" s="62">
        <v>4</v>
      </c>
      <c r="K115" s="62">
        <v>22</v>
      </c>
      <c r="L115" s="65">
        <v>-3772.55</v>
      </c>
      <c r="M115" s="71">
        <v>44679</v>
      </c>
      <c r="N115" s="71">
        <v>44679</v>
      </c>
      <c r="O115" s="71">
        <v>44679</v>
      </c>
      <c r="P115" s="62" t="s">
        <v>637</v>
      </c>
      <c r="Q115" s="62" t="s">
        <v>637</v>
      </c>
      <c r="R115" s="62"/>
      <c r="S115" s="62">
        <v>0</v>
      </c>
      <c r="T115" s="62" t="s">
        <v>638</v>
      </c>
      <c r="U115" s="62"/>
      <c r="V115" s="62"/>
      <c r="W115" s="62" t="s">
        <v>262</v>
      </c>
      <c r="X115" s="62"/>
      <c r="Y115" s="62" t="s">
        <v>2</v>
      </c>
      <c r="Z115" s="62" t="s">
        <v>225</v>
      </c>
      <c r="AA115" s="62" t="s">
        <v>605</v>
      </c>
      <c r="AB115" s="62" t="s">
        <v>227</v>
      </c>
      <c r="AC115" s="62" t="s">
        <v>245</v>
      </c>
      <c r="AD115" s="62" t="s">
        <v>639</v>
      </c>
      <c r="AE115" s="62"/>
      <c r="AF115" s="62"/>
    </row>
    <row r="116" spans="1:32" ht="12.75" customHeight="1" x14ac:dyDescent="0.25">
      <c r="A116" s="62" t="s">
        <v>216</v>
      </c>
      <c r="B116" s="62" t="s">
        <v>240</v>
      </c>
      <c r="C116" s="62" t="s">
        <v>218</v>
      </c>
      <c r="D116" s="62"/>
      <c r="E116" s="62" t="s">
        <v>231</v>
      </c>
      <c r="F116" s="62"/>
      <c r="G116" s="62">
        <v>10030823</v>
      </c>
      <c r="H116" s="62">
        <v>19009094</v>
      </c>
      <c r="I116" s="62" t="s">
        <v>232</v>
      </c>
      <c r="J116" s="62">
        <v>4</v>
      </c>
      <c r="K116" s="62">
        <v>22</v>
      </c>
      <c r="L116" s="65">
        <v>-5000</v>
      </c>
      <c r="M116" s="71">
        <v>44679</v>
      </c>
      <c r="N116" s="71">
        <v>44679</v>
      </c>
      <c r="O116" s="71">
        <v>44679</v>
      </c>
      <c r="P116" s="62" t="s">
        <v>640</v>
      </c>
      <c r="Q116" s="62" t="s">
        <v>640</v>
      </c>
      <c r="R116" s="62"/>
      <c r="S116" s="62">
        <v>0</v>
      </c>
      <c r="T116" s="62" t="s">
        <v>641</v>
      </c>
      <c r="U116" s="62"/>
      <c r="V116" s="62"/>
      <c r="W116" s="62" t="s">
        <v>262</v>
      </c>
      <c r="X116" s="62"/>
      <c r="Y116" s="62" t="s">
        <v>2</v>
      </c>
      <c r="Z116" s="62" t="s">
        <v>225</v>
      </c>
      <c r="AA116" s="62" t="s">
        <v>605</v>
      </c>
      <c r="AB116" s="62" t="s">
        <v>227</v>
      </c>
      <c r="AC116" s="62" t="s">
        <v>245</v>
      </c>
      <c r="AD116" s="62" t="s">
        <v>642</v>
      </c>
      <c r="AE116" s="62"/>
      <c r="AF116" s="62"/>
    </row>
    <row r="117" spans="1:32" ht="12.75" customHeight="1" x14ac:dyDescent="0.25">
      <c r="A117" s="62" t="s">
        <v>216</v>
      </c>
      <c r="B117" s="62" t="s">
        <v>240</v>
      </c>
      <c r="C117" s="62" t="s">
        <v>218</v>
      </c>
      <c r="D117" s="62"/>
      <c r="E117" s="62" t="s">
        <v>231</v>
      </c>
      <c r="F117" s="62"/>
      <c r="G117" s="62">
        <v>10030887</v>
      </c>
      <c r="H117" s="62">
        <v>19009100</v>
      </c>
      <c r="I117" s="62" t="s">
        <v>232</v>
      </c>
      <c r="J117" s="62">
        <v>4</v>
      </c>
      <c r="K117" s="62">
        <v>22</v>
      </c>
      <c r="L117" s="65">
        <v>-40000</v>
      </c>
      <c r="M117" s="71">
        <v>44679</v>
      </c>
      <c r="N117" s="71">
        <v>44679</v>
      </c>
      <c r="O117" s="71">
        <v>44679</v>
      </c>
      <c r="P117" s="62" t="s">
        <v>643</v>
      </c>
      <c r="Q117" s="62" t="s">
        <v>643</v>
      </c>
      <c r="R117" s="62"/>
      <c r="S117" s="62">
        <v>0</v>
      </c>
      <c r="T117" s="62" t="s">
        <v>244</v>
      </c>
      <c r="U117" s="62"/>
      <c r="V117" s="62"/>
      <c r="W117" s="62" t="s">
        <v>262</v>
      </c>
      <c r="X117" s="62"/>
      <c r="Y117" s="62" t="s">
        <v>2</v>
      </c>
      <c r="Z117" s="62" t="s">
        <v>225</v>
      </c>
      <c r="AA117" s="62" t="s">
        <v>605</v>
      </c>
      <c r="AB117" s="62" t="s">
        <v>227</v>
      </c>
      <c r="AC117" s="62" t="s">
        <v>245</v>
      </c>
      <c r="AD117" s="62" t="s">
        <v>246</v>
      </c>
      <c r="AE117" s="62"/>
      <c r="AF117" s="62"/>
    </row>
    <row r="118" spans="1:32" ht="12.75" customHeight="1" x14ac:dyDescent="0.25">
      <c r="A118" s="62" t="s">
        <v>216</v>
      </c>
      <c r="B118" s="62" t="s">
        <v>240</v>
      </c>
      <c r="C118" s="62" t="s">
        <v>218</v>
      </c>
      <c r="D118" s="62"/>
      <c r="E118" s="62" t="s">
        <v>231</v>
      </c>
      <c r="F118" s="62"/>
      <c r="G118" s="62">
        <v>10030889</v>
      </c>
      <c r="H118" s="62">
        <v>19009101</v>
      </c>
      <c r="I118" s="62" t="s">
        <v>232</v>
      </c>
      <c r="J118" s="62">
        <v>4</v>
      </c>
      <c r="K118" s="62">
        <v>22</v>
      </c>
      <c r="L118" s="65">
        <v>-50000</v>
      </c>
      <c r="M118" s="71">
        <v>44679</v>
      </c>
      <c r="N118" s="71">
        <v>44679</v>
      </c>
      <c r="O118" s="71">
        <v>44679</v>
      </c>
      <c r="P118" s="62" t="s">
        <v>644</v>
      </c>
      <c r="Q118" s="62" t="s">
        <v>645</v>
      </c>
      <c r="R118" s="62"/>
      <c r="S118" s="62">
        <v>0</v>
      </c>
      <c r="T118" s="62" t="s">
        <v>636</v>
      </c>
      <c r="U118" s="62"/>
      <c r="V118" s="62"/>
      <c r="W118" s="62" t="s">
        <v>262</v>
      </c>
      <c r="X118" s="62"/>
      <c r="Y118" s="62" t="s">
        <v>2</v>
      </c>
      <c r="Z118" s="62" t="s">
        <v>225</v>
      </c>
      <c r="AA118" s="62" t="s">
        <v>605</v>
      </c>
      <c r="AB118" s="62" t="s">
        <v>227</v>
      </c>
      <c r="AC118" s="62" t="s">
        <v>245</v>
      </c>
      <c r="AD118" s="62" t="s">
        <v>646</v>
      </c>
      <c r="AE118" s="62"/>
      <c r="AF118" s="62"/>
    </row>
    <row r="119" spans="1:32" ht="12.75" customHeight="1" x14ac:dyDescent="0.25">
      <c r="A119" s="62" t="s">
        <v>405</v>
      </c>
      <c r="B119" s="62" t="s">
        <v>647</v>
      </c>
      <c r="C119" s="62" t="s">
        <v>218</v>
      </c>
      <c r="D119" s="62"/>
      <c r="E119" s="62" t="s">
        <v>231</v>
      </c>
      <c r="F119" s="62"/>
      <c r="G119" s="62">
        <v>10030007</v>
      </c>
      <c r="H119" s="62">
        <v>18966791</v>
      </c>
      <c r="I119" s="62" t="s">
        <v>232</v>
      </c>
      <c r="J119" s="62">
        <v>4</v>
      </c>
      <c r="K119" s="62">
        <v>22</v>
      </c>
      <c r="L119" s="65">
        <v>-30714.82</v>
      </c>
      <c r="M119" s="71">
        <v>44681</v>
      </c>
      <c r="N119" s="71">
        <v>44681</v>
      </c>
      <c r="O119" s="71">
        <v>44677</v>
      </c>
      <c r="P119" s="62" t="s">
        <v>648</v>
      </c>
      <c r="Q119" s="62" t="s">
        <v>648</v>
      </c>
      <c r="R119" s="62"/>
      <c r="S119" s="62">
        <v>0</v>
      </c>
      <c r="T119" s="62" t="s">
        <v>649</v>
      </c>
      <c r="U119" s="62"/>
      <c r="V119" s="62"/>
      <c r="W119" s="62"/>
      <c r="X119" s="62"/>
      <c r="Y119" s="62" t="s">
        <v>2</v>
      </c>
      <c r="Z119" s="62" t="s">
        <v>225</v>
      </c>
      <c r="AA119" s="62" t="s">
        <v>409</v>
      </c>
      <c r="AB119" s="62" t="s">
        <v>410</v>
      </c>
      <c r="AC119" s="62" t="s">
        <v>650</v>
      </c>
      <c r="AD119" s="62" t="s">
        <v>651</v>
      </c>
      <c r="AE119" s="62"/>
      <c r="AF119" s="62"/>
    </row>
    <row r="120" spans="1:32" ht="12.75" customHeight="1" x14ac:dyDescent="0.25">
      <c r="A120" s="62" t="s">
        <v>405</v>
      </c>
      <c r="B120" s="62" t="s">
        <v>652</v>
      </c>
      <c r="C120" s="62" t="s">
        <v>218</v>
      </c>
      <c r="D120" s="62"/>
      <c r="E120" s="62" t="s">
        <v>231</v>
      </c>
      <c r="F120" s="62"/>
      <c r="G120" s="62">
        <v>10010484</v>
      </c>
      <c r="H120" s="62">
        <v>18960445</v>
      </c>
      <c r="I120" s="62" t="s">
        <v>232</v>
      </c>
      <c r="J120" s="62">
        <v>4</v>
      </c>
      <c r="K120" s="62">
        <v>22</v>
      </c>
      <c r="L120" s="65">
        <v>-15000</v>
      </c>
      <c r="M120" s="71">
        <v>44652</v>
      </c>
      <c r="N120" s="71">
        <v>44652</v>
      </c>
      <c r="O120" s="71">
        <v>44630</v>
      </c>
      <c r="P120" s="62" t="s">
        <v>653</v>
      </c>
      <c r="Q120" s="62" t="s">
        <v>653</v>
      </c>
      <c r="R120" s="62"/>
      <c r="S120" s="62">
        <v>0</v>
      </c>
      <c r="T120" s="62" t="s">
        <v>654</v>
      </c>
      <c r="U120" s="62"/>
      <c r="V120" s="62"/>
      <c r="W120" s="62" t="s">
        <v>262</v>
      </c>
      <c r="X120" s="62"/>
      <c r="Y120" s="62" t="s">
        <v>2</v>
      </c>
      <c r="Z120" s="62" t="s">
        <v>225</v>
      </c>
      <c r="AA120" s="62" t="s">
        <v>394</v>
      </c>
      <c r="AB120" s="62" t="s">
        <v>227</v>
      </c>
      <c r="AC120" s="62" t="s">
        <v>655</v>
      </c>
      <c r="AD120" s="62" t="s">
        <v>656</v>
      </c>
      <c r="AE120" s="62"/>
      <c r="AF120" s="62"/>
    </row>
    <row r="121" spans="1:32" ht="12.75" customHeight="1" x14ac:dyDescent="0.25">
      <c r="A121" s="62" t="s">
        <v>405</v>
      </c>
      <c r="B121" s="62" t="s">
        <v>652</v>
      </c>
      <c r="C121" s="62" t="s">
        <v>218</v>
      </c>
      <c r="D121" s="62"/>
      <c r="E121" s="62" t="s">
        <v>219</v>
      </c>
      <c r="F121" s="62"/>
      <c r="G121" s="62">
        <v>10022071</v>
      </c>
      <c r="H121" s="62">
        <v>1431673</v>
      </c>
      <c r="I121" s="62" t="s">
        <v>220</v>
      </c>
      <c r="J121" s="62">
        <v>4</v>
      </c>
      <c r="K121" s="62">
        <v>22</v>
      </c>
      <c r="L121" s="65">
        <v>97500</v>
      </c>
      <c r="M121" s="71">
        <v>44644</v>
      </c>
      <c r="N121" s="71">
        <v>44657</v>
      </c>
      <c r="O121" s="71">
        <v>44657</v>
      </c>
      <c r="P121" s="62" t="s">
        <v>657</v>
      </c>
      <c r="Q121" s="62" t="s">
        <v>658</v>
      </c>
      <c r="R121" s="62" t="s">
        <v>659</v>
      </c>
      <c r="S121" s="62" t="s">
        <v>658</v>
      </c>
      <c r="T121" s="62" t="s">
        <v>660</v>
      </c>
      <c r="U121" s="62"/>
      <c r="V121" s="62"/>
      <c r="W121" s="62"/>
      <c r="X121" s="62"/>
      <c r="Y121" s="62" t="s">
        <v>2</v>
      </c>
      <c r="Z121" s="62" t="s">
        <v>225</v>
      </c>
      <c r="AA121" s="62" t="s">
        <v>226</v>
      </c>
      <c r="AB121" s="62" t="s">
        <v>227</v>
      </c>
      <c r="AC121" s="62" t="s">
        <v>655</v>
      </c>
      <c r="AD121" s="62" t="s">
        <v>661</v>
      </c>
      <c r="AE121" s="62"/>
      <c r="AF121" s="62"/>
    </row>
    <row r="122" spans="1:32" ht="12.75" customHeight="1" x14ac:dyDescent="0.25">
      <c r="A122" s="62" t="s">
        <v>216</v>
      </c>
      <c r="B122" s="62" t="s">
        <v>487</v>
      </c>
      <c r="C122" s="62" t="s">
        <v>218</v>
      </c>
      <c r="D122" s="62"/>
      <c r="E122" s="62" t="s">
        <v>231</v>
      </c>
      <c r="F122" s="62"/>
      <c r="G122" s="62">
        <v>10022669</v>
      </c>
      <c r="H122" s="62">
        <v>18965558</v>
      </c>
      <c r="I122" s="62" t="s">
        <v>232</v>
      </c>
      <c r="J122" s="62">
        <v>4</v>
      </c>
      <c r="K122" s="62">
        <v>22</v>
      </c>
      <c r="L122" s="65">
        <v>-3000</v>
      </c>
      <c r="M122" s="71">
        <v>44681</v>
      </c>
      <c r="N122" s="71">
        <v>44681</v>
      </c>
      <c r="O122" s="71">
        <v>44658</v>
      </c>
      <c r="P122" s="62" t="s">
        <v>662</v>
      </c>
      <c r="Q122" s="62" t="s">
        <v>495</v>
      </c>
      <c r="R122" s="62"/>
      <c r="S122" s="62">
        <v>0</v>
      </c>
      <c r="T122" s="62" t="s">
        <v>491</v>
      </c>
      <c r="U122" s="62"/>
      <c r="V122" s="62"/>
      <c r="W122" s="62"/>
      <c r="X122" s="62"/>
      <c r="Y122" s="62" t="s">
        <v>2</v>
      </c>
      <c r="Z122" s="62" t="s">
        <v>225</v>
      </c>
      <c r="AA122" s="62" t="s">
        <v>437</v>
      </c>
      <c r="AB122" s="62" t="s">
        <v>227</v>
      </c>
      <c r="AC122" s="62" t="s">
        <v>492</v>
      </c>
      <c r="AD122" s="62" t="s">
        <v>493</v>
      </c>
      <c r="AE122" s="62"/>
      <c r="AF122" s="62"/>
    </row>
    <row r="123" spans="1:32" ht="12.75" customHeight="1" x14ac:dyDescent="0.25">
      <c r="A123" s="62" t="s">
        <v>216</v>
      </c>
      <c r="B123" s="62" t="s">
        <v>247</v>
      </c>
      <c r="C123" s="62" t="s">
        <v>218</v>
      </c>
      <c r="D123" s="62"/>
      <c r="E123" s="62" t="s">
        <v>231</v>
      </c>
      <c r="F123" s="62" t="s">
        <v>248</v>
      </c>
      <c r="G123" s="62">
        <v>10018612</v>
      </c>
      <c r="H123" s="62">
        <v>1427064</v>
      </c>
      <c r="I123" s="62" t="s">
        <v>249</v>
      </c>
      <c r="J123" s="62">
        <v>4</v>
      </c>
      <c r="K123" s="62">
        <v>22</v>
      </c>
      <c r="L123" s="65">
        <v>-673.5</v>
      </c>
      <c r="M123" s="71">
        <v>44648</v>
      </c>
      <c r="N123" s="71">
        <v>44652</v>
      </c>
      <c r="O123" s="71">
        <v>44648</v>
      </c>
      <c r="P123" s="62" t="s">
        <v>498</v>
      </c>
      <c r="Q123" s="62" t="s">
        <v>499</v>
      </c>
      <c r="R123" s="62"/>
      <c r="S123" s="62">
        <v>0</v>
      </c>
      <c r="T123" s="62" t="s">
        <v>500</v>
      </c>
      <c r="U123" s="62"/>
      <c r="V123" s="62"/>
      <c r="W123" s="62"/>
      <c r="X123" s="62"/>
      <c r="Y123" s="62" t="s">
        <v>2</v>
      </c>
      <c r="Z123" s="62" t="s">
        <v>225</v>
      </c>
      <c r="AA123" s="62" t="s">
        <v>253</v>
      </c>
      <c r="AB123" s="62" t="s">
        <v>227</v>
      </c>
      <c r="AC123" s="62" t="s">
        <v>255</v>
      </c>
      <c r="AD123" s="62" t="s">
        <v>501</v>
      </c>
      <c r="AE123" s="62"/>
      <c r="AF123" s="62"/>
    </row>
    <row r="124" spans="1:32" ht="12.75" customHeight="1" x14ac:dyDescent="0.25">
      <c r="A124" s="62" t="s">
        <v>216</v>
      </c>
      <c r="B124" s="62" t="s">
        <v>247</v>
      </c>
      <c r="C124" s="62" t="s">
        <v>218</v>
      </c>
      <c r="D124" s="62"/>
      <c r="E124" s="62" t="s">
        <v>231</v>
      </c>
      <c r="F124" s="62"/>
      <c r="G124" s="62">
        <v>10030009</v>
      </c>
      <c r="H124" s="62">
        <v>18966789</v>
      </c>
      <c r="I124" s="62" t="s">
        <v>232</v>
      </c>
      <c r="J124" s="62">
        <v>4</v>
      </c>
      <c r="K124" s="62">
        <v>22</v>
      </c>
      <c r="L124" s="65">
        <v>-69734.27</v>
      </c>
      <c r="M124" s="71">
        <v>44681</v>
      </c>
      <c r="N124" s="71">
        <v>44681</v>
      </c>
      <c r="O124" s="71">
        <v>44677</v>
      </c>
      <c r="P124" s="62" t="s">
        <v>663</v>
      </c>
      <c r="Q124" s="62" t="s">
        <v>495</v>
      </c>
      <c r="R124" s="62"/>
      <c r="S124" s="62">
        <v>0</v>
      </c>
      <c r="T124" s="62" t="s">
        <v>500</v>
      </c>
      <c r="U124" s="62"/>
      <c r="V124" s="62"/>
      <c r="W124" s="62"/>
      <c r="X124" s="62"/>
      <c r="Y124" s="62" t="s">
        <v>2</v>
      </c>
      <c r="Z124" s="62" t="s">
        <v>225</v>
      </c>
      <c r="AA124" s="62" t="s">
        <v>437</v>
      </c>
      <c r="AB124" s="62" t="s">
        <v>438</v>
      </c>
      <c r="AC124" s="62" t="s">
        <v>255</v>
      </c>
      <c r="AD124" s="62" t="s">
        <v>664</v>
      </c>
      <c r="AE124" s="62"/>
      <c r="AF124" s="62"/>
    </row>
    <row r="125" spans="1:32" ht="12.75" customHeight="1" x14ac:dyDescent="0.25">
      <c r="A125" s="62" t="s">
        <v>405</v>
      </c>
      <c r="B125" s="62" t="s">
        <v>597</v>
      </c>
      <c r="C125" s="62" t="s">
        <v>218</v>
      </c>
      <c r="D125" s="62"/>
      <c r="E125" s="62" t="s">
        <v>231</v>
      </c>
      <c r="F125" s="62"/>
      <c r="G125" s="62">
        <v>10022364</v>
      </c>
      <c r="H125" s="62">
        <v>18965531</v>
      </c>
      <c r="I125" s="62" t="s">
        <v>232</v>
      </c>
      <c r="J125" s="62">
        <v>4</v>
      </c>
      <c r="K125" s="62">
        <v>22</v>
      </c>
      <c r="L125" s="65">
        <v>-111000</v>
      </c>
      <c r="M125" s="71">
        <v>44681</v>
      </c>
      <c r="N125" s="71">
        <v>44681</v>
      </c>
      <c r="O125" s="71">
        <v>44657</v>
      </c>
      <c r="P125" s="62" t="s">
        <v>665</v>
      </c>
      <c r="Q125" s="62" t="s">
        <v>665</v>
      </c>
      <c r="R125" s="62"/>
      <c r="S125" s="62">
        <v>0</v>
      </c>
      <c r="T125" s="62" t="s">
        <v>600</v>
      </c>
      <c r="U125" s="62"/>
      <c r="V125" s="62"/>
      <c r="W125" s="62"/>
      <c r="X125" s="62"/>
      <c r="Y125" s="62" t="s">
        <v>2</v>
      </c>
      <c r="Z125" s="62" t="s">
        <v>225</v>
      </c>
      <c r="AA125" s="62" t="s">
        <v>409</v>
      </c>
      <c r="AB125" s="62" t="s">
        <v>410</v>
      </c>
      <c r="AC125" s="62" t="s">
        <v>601</v>
      </c>
      <c r="AD125" s="62" t="s">
        <v>602</v>
      </c>
      <c r="AE125" s="62"/>
      <c r="AF125" s="62"/>
    </row>
    <row r="126" spans="1:32" ht="12.75" customHeight="1" x14ac:dyDescent="0.25">
      <c r="A126" s="62" t="s">
        <v>334</v>
      </c>
      <c r="B126" s="62" t="s">
        <v>569</v>
      </c>
      <c r="C126" s="62" t="s">
        <v>218</v>
      </c>
      <c r="D126" s="62"/>
      <c r="E126" s="62" t="s">
        <v>231</v>
      </c>
      <c r="F126" s="62"/>
      <c r="G126" s="62">
        <v>10018842</v>
      </c>
      <c r="H126" s="62">
        <v>18961592</v>
      </c>
      <c r="I126" s="62" t="s">
        <v>232</v>
      </c>
      <c r="J126" s="62">
        <v>4</v>
      </c>
      <c r="K126" s="62">
        <v>22</v>
      </c>
      <c r="L126" s="65">
        <v>-5000</v>
      </c>
      <c r="M126" s="71">
        <v>44652</v>
      </c>
      <c r="N126" s="71">
        <v>44652</v>
      </c>
      <c r="O126" s="71">
        <v>44649</v>
      </c>
      <c r="P126" s="62" t="s">
        <v>666</v>
      </c>
      <c r="Q126" s="62" t="s">
        <v>667</v>
      </c>
      <c r="R126" s="62"/>
      <c r="S126" s="62">
        <v>0</v>
      </c>
      <c r="T126" s="62" t="s">
        <v>572</v>
      </c>
      <c r="U126" s="62"/>
      <c r="V126" s="62"/>
      <c r="W126" s="62" t="s">
        <v>262</v>
      </c>
      <c r="X126" s="62"/>
      <c r="Y126" s="62" t="s">
        <v>2</v>
      </c>
      <c r="Z126" s="62" t="s">
        <v>225</v>
      </c>
      <c r="AA126" s="62" t="s">
        <v>394</v>
      </c>
      <c r="AB126" s="62" t="s">
        <v>227</v>
      </c>
      <c r="AC126" s="62" t="s">
        <v>573</v>
      </c>
      <c r="AD126" s="62" t="s">
        <v>574</v>
      </c>
      <c r="AE126" s="62"/>
      <c r="AF126" s="62"/>
    </row>
    <row r="127" spans="1:32" ht="12.75" customHeight="1" x14ac:dyDescent="0.25">
      <c r="A127" s="62" t="s">
        <v>334</v>
      </c>
      <c r="B127" s="62" t="s">
        <v>569</v>
      </c>
      <c r="C127" s="62" t="s">
        <v>218</v>
      </c>
      <c r="D127" s="62"/>
      <c r="E127" s="62" t="s">
        <v>231</v>
      </c>
      <c r="F127" s="62"/>
      <c r="G127" s="62">
        <v>10018842</v>
      </c>
      <c r="H127" s="62">
        <v>18961592</v>
      </c>
      <c r="I127" s="62" t="s">
        <v>232</v>
      </c>
      <c r="J127" s="62">
        <v>4</v>
      </c>
      <c r="K127" s="62">
        <v>22</v>
      </c>
      <c r="L127" s="65">
        <v>-5000</v>
      </c>
      <c r="M127" s="71">
        <v>44652</v>
      </c>
      <c r="N127" s="71">
        <v>44652</v>
      </c>
      <c r="O127" s="71">
        <v>44649</v>
      </c>
      <c r="P127" s="62" t="s">
        <v>570</v>
      </c>
      <c r="Q127" s="62" t="s">
        <v>667</v>
      </c>
      <c r="R127" s="62"/>
      <c r="S127" s="62">
        <v>0</v>
      </c>
      <c r="T127" s="62" t="s">
        <v>572</v>
      </c>
      <c r="U127" s="62"/>
      <c r="V127" s="62"/>
      <c r="W127" s="62" t="s">
        <v>262</v>
      </c>
      <c r="X127" s="62"/>
      <c r="Y127" s="62" t="s">
        <v>2</v>
      </c>
      <c r="Z127" s="62" t="s">
        <v>225</v>
      </c>
      <c r="AA127" s="62" t="s">
        <v>394</v>
      </c>
      <c r="AB127" s="62" t="s">
        <v>227</v>
      </c>
      <c r="AC127" s="62" t="s">
        <v>573</v>
      </c>
      <c r="AD127" s="62" t="s">
        <v>574</v>
      </c>
      <c r="AE127" s="62"/>
      <c r="AF127" s="62"/>
    </row>
    <row r="128" spans="1:32" ht="12.75" customHeight="1" x14ac:dyDescent="0.25">
      <c r="A128" s="62" t="s">
        <v>405</v>
      </c>
      <c r="B128" s="62" t="s">
        <v>413</v>
      </c>
      <c r="C128" s="62" t="s">
        <v>218</v>
      </c>
      <c r="D128" s="62"/>
      <c r="E128" s="62" t="s">
        <v>231</v>
      </c>
      <c r="F128" s="62"/>
      <c r="G128" s="62">
        <v>10023468</v>
      </c>
      <c r="H128" s="62">
        <v>18965696</v>
      </c>
      <c r="I128" s="62" t="s">
        <v>232</v>
      </c>
      <c r="J128" s="62">
        <v>4</v>
      </c>
      <c r="K128" s="62">
        <v>22</v>
      </c>
      <c r="L128" s="65">
        <v>-3759.16</v>
      </c>
      <c r="M128" s="71">
        <v>44652</v>
      </c>
      <c r="N128" s="71">
        <v>44652</v>
      </c>
      <c r="O128" s="71">
        <v>44659</v>
      </c>
      <c r="P128" s="62" t="s">
        <v>668</v>
      </c>
      <c r="Q128" s="62" t="s">
        <v>668</v>
      </c>
      <c r="R128" s="62"/>
      <c r="S128" s="62">
        <v>0</v>
      </c>
      <c r="T128" s="62" t="s">
        <v>669</v>
      </c>
      <c r="U128" s="62"/>
      <c r="V128" s="62"/>
      <c r="W128" s="62" t="s">
        <v>236</v>
      </c>
      <c r="X128" s="62"/>
      <c r="Y128" s="62" t="s">
        <v>2</v>
      </c>
      <c r="Z128" s="62" t="s">
        <v>225</v>
      </c>
      <c r="AA128" s="62" t="s">
        <v>416</v>
      </c>
      <c r="AB128" s="62" t="s">
        <v>410</v>
      </c>
      <c r="AC128" s="62" t="s">
        <v>417</v>
      </c>
      <c r="AD128" s="62" t="s">
        <v>670</v>
      </c>
      <c r="AE128" s="62"/>
      <c r="AF128" s="62"/>
    </row>
    <row r="129" spans="1:32" ht="12.75" customHeight="1" x14ac:dyDescent="0.25">
      <c r="A129" s="62" t="s">
        <v>405</v>
      </c>
      <c r="B129" s="62" t="s">
        <v>413</v>
      </c>
      <c r="C129" s="62" t="s">
        <v>218</v>
      </c>
      <c r="D129" s="62"/>
      <c r="E129" s="62" t="s">
        <v>219</v>
      </c>
      <c r="F129" s="62"/>
      <c r="G129" s="62">
        <v>10028174</v>
      </c>
      <c r="H129" s="62">
        <v>1433214</v>
      </c>
      <c r="I129" s="62" t="s">
        <v>220</v>
      </c>
      <c r="J129" s="62">
        <v>4</v>
      </c>
      <c r="K129" s="62">
        <v>22</v>
      </c>
      <c r="L129" s="65">
        <v>3795.16</v>
      </c>
      <c r="M129" s="71">
        <v>44664</v>
      </c>
      <c r="N129" s="71">
        <v>44672</v>
      </c>
      <c r="O129" s="71">
        <v>44672</v>
      </c>
      <c r="P129" s="62" t="s">
        <v>671</v>
      </c>
      <c r="Q129" s="62" t="s">
        <v>672</v>
      </c>
      <c r="R129" s="62" t="s">
        <v>673</v>
      </c>
      <c r="S129" s="62" t="s">
        <v>672</v>
      </c>
      <c r="T129" s="62" t="s">
        <v>669</v>
      </c>
      <c r="U129" s="62"/>
      <c r="V129" s="62"/>
      <c r="W129" s="62"/>
      <c r="X129" s="62"/>
      <c r="Y129" s="62" t="s">
        <v>2</v>
      </c>
      <c r="Z129" s="62" t="s">
        <v>225</v>
      </c>
      <c r="AA129" s="62" t="s">
        <v>226</v>
      </c>
      <c r="AB129" s="62" t="s">
        <v>227</v>
      </c>
      <c r="AC129" s="62" t="s">
        <v>417</v>
      </c>
      <c r="AD129" s="62" t="s">
        <v>670</v>
      </c>
      <c r="AE129" s="62"/>
      <c r="AF129" s="62"/>
    </row>
    <row r="130" spans="1:32" ht="12.75" customHeight="1" x14ac:dyDescent="0.25">
      <c r="A130" s="62" t="s">
        <v>216</v>
      </c>
      <c r="B130" s="62" t="s">
        <v>259</v>
      </c>
      <c r="C130" s="62" t="s">
        <v>218</v>
      </c>
      <c r="D130" s="62"/>
      <c r="E130" s="62" t="s">
        <v>231</v>
      </c>
      <c r="F130" s="62"/>
      <c r="G130" s="62">
        <v>10022027</v>
      </c>
      <c r="H130" s="62">
        <v>18965521</v>
      </c>
      <c r="I130" s="62" t="s">
        <v>232</v>
      </c>
      <c r="J130" s="62">
        <v>4</v>
      </c>
      <c r="K130" s="62">
        <v>22</v>
      </c>
      <c r="L130" s="65">
        <v>-23196</v>
      </c>
      <c r="M130" s="71">
        <v>44652</v>
      </c>
      <c r="N130" s="71">
        <v>44652</v>
      </c>
      <c r="O130" s="71">
        <v>44657</v>
      </c>
      <c r="P130" s="62" t="s">
        <v>674</v>
      </c>
      <c r="Q130" s="62" t="s">
        <v>674</v>
      </c>
      <c r="R130" s="62"/>
      <c r="S130" s="62">
        <v>0</v>
      </c>
      <c r="T130" s="62" t="s">
        <v>506</v>
      </c>
      <c r="U130" s="62"/>
      <c r="V130" s="62"/>
      <c r="W130" s="62" t="s">
        <v>262</v>
      </c>
      <c r="X130" s="62"/>
      <c r="Y130" s="62" t="s">
        <v>2</v>
      </c>
      <c r="Z130" s="62" t="s">
        <v>225</v>
      </c>
      <c r="AA130" s="62" t="s">
        <v>263</v>
      </c>
      <c r="AB130" s="62" t="s">
        <v>227</v>
      </c>
      <c r="AC130" s="62" t="s">
        <v>264</v>
      </c>
      <c r="AD130" s="62" t="s">
        <v>507</v>
      </c>
      <c r="AE130" s="62"/>
      <c r="AF130" s="62"/>
    </row>
    <row r="131" spans="1:32" ht="12.75" customHeight="1" x14ac:dyDescent="0.25">
      <c r="A131" s="62" t="s">
        <v>305</v>
      </c>
      <c r="B131" s="62" t="s">
        <v>675</v>
      </c>
      <c r="C131" s="62" t="s">
        <v>218</v>
      </c>
      <c r="D131" s="62"/>
      <c r="E131" s="62" t="s">
        <v>231</v>
      </c>
      <c r="F131" s="62"/>
      <c r="G131" s="62">
        <v>10012319</v>
      </c>
      <c r="H131" s="62">
        <v>18960702</v>
      </c>
      <c r="I131" s="62" t="s">
        <v>232</v>
      </c>
      <c r="J131" s="62">
        <v>4</v>
      </c>
      <c r="K131" s="62">
        <v>22</v>
      </c>
      <c r="L131" s="65">
        <v>50000</v>
      </c>
      <c r="M131" s="71">
        <v>44652</v>
      </c>
      <c r="N131" s="71">
        <v>44652</v>
      </c>
      <c r="O131" s="71">
        <v>44634</v>
      </c>
      <c r="P131" s="62" t="s">
        <v>676</v>
      </c>
      <c r="Q131" s="62" t="s">
        <v>676</v>
      </c>
      <c r="R131" s="62"/>
      <c r="S131" s="62">
        <v>0</v>
      </c>
      <c r="T131" s="62" t="s">
        <v>677</v>
      </c>
      <c r="U131" s="62"/>
      <c r="V131" s="62"/>
      <c r="W131" s="62"/>
      <c r="X131" s="62"/>
      <c r="Y131" s="62" t="s">
        <v>2</v>
      </c>
      <c r="Z131" s="62" t="s">
        <v>225</v>
      </c>
      <c r="AA131" s="62" t="s">
        <v>678</v>
      </c>
      <c r="AB131" s="62" t="s">
        <v>679</v>
      </c>
      <c r="AC131" s="62" t="s">
        <v>680</v>
      </c>
      <c r="AD131" s="62"/>
      <c r="AE131" s="62"/>
      <c r="AF131" s="62"/>
    </row>
    <row r="132" spans="1:32" ht="12.75" customHeight="1" x14ac:dyDescent="0.25">
      <c r="A132" s="62" t="s">
        <v>305</v>
      </c>
      <c r="B132" s="62" t="s">
        <v>675</v>
      </c>
      <c r="C132" s="62" t="s">
        <v>218</v>
      </c>
      <c r="D132" s="62"/>
      <c r="E132" s="62" t="s">
        <v>231</v>
      </c>
      <c r="F132" s="62"/>
      <c r="G132" s="62">
        <v>10012319</v>
      </c>
      <c r="H132" s="62">
        <v>18960702</v>
      </c>
      <c r="I132" s="62" t="s">
        <v>232</v>
      </c>
      <c r="J132" s="62">
        <v>4</v>
      </c>
      <c r="K132" s="62">
        <v>22</v>
      </c>
      <c r="L132" s="65">
        <v>45000</v>
      </c>
      <c r="M132" s="71">
        <v>44652</v>
      </c>
      <c r="N132" s="71">
        <v>44652</v>
      </c>
      <c r="O132" s="71">
        <v>44634</v>
      </c>
      <c r="P132" s="62" t="s">
        <v>676</v>
      </c>
      <c r="Q132" s="62" t="s">
        <v>676</v>
      </c>
      <c r="R132" s="62"/>
      <c r="S132" s="62">
        <v>0</v>
      </c>
      <c r="T132" s="62" t="s">
        <v>681</v>
      </c>
      <c r="U132" s="62"/>
      <c r="V132" s="62"/>
      <c r="W132" s="62"/>
      <c r="X132" s="62"/>
      <c r="Y132" s="62" t="s">
        <v>2</v>
      </c>
      <c r="Z132" s="62" t="s">
        <v>225</v>
      </c>
      <c r="AA132" s="62" t="s">
        <v>678</v>
      </c>
      <c r="AB132" s="62" t="s">
        <v>679</v>
      </c>
      <c r="AC132" s="62" t="s">
        <v>680</v>
      </c>
      <c r="AD132" s="62"/>
      <c r="AE132" s="62"/>
      <c r="AF132" s="62"/>
    </row>
    <row r="133" spans="1:32" ht="12.75" customHeight="1" x14ac:dyDescent="0.25">
      <c r="A133" s="62" t="s">
        <v>305</v>
      </c>
      <c r="B133" s="62" t="s">
        <v>675</v>
      </c>
      <c r="C133" s="62" t="s">
        <v>218</v>
      </c>
      <c r="D133" s="62"/>
      <c r="E133" s="62" t="s">
        <v>231</v>
      </c>
      <c r="F133" s="62"/>
      <c r="G133" s="62">
        <v>10012319</v>
      </c>
      <c r="H133" s="62">
        <v>18960702</v>
      </c>
      <c r="I133" s="62" t="s">
        <v>232</v>
      </c>
      <c r="J133" s="62">
        <v>4</v>
      </c>
      <c r="K133" s="62">
        <v>22</v>
      </c>
      <c r="L133" s="65">
        <v>-50000</v>
      </c>
      <c r="M133" s="71">
        <v>44652</v>
      </c>
      <c r="N133" s="71">
        <v>44652</v>
      </c>
      <c r="O133" s="71">
        <v>44634</v>
      </c>
      <c r="P133" s="62" t="s">
        <v>676</v>
      </c>
      <c r="Q133" s="62" t="s">
        <v>676</v>
      </c>
      <c r="R133" s="62"/>
      <c r="S133" s="62">
        <v>0</v>
      </c>
      <c r="T133" s="62" t="s">
        <v>682</v>
      </c>
      <c r="U133" s="62"/>
      <c r="V133" s="62"/>
      <c r="W133" s="62"/>
      <c r="X133" s="62"/>
      <c r="Y133" s="62" t="s">
        <v>2</v>
      </c>
      <c r="Z133" s="62" t="s">
        <v>225</v>
      </c>
      <c r="AA133" s="62" t="s">
        <v>678</v>
      </c>
      <c r="AB133" s="62" t="s">
        <v>679</v>
      </c>
      <c r="AC133" s="62" t="s">
        <v>680</v>
      </c>
      <c r="AD133" s="62"/>
      <c r="AE133" s="62"/>
      <c r="AF133" s="62"/>
    </row>
    <row r="134" spans="1:32" ht="12.75" customHeight="1" x14ac:dyDescent="0.25">
      <c r="A134" s="62" t="s">
        <v>216</v>
      </c>
      <c r="B134" s="62" t="s">
        <v>266</v>
      </c>
      <c r="C134" s="62" t="s">
        <v>218</v>
      </c>
      <c r="D134" s="62"/>
      <c r="E134" s="62" t="s">
        <v>231</v>
      </c>
      <c r="F134" s="62"/>
      <c r="G134" s="62">
        <v>10019073</v>
      </c>
      <c r="H134" s="62">
        <v>18962042</v>
      </c>
      <c r="I134" s="62" t="s">
        <v>232</v>
      </c>
      <c r="J134" s="62">
        <v>4</v>
      </c>
      <c r="K134" s="62">
        <v>22</v>
      </c>
      <c r="L134" s="65">
        <v>-5000</v>
      </c>
      <c r="M134" s="71">
        <v>44681</v>
      </c>
      <c r="N134" s="71">
        <v>44681</v>
      </c>
      <c r="O134" s="71">
        <v>44650</v>
      </c>
      <c r="P134" s="62" t="s">
        <v>683</v>
      </c>
      <c r="Q134" s="62" t="s">
        <v>234</v>
      </c>
      <c r="R134" s="62"/>
      <c r="S134" s="62">
        <v>0</v>
      </c>
      <c r="T134" s="62" t="s">
        <v>527</v>
      </c>
      <c r="U134" s="62"/>
      <c r="V134" s="62"/>
      <c r="W134" s="62" t="s">
        <v>236</v>
      </c>
      <c r="X134" s="62"/>
      <c r="Y134" s="62" t="s">
        <v>2</v>
      </c>
      <c r="Z134" s="62" t="s">
        <v>225</v>
      </c>
      <c r="AA134" s="62" t="s">
        <v>237</v>
      </c>
      <c r="AB134" s="62" t="s">
        <v>227</v>
      </c>
      <c r="AC134" s="62" t="s">
        <v>271</v>
      </c>
      <c r="AD134" s="62" t="s">
        <v>528</v>
      </c>
      <c r="AE134" s="62"/>
      <c r="AF134" s="62"/>
    </row>
    <row r="135" spans="1:32" ht="12.75" customHeight="1" x14ac:dyDescent="0.25">
      <c r="A135" s="62" t="s">
        <v>405</v>
      </c>
      <c r="B135" s="62" t="s">
        <v>426</v>
      </c>
      <c r="C135" s="62" t="s">
        <v>218</v>
      </c>
      <c r="D135" s="62"/>
      <c r="E135" s="62" t="s">
        <v>231</v>
      </c>
      <c r="F135" s="62" t="s">
        <v>219</v>
      </c>
      <c r="G135" s="62">
        <v>10022021</v>
      </c>
      <c r="H135" s="62">
        <v>18965520</v>
      </c>
      <c r="I135" s="62" t="s">
        <v>232</v>
      </c>
      <c r="J135" s="62">
        <v>4</v>
      </c>
      <c r="K135" s="62">
        <v>22</v>
      </c>
      <c r="L135" s="65">
        <v>-22500</v>
      </c>
      <c r="M135" s="71">
        <v>44652</v>
      </c>
      <c r="N135" s="71">
        <v>44652</v>
      </c>
      <c r="O135" s="71">
        <v>44657</v>
      </c>
      <c r="P135" s="62" t="s">
        <v>684</v>
      </c>
      <c r="Q135" s="62" t="s">
        <v>421</v>
      </c>
      <c r="R135" s="62"/>
      <c r="S135" s="62">
        <v>0</v>
      </c>
      <c r="T135" s="62" t="s">
        <v>430</v>
      </c>
      <c r="U135" s="62"/>
      <c r="V135" s="62"/>
      <c r="W135" s="62"/>
      <c r="X135" s="62"/>
      <c r="Y135" s="62" t="s">
        <v>2</v>
      </c>
      <c r="Z135" s="62" t="s">
        <v>225</v>
      </c>
      <c r="AA135" s="62" t="s">
        <v>423</v>
      </c>
      <c r="AB135" s="62" t="s">
        <v>410</v>
      </c>
      <c r="AC135" s="62" t="s">
        <v>431</v>
      </c>
      <c r="AD135" s="62" t="s">
        <v>432</v>
      </c>
      <c r="AE135" s="62"/>
      <c r="AF135" s="62"/>
    </row>
    <row r="136" spans="1:32" ht="12.75" customHeight="1" x14ac:dyDescent="0.25">
      <c r="A136" s="62" t="s">
        <v>405</v>
      </c>
      <c r="B136" s="62" t="s">
        <v>426</v>
      </c>
      <c r="C136" s="62" t="s">
        <v>218</v>
      </c>
      <c r="D136" s="62"/>
      <c r="E136" s="62" t="s">
        <v>231</v>
      </c>
      <c r="F136" s="62" t="s">
        <v>219</v>
      </c>
      <c r="G136" s="62">
        <v>10022021</v>
      </c>
      <c r="H136" s="62">
        <v>18965520</v>
      </c>
      <c r="I136" s="62" t="s">
        <v>232</v>
      </c>
      <c r="J136" s="62">
        <v>4</v>
      </c>
      <c r="K136" s="62">
        <v>22</v>
      </c>
      <c r="L136" s="65">
        <v>22500</v>
      </c>
      <c r="M136" s="71">
        <v>44652</v>
      </c>
      <c r="N136" s="71">
        <v>44652</v>
      </c>
      <c r="O136" s="71">
        <v>44657</v>
      </c>
      <c r="P136" s="62" t="s">
        <v>684</v>
      </c>
      <c r="Q136" s="62" t="s">
        <v>421</v>
      </c>
      <c r="R136" s="62"/>
      <c r="S136" s="62">
        <v>0</v>
      </c>
      <c r="T136" s="62" t="s">
        <v>430</v>
      </c>
      <c r="U136" s="62"/>
      <c r="V136" s="62"/>
      <c r="W136" s="62"/>
      <c r="X136" s="62"/>
      <c r="Y136" s="62" t="s">
        <v>2</v>
      </c>
      <c r="Z136" s="62" t="s">
        <v>225</v>
      </c>
      <c r="AA136" s="62" t="s">
        <v>423</v>
      </c>
      <c r="AB136" s="62" t="s">
        <v>410</v>
      </c>
      <c r="AC136" s="62" t="s">
        <v>431</v>
      </c>
      <c r="AD136" s="62" t="s">
        <v>432</v>
      </c>
      <c r="AE136" s="62"/>
      <c r="AF136" s="62"/>
    </row>
    <row r="137" spans="1:32" ht="12.75" customHeight="1" x14ac:dyDescent="0.25">
      <c r="A137" s="62" t="s">
        <v>334</v>
      </c>
      <c r="B137" s="62" t="s">
        <v>384</v>
      </c>
      <c r="C137" s="62" t="s">
        <v>218</v>
      </c>
      <c r="D137" s="62"/>
      <c r="E137" s="62" t="s">
        <v>219</v>
      </c>
      <c r="F137" s="62"/>
      <c r="G137" s="62">
        <v>10025058</v>
      </c>
      <c r="H137" s="62">
        <v>1432408</v>
      </c>
      <c r="I137" s="62" t="s">
        <v>220</v>
      </c>
      <c r="J137" s="62">
        <v>4</v>
      </c>
      <c r="K137" s="62">
        <v>22</v>
      </c>
      <c r="L137" s="65">
        <v>30550.86</v>
      </c>
      <c r="M137" s="71">
        <v>44545</v>
      </c>
      <c r="N137" s="71">
        <v>44664</v>
      </c>
      <c r="O137" s="71">
        <v>44664</v>
      </c>
      <c r="P137" s="62" t="s">
        <v>685</v>
      </c>
      <c r="Q137" s="62" t="s">
        <v>686</v>
      </c>
      <c r="R137" s="62" t="s">
        <v>687</v>
      </c>
      <c r="S137" s="62" t="s">
        <v>688</v>
      </c>
      <c r="T137" s="62" t="s">
        <v>689</v>
      </c>
      <c r="U137" s="62"/>
      <c r="V137" s="62"/>
      <c r="W137" s="62"/>
      <c r="X137" s="62"/>
      <c r="Y137" s="62" t="s">
        <v>2</v>
      </c>
      <c r="Z137" s="62" t="s">
        <v>225</v>
      </c>
      <c r="AA137" s="62" t="s">
        <v>226</v>
      </c>
      <c r="AB137" s="62" t="s">
        <v>227</v>
      </c>
      <c r="AC137" s="62" t="s">
        <v>388</v>
      </c>
      <c r="AD137" s="62" t="s">
        <v>690</v>
      </c>
      <c r="AE137" s="62"/>
      <c r="AF137" s="62"/>
    </row>
    <row r="138" spans="1:32" ht="12.75" customHeight="1" x14ac:dyDescent="0.25">
      <c r="A138" s="62" t="s">
        <v>305</v>
      </c>
      <c r="B138" s="62" t="s">
        <v>691</v>
      </c>
      <c r="C138" s="62" t="s">
        <v>218</v>
      </c>
      <c r="D138" s="62"/>
      <c r="E138" s="62" t="s">
        <v>219</v>
      </c>
      <c r="F138" s="62"/>
      <c r="G138" s="62">
        <v>10028426</v>
      </c>
      <c r="H138" s="62">
        <v>1433460</v>
      </c>
      <c r="I138" s="62" t="s">
        <v>220</v>
      </c>
      <c r="J138" s="62">
        <v>4</v>
      </c>
      <c r="K138" s="62">
        <v>22</v>
      </c>
      <c r="L138" s="65">
        <v>125000</v>
      </c>
      <c r="M138" s="71">
        <v>44656</v>
      </c>
      <c r="N138" s="71">
        <v>44672</v>
      </c>
      <c r="O138" s="71">
        <v>44672</v>
      </c>
      <c r="P138" s="62" t="s">
        <v>692</v>
      </c>
      <c r="Q138" s="62" t="s">
        <v>693</v>
      </c>
      <c r="R138" s="62" t="s">
        <v>694</v>
      </c>
      <c r="S138" s="62" t="s">
        <v>693</v>
      </c>
      <c r="T138" s="62" t="s">
        <v>695</v>
      </c>
      <c r="U138" s="62"/>
      <c r="V138" s="62"/>
      <c r="W138" s="62"/>
      <c r="X138" s="62"/>
      <c r="Y138" s="62" t="s">
        <v>2</v>
      </c>
      <c r="Z138" s="62" t="s">
        <v>225</v>
      </c>
      <c r="AA138" s="62" t="s">
        <v>226</v>
      </c>
      <c r="AB138" s="62" t="s">
        <v>227</v>
      </c>
      <c r="AC138" s="62" t="s">
        <v>696</v>
      </c>
      <c r="AD138" s="62" t="s">
        <v>697</v>
      </c>
      <c r="AE138" s="62"/>
      <c r="AF138" s="62"/>
    </row>
    <row r="139" spans="1:32" ht="12.75" customHeight="1" x14ac:dyDescent="0.25">
      <c r="A139" s="62" t="s">
        <v>305</v>
      </c>
      <c r="B139" s="62" t="s">
        <v>306</v>
      </c>
      <c r="C139" s="62" t="s">
        <v>218</v>
      </c>
      <c r="D139" s="62"/>
      <c r="E139" s="62" t="s">
        <v>231</v>
      </c>
      <c r="F139" s="62" t="s">
        <v>248</v>
      </c>
      <c r="G139" s="62">
        <v>10018612</v>
      </c>
      <c r="H139" s="62">
        <v>1429688</v>
      </c>
      <c r="I139" s="62" t="s">
        <v>249</v>
      </c>
      <c r="J139" s="62">
        <v>4</v>
      </c>
      <c r="K139" s="62">
        <v>22</v>
      </c>
      <c r="L139" s="65">
        <v>-12117.3</v>
      </c>
      <c r="M139" s="71">
        <v>44648</v>
      </c>
      <c r="N139" s="71">
        <v>44652</v>
      </c>
      <c r="O139" s="71">
        <v>44648</v>
      </c>
      <c r="P139" s="62" t="s">
        <v>319</v>
      </c>
      <c r="Q139" s="62" t="s">
        <v>499</v>
      </c>
      <c r="R139" s="62"/>
      <c r="S139" s="62">
        <v>0</v>
      </c>
      <c r="T139" s="62" t="s">
        <v>535</v>
      </c>
      <c r="U139" s="62"/>
      <c r="V139" s="62"/>
      <c r="W139" s="62"/>
      <c r="X139" s="62"/>
      <c r="Y139" s="62" t="s">
        <v>2</v>
      </c>
      <c r="Z139" s="62" t="s">
        <v>225</v>
      </c>
      <c r="AA139" s="62" t="s">
        <v>253</v>
      </c>
      <c r="AB139" s="62" t="s">
        <v>227</v>
      </c>
      <c r="AC139" s="62" t="s">
        <v>309</v>
      </c>
      <c r="AD139" s="62" t="s">
        <v>536</v>
      </c>
      <c r="AE139" s="62"/>
      <c r="AF139" s="62"/>
    </row>
    <row r="140" spans="1:32" ht="12.75" customHeight="1" x14ac:dyDescent="0.25">
      <c r="A140" s="62" t="s">
        <v>305</v>
      </c>
      <c r="B140" s="62" t="s">
        <v>327</v>
      </c>
      <c r="C140" s="62" t="s">
        <v>218</v>
      </c>
      <c r="D140" s="62"/>
      <c r="E140" s="62" t="s">
        <v>231</v>
      </c>
      <c r="F140" s="62" t="s">
        <v>248</v>
      </c>
      <c r="G140" s="62">
        <v>10018612</v>
      </c>
      <c r="H140" s="62">
        <v>1427056</v>
      </c>
      <c r="I140" s="62" t="s">
        <v>249</v>
      </c>
      <c r="J140" s="62">
        <v>4</v>
      </c>
      <c r="K140" s="62">
        <v>22</v>
      </c>
      <c r="L140" s="65">
        <v>-4919</v>
      </c>
      <c r="M140" s="71">
        <v>44648</v>
      </c>
      <c r="N140" s="71">
        <v>44652</v>
      </c>
      <c r="O140" s="71">
        <v>44648</v>
      </c>
      <c r="P140" s="62" t="s">
        <v>537</v>
      </c>
      <c r="Q140" s="62" t="s">
        <v>499</v>
      </c>
      <c r="R140" s="62"/>
      <c r="S140" s="62">
        <v>0</v>
      </c>
      <c r="T140" s="62" t="s">
        <v>538</v>
      </c>
      <c r="U140" s="62"/>
      <c r="V140" s="62"/>
      <c r="W140" s="62"/>
      <c r="X140" s="62"/>
      <c r="Y140" s="62" t="s">
        <v>2</v>
      </c>
      <c r="Z140" s="62" t="s">
        <v>225</v>
      </c>
      <c r="AA140" s="62" t="s">
        <v>253</v>
      </c>
      <c r="AB140" s="62" t="s">
        <v>227</v>
      </c>
      <c r="AC140" s="62" t="s">
        <v>330</v>
      </c>
      <c r="AD140" s="62" t="s">
        <v>539</v>
      </c>
      <c r="AE140" s="62"/>
      <c r="AF140" s="62"/>
    </row>
    <row r="141" spans="1:32" ht="12.75" customHeight="1" x14ac:dyDescent="0.25">
      <c r="A141" s="62" t="s">
        <v>334</v>
      </c>
      <c r="B141" s="62" t="s">
        <v>400</v>
      </c>
      <c r="C141" s="62" t="s">
        <v>218</v>
      </c>
      <c r="D141" s="62"/>
      <c r="E141" s="62" t="s">
        <v>231</v>
      </c>
      <c r="F141" s="62" t="s">
        <v>248</v>
      </c>
      <c r="G141" s="62">
        <v>10018612</v>
      </c>
      <c r="H141" s="62">
        <v>1426273</v>
      </c>
      <c r="I141" s="62" t="s">
        <v>249</v>
      </c>
      <c r="J141" s="62">
        <v>4</v>
      </c>
      <c r="K141" s="62">
        <v>22</v>
      </c>
      <c r="L141" s="65">
        <v>-5074.3999999999996</v>
      </c>
      <c r="M141" s="71">
        <v>44648</v>
      </c>
      <c r="N141" s="71">
        <v>44652</v>
      </c>
      <c r="O141" s="71">
        <v>44648</v>
      </c>
      <c r="P141" s="62" t="s">
        <v>586</v>
      </c>
      <c r="Q141" s="62" t="s">
        <v>499</v>
      </c>
      <c r="R141" s="62"/>
      <c r="S141" s="62">
        <v>0</v>
      </c>
      <c r="T141" s="62" t="s">
        <v>587</v>
      </c>
      <c r="U141" s="62"/>
      <c r="V141" s="62"/>
      <c r="W141" s="62"/>
      <c r="X141" s="62"/>
      <c r="Y141" s="62" t="s">
        <v>2</v>
      </c>
      <c r="Z141" s="62" t="s">
        <v>225</v>
      </c>
      <c r="AA141" s="62" t="s">
        <v>253</v>
      </c>
      <c r="AB141" s="62" t="s">
        <v>227</v>
      </c>
      <c r="AC141" s="62" t="s">
        <v>403</v>
      </c>
      <c r="AD141" s="62" t="s">
        <v>588</v>
      </c>
      <c r="AE141" s="62"/>
      <c r="AF141" s="62"/>
    </row>
    <row r="142" spans="1:32" ht="12.75" customHeight="1" x14ac:dyDescent="0.25">
      <c r="A142" s="62" t="s">
        <v>334</v>
      </c>
      <c r="B142" s="62" t="s">
        <v>400</v>
      </c>
      <c r="C142" s="62" t="s">
        <v>218</v>
      </c>
      <c r="D142" s="62"/>
      <c r="E142" s="62" t="s">
        <v>231</v>
      </c>
      <c r="F142" s="62" t="s">
        <v>248</v>
      </c>
      <c r="G142" s="62">
        <v>10018612</v>
      </c>
      <c r="H142" s="62">
        <v>1429691</v>
      </c>
      <c r="I142" s="62" t="s">
        <v>249</v>
      </c>
      <c r="J142" s="62">
        <v>4</v>
      </c>
      <c r="K142" s="62">
        <v>22</v>
      </c>
      <c r="L142" s="65">
        <v>-849</v>
      </c>
      <c r="M142" s="71">
        <v>44648</v>
      </c>
      <c r="N142" s="71">
        <v>44652</v>
      </c>
      <c r="O142" s="71">
        <v>44648</v>
      </c>
      <c r="P142" s="62" t="s">
        <v>589</v>
      </c>
      <c r="Q142" s="62" t="s">
        <v>499</v>
      </c>
      <c r="R142" s="62"/>
      <c r="S142" s="62">
        <v>0</v>
      </c>
      <c r="T142" s="62" t="s">
        <v>587</v>
      </c>
      <c r="U142" s="62"/>
      <c r="V142" s="62"/>
      <c r="W142" s="62"/>
      <c r="X142" s="62"/>
      <c r="Y142" s="62" t="s">
        <v>2</v>
      </c>
      <c r="Z142" s="62" t="s">
        <v>225</v>
      </c>
      <c r="AA142" s="62" t="s">
        <v>253</v>
      </c>
      <c r="AB142" s="62" t="s">
        <v>227</v>
      </c>
      <c r="AC142" s="62" t="s">
        <v>403</v>
      </c>
      <c r="AD142" s="62" t="s">
        <v>590</v>
      </c>
      <c r="AE142" s="62"/>
      <c r="AF142" s="62"/>
    </row>
    <row r="143" spans="1:32" ht="12.75" customHeight="1" x14ac:dyDescent="0.25">
      <c r="A143" s="62" t="s">
        <v>334</v>
      </c>
      <c r="B143" s="62" t="s">
        <v>400</v>
      </c>
      <c r="C143" s="62" t="s">
        <v>218</v>
      </c>
      <c r="D143" s="62"/>
      <c r="E143" s="62" t="s">
        <v>231</v>
      </c>
      <c r="F143" s="62" t="s">
        <v>248</v>
      </c>
      <c r="G143" s="62">
        <v>10018612</v>
      </c>
      <c r="H143" s="62">
        <v>1429693</v>
      </c>
      <c r="I143" s="62" t="s">
        <v>249</v>
      </c>
      <c r="J143" s="62">
        <v>4</v>
      </c>
      <c r="K143" s="62">
        <v>22</v>
      </c>
      <c r="L143" s="65">
        <v>-389</v>
      </c>
      <c r="M143" s="71">
        <v>44648</v>
      </c>
      <c r="N143" s="71">
        <v>44652</v>
      </c>
      <c r="O143" s="71">
        <v>44648</v>
      </c>
      <c r="P143" s="62" t="s">
        <v>591</v>
      </c>
      <c r="Q143" s="62" t="s">
        <v>499</v>
      </c>
      <c r="R143" s="62"/>
      <c r="S143" s="62">
        <v>0</v>
      </c>
      <c r="T143" s="62" t="s">
        <v>592</v>
      </c>
      <c r="U143" s="62"/>
      <c r="V143" s="62"/>
      <c r="W143" s="62"/>
      <c r="X143" s="62"/>
      <c r="Y143" s="62" t="s">
        <v>2</v>
      </c>
      <c r="Z143" s="62" t="s">
        <v>225</v>
      </c>
      <c r="AA143" s="62" t="s">
        <v>253</v>
      </c>
      <c r="AB143" s="62" t="s">
        <v>227</v>
      </c>
      <c r="AC143" s="62" t="s">
        <v>403</v>
      </c>
      <c r="AD143" s="62" t="s">
        <v>593</v>
      </c>
      <c r="AE143" s="62"/>
      <c r="AF143" s="62"/>
    </row>
    <row r="144" spans="1:32" ht="12.75" customHeight="1" x14ac:dyDescent="0.25">
      <c r="A144" s="66" t="s">
        <v>216</v>
      </c>
      <c r="B144" s="66" t="s">
        <v>288</v>
      </c>
      <c r="C144" s="66" t="s">
        <v>218</v>
      </c>
      <c r="D144" s="66"/>
      <c r="E144" s="66" t="s">
        <v>219</v>
      </c>
      <c r="F144" s="66"/>
      <c r="G144" s="66">
        <v>10020277</v>
      </c>
      <c r="H144" s="66">
        <v>1430875</v>
      </c>
      <c r="I144" s="66" t="s">
        <v>220</v>
      </c>
      <c r="J144" s="66">
        <v>4</v>
      </c>
      <c r="K144" s="66">
        <v>22</v>
      </c>
      <c r="L144" s="72">
        <v>30019.87</v>
      </c>
      <c r="M144" s="73">
        <v>44643</v>
      </c>
      <c r="N144" s="73">
        <v>44655</v>
      </c>
      <c r="O144" s="73">
        <v>44655</v>
      </c>
      <c r="P144" s="66" t="s">
        <v>698</v>
      </c>
      <c r="Q144" s="66" t="s">
        <v>300</v>
      </c>
      <c r="R144" s="66" t="s">
        <v>699</v>
      </c>
      <c r="S144" s="66" t="s">
        <v>302</v>
      </c>
      <c r="T144" s="66" t="s">
        <v>700</v>
      </c>
      <c r="U144" s="66"/>
      <c r="V144" s="66"/>
      <c r="W144" s="66"/>
      <c r="X144" s="66"/>
      <c r="Y144" s="66" t="s">
        <v>2</v>
      </c>
      <c r="Z144" s="66" t="s">
        <v>225</v>
      </c>
      <c r="AA144" s="66" t="s">
        <v>226</v>
      </c>
      <c r="AB144" s="66" t="s">
        <v>227</v>
      </c>
      <c r="AC144" s="66" t="s">
        <v>291</v>
      </c>
      <c r="AD144" s="66"/>
      <c r="AE144" s="66"/>
      <c r="AF144" s="66"/>
    </row>
    <row r="145" spans="1:32" ht="12.75" customHeight="1" x14ac:dyDescent="0.25">
      <c r="A145" s="68" t="s">
        <v>433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74">
        <v>-628833.11</v>
      </c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</row>
    <row r="146" spans="1:32" x14ac:dyDescent="0.25">
      <c r="B1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22</vt:lpstr>
      <vt:lpstr>Center Balance</vt:lpstr>
      <vt:lpstr>GL007-Account Balance Inquiry B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ADAK Pritam (Ext)</cp:lastModifiedBy>
  <dcterms:created xsi:type="dcterms:W3CDTF">2022-06-21T19:14:05Z</dcterms:created>
  <dcterms:modified xsi:type="dcterms:W3CDTF">2022-06-21T19:18:09Z</dcterms:modified>
</cp:coreProperties>
</file>