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A\Process\TA Reconciliation Process\Data\Input\Template\"/>
    </mc:Choice>
  </mc:AlternateContent>
  <xr:revisionPtr revIDLastSave="0" documentId="13_ncr:1_{0B8627B1-281F-4802-A0F9-E35BCDF80015}" xr6:coauthVersionLast="47" xr6:coauthVersionMax="47" xr10:uidLastSave="{00000000-0000-0000-0000-000000000000}"/>
  <bookViews>
    <workbookView xWindow="2640" yWindow="2640" windowWidth="15375" windowHeight="7875" xr2:uid="{EA8B6ADE-BA4C-4119-8369-8E013A208D0E}"/>
  </bookViews>
  <sheets>
    <sheet name="May 22" sheetId="1" r:id="rId1"/>
    <sheet name="Center Balance" sheetId="2" r:id="rId2"/>
    <sheet name="GL007-Account Balance Inquiry B" sheetId="3" r:id="rId3"/>
    <sheet name="2022" sheetId="4" r:id="rId4"/>
  </sheets>
  <definedNames>
    <definedName name="_xlnm._FilterDatabase" localSheetId="3" hidden="1">'2022'!$A$1:$AF$22</definedName>
    <definedName name="_xlnm._FilterDatabase" localSheetId="0" hidden="1">'May 22'!$A$8:$P$86</definedName>
    <definedName name="BU">#REF!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2" l="1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C19" i="2"/>
  <c r="D19" i="2"/>
  <c r="C18" i="2"/>
  <c r="D18" i="2"/>
  <c r="C17" i="2"/>
  <c r="D17" i="2"/>
  <c r="C16" i="2"/>
  <c r="D16" i="2"/>
  <c r="C15" i="2"/>
  <c r="D15" i="2"/>
  <c r="C14" i="2"/>
  <c r="D14" i="2"/>
  <c r="C13" i="2"/>
  <c r="D13" i="2"/>
  <c r="C12" i="2"/>
  <c r="D12" i="2"/>
  <c r="C11" i="2"/>
  <c r="D11" i="2"/>
  <c r="C10" i="2"/>
  <c r="D10" i="2"/>
  <c r="C9" i="2"/>
  <c r="D9" i="2"/>
  <c r="C8" i="2"/>
  <c r="D8" i="2"/>
  <c r="C7" i="2"/>
  <c r="D7" i="2"/>
  <c r="C6" i="2"/>
  <c r="D6" i="2"/>
  <c r="C5" i="2"/>
  <c r="D5" i="2"/>
  <c r="C4" i="2"/>
  <c r="D4" i="2"/>
  <c r="C3" i="2"/>
  <c r="D3" i="2"/>
  <c r="C2" i="2"/>
  <c r="D2" i="2"/>
  <c r="C27" i="2"/>
  <c r="C39" i="1"/>
  <c r="C40" i="1"/>
  <c r="M20" i="1"/>
  <c r="M24" i="1"/>
  <c r="M27" i="1"/>
  <c r="M29" i="1"/>
  <c r="M35" i="1"/>
  <c r="M38" i="1"/>
  <c r="M40" i="1"/>
  <c r="M42" i="1"/>
  <c r="M43" i="1"/>
  <c r="M49" i="1"/>
  <c r="M50" i="1"/>
  <c r="M53" i="1"/>
  <c r="M58" i="1"/>
  <c r="M63" i="1"/>
  <c r="M64" i="1"/>
  <c r="M67" i="1"/>
  <c r="M68" i="1"/>
  <c r="M69" i="1"/>
  <c r="M70" i="1"/>
  <c r="M71" i="1"/>
  <c r="M72" i="1"/>
  <c r="M84" i="1"/>
  <c r="M4" i="1"/>
  <c r="M85" i="1"/>
  <c r="M86" i="1"/>
</calcChain>
</file>

<file path=xl/sharedStrings.xml><?xml version="1.0" encoding="utf-8"?>
<sst xmlns="http://schemas.openxmlformats.org/spreadsheetml/2006/main" count="2787" uniqueCount="746">
  <si>
    <t>Account #</t>
  </si>
  <si>
    <t>Accnt Description</t>
  </si>
  <si>
    <t>Broker Commission Payable</t>
  </si>
  <si>
    <t>Date</t>
  </si>
  <si>
    <t>Center Status</t>
  </si>
  <si>
    <t>Center</t>
  </si>
  <si>
    <t>Center Name</t>
  </si>
  <si>
    <t>Asset #</t>
  </si>
  <si>
    <t>GL Date</t>
  </si>
  <si>
    <t>Tenant Name</t>
  </si>
  <si>
    <t>Lease #</t>
  </si>
  <si>
    <t>Space #</t>
  </si>
  <si>
    <t>RCD</t>
  </si>
  <si>
    <t>Lease begin date</t>
  </si>
  <si>
    <t>Last day to
request TA</t>
  </si>
  <si>
    <t>Original TA Amount</t>
  </si>
  <si>
    <t>Outstanding Amount</t>
  </si>
  <si>
    <t>Comment</t>
  </si>
  <si>
    <t>BOT Status</t>
  </si>
  <si>
    <t>Active</t>
  </si>
  <si>
    <t>Annapolis</t>
  </si>
  <si>
    <t>Kidz Rezort</t>
  </si>
  <si>
    <t xml:space="preserve">Not open yet, 1 year form RCD </t>
  </si>
  <si>
    <t>Fuji Mama</t>
  </si>
  <si>
    <t>FC18</t>
  </si>
  <si>
    <t>Century City</t>
  </si>
  <si>
    <t>Cha Cha Matcha</t>
  </si>
  <si>
    <t>VinFast</t>
  </si>
  <si>
    <t>CAMP</t>
  </si>
  <si>
    <t>Escape Game</t>
  </si>
  <si>
    <t>Razer</t>
  </si>
  <si>
    <t>Tudor</t>
  </si>
  <si>
    <t xml:space="preserve">American Girl </t>
  </si>
  <si>
    <t>Galleria at Roseville</t>
  </si>
  <si>
    <t>Blue Nile</t>
  </si>
  <si>
    <t>Garden State Plaza</t>
  </si>
  <si>
    <t>Hasbro</t>
  </si>
  <si>
    <t>M17</t>
  </si>
  <si>
    <t xml:space="preserve">Not open yet, 1 year from RCD </t>
  </si>
  <si>
    <t>Seasons 52</t>
  </si>
  <si>
    <t>A14</t>
  </si>
  <si>
    <t>Eddie V's</t>
  </si>
  <si>
    <t>A8A</t>
  </si>
  <si>
    <t>Not open yet, Life of the lease</t>
  </si>
  <si>
    <t>Breitling</t>
  </si>
  <si>
    <t>Mission Valley</t>
  </si>
  <si>
    <t>Phenix Salon</t>
  </si>
  <si>
    <t>Not open yet - 1yr from earlier of open date or LRCD.</t>
  </si>
  <si>
    <t>Montgomery</t>
  </si>
  <si>
    <t>Shake Shack</t>
  </si>
  <si>
    <t>North County</t>
  </si>
  <si>
    <t>Zzang</t>
  </si>
  <si>
    <t>Starbucks</t>
  </si>
  <si>
    <t>Oakridge</t>
  </si>
  <si>
    <t>Living Spaces</t>
  </si>
  <si>
    <t xml:space="preserve">not open yet, 1 year from RCD </t>
  </si>
  <si>
    <t>Gameworks</t>
  </si>
  <si>
    <t>Q1</t>
  </si>
  <si>
    <t>UFC Gym</t>
  </si>
  <si>
    <t>Superdish</t>
  </si>
  <si>
    <t>Slaters 50/50</t>
  </si>
  <si>
    <t>Miniso</t>
  </si>
  <si>
    <t>Old  Orchard Office</t>
  </si>
  <si>
    <t>Evaskus</t>
  </si>
  <si>
    <t>San Francisco Emporium</t>
  </si>
  <si>
    <t>Meet Fresh</t>
  </si>
  <si>
    <t>Not open yet, 1 year from RCD</t>
  </si>
  <si>
    <t>San Francisco Center</t>
  </si>
  <si>
    <t>Illy Café</t>
  </si>
  <si>
    <t>C46</t>
  </si>
  <si>
    <t>No open yet, 1 year from RCD date</t>
  </si>
  <si>
    <t>Santa Anita</t>
  </si>
  <si>
    <t>Yang's Braised</t>
  </si>
  <si>
    <t>Valliani Jewelers</t>
  </si>
  <si>
    <t>T56</t>
  </si>
  <si>
    <t>Bom Bom</t>
  </si>
  <si>
    <t>need to adjust in May</t>
  </si>
  <si>
    <t>Buffalo Wild Wings</t>
  </si>
  <si>
    <t>FSU2</t>
  </si>
  <si>
    <t>Life of the lease</t>
  </si>
  <si>
    <t>Mr. Dim Sum</t>
  </si>
  <si>
    <t>Not Open yet, 1 year from RCD</t>
  </si>
  <si>
    <t>UTC</t>
  </si>
  <si>
    <t>de Nunno</t>
  </si>
  <si>
    <t>FC14</t>
  </si>
  <si>
    <t xml:space="preserve">1 yr from RCD </t>
  </si>
  <si>
    <t>ok</t>
  </si>
  <si>
    <t>Haidilao</t>
  </si>
  <si>
    <t>F9</t>
  </si>
  <si>
    <t xml:space="preserve">Chanel </t>
  </si>
  <si>
    <t>Not open yet - 1 yr from earlier of open date or LRCD</t>
  </si>
  <si>
    <t>UCSD Health</t>
  </si>
  <si>
    <t>H21</t>
  </si>
  <si>
    <t>Not open yet - 1 yr from earlier of open date or LRCD. RCD pending.</t>
  </si>
  <si>
    <t>Sun Diego</t>
  </si>
  <si>
    <t>H14</t>
  </si>
  <si>
    <t>30 days after the earlier of open date or LRCD. Date is pending.</t>
  </si>
  <si>
    <t>Wushiland</t>
  </si>
  <si>
    <t>Valencia</t>
  </si>
  <si>
    <t>Urban Outfitters</t>
  </si>
  <si>
    <t>Valencia North</t>
  </si>
  <si>
    <t>Cran N Spice</t>
  </si>
  <si>
    <t>Accrual JE booked in May</t>
  </si>
  <si>
    <t>Valley Fair</t>
  </si>
  <si>
    <t>AT&amp;T Mobility</t>
  </si>
  <si>
    <t>A9</t>
  </si>
  <si>
    <t>Expired</t>
  </si>
  <si>
    <t>UNTUCKit</t>
  </si>
  <si>
    <t xml:space="preserve">not open yet - 1 yr from RCD </t>
  </si>
  <si>
    <t>Daniel Wellington</t>
  </si>
  <si>
    <t>Polestar</t>
  </si>
  <si>
    <t>Move in date 11/15/20</t>
  </si>
  <si>
    <t>Rag &amp; Bone</t>
  </si>
  <si>
    <t>Overaccrual - JE booked in May to fix</t>
  </si>
  <si>
    <t>Goldhill</t>
  </si>
  <si>
    <t>B329</t>
  </si>
  <si>
    <t>Reiss</t>
  </si>
  <si>
    <t>A128</t>
  </si>
  <si>
    <t>Table at 7</t>
  </si>
  <si>
    <t xml:space="preserve">Bowlero </t>
  </si>
  <si>
    <t>A170</t>
  </si>
  <si>
    <t xml:space="preserve">Yomie's Rice </t>
  </si>
  <si>
    <t>FC24</t>
  </si>
  <si>
    <t>Village at Topanga</t>
  </si>
  <si>
    <t>Pitfire Pizza</t>
  </si>
  <si>
    <t>Missing Accrual JE, AP processed payment</t>
  </si>
  <si>
    <t>Wheaton</t>
  </si>
  <si>
    <t xml:space="preserve"> Jollibee</t>
  </si>
  <si>
    <t>FSU2C</t>
  </si>
  <si>
    <t>Holy Cross Health</t>
  </si>
  <si>
    <t>FSU7E</t>
  </si>
  <si>
    <t>Westlake Crossing</t>
  </si>
  <si>
    <t>Soy Chinese</t>
  </si>
  <si>
    <t>Bulletin Building LLC</t>
  </si>
  <si>
    <t>Appple</t>
  </si>
  <si>
    <t>CMF Santa Anita RM</t>
  </si>
  <si>
    <t>99 ranch</t>
  </si>
  <si>
    <t>P1000</t>
  </si>
  <si>
    <t>WTC</t>
  </si>
  <si>
    <t>Venn</t>
  </si>
  <si>
    <t>Enuo Special</t>
  </si>
  <si>
    <t>LL2455</t>
  </si>
  <si>
    <t>Devon &amp; Blakely</t>
  </si>
  <si>
    <t>LL2360</t>
  </si>
  <si>
    <t>Life of the lease - Lease terminated</t>
  </si>
  <si>
    <t>Godiva</t>
  </si>
  <si>
    <t>LL2305</t>
  </si>
  <si>
    <t>Gansevoort Mark</t>
  </si>
  <si>
    <t>LL2465</t>
  </si>
  <si>
    <t>Auntie Ann</t>
  </si>
  <si>
    <t>LL2452</t>
  </si>
  <si>
    <t xml:space="preserve"> </t>
  </si>
  <si>
    <t>Business
Unit</t>
  </si>
  <si>
    <t>200331 - Broker Commission Payable
Cumulative 4
Actual
2022</t>
  </si>
  <si>
    <t>Comm Pay Sch</t>
  </si>
  <si>
    <t>Var</t>
  </si>
  <si>
    <t>12211 - Century City</t>
  </si>
  <si>
    <t>12234 - Galleria at Roseville</t>
  </si>
  <si>
    <t>12235 - Garden State Plaza</t>
  </si>
  <si>
    <t>12253 - Mission Valley</t>
  </si>
  <si>
    <t>12255 - Montgomery</t>
  </si>
  <si>
    <t>12263 - North County</t>
  </si>
  <si>
    <t>12267 - Old Orchard</t>
  </si>
  <si>
    <t>12268 - Old Orchard Office</t>
  </si>
  <si>
    <t>12279 - San Francisco Shopping Centre</t>
  </si>
  <si>
    <t>12280 - Santa Anita</t>
  </si>
  <si>
    <t>12286 - Southcenter</t>
  </si>
  <si>
    <t>12293 - UTC</t>
  </si>
  <si>
    <t>12294 - Valencia</t>
  </si>
  <si>
    <t>12295 - Valencia North</t>
  </si>
  <si>
    <t>12303 - Village at Westfield Topanga</t>
  </si>
  <si>
    <t>12305 - Wheaton</t>
  </si>
  <si>
    <t>12311 - Westlake Crossing</t>
  </si>
  <si>
    <t>12312 - Bulletin Building LLC</t>
  </si>
  <si>
    <t>12315 - CMF Santa Anita RM</t>
  </si>
  <si>
    <t>12337 - World Trade Center</t>
  </si>
  <si>
    <t>Accounting Region</t>
  </si>
  <si>
    <t>Object
Account</t>
  </si>
  <si>
    <t>Subsidiary</t>
  </si>
  <si>
    <t>Batch
Type</t>
  </si>
  <si>
    <t>Reverse or Void</t>
  </si>
  <si>
    <t>Batch
Number</t>
  </si>
  <si>
    <t>Document
Number</t>
  </si>
  <si>
    <t>Document
Type</t>
  </si>
  <si>
    <t>Period
Number</t>
  </si>
  <si>
    <t>Year
(Short)</t>
  </si>
  <si>
    <t>Actual
Amount</t>
  </si>
  <si>
    <t>Service Date</t>
  </si>
  <si>
    <t>Batch
Date</t>
  </si>
  <si>
    <t>Remark</t>
  </si>
  <si>
    <t>JE
Explanation</t>
  </si>
  <si>
    <t>Invoice Number</t>
  </si>
  <si>
    <t>Tenant / Vendor Name</t>
  </si>
  <si>
    <t>Subledger</t>
  </si>
  <si>
    <t>Subledger Description</t>
  </si>
  <si>
    <t>Reference
1</t>
  </si>
  <si>
    <t>Reference
2</t>
  </si>
  <si>
    <t>Reference
3</t>
  </si>
  <si>
    <t>Description</t>
  </si>
  <si>
    <t>Post Status</t>
  </si>
  <si>
    <t>Trans.
Originator</t>
  </si>
  <si>
    <t>User
ID</t>
  </si>
  <si>
    <t>Account
Number</t>
  </si>
  <si>
    <t>Asset
Number</t>
  </si>
  <si>
    <t>Settlement Batch #</t>
  </si>
  <si>
    <t>I/C Status</t>
  </si>
  <si>
    <t>E1</t>
  </si>
  <si>
    <t>12235</t>
  </si>
  <si>
    <t>200331</t>
  </si>
  <si>
    <t>V</t>
  </si>
  <si>
    <t>PV</t>
  </si>
  <si>
    <t>RUMI GSP Broker Commission</t>
  </si>
  <si>
    <t>YANG REALTY INC</t>
  </si>
  <si>
    <t>212</t>
  </si>
  <si>
    <t>L.00935539 - Rumi</t>
  </si>
  <si>
    <t>Posted</t>
  </si>
  <si>
    <t>BASWAREUS</t>
  </si>
  <si>
    <t>SCHED</t>
  </si>
  <si>
    <t>12235.200331</t>
  </si>
  <si>
    <t>00221887</t>
  </si>
  <si>
    <t>12253</t>
  </si>
  <si>
    <t>G</t>
  </si>
  <si>
    <t>JE</t>
  </si>
  <si>
    <t>Comm_USE Credit Union_U# FSU20</t>
  </si>
  <si>
    <t>Commission Fee Accruals</t>
  </si>
  <si>
    <t>L.00934205 - USE Credit Union</t>
  </si>
  <si>
    <t>10-02</t>
  </si>
  <si>
    <t>RREN</t>
  </si>
  <si>
    <t>12253.200331</t>
  </si>
  <si>
    <t>00223089</t>
  </si>
  <si>
    <t>12255</t>
  </si>
  <si>
    <t>SHAKE SHACK MONTGOMERY COMMISS</t>
  </si>
  <si>
    <t>KLNB LLC</t>
  </si>
  <si>
    <t>20379</t>
  </si>
  <si>
    <t>L.00935758 - Shake Shack</t>
  </si>
  <si>
    <t>12255.200331</t>
  </si>
  <si>
    <t>00222713</t>
  </si>
  <si>
    <t>12268</t>
  </si>
  <si>
    <t>R</t>
  </si>
  <si>
    <t>J5</t>
  </si>
  <si>
    <t>LOOPNET ANNUAL LISTING FEE - O</t>
  </si>
  <si>
    <t>GL Reclass 12/28/2021</t>
  </si>
  <si>
    <t>L.00087994 - Dental Professionals of O.O.</t>
  </si>
  <si>
    <t>GTSE2</t>
  </si>
  <si>
    <t>JISON2</t>
  </si>
  <si>
    <t>12268.200331</t>
  </si>
  <si>
    <t>00221214</t>
  </si>
  <si>
    <t>Dental Pros OOR Renewal Commis</t>
  </si>
  <si>
    <t>00216399</t>
  </si>
  <si>
    <t>12286</t>
  </si>
  <si>
    <t>Comm-Dr Martens U# 1150</t>
  </si>
  <si>
    <t>L.00936345 - Dr. Martens</t>
  </si>
  <si>
    <t>08-02</t>
  </si>
  <si>
    <t>JGOMEZ</t>
  </si>
  <si>
    <t>12286.200331</t>
  </si>
  <si>
    <t>00223099</t>
  </si>
  <si>
    <t>12293</t>
  </si>
  <si>
    <t>ONE MEDICAL UTC COMMISSION</t>
  </si>
  <si>
    <t>CBRE INC</t>
  </si>
  <si>
    <t>2021-126751-001</t>
  </si>
  <si>
    <t>L.00931614 - One Medical</t>
  </si>
  <si>
    <t>12293.200331</t>
  </si>
  <si>
    <t>00223107</t>
  </si>
  <si>
    <t>2nd Half - Broker Commission f</t>
  </si>
  <si>
    <t>OPEN REALTY ADVISORS LLC</t>
  </si>
  <si>
    <t>8999</t>
  </si>
  <si>
    <t>L.00931609 - Lucid</t>
  </si>
  <si>
    <t>00218644</t>
  </si>
  <si>
    <t>Comm_Zzang_U# FC3</t>
  </si>
  <si>
    <t>L.00935554 - Zzang Rice Corndog &amp; Fried Chi</t>
  </si>
  <si>
    <t>00222833</t>
  </si>
  <si>
    <t>Comm_Melissa Clube_U# H8</t>
  </si>
  <si>
    <t>L.00934858 - Melissa Clube</t>
  </si>
  <si>
    <t>00223090</t>
  </si>
  <si>
    <t>Comm - One Medical U# C5</t>
  </si>
  <si>
    <t>Comm - Sun Diego U# H14</t>
  </si>
  <si>
    <t>L.00108748 - Sun Diego</t>
  </si>
  <si>
    <t>00223123</t>
  </si>
  <si>
    <t>12337</t>
  </si>
  <si>
    <t>FORME LIFE WORLD TRADE CENTER</t>
  </si>
  <si>
    <t>L.00931380 - Forme Life</t>
  </si>
  <si>
    <t>12337.200331</t>
  </si>
  <si>
    <t>00222712</t>
  </si>
  <si>
    <t>Sweetgreen WTC Broker Commissi</t>
  </si>
  <si>
    <t>L.00935119 - sweetgreen</t>
  </si>
  <si>
    <t>00223105</t>
  </si>
  <si>
    <t>Swarovski WTC Broker Commissio</t>
  </si>
  <si>
    <t>L.00934658 - Swarovski</t>
  </si>
  <si>
    <t>00223072</t>
  </si>
  <si>
    <t>Broker commission - RKF Retail</t>
  </si>
  <si>
    <t>NEWMARK AND COMPANY REAL ESTAT</t>
  </si>
  <si>
    <t>269082-2</t>
  </si>
  <si>
    <t>NEWMARK AND COMPANY REAL ESTATE INC</t>
  </si>
  <si>
    <t>L.00934384 - Haagen-Dazs</t>
  </si>
  <si>
    <t>00220770</t>
  </si>
  <si>
    <t>E2</t>
  </si>
  <si>
    <t>12306</t>
  </si>
  <si>
    <t>Holy Cross WHE N Inside Broker</t>
  </si>
  <si>
    <t>L.00120448 - Holy Cross Anesthesiology</t>
  </si>
  <si>
    <t>12306.200331</t>
  </si>
  <si>
    <t>00222903</t>
  </si>
  <si>
    <t>Paul Samakow WHE N RCD:1/1/202</t>
  </si>
  <si>
    <t>L.00120628 - Paul A. Samakow</t>
  </si>
  <si>
    <t>00222959</t>
  </si>
  <si>
    <t>Ameriwell Chiropractic-REN-RCD</t>
  </si>
  <si>
    <t>L.00914966 - Ameriwell Chiropratic PC.</t>
  </si>
  <si>
    <t>00221786</t>
  </si>
  <si>
    <t>Holy Cross WHE N RCD:1/1/2022</t>
  </si>
  <si>
    <t>00222823</t>
  </si>
  <si>
    <t>Labcorp WHE N RCD:2/1/2022 Ter</t>
  </si>
  <si>
    <t>U.420</t>
  </si>
  <si>
    <t>00221986</t>
  </si>
  <si>
    <t>George Irons Real Estate WHE N</t>
  </si>
  <si>
    <t>L.00069708 - H George Irons Real Estate</t>
  </si>
  <si>
    <t>00223112</t>
  </si>
  <si>
    <t>Paul A Samakow WHE N RCD:1/1/2</t>
  </si>
  <si>
    <t>00223111</t>
  </si>
  <si>
    <t>12307</t>
  </si>
  <si>
    <t>Rodriguez Law Firm WHE S RCD:1</t>
  </si>
  <si>
    <t>L.00937122 - Rodriguez Law Firm, PLLC</t>
  </si>
  <si>
    <t>12307.200331</t>
  </si>
  <si>
    <t>00222904</t>
  </si>
  <si>
    <t>Rodriguez Law Inside Broker RC</t>
  </si>
  <si>
    <t>00222905</t>
  </si>
  <si>
    <t>W1</t>
  </si>
  <si>
    <t>12211</t>
  </si>
  <si>
    <t>Comm_Pudu Pudu_U#2625</t>
  </si>
  <si>
    <t>Commission Fee &amp; TA Accruals</t>
  </si>
  <si>
    <t>L.00932430 - Pudu Pudu - Pudding Makers</t>
  </si>
  <si>
    <t>CAO</t>
  </si>
  <si>
    <t>12211.200331</t>
  </si>
  <si>
    <t>00220548</t>
  </si>
  <si>
    <t>Comm_Mack Weldon_U#1905</t>
  </si>
  <si>
    <t>L.00936688 - Mack Weldon</t>
  </si>
  <si>
    <t>00223126</t>
  </si>
  <si>
    <t>MACK WELDON CENTURY CITY COMMI</t>
  </si>
  <si>
    <t>CUSHMAN &amp; WAKEFIELD WESTERN IN</t>
  </si>
  <si>
    <t>PRJ0664251</t>
  </si>
  <si>
    <t>CUSHMAN &amp; WAKEFIELD WESTERN INC</t>
  </si>
  <si>
    <t>NAADAM CENTURY CITY COMMISSION</t>
  </si>
  <si>
    <t>PRJ0664252</t>
  </si>
  <si>
    <t>L.00937018 - Naadam</t>
  </si>
  <si>
    <t>00222956</t>
  </si>
  <si>
    <t>Comm_Oakberry_U#2815</t>
  </si>
  <si>
    <t>L.00935845 - Oakberry</t>
  </si>
  <si>
    <t>00223546</t>
  </si>
  <si>
    <t>Comm_The Escape Game_U#2945</t>
  </si>
  <si>
    <t>L.00937811 - Escape Game, The</t>
  </si>
  <si>
    <t>00223547</t>
  </si>
  <si>
    <t>12234</t>
  </si>
  <si>
    <t>Capital One Cafe Roseville - B</t>
  </si>
  <si>
    <t>RETAILUNION PARTNERS LLC</t>
  </si>
  <si>
    <t>20220019</t>
  </si>
  <si>
    <t>L.00935151 - Capital One Cafe</t>
  </si>
  <si>
    <t>12234.200331</t>
  </si>
  <si>
    <t>00221792</t>
  </si>
  <si>
    <t>12291</t>
  </si>
  <si>
    <t>LEVIS TOPANGA COMMISSION</t>
  </si>
  <si>
    <t>CUSHMAN &amp; WAKEFIELD INC</t>
  </si>
  <si>
    <t>PRJ0511680</t>
  </si>
  <si>
    <t>L.00935343 - Levi's</t>
  </si>
  <si>
    <t>12291.200331</t>
  </si>
  <si>
    <t>00223125</t>
  </si>
  <si>
    <t>CAPITAL ONE CAFE TOPANGA COMMI</t>
  </si>
  <si>
    <t>20220020</t>
  </si>
  <si>
    <t>L.00934495 - Capital One Cafe</t>
  </si>
  <si>
    <t>00223124</t>
  </si>
  <si>
    <t>12297</t>
  </si>
  <si>
    <t>Comm. Yomie's U#FC24</t>
  </si>
  <si>
    <t>Comm. Yomie's RiceXYogurt FC2</t>
  </si>
  <si>
    <t>L.00935004 - Yomie's Rice X Yogurt</t>
  </si>
  <si>
    <t>MGALVEZ</t>
  </si>
  <si>
    <t>12297.200331</t>
  </si>
  <si>
    <t>00223548</t>
  </si>
  <si>
    <t>12303</t>
  </si>
  <si>
    <t>ONE MEDICAL VILLAGE OF TOPANGA</t>
  </si>
  <si>
    <t>2021-126753-001</t>
  </si>
  <si>
    <t>L.00931969 - One Medical</t>
  </si>
  <si>
    <t>12303.200331</t>
  </si>
  <si>
    <t>00223145</t>
  </si>
  <si>
    <t>12312</t>
  </si>
  <si>
    <t>Comm_Comm_Apple U#200</t>
  </si>
  <si>
    <t>Comm_Apple U#200</t>
  </si>
  <si>
    <t>L.00937572 - Apple Inc.,</t>
  </si>
  <si>
    <t>JILEE</t>
  </si>
  <si>
    <t>12312.200331</t>
  </si>
  <si>
    <t>00223113</t>
  </si>
  <si>
    <t>Comm_Thoughtswork U#500</t>
  </si>
  <si>
    <t>L.00909423 - Thoughtworks, Inc.</t>
  </si>
  <si>
    <t>00141268</t>
  </si>
  <si>
    <t>12331</t>
  </si>
  <si>
    <t>Weismann Law - Owensmouth - RC</t>
  </si>
  <si>
    <t>L.00931497 - Weissman Law Firm</t>
  </si>
  <si>
    <t>12331.200331</t>
  </si>
  <si>
    <t>00218473</t>
  </si>
  <si>
    <t>W2</t>
  </si>
  <si>
    <t>12229</t>
  </si>
  <si>
    <t>Comm_2Bella_U#73</t>
  </si>
  <si>
    <t>L.00935038 - 2Bella</t>
  </si>
  <si>
    <t>JYUAN</t>
  </si>
  <si>
    <t>VSALAZAR</t>
  </si>
  <si>
    <t>12229.200331</t>
  </si>
  <si>
    <t>00223562</t>
  </si>
  <si>
    <t>12280</t>
  </si>
  <si>
    <t>Comm_2bella_U#K9</t>
  </si>
  <si>
    <t>L.00936830 - 2bella</t>
  </si>
  <si>
    <t>TLESTARI</t>
  </si>
  <si>
    <t>12280.200331</t>
  </si>
  <si>
    <t>00223572</t>
  </si>
  <si>
    <t>12294</t>
  </si>
  <si>
    <t>Comm - K Pop 1004 U#1265</t>
  </si>
  <si>
    <t>Commission Accruals</t>
  </si>
  <si>
    <t>L.00937088 - K Pop 1004</t>
  </si>
  <si>
    <t>SSUN</t>
  </si>
  <si>
    <t>12294.200331</t>
  </si>
  <si>
    <t>00223093</t>
  </si>
  <si>
    <t>12295</t>
  </si>
  <si>
    <t>Crab N Spice VAL Broker Commis</t>
  </si>
  <si>
    <t>COMMERCIAL INSITE LLC</t>
  </si>
  <si>
    <t>121321-12295</t>
  </si>
  <si>
    <t>L.00931320 - Crab N Spice</t>
  </si>
  <si>
    <t>12295.200331</t>
  </si>
  <si>
    <t>00221901</t>
  </si>
  <si>
    <t>Grand Total</t>
  </si>
  <si>
    <t>Commission-Psycho Bunny-GSP</t>
  </si>
  <si>
    <t>Record Commission PsychoBunny</t>
  </si>
  <si>
    <t>L.00933910 - Psycho Bunny</t>
  </si>
  <si>
    <t>ASHRESTHA</t>
  </si>
  <si>
    <t>STLEE</t>
  </si>
  <si>
    <t>00223601</t>
  </si>
  <si>
    <t>PSYCHO BUNNY GARDEN STATE PLAZ</t>
  </si>
  <si>
    <t>CBRE, INC - LOCATION CODE 2117</t>
  </si>
  <si>
    <t>2021-137660-001</t>
  </si>
  <si>
    <t>CBRE, INC</t>
  </si>
  <si>
    <t>KNIX UTC COMMISSION</t>
  </si>
  <si>
    <t>THISOPENSPACE INC</t>
  </si>
  <si>
    <t>INV-0253</t>
  </si>
  <si>
    <t>L.00935916 - Knix</t>
  </si>
  <si>
    <t>00223603</t>
  </si>
  <si>
    <t>COM - Qin West Noodle U#H30</t>
  </si>
  <si>
    <t>L.00934484 - Qin West Noodle</t>
  </si>
  <si>
    <t>00220544</t>
  </si>
  <si>
    <t>Comm_Knix_U# D13</t>
  </si>
  <si>
    <t>Comm - Wushiland Boba U#2300</t>
  </si>
  <si>
    <t>L.00928855 - Wushiland Boba</t>
  </si>
  <si>
    <t>00223606</t>
  </si>
  <si>
    <t>Comm - Razer_U# G2</t>
  </si>
  <si>
    <t>L.00937702 - Razer - Unit Overlapping</t>
  </si>
  <si>
    <t>00223627</t>
  </si>
  <si>
    <t>Comm_Razer_U#2460</t>
  </si>
  <si>
    <t>Commission Fee Accrual</t>
  </si>
  <si>
    <t>L.00937710 - Razer</t>
  </si>
  <si>
    <t>00223630</t>
  </si>
  <si>
    <t>12230</t>
  </si>
  <si>
    <t>SHAKE SHACK CULVER COMMISSION</t>
  </si>
  <si>
    <t>CBRE INC - CB RICHARD ELLIS IN</t>
  </si>
  <si>
    <t>2021-162033-001</t>
  </si>
  <si>
    <t>CBRE INC - CB RICHARD ELLIS INC</t>
  </si>
  <si>
    <t>L.00934276 - Shake Shack</t>
  </si>
  <si>
    <t>12230.200331</t>
  </si>
  <si>
    <t>00223608</t>
  </si>
  <si>
    <t>2Bella FAS Broker Commission</t>
  </si>
  <si>
    <t>CSM CONSULTING</t>
  </si>
  <si>
    <t>001</t>
  </si>
  <si>
    <t>Comm_Valliani Jewelers_U#T56</t>
  </si>
  <si>
    <t>L.00937587 - Valliani Jewelers</t>
  </si>
  <si>
    <t>00223613</t>
  </si>
  <si>
    <t>2Bella SAN Broker Commission</t>
  </si>
  <si>
    <t>122921-12280</t>
  </si>
  <si>
    <t>Commission - Rumi</t>
  </si>
  <si>
    <t>Record Commissions</t>
  </si>
  <si>
    <t>Commission - Hokkaido Baked Ch</t>
  </si>
  <si>
    <t>L.00932429 - Hokkaido Baked Cheese Tart</t>
  </si>
  <si>
    <t>00222609</t>
  </si>
  <si>
    <t>Commission-Forme Life</t>
  </si>
  <si>
    <t>L.00931399 - Forme Life</t>
  </si>
  <si>
    <t>00222721</t>
  </si>
  <si>
    <t>12267</t>
  </si>
  <si>
    <t>RODD &amp; GUNN OOR COMMISSION</t>
  </si>
  <si>
    <t>NEXT WAVE RETAIL INC</t>
  </si>
  <si>
    <t>RODDOLDORCHARD1</t>
  </si>
  <si>
    <t>L.00938099 - Rodd &amp; Gunn New Zealand</t>
  </si>
  <si>
    <t>12267.200331</t>
  </si>
  <si>
    <t>00223757</t>
  </si>
  <si>
    <t>Commission - Forme Life</t>
  </si>
  <si>
    <t>Record Commission</t>
  </si>
  <si>
    <t>L.00931493 - Forme Life</t>
  </si>
  <si>
    <t>00222719</t>
  </si>
  <si>
    <t>Evaskus Herzog OOR RCD:6/1/22</t>
  </si>
  <si>
    <t>GL Reclass 3/28/2022</t>
  </si>
  <si>
    <t>L.00087868 - Evaskus &amp; Herzog D.D.S.</t>
  </si>
  <si>
    <t>00223634</t>
  </si>
  <si>
    <t>Broker Commission - Hui Lau Sh</t>
  </si>
  <si>
    <t>HESCH AND SHAIN COMMERCIAL REA</t>
  </si>
  <si>
    <t>1047</t>
  </si>
  <si>
    <t>HESCH AND SHAIN COMMERCIAL REAL ESTATE</t>
  </si>
  <si>
    <t>L.00933796 - Hui Lau Shan</t>
  </si>
  <si>
    <t>00220782</t>
  </si>
  <si>
    <t>Comm-Forme Life U#9065</t>
  </si>
  <si>
    <t>L.00931250 - Forme Life</t>
  </si>
  <si>
    <t>00222708</t>
  </si>
  <si>
    <t>Comm-Papaya U#328</t>
  </si>
  <si>
    <t>L.00934486 - Papaya or Papaya Clothing</t>
  </si>
  <si>
    <t>00221833</t>
  </si>
  <si>
    <t>Comm_Crepe Legend_U# 588</t>
  </si>
  <si>
    <t>Fixed Asset Cleaup 3-22</t>
  </si>
  <si>
    <t>L.00928995 - Crepe Legend</t>
  </si>
  <si>
    <t>00216700</t>
  </si>
  <si>
    <t>Comm-Urban Outfitters U#1210</t>
  </si>
  <si>
    <t>L.00933113 - Urban Outfitters</t>
  </si>
  <si>
    <t>00220314</t>
  </si>
  <si>
    <t>QIN WEST NOODLE UTC COMMISSION</t>
  </si>
  <si>
    <t>GREEN LIGHT CONSULTING GROUP I</t>
  </si>
  <si>
    <t>0207111-WF</t>
  </si>
  <si>
    <t>GREEN LIGHT CONSULTING GROUP INC</t>
  </si>
  <si>
    <t>2BELLA UTC COMMISSION</t>
  </si>
  <si>
    <t>003</t>
  </si>
  <si>
    <t>L.00932894 - 2Bella</t>
  </si>
  <si>
    <t>00223833</t>
  </si>
  <si>
    <t>12204</t>
  </si>
  <si>
    <t>Offenbachers Home Escapes ANN</t>
  </si>
  <si>
    <t>FRIEND REAL ESTATE LLC DBA</t>
  </si>
  <si>
    <t>220228-001</t>
  </si>
  <si>
    <t>L.00936434 - Offenbachers Home Escapes</t>
  </si>
  <si>
    <t>12204.200331</t>
  </si>
  <si>
    <t>L.00937866 - Laboratory Corporation - SHELL</t>
  </si>
  <si>
    <t>00223549</t>
  </si>
  <si>
    <t>Montgomery Community College-R</t>
  </si>
  <si>
    <t>L.00121672 - Montgomery Community College</t>
  </si>
  <si>
    <t>00223628</t>
  </si>
  <si>
    <t>RHONE CEN COMMISSION</t>
  </si>
  <si>
    <t>CAPRICORN RETAIL ADVISORS LLC</t>
  </si>
  <si>
    <t>1148</t>
  </si>
  <si>
    <t>L.00936368 - Rhone</t>
  </si>
  <si>
    <t>00222790</t>
  </si>
  <si>
    <t>PUDU PUDU CENTURY CITY COMMISS</t>
  </si>
  <si>
    <t>2021-164981-001</t>
  </si>
  <si>
    <t>OAKBERRY CENTURY CITY COMMISSI</t>
  </si>
  <si>
    <t>DEMBO REALTY</t>
  </si>
  <si>
    <t>INV-DBR-01</t>
  </si>
  <si>
    <t>Comm_Tudor_U#1937</t>
  </si>
  <si>
    <t>L.00934964 - Tudor</t>
  </si>
  <si>
    <t>00223688</t>
  </si>
  <si>
    <t>Comm_Verizon_U# B10</t>
  </si>
  <si>
    <t>Q1 2022 TA Com Accruals</t>
  </si>
  <si>
    <t>L.00931018 - Verizon</t>
  </si>
  <si>
    <t>SLIU</t>
  </si>
  <si>
    <t>00215434</t>
  </si>
  <si>
    <t>Comm_Shake Shack_U#FC11</t>
  </si>
  <si>
    <t>12275</t>
  </si>
  <si>
    <t>COMM_United States Post_U#1200</t>
  </si>
  <si>
    <t>L.00918986 - United States Postal Service</t>
  </si>
  <si>
    <t>BCHAN</t>
  </si>
  <si>
    <t>BMOU</t>
  </si>
  <si>
    <t>12275.200331</t>
  </si>
  <si>
    <t>00186184</t>
  </si>
  <si>
    <t>Rvs Void B# 9013236</t>
  </si>
  <si>
    <t>10-01</t>
  </si>
  <si>
    <t>YCHEN2</t>
  </si>
  <si>
    <t>12277</t>
  </si>
  <si>
    <t>Comm_Forme Life_U#9204</t>
  </si>
  <si>
    <t>Q1'22 Commission Fee Accrual</t>
  </si>
  <si>
    <t>L.00931547 - Forme Life</t>
  </si>
  <si>
    <t>12277.200331</t>
  </si>
  <si>
    <t>00222709</t>
  </si>
  <si>
    <t>Comm_Forme Life_U#9226</t>
  </si>
  <si>
    <t>Q1 Comm Accrual</t>
  </si>
  <si>
    <t>L.00931583 - Forme Life</t>
  </si>
  <si>
    <t>YCHEN</t>
  </si>
  <si>
    <t>00222705</t>
  </si>
  <si>
    <t>Comm_Capital One_U#1038</t>
  </si>
  <si>
    <t>Comm_Levis_U#2072</t>
  </si>
  <si>
    <t>Comm-Ideal Image U#1623</t>
  </si>
  <si>
    <t>L.00934618 - Ideal Image</t>
  </si>
  <si>
    <t>00221140</t>
  </si>
  <si>
    <t>Comm-One Medical U#1585</t>
  </si>
  <si>
    <t>Amazon TOP RCD:3/1/2022 Term:1</t>
  </si>
  <si>
    <t>L.00932826 - Amazon.com Services LLC</t>
  </si>
  <si>
    <t>00221638</t>
  </si>
  <si>
    <t>Amazon RCD:3/1/2022 Term:12MOS</t>
  </si>
  <si>
    <t>00220584</t>
  </si>
  <si>
    <t>Paul Lawler RCD:9/1/2021 Term:</t>
  </si>
  <si>
    <t>L.00070060 - Paul Lawler</t>
  </si>
  <si>
    <t>00222807</t>
  </si>
  <si>
    <t>12358</t>
  </si>
  <si>
    <t>L.00920159 - United States Postal Service</t>
  </si>
  <si>
    <t>12358.200331</t>
  </si>
  <si>
    <t>12272</t>
  </si>
  <si>
    <t>Nordstrom Rack PBO Broker Comm</t>
  </si>
  <si>
    <t>2022-174720-001</t>
  </si>
  <si>
    <t>L.00058588 - Nordstrom Rack</t>
  </si>
  <si>
    <t>12272.200331</t>
  </si>
  <si>
    <t>00223798</t>
  </si>
  <si>
    <t>COMM - China Wok U# FC12</t>
  </si>
  <si>
    <t>L.00932840 - China Wok</t>
  </si>
  <si>
    <t>RBARRY</t>
  </si>
  <si>
    <t>00222016</t>
  </si>
  <si>
    <t>COMM - Offenbachers U# 1700</t>
  </si>
  <si>
    <t>00223835</t>
  </si>
  <si>
    <t>Comm_American Girl_U#2980</t>
  </si>
  <si>
    <t>L.00937989 - American Girl - SHELL ID</t>
  </si>
  <si>
    <t>00223903</t>
  </si>
  <si>
    <t>Comm_Forme Life_U# 9070</t>
  </si>
  <si>
    <t>L.00931353 - Forme Life</t>
  </si>
  <si>
    <t>JUSANCHEZ2</t>
  </si>
  <si>
    <t>00222786</t>
  </si>
  <si>
    <t>COM_Little Tokyo U# FC5</t>
  </si>
  <si>
    <t>COM - Little Tokyo U# FC5</t>
  </si>
  <si>
    <t>L.00934076 - Little Tokyo</t>
  </si>
  <si>
    <t>MMA</t>
  </si>
  <si>
    <t>00223892</t>
  </si>
  <si>
    <t>COM - Blue Nile U# 120</t>
  </si>
  <si>
    <t>COM - Blue Nile U#120</t>
  </si>
  <si>
    <t>L.00938608 - Blue Nile - SHELL</t>
  </si>
  <si>
    <t>00223885</t>
  </si>
  <si>
    <t>COM - Capital One Café U#145</t>
  </si>
  <si>
    <t>RCL COM to corr accounts</t>
  </si>
  <si>
    <t>Little Tokyo ROS Broker Commis</t>
  </si>
  <si>
    <t>MANELLA DEVELOPMENT LLC</t>
  </si>
  <si>
    <t>00002</t>
  </si>
  <si>
    <t>Comm_Breitling_ U# 1206</t>
  </si>
  <si>
    <t>Record Comm - Breitling</t>
  </si>
  <si>
    <t>L.00938732 - Breitling - SHELL LEASE</t>
  </si>
  <si>
    <t>00223931</t>
  </si>
  <si>
    <t>PURPLE MONTGOMERY COMMISSION</t>
  </si>
  <si>
    <t>20220064</t>
  </si>
  <si>
    <t>L.00937819 - Purple</t>
  </si>
  <si>
    <t>COMM - Annya by Vivien U# 2504</t>
  </si>
  <si>
    <t>L.00936719 - Anya by Vivien</t>
  </si>
  <si>
    <t>00223100</t>
  </si>
  <si>
    <t>COMM - Sunglass Hut U# 1264</t>
  </si>
  <si>
    <t>L.00048412 - Sunglass Hut</t>
  </si>
  <si>
    <t>00222714</t>
  </si>
  <si>
    <t>COMM - Shake Shack U# 2354</t>
  </si>
  <si>
    <t>COMM - Purple Mattress U# 2024</t>
  </si>
  <si>
    <t>COMM - Purple Mattress U# 2354</t>
  </si>
  <si>
    <t>00223143</t>
  </si>
  <si>
    <t>12263</t>
  </si>
  <si>
    <t>Comm_Starbucks_U#255</t>
  </si>
  <si>
    <t>L.00937723 - Starbucks Coffee</t>
  </si>
  <si>
    <t>12263.200331</t>
  </si>
  <si>
    <t>00223932</t>
  </si>
  <si>
    <t>12266</t>
  </si>
  <si>
    <t>Comm_Miniso U# V12</t>
  </si>
  <si>
    <t>L.00938341 - Miniso</t>
  </si>
  <si>
    <t>12266.200331</t>
  </si>
  <si>
    <t>00223831</t>
  </si>
  <si>
    <t>99 Ranch OAK Broker Commission</t>
  </si>
  <si>
    <t>PROREX LLC</t>
  </si>
  <si>
    <t>20550B</t>
  </si>
  <si>
    <t>L.00931478 - 99 Ranch Market</t>
  </si>
  <si>
    <t>00216344</t>
  </si>
  <si>
    <t>Comm_Rodd and Gunn_U# K8</t>
  </si>
  <si>
    <t>Comm_Evaskus&amp;Herzog_ U#600/610</t>
  </si>
  <si>
    <t>00223933</t>
  </si>
  <si>
    <t>Comm_Nordstrom Rack_U#2036</t>
  </si>
  <si>
    <t>Comm_Forme Life_U#9204 Reverse</t>
  </si>
  <si>
    <t>Adj for Comme Forme Life Q1'22</t>
  </si>
  <si>
    <t>Comm_Bom Bom_U#E19</t>
  </si>
  <si>
    <t>L.00937765 - Bom Bom</t>
  </si>
  <si>
    <t>00223901</t>
  </si>
  <si>
    <t>Bom Bom SAN Broker Commission</t>
  </si>
  <si>
    <t>DREAM ERE</t>
  </si>
  <si>
    <t>030422-12280-1</t>
  </si>
  <si>
    <t>Comm-Hui Lau Shan U#360</t>
  </si>
  <si>
    <t>12290</t>
  </si>
  <si>
    <t>Cln up Sunrise Foreclosure</t>
  </si>
  <si>
    <t>L.00905854 - A'Gaci &amp; O'Shoes</t>
  </si>
  <si>
    <t>TMANDHLAZI</t>
  </si>
  <si>
    <t>BFOURIE</t>
  </si>
  <si>
    <t>12290.200331</t>
  </si>
  <si>
    <t>L.00926307 - Victoria Nails</t>
  </si>
  <si>
    <t>U.1045</t>
  </si>
  <si>
    <t>Comm_2Bella_U# H21</t>
  </si>
  <si>
    <t>Comm - Crab N Spice U#675</t>
  </si>
  <si>
    <t>Pitfire Pizza TOP - Broker Com</t>
  </si>
  <si>
    <t>RITZIE CORP DBA THIRTY THREE G</t>
  </si>
  <si>
    <t>344</t>
  </si>
  <si>
    <t>RITZIE CORP DBA THIRTY THREE GROUP</t>
  </si>
  <si>
    <t>L.00937725 - Pitfire Pizza</t>
  </si>
  <si>
    <t>00223891</t>
  </si>
  <si>
    <t>12305</t>
  </si>
  <si>
    <t>Jongro BBQ WHE Broker Commissi</t>
  </si>
  <si>
    <t>TRANSPOTOMAC COMMERCIAL</t>
  </si>
  <si>
    <t>4089</t>
  </si>
  <si>
    <t>L.00932814 - Jongro BBQ</t>
  </si>
  <si>
    <t>12305.200331</t>
  </si>
  <si>
    <t>00220179</t>
  </si>
  <si>
    <t>Broker commissions</t>
  </si>
  <si>
    <t>290548</t>
  </si>
  <si>
    <t>L.00934617 - Auntie Anne's</t>
  </si>
  <si>
    <t>ARHAUS OLD ORCHARD COMMISSION</t>
  </si>
  <si>
    <t>MASON RETAIL GROUP LLC</t>
  </si>
  <si>
    <t>L.00938227 - Arhaus Furniture - SHELL</t>
  </si>
  <si>
    <t>Comm_Arhaus_U# G10</t>
  </si>
  <si>
    <t>Comm_The Capital Grille_U# N65</t>
  </si>
  <si>
    <t>L.00938661 - Capital Grille,The</t>
  </si>
  <si>
    <t>Oakberry UTC</t>
  </si>
  <si>
    <t>L.00936885 - Oakberry</t>
  </si>
  <si>
    <t>COMM - Jongro Bakery U#200</t>
  </si>
  <si>
    <t>L.00936822 - Jongro Korean Bakery</t>
  </si>
  <si>
    <t>COMM - Jongro BBQ U#201</t>
  </si>
  <si>
    <t>L.00936821 - Jongro BBQ</t>
  </si>
  <si>
    <t>Comm_Guac Cuisine_U#315</t>
  </si>
  <si>
    <t>Comm Lease 936189</t>
  </si>
  <si>
    <t>L.00936189 - Guacamole's Mexican Cuisine</t>
  </si>
  <si>
    <t>TUDOR CENTURY CITY COMMISSION</t>
  </si>
  <si>
    <t>M&amp;M RETAIL LUXURY CONSULTING I</t>
  </si>
  <si>
    <t>2-2022-1</t>
  </si>
  <si>
    <t>M&amp;M RETAIL LUXURY CONSULTING INC</t>
  </si>
  <si>
    <t>CAMP CEN COMMISSION</t>
  </si>
  <si>
    <t>2021-153196-001</t>
  </si>
  <si>
    <t>L.00936158 - CAMP</t>
  </si>
  <si>
    <t>Z</t>
  </si>
  <si>
    <t>AD</t>
  </si>
  <si>
    <t>Disposed - Lease Terminated</t>
  </si>
  <si>
    <t>L.00929744 - Meet Fresh</t>
  </si>
  <si>
    <t>Gyu Kaku Broker Commission</t>
  </si>
  <si>
    <t>MATTHEWS REAL ESTATE INVESTMEN</t>
  </si>
  <si>
    <t>MATTHEWS REAL ESTATE INVESTMENT</t>
  </si>
  <si>
    <t>L.00247871 - Gyu-Kaku</t>
  </si>
  <si>
    <t>Comm_Gyu Kaku_U#1010B</t>
  </si>
  <si>
    <t>Q2 Comm Accrual</t>
  </si>
  <si>
    <t>Rvrs Accr Comm Asset_220759</t>
  </si>
  <si>
    <t>L.00931597 - Rag &amp; Bone</t>
  </si>
  <si>
    <t>MBOSKA</t>
  </si>
  <si>
    <t>Comm-Pitfire Pizza U#1550</t>
  </si>
  <si>
    <t>05/22 Comm Accrual</t>
  </si>
  <si>
    <t>Starbucks NCO Broker Commissio</t>
  </si>
  <si>
    <t>WHADWA ASSOCIATES INC</t>
  </si>
  <si>
    <t>Miniso OAK Broker Commission</t>
  </si>
  <si>
    <t>PODELL REAL ESTATE ADVISORS LL</t>
  </si>
  <si>
    <t>MO-4-22</t>
  </si>
  <si>
    <t>PODELL REAL ESTATE ADVISORS LLC</t>
  </si>
  <si>
    <t>Comm_Gamekworks U# Q1</t>
  </si>
  <si>
    <t>L.00928423 - Gameworks</t>
  </si>
  <si>
    <t>New Asset</t>
  </si>
  <si>
    <t>N/A</t>
  </si>
  <si>
    <t>BOT has added the new tanent</t>
  </si>
  <si>
    <t>12204 - Annapolis</t>
  </si>
  <si>
    <t>12292 - Trumbull</t>
  </si>
  <si>
    <t>12277 - San Francisco Emporium</t>
  </si>
  <si>
    <t>12297 - Valley Fair</t>
  </si>
  <si>
    <t>12266 - Oakridge</t>
  </si>
  <si>
    <t>200331 - Broker Commission Payable
Period 5
Actual
2022</t>
  </si>
  <si>
    <t>200331 - Broker Commission Payable
Cumulative 5
Actual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</si>
</sst>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yy"/>
    <numFmt numFmtId="165" formatCode="#,##0.00;\(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indexed="10"/>
      <name val="Arial"/>
      <family val="2"/>
    </font>
    <font>
      <b/>
      <sz val="11"/>
      <color rgb="FFFFFFFF"/>
      <name val="Arial"/>
      <family val="2"/>
    </font>
    <font>
      <sz val="11"/>
      <color rgb="FF0000FF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b/>
      <sz val="11"/>
      <color rgb="FF21364A"/>
      <name val="Tahoma"/>
      <family val="2"/>
    </font>
    <font>
      <sz val="10"/>
      <color rgb="FFFF0000"/>
      <name val="Arial"/>
      <family val="2"/>
    </font>
    <font>
      <b/>
      <sz val="8"/>
      <color rgb="FF000000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FF0000"/>
      <name val="Microsoft Sans Serif"/>
      <family val="2"/>
    </font>
    <font>
      <b/>
      <sz val="11"/>
      <color theme="1"/>
      <name val="Calibri"/>
      <family val="2"/>
      <scheme val="minor"/>
    </font>
    <font>
      <sz val="9"/>
      <color rgb="FF000000"/>
      <name val="Open Sans"/>
      <family val="2"/>
    </font>
    <font>
      <sz val="9"/>
      <color rgb="FFFF0000"/>
      <name val="Open Sans"/>
      <family val="2"/>
    </font>
    <font>
      <b/>
      <sz val="9"/>
      <color rgb="FF000000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A9A9A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</cellStyleXfs>
  <cellXfs count="8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39" fontId="3" fillId="0" borderId="0" xfId="0" applyNumberFormat="1" applyFont="1" applyAlignment="1">
      <alignment horizontal="center"/>
    </xf>
    <xf numFmtId="39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5" fillId="0" borderId="2" xfId="2" applyFont="1" applyBorder="1" applyAlignment="1">
      <alignment horizontal="right"/>
    </xf>
    <xf numFmtId="0" fontId="5" fillId="0" borderId="3" xfId="2" applyFont="1" applyBorder="1"/>
    <xf numFmtId="0" fontId="7" fillId="0" borderId="0" xfId="2" applyFont="1" applyAlignment="1">
      <alignment horizontal="center"/>
    </xf>
    <xf numFmtId="0" fontId="5" fillId="0" borderId="0" xfId="3" applyFont="1" applyAlignment="1">
      <alignment horizontal="center"/>
    </xf>
    <xf numFmtId="164" fontId="5" fillId="0" borderId="0" xfId="0" applyNumberFormat="1" applyFont="1"/>
    <xf numFmtId="39" fontId="8" fillId="0" borderId="0" xfId="0" applyNumberFormat="1" applyFont="1" applyAlignment="1">
      <alignment horizontal="center"/>
    </xf>
    <xf numFmtId="3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5" fillId="0" borderId="1" xfId="2" applyFont="1" applyBorder="1" applyAlignment="1">
      <alignment horizontal="left"/>
    </xf>
    <xf numFmtId="0" fontId="5" fillId="0" borderId="1" xfId="2" applyFont="1" applyBorder="1"/>
    <xf numFmtId="39" fontId="5" fillId="0" borderId="0" xfId="0" applyNumberFormat="1" applyFont="1"/>
    <xf numFmtId="14" fontId="5" fillId="0" borderId="2" xfId="2" applyNumberFormat="1" applyFont="1" applyBorder="1" applyAlignment="1">
      <alignment horizontal="center"/>
    </xf>
    <xf numFmtId="0" fontId="5" fillId="0" borderId="4" xfId="2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5" fillId="0" borderId="4" xfId="2" applyFont="1" applyBorder="1" applyAlignment="1">
      <alignment horizontal="right"/>
    </xf>
    <xf numFmtId="14" fontId="5" fillId="0" borderId="4" xfId="2" applyNumberFormat="1" applyFont="1" applyBorder="1" applyAlignment="1">
      <alignment horizontal="right"/>
    </xf>
    <xf numFmtId="0" fontId="5" fillId="0" borderId="4" xfId="2" applyFont="1" applyBorder="1"/>
    <xf numFmtId="0" fontId="10" fillId="0" borderId="5" xfId="0" applyFont="1" applyBorder="1"/>
    <xf numFmtId="0" fontId="11" fillId="0" borderId="5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right"/>
    </xf>
    <xf numFmtId="164" fontId="10" fillId="0" borderId="5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 wrapText="1"/>
    </xf>
    <xf numFmtId="39" fontId="10" fillId="0" borderId="5" xfId="0" applyNumberFormat="1" applyFont="1" applyBorder="1" applyAlignment="1">
      <alignment horizontal="center"/>
    </xf>
    <xf numFmtId="39" fontId="10" fillId="0" borderId="5" xfId="0" applyNumberFormat="1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right"/>
    </xf>
    <xf numFmtId="14" fontId="6" fillId="0" borderId="0" xfId="0" applyNumberFormat="1" applyFont="1"/>
    <xf numFmtId="49" fontId="6" fillId="0" borderId="0" xfId="0" applyNumberFormat="1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  <xf numFmtId="43" fontId="12" fillId="0" borderId="0" xfId="1" applyFont="1" applyFill="1" applyAlignment="1">
      <alignment horizontal="center"/>
    </xf>
    <xf numFmtId="39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horizontal="center"/>
    </xf>
    <xf numFmtId="0" fontId="13" fillId="0" borderId="0" xfId="0" applyFont="1"/>
    <xf numFmtId="14" fontId="6" fillId="0" borderId="0" xfId="0" applyNumberFormat="1" applyFont="1" applyAlignment="1">
      <alignment horizontal="right"/>
    </xf>
    <xf numFmtId="0" fontId="14" fillId="0" borderId="0" xfId="0" applyFont="1"/>
    <xf numFmtId="39" fontId="0" fillId="0" borderId="0" xfId="0" applyNumberFormat="1"/>
    <xf numFmtId="39" fontId="14" fillId="0" borderId="0" xfId="0" applyNumberFormat="1" applyFont="1" applyAlignment="1">
      <alignment wrapText="1"/>
    </xf>
    <xf numFmtId="14" fontId="0" fillId="0" borderId="0" xfId="0" applyNumberFormat="1" applyAlignment="1">
      <alignment horizontal="center"/>
    </xf>
    <xf numFmtId="164" fontId="6" fillId="0" borderId="0" xfId="0" applyNumberFormat="1" applyFont="1"/>
    <xf numFmtId="43" fontId="6" fillId="0" borderId="6" xfId="0" applyNumberFormat="1" applyFont="1" applyBorder="1"/>
    <xf numFmtId="39" fontId="0" fillId="0" borderId="0" xfId="0" applyNumberFormat="1" applyAlignment="1">
      <alignment wrapText="1"/>
    </xf>
    <xf numFmtId="0" fontId="15" fillId="2" borderId="7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left" vertical="center"/>
    </xf>
    <xf numFmtId="165" fontId="16" fillId="3" borderId="7" xfId="0" applyNumberFormat="1" applyFont="1" applyFill="1" applyBorder="1" applyAlignment="1">
      <alignment horizontal="right" vertical="center"/>
    </xf>
    <xf numFmtId="0" fontId="16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4" fontId="16" fillId="2" borderId="7" xfId="0" applyNumberFormat="1" applyFont="1" applyFill="1" applyBorder="1" applyAlignment="1">
      <alignment horizontal="left" vertical="center"/>
    </xf>
    <xf numFmtId="165" fontId="16" fillId="3" borderId="9" xfId="0" applyNumberFormat="1" applyFont="1" applyFill="1" applyBorder="1" applyAlignment="1">
      <alignment horizontal="right" vertical="center"/>
    </xf>
    <xf numFmtId="14" fontId="16" fillId="2" borderId="9" xfId="0" applyNumberFormat="1" applyFont="1" applyFill="1" applyBorder="1" applyAlignment="1">
      <alignment horizontal="left" vertical="center"/>
    </xf>
    <xf numFmtId="165" fontId="15" fillId="3" borderId="10" xfId="0" applyNumberFormat="1" applyFont="1" applyFill="1" applyBorder="1" applyAlignment="1">
      <alignment horizontal="right" vertical="center"/>
    </xf>
    <xf numFmtId="0" fontId="16" fillId="2" borderId="7" xfId="0" quotePrefix="1" applyFont="1" applyFill="1" applyBorder="1" applyAlignment="1">
      <alignment horizontal="left" vertical="center"/>
    </xf>
    <xf numFmtId="0" fontId="5" fillId="0" borderId="1" xfId="2" applyFont="1" applyBorder="1" applyAlignment="1">
      <alignment horizontal="left"/>
    </xf>
    <xf numFmtId="14" fontId="0" fillId="0" borderId="0" xfId="0" applyNumberFormat="1"/>
    <xf numFmtId="16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  <xf numFmtId="0" fontId="15" fillId="2" borderId="7" xfId="0" applyNumberFormat="1" applyFont="1" applyFill="1" applyBorder="1" applyAlignment="1">
      <alignment horizontal="center" vertical="center" wrapText="1"/>
    </xf>
    <xf numFmtId="0" fontId="18" fillId="0" borderId="0" xfId="0" applyNumberFormat="1" applyFont="1" applyAlignment="1">
      <alignment wrapText="1"/>
    </xf>
    <xf numFmtId="0" fontId="0" fillId="0" borderId="0" xfId="0" applyNumberFormat="1"/>
    <xf numFmtId="0" fontId="18" fillId="0" borderId="0" xfId="0" applyNumberFormat="1" applyFont="1"/>
    <xf numFmtId="0" fontId="19" fillId="0" borderId="7" xfId="0" applyFont="1" applyBorder="1" applyAlignment="1">
      <alignment horizontal="left" vertical="top"/>
    </xf>
    <xf numFmtId="165" fontId="20" fillId="0" borderId="7" xfId="0" applyNumberFormat="1" applyFont="1" applyBorder="1" applyAlignment="1">
      <alignment horizontal="right" vertical="top"/>
    </xf>
    <xf numFmtId="0" fontId="19" fillId="4" borderId="7" xfId="0" applyFont="1" applyFill="1" applyBorder="1" applyAlignment="1">
      <alignment horizontal="left" vertical="top"/>
    </xf>
    <xf numFmtId="165" fontId="20" fillId="4" borderId="7" xfId="0" applyNumberFormat="1" applyFont="1" applyFill="1" applyBorder="1" applyAlignment="1">
      <alignment horizontal="right" vertical="top"/>
    </xf>
    <xf numFmtId="165" fontId="19" fillId="0" borderId="7" xfId="0" applyNumberFormat="1" applyFont="1" applyBorder="1" applyAlignment="1">
      <alignment horizontal="right" vertical="top"/>
    </xf>
    <xf numFmtId="165" fontId="19" fillId="4" borderId="7" xfId="0" applyNumberFormat="1" applyFont="1" applyFill="1" applyBorder="1" applyAlignment="1">
      <alignment horizontal="right" vertical="top"/>
    </xf>
    <xf numFmtId="0" fontId="19" fillId="0" borderId="9" xfId="0" applyFont="1" applyBorder="1" applyAlignment="1">
      <alignment horizontal="left" vertical="top"/>
    </xf>
    <xf numFmtId="165" fontId="20" fillId="0" borderId="9" xfId="0" applyNumberFormat="1" applyFont="1" applyBorder="1" applyAlignment="1">
      <alignment horizontal="right" vertical="top"/>
    </xf>
    <xf numFmtId="0" fontId="15" fillId="4" borderId="10" xfId="0" applyFont="1" applyFill="1" applyBorder="1" applyAlignment="1">
      <alignment horizontal="left" vertical="top"/>
    </xf>
    <xf numFmtId="165" fontId="17" fillId="4" borderId="10" xfId="0" applyNumberFormat="1" applyFont="1" applyFill="1" applyBorder="1" applyAlignment="1">
      <alignment horizontal="right" vertical="top"/>
    </xf>
    <xf numFmtId="165" fontId="0" fillId="0" borderId="0" xfId="0" applyNumberFormat="1"/>
    <xf numFmtId="0" fontId="21" fillId="0" borderId="7" xfId="0" applyFont="1" applyBorder="1" applyAlignment="1">
      <alignment horizontal="center" vertical="center" wrapText="1"/>
    </xf>
    <xf numFmtId="165" fontId="19" fillId="0" borderId="9" xfId="0" applyNumberFormat="1" applyFont="1" applyBorder="1" applyAlignment="1">
      <alignment horizontal="right" vertical="top"/>
    </xf>
    <xf numFmtId="165" fontId="15" fillId="4" borderId="10" xfId="0" applyNumberFormat="1" applyFont="1" applyFill="1" applyBorder="1" applyAlignment="1">
      <alignment horizontal="right" vertical="top"/>
    </xf>
  </cellXfs>
  <cellStyles count="4">
    <cellStyle name="Comma" xfId="1" builtinId="3"/>
    <cellStyle name="Normal" xfId="0" builtinId="0"/>
    <cellStyle name="Normal_BS Reconciliaion Template (2)" xfId="2" xr:uid="{D95EC9E2-7DFB-4FBD-9DB8-B07E88E3B0CC}"/>
    <cellStyle name="Normal_Sheet1" xfId="3" xr:uid="{3B2836FE-23CB-452E-A341-B35AE737B40B}"/>
  </cellStyles>
  <dxfs count="1"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10584</xdr:colOff>
      <xdr:row>0</xdr:row>
      <xdr:rowOff>31750</xdr:rowOff>
    </xdr:from>
    <xdr:to>
      <xdr:col>2</xdr:col>
      <xdr:colOff>1448613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C8022F-0A1E-4E5D-9321-396E5FB27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834" y="31750"/>
          <a:ext cx="2219079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4D0C-8AFD-4FB5-81A1-F473CF6EC4E3}">
  <dimension ref="A3:P417"/>
  <sheetViews>
    <sheetView tabSelected="1" workbookViewId="0">
      <selection activeCell="D8" sqref="D8"/>
    </sheetView>
  </sheetViews>
  <sheetFormatPr defaultRowHeight="15" x14ac:dyDescent="0.25"/>
  <cols>
    <col min="1" max="1" width="12.85546875" bestFit="1" customWidth="1"/>
    <col min="2" max="2" width="11.7109375" customWidth="1"/>
    <col min="3" max="3" width="22.42578125" style="1" bestFit="1" customWidth="1"/>
    <col min="4" max="4" width="10.5703125" style="2" bestFit="1" customWidth="1"/>
    <col min="5" max="5" width="12.85546875" style="2" customWidth="1"/>
    <col min="6" max="6" width="25.85546875" bestFit="1" customWidth="1"/>
    <col min="7" max="7" width="12.5703125" style="3" bestFit="1" customWidth="1"/>
    <col min="8" max="8" width="11.140625" style="3" bestFit="1" customWidth="1"/>
    <col min="9" max="9" width="12" style="4" customWidth="1"/>
    <col min="10" max="10" width="21.7109375" style="4" bestFit="1" customWidth="1"/>
    <col min="11" max="12" width="12" style="4" customWidth="1"/>
    <col min="13" max="13" width="26" style="49" bestFit="1" customWidth="1"/>
    <col min="14" max="14" width="53.7109375" style="54" customWidth="1"/>
    <col min="15" max="15" width="65.42578125" style="7" bestFit="1" customWidth="1"/>
  </cols>
  <sheetData>
    <row r="3" spans="1:15" ht="21" customHeight="1" x14ac:dyDescent="0.25">
      <c r="M3" s="5"/>
      <c r="N3" s="6"/>
    </row>
    <row r="4" spans="1:15" s="8" customFormat="1" ht="21" customHeight="1" x14ac:dyDescent="0.25">
      <c r="B4" s="66" t="s">
        <v>0</v>
      </c>
      <c r="C4" s="66"/>
      <c r="D4" s="66"/>
      <c r="E4" s="9">
        <v>200331</v>
      </c>
      <c r="F4" s="10"/>
      <c r="G4" s="11"/>
      <c r="H4" s="12"/>
      <c r="I4" s="13"/>
      <c r="J4" s="13"/>
      <c r="K4" s="13"/>
      <c r="L4" s="13"/>
      <c r="M4" s="14" t="e">
        <f>#REF!-M84</f>
        <v>#REF!</v>
      </c>
      <c r="N4" s="15"/>
      <c r="O4" s="16"/>
    </row>
    <row r="5" spans="1:15" s="8" customFormat="1" ht="21" customHeight="1" x14ac:dyDescent="0.25">
      <c r="B5" s="66" t="s">
        <v>1</v>
      </c>
      <c r="C5" s="66"/>
      <c r="D5" s="66"/>
      <c r="E5" s="17" t="s">
        <v>2</v>
      </c>
      <c r="F5" s="18"/>
      <c r="G5" s="11"/>
      <c r="H5" s="12"/>
      <c r="I5" s="13"/>
      <c r="J5" s="13"/>
      <c r="K5" s="13"/>
      <c r="L5" s="13"/>
      <c r="M5" s="19"/>
      <c r="N5" s="15"/>
      <c r="O5" s="16"/>
    </row>
    <row r="6" spans="1:15" s="8" customFormat="1" ht="21" customHeight="1" x14ac:dyDescent="0.25">
      <c r="B6" s="66" t="s">
        <v>3</v>
      </c>
      <c r="C6" s="66"/>
      <c r="D6" s="66"/>
      <c r="E6" s="20">
        <v>44736</v>
      </c>
      <c r="F6" s="10"/>
      <c r="G6" s="11"/>
      <c r="H6" s="12"/>
      <c r="I6" s="13"/>
      <c r="J6" s="13"/>
      <c r="K6" s="13"/>
      <c r="L6" s="13"/>
      <c r="M6" s="19"/>
      <c r="N6" s="15"/>
      <c r="O6" s="16"/>
    </row>
    <row r="7" spans="1:15" s="8" customFormat="1" x14ac:dyDescent="0.25">
      <c r="B7" s="21"/>
      <c r="C7" s="22"/>
      <c r="D7" s="23"/>
      <c r="E7" s="24"/>
      <c r="F7" s="25"/>
      <c r="G7" s="11"/>
      <c r="H7" s="12"/>
      <c r="I7" s="13"/>
      <c r="J7" s="13"/>
      <c r="K7" s="13"/>
      <c r="L7" s="13"/>
      <c r="M7" s="19"/>
      <c r="N7" s="15"/>
      <c r="O7" s="16"/>
    </row>
    <row r="8" spans="1:15" s="26" customFormat="1" ht="12.6" customHeight="1" x14ac:dyDescent="0.2">
      <c r="A8" s="26" t="s">
        <v>4</v>
      </c>
      <c r="B8" s="26" t="s">
        <v>5</v>
      </c>
      <c r="C8" s="27" t="s">
        <v>6</v>
      </c>
      <c r="D8" s="28" t="s">
        <v>7</v>
      </c>
      <c r="E8" s="29" t="s">
        <v>8</v>
      </c>
      <c r="F8" s="26" t="s">
        <v>9</v>
      </c>
      <c r="G8" s="28" t="s">
        <v>10</v>
      </c>
      <c r="H8" s="28" t="s">
        <v>11</v>
      </c>
      <c r="I8" s="30" t="s">
        <v>12</v>
      </c>
      <c r="J8" s="30" t="s">
        <v>13</v>
      </c>
      <c r="K8" s="31" t="s">
        <v>14</v>
      </c>
      <c r="L8" s="30" t="s">
        <v>15</v>
      </c>
      <c r="M8" s="32" t="s">
        <v>16</v>
      </c>
      <c r="N8" s="33" t="s">
        <v>17</v>
      </c>
      <c r="O8" s="34" t="s">
        <v>18</v>
      </c>
    </row>
    <row r="9" spans="1:15" s="35" customFormat="1" x14ac:dyDescent="0.25">
      <c r="A9" s="35" t="s">
        <v>19</v>
      </c>
      <c r="B9" s="36">
        <v>12204</v>
      </c>
      <c r="C9" s="1" t="s">
        <v>20</v>
      </c>
      <c r="D9" s="36">
        <v>216382</v>
      </c>
      <c r="E9" s="37">
        <v>43937</v>
      </c>
      <c r="F9" s="38" t="s">
        <v>21</v>
      </c>
      <c r="G9" s="39">
        <v>931170</v>
      </c>
      <c r="H9" s="39">
        <v>1270</v>
      </c>
      <c r="I9" s="40">
        <v>44106</v>
      </c>
      <c r="J9" s="40"/>
      <c r="K9" s="41">
        <v>1</v>
      </c>
      <c r="L9" s="40"/>
      <c r="M9" s="42">
        <v>-150000</v>
      </c>
      <c r="N9" s="43" t="s">
        <v>22</v>
      </c>
      <c r="O9" s="44"/>
    </row>
    <row r="10" spans="1:15" s="35" customFormat="1" x14ac:dyDescent="0.25">
      <c r="A10" s="35" t="s">
        <v>19</v>
      </c>
      <c r="B10" s="36">
        <v>12204</v>
      </c>
      <c r="C10" s="1" t="s">
        <v>20</v>
      </c>
      <c r="D10" s="36">
        <v>220750</v>
      </c>
      <c r="E10" s="37">
        <v>44239</v>
      </c>
      <c r="F10" s="38" t="s">
        <v>23</v>
      </c>
      <c r="G10" s="39">
        <v>934328</v>
      </c>
      <c r="H10" s="39" t="s">
        <v>24</v>
      </c>
      <c r="I10" s="45"/>
      <c r="J10" s="45"/>
      <c r="K10" s="41">
        <v>1</v>
      </c>
      <c r="L10" s="45"/>
      <c r="M10" s="42">
        <v>-25000</v>
      </c>
      <c r="N10" s="43"/>
      <c r="O10" s="44"/>
    </row>
    <row r="11" spans="1:15" s="35" customFormat="1" ht="12" customHeight="1" x14ac:dyDescent="0.25">
      <c r="A11" s="35" t="s">
        <v>19</v>
      </c>
      <c r="B11" s="36">
        <v>12211</v>
      </c>
      <c r="C11" s="1" t="s">
        <v>25</v>
      </c>
      <c r="D11" s="36">
        <v>222499</v>
      </c>
      <c r="E11" s="37">
        <v>44454</v>
      </c>
      <c r="F11" s="38" t="s">
        <v>26</v>
      </c>
      <c r="G11" s="39">
        <v>935609</v>
      </c>
      <c r="H11" s="39">
        <v>1625</v>
      </c>
      <c r="I11" s="45"/>
      <c r="J11" s="45"/>
      <c r="K11" s="41">
        <v>1</v>
      </c>
      <c r="L11" s="45"/>
      <c r="M11" s="42">
        <v>-25000</v>
      </c>
      <c r="N11" s="43"/>
      <c r="O11" s="46"/>
    </row>
    <row r="12" spans="1:15" s="35" customFormat="1" ht="12" customHeight="1" x14ac:dyDescent="0.25">
      <c r="A12" s="35" t="s">
        <v>19</v>
      </c>
      <c r="B12" s="36">
        <v>12211</v>
      </c>
      <c r="C12" s="1" t="s">
        <v>25</v>
      </c>
      <c r="D12" s="36">
        <v>222603</v>
      </c>
      <c r="E12" s="37">
        <v>44454</v>
      </c>
      <c r="F12" s="38" t="s">
        <v>27</v>
      </c>
      <c r="G12" s="39">
        <v>936366</v>
      </c>
      <c r="H12" s="39">
        <v>2870</v>
      </c>
      <c r="I12" s="45"/>
      <c r="J12" s="45"/>
      <c r="K12" s="41">
        <v>1</v>
      </c>
      <c r="L12" s="45"/>
      <c r="M12" s="42">
        <v>-75000</v>
      </c>
      <c r="N12" s="43"/>
      <c r="O12" s="46"/>
    </row>
    <row r="13" spans="1:15" s="35" customFormat="1" ht="12" customHeight="1" x14ac:dyDescent="0.25">
      <c r="A13" s="35" t="s">
        <v>19</v>
      </c>
      <c r="B13" s="36">
        <v>12211</v>
      </c>
      <c r="C13" s="1" t="s">
        <v>25</v>
      </c>
      <c r="D13" s="36">
        <v>222642</v>
      </c>
      <c r="E13" s="37">
        <v>44454</v>
      </c>
      <c r="F13" s="38" t="s">
        <v>28</v>
      </c>
      <c r="G13" s="39">
        <v>936158</v>
      </c>
      <c r="H13" s="39">
        <v>2570</v>
      </c>
      <c r="I13" s="45"/>
      <c r="J13" s="45"/>
      <c r="K13" s="41">
        <v>1</v>
      </c>
      <c r="L13" s="45"/>
      <c r="M13" s="42">
        <v>0</v>
      </c>
      <c r="N13" s="43"/>
      <c r="O13" s="46"/>
    </row>
    <row r="14" spans="1:15" s="35" customFormat="1" ht="12" customHeight="1" x14ac:dyDescent="0.25">
      <c r="A14" s="35" t="s">
        <v>19</v>
      </c>
      <c r="B14" s="36">
        <v>12211</v>
      </c>
      <c r="C14" s="1" t="s">
        <v>25</v>
      </c>
      <c r="D14" s="36">
        <v>223547</v>
      </c>
      <c r="E14" s="37">
        <v>44574</v>
      </c>
      <c r="F14" s="38" t="s">
        <v>29</v>
      </c>
      <c r="G14" s="39">
        <v>937811</v>
      </c>
      <c r="H14" s="39">
        <v>2945</v>
      </c>
      <c r="I14" s="45"/>
      <c r="J14" s="45"/>
      <c r="K14" s="41">
        <v>1</v>
      </c>
      <c r="L14" s="45"/>
      <c r="M14" s="42">
        <v>-75000</v>
      </c>
      <c r="N14" s="43"/>
      <c r="O14" s="44"/>
    </row>
    <row r="15" spans="1:15" s="35" customFormat="1" ht="12" customHeight="1" x14ac:dyDescent="0.25">
      <c r="A15" s="35" t="s">
        <v>19</v>
      </c>
      <c r="B15" s="36">
        <v>12211</v>
      </c>
      <c r="C15" s="1" t="s">
        <v>25</v>
      </c>
      <c r="D15" s="36">
        <v>223630</v>
      </c>
      <c r="E15" s="37">
        <v>44620</v>
      </c>
      <c r="F15" s="38" t="s">
        <v>30</v>
      </c>
      <c r="G15" s="39">
        <v>937710</v>
      </c>
      <c r="H15" s="39">
        <v>2460</v>
      </c>
      <c r="I15" s="45"/>
      <c r="J15" s="45"/>
      <c r="K15" s="41">
        <v>1</v>
      </c>
      <c r="L15" s="45"/>
      <c r="M15" s="42">
        <v>-45000</v>
      </c>
      <c r="N15" s="43"/>
      <c r="O15" s="44"/>
    </row>
    <row r="16" spans="1:15" s="35" customFormat="1" ht="12" customHeight="1" x14ac:dyDescent="0.25">
      <c r="A16" s="35" t="s">
        <v>19</v>
      </c>
      <c r="B16" s="36">
        <v>12211</v>
      </c>
      <c r="C16" s="1" t="s">
        <v>25</v>
      </c>
      <c r="D16" s="36">
        <v>223688</v>
      </c>
      <c r="E16" s="37">
        <v>44651</v>
      </c>
      <c r="F16" s="38" t="s">
        <v>31</v>
      </c>
      <c r="G16" s="39">
        <v>934964</v>
      </c>
      <c r="H16" s="39">
        <v>1937</v>
      </c>
      <c r="I16" s="45"/>
      <c r="J16" s="45"/>
      <c r="K16" s="41">
        <v>1</v>
      </c>
      <c r="L16" s="45"/>
      <c r="M16" s="42">
        <v>0</v>
      </c>
      <c r="N16" s="43"/>
      <c r="O16" s="44"/>
    </row>
    <row r="17" spans="1:16" s="35" customFormat="1" ht="12" customHeight="1" x14ac:dyDescent="0.25">
      <c r="A17" s="35" t="s">
        <v>19</v>
      </c>
      <c r="B17" s="36">
        <v>12211</v>
      </c>
      <c r="C17" s="1" t="s">
        <v>25</v>
      </c>
      <c r="D17" s="36">
        <v>223903</v>
      </c>
      <c r="E17" s="37">
        <v>44663</v>
      </c>
      <c r="F17" s="38" t="s">
        <v>32</v>
      </c>
      <c r="G17" s="39">
        <v>937989</v>
      </c>
      <c r="H17" s="39">
        <v>2980</v>
      </c>
      <c r="I17" s="45"/>
      <c r="J17" s="45"/>
      <c r="K17" s="41">
        <v>1</v>
      </c>
      <c r="L17" s="45"/>
      <c r="M17" s="42">
        <v>-300000</v>
      </c>
      <c r="N17" s="43"/>
      <c r="O17" s="44"/>
    </row>
    <row r="18" spans="1:16" s="35" customFormat="1" x14ac:dyDescent="0.25">
      <c r="A18" s="35" t="s">
        <v>19</v>
      </c>
      <c r="B18" s="36">
        <v>12234</v>
      </c>
      <c r="C18" s="1" t="s">
        <v>33</v>
      </c>
      <c r="D18" s="36">
        <v>223885</v>
      </c>
      <c r="E18" s="37">
        <v>44652</v>
      </c>
      <c r="F18" s="38" t="s">
        <v>34</v>
      </c>
      <c r="G18" s="39">
        <v>938608</v>
      </c>
      <c r="H18" s="39">
        <v>120</v>
      </c>
      <c r="K18" s="41">
        <v>1</v>
      </c>
      <c r="M18" s="42">
        <v>-60000</v>
      </c>
      <c r="N18" s="43"/>
      <c r="O18" s="44"/>
    </row>
    <row r="19" spans="1:16" s="35" customFormat="1" x14ac:dyDescent="0.25">
      <c r="A19" s="35" t="s">
        <v>19</v>
      </c>
      <c r="B19" s="36">
        <v>12235</v>
      </c>
      <c r="C19" s="1" t="s">
        <v>35</v>
      </c>
      <c r="D19" s="36">
        <v>215389</v>
      </c>
      <c r="E19" s="47">
        <v>43889</v>
      </c>
      <c r="F19" s="38" t="s">
        <v>36</v>
      </c>
      <c r="G19" s="39">
        <v>930678</v>
      </c>
      <c r="H19" s="39" t="s">
        <v>37</v>
      </c>
      <c r="I19" s="40">
        <v>44196</v>
      </c>
      <c r="J19" s="40"/>
      <c r="K19" s="41">
        <v>1</v>
      </c>
      <c r="L19" s="40"/>
      <c r="M19" s="42">
        <v>-135000</v>
      </c>
      <c r="N19" s="43" t="s">
        <v>38</v>
      </c>
      <c r="O19" s="44"/>
    </row>
    <row r="20" spans="1:16" s="35" customFormat="1" x14ac:dyDescent="0.25">
      <c r="A20" s="35" t="s">
        <v>19</v>
      </c>
      <c r="B20" s="36">
        <v>12235</v>
      </c>
      <c r="C20" s="1" t="s">
        <v>35</v>
      </c>
      <c r="D20" s="36">
        <v>218683</v>
      </c>
      <c r="E20" s="47">
        <v>44018</v>
      </c>
      <c r="F20" s="38" t="s">
        <v>39</v>
      </c>
      <c r="G20" s="39">
        <v>931017</v>
      </c>
      <c r="H20" s="39" t="s">
        <v>40</v>
      </c>
      <c r="I20" s="40"/>
      <c r="J20" s="40"/>
      <c r="K20" s="41">
        <v>1</v>
      </c>
      <c r="L20" s="40"/>
      <c r="M20" s="42">
        <f>-100000</f>
        <v>-100000</v>
      </c>
      <c r="N20" s="43"/>
      <c r="O20" s="44"/>
    </row>
    <row r="21" spans="1:16" s="35" customFormat="1" x14ac:dyDescent="0.25">
      <c r="A21" s="35" t="s">
        <v>19</v>
      </c>
      <c r="B21" s="36">
        <v>12235</v>
      </c>
      <c r="C21" s="1" t="s">
        <v>35</v>
      </c>
      <c r="D21" s="36">
        <v>220182</v>
      </c>
      <c r="E21" s="47">
        <v>44140</v>
      </c>
      <c r="F21" s="38" t="s">
        <v>41</v>
      </c>
      <c r="G21" s="39">
        <v>930738</v>
      </c>
      <c r="H21" s="39" t="s">
        <v>42</v>
      </c>
      <c r="I21" s="40">
        <v>44288</v>
      </c>
      <c r="J21" s="40"/>
      <c r="K21" s="41">
        <v>1</v>
      </c>
      <c r="L21" s="40"/>
      <c r="M21" s="42">
        <v>-100000</v>
      </c>
      <c r="N21" s="43" t="s">
        <v>43</v>
      </c>
      <c r="O21" s="44"/>
    </row>
    <row r="22" spans="1:16" s="35" customFormat="1" x14ac:dyDescent="0.25">
      <c r="A22" s="35" t="s">
        <v>19</v>
      </c>
      <c r="B22" s="36">
        <v>12235</v>
      </c>
      <c r="C22" s="1" t="s">
        <v>35</v>
      </c>
      <c r="D22" s="36">
        <v>223931</v>
      </c>
      <c r="E22" s="47">
        <v>44681</v>
      </c>
      <c r="F22" s="38" t="s">
        <v>44</v>
      </c>
      <c r="G22" s="39">
        <v>938732</v>
      </c>
      <c r="H22" s="39">
        <v>1206</v>
      </c>
      <c r="I22" s="40">
        <v>44835</v>
      </c>
      <c r="J22" s="40"/>
      <c r="K22" s="41">
        <v>1</v>
      </c>
      <c r="L22" s="40"/>
      <c r="M22" s="42">
        <v>-65000</v>
      </c>
      <c r="N22" s="43"/>
      <c r="O22" s="44"/>
    </row>
    <row r="23" spans="1:16" s="35" customFormat="1" x14ac:dyDescent="0.25">
      <c r="A23" s="35" t="s">
        <v>19</v>
      </c>
      <c r="B23" s="36">
        <v>12253</v>
      </c>
      <c r="C23" s="1" t="s">
        <v>45</v>
      </c>
      <c r="D23" s="36">
        <v>221185</v>
      </c>
      <c r="E23" s="47">
        <v>44301</v>
      </c>
      <c r="F23" s="38" t="s">
        <v>46</v>
      </c>
      <c r="G23" s="39">
        <v>934805</v>
      </c>
      <c r="H23" s="39">
        <v>206</v>
      </c>
      <c r="I23" s="40"/>
      <c r="J23" s="40"/>
      <c r="K23" s="41">
        <v>1</v>
      </c>
      <c r="L23" s="40"/>
      <c r="M23" s="42">
        <v>-55000</v>
      </c>
      <c r="N23" s="43" t="s">
        <v>47</v>
      </c>
      <c r="O23" s="44"/>
      <c r="P23" s="48"/>
    </row>
    <row r="24" spans="1:16" s="35" customFormat="1" x14ac:dyDescent="0.25">
      <c r="A24" s="35" t="s">
        <v>19</v>
      </c>
      <c r="B24" s="36">
        <v>12255</v>
      </c>
      <c r="C24" s="1" t="s">
        <v>48</v>
      </c>
      <c r="D24" s="36">
        <v>222713</v>
      </c>
      <c r="E24" s="37">
        <v>44564</v>
      </c>
      <c r="F24" s="38" t="s">
        <v>49</v>
      </c>
      <c r="G24" s="39">
        <v>935758</v>
      </c>
      <c r="H24" s="39">
        <v>2354</v>
      </c>
      <c r="I24" s="40"/>
      <c r="J24" s="40"/>
      <c r="K24" s="41">
        <v>1</v>
      </c>
      <c r="L24" s="40"/>
      <c r="M24" s="42">
        <f>20000-40000</f>
        <v>-20000</v>
      </c>
      <c r="N24" s="43"/>
      <c r="O24" s="44"/>
    </row>
    <row r="25" spans="1:16" x14ac:dyDescent="0.25">
      <c r="A25" s="35" t="s">
        <v>19</v>
      </c>
      <c r="B25" s="36">
        <v>12263</v>
      </c>
      <c r="C25" s="1" t="s">
        <v>50</v>
      </c>
      <c r="D25" s="36">
        <v>222834</v>
      </c>
      <c r="E25" s="41">
        <v>44530</v>
      </c>
      <c r="F25" t="s">
        <v>51</v>
      </c>
      <c r="G25" s="3">
        <v>936641</v>
      </c>
      <c r="K25" s="41">
        <v>1</v>
      </c>
      <c r="M25" s="49">
        <v>-8000</v>
      </c>
      <c r="N25" s="43"/>
      <c r="O25" s="46"/>
      <c r="P25" s="35"/>
    </row>
    <row r="26" spans="1:16" x14ac:dyDescent="0.25">
      <c r="A26" s="35" t="s">
        <v>19</v>
      </c>
      <c r="B26" s="36">
        <v>12263</v>
      </c>
      <c r="C26" s="1" t="s">
        <v>50</v>
      </c>
      <c r="D26" s="36">
        <v>223932</v>
      </c>
      <c r="E26" s="41">
        <v>44681</v>
      </c>
      <c r="F26" s="38" t="s">
        <v>52</v>
      </c>
      <c r="G26" s="3">
        <v>937723</v>
      </c>
      <c r="K26" s="41">
        <v>1</v>
      </c>
      <c r="M26" s="49">
        <v>0</v>
      </c>
      <c r="N26" s="43"/>
      <c r="O26" s="46"/>
      <c r="P26" s="35"/>
    </row>
    <row r="27" spans="1:16" s="35" customFormat="1" x14ac:dyDescent="0.25">
      <c r="A27" s="35" t="s">
        <v>19</v>
      </c>
      <c r="B27" s="36">
        <v>12266</v>
      </c>
      <c r="C27" s="1" t="s">
        <v>53</v>
      </c>
      <c r="D27" s="36">
        <v>196856</v>
      </c>
      <c r="E27" s="37">
        <v>43461</v>
      </c>
      <c r="F27" s="38" t="s">
        <v>54</v>
      </c>
      <c r="G27" s="39">
        <v>926532</v>
      </c>
      <c r="H27" s="39">
        <v>1005</v>
      </c>
      <c r="I27" s="40">
        <v>43777</v>
      </c>
      <c r="J27" s="40"/>
      <c r="K27" s="41">
        <v>1</v>
      </c>
      <c r="L27" s="40"/>
      <c r="M27" s="42">
        <f>-319035+159517.5</f>
        <v>-159517.5</v>
      </c>
      <c r="N27" s="43" t="s">
        <v>55</v>
      </c>
      <c r="O27" s="44"/>
    </row>
    <row r="28" spans="1:16" s="35" customFormat="1" x14ac:dyDescent="0.25">
      <c r="A28" s="35" t="s">
        <v>19</v>
      </c>
      <c r="B28" s="36">
        <v>12266</v>
      </c>
      <c r="C28" s="1" t="s">
        <v>53</v>
      </c>
      <c r="D28" s="36">
        <v>211415</v>
      </c>
      <c r="E28" s="37">
        <v>43654</v>
      </c>
      <c r="F28" s="38" t="s">
        <v>56</v>
      </c>
      <c r="G28" s="39">
        <v>928423</v>
      </c>
      <c r="H28" s="39" t="s">
        <v>57</v>
      </c>
      <c r="I28" s="40">
        <v>43862</v>
      </c>
      <c r="J28" s="40"/>
      <c r="K28" s="41">
        <v>1</v>
      </c>
      <c r="L28" s="40"/>
      <c r="M28" s="42">
        <v>0</v>
      </c>
      <c r="N28" s="43" t="s">
        <v>38</v>
      </c>
      <c r="O28" s="44"/>
    </row>
    <row r="29" spans="1:16" s="35" customFormat="1" x14ac:dyDescent="0.25">
      <c r="A29" s="35" t="s">
        <v>19</v>
      </c>
      <c r="B29" s="36">
        <v>12266</v>
      </c>
      <c r="C29" s="1" t="s">
        <v>53</v>
      </c>
      <c r="D29" s="36">
        <v>215529</v>
      </c>
      <c r="E29" s="37">
        <v>43879</v>
      </c>
      <c r="F29" s="38" t="s">
        <v>58</v>
      </c>
      <c r="G29" s="39">
        <v>931016</v>
      </c>
      <c r="H29" s="39">
        <v>1000</v>
      </c>
      <c r="I29" s="40">
        <v>43983</v>
      </c>
      <c r="J29" s="40"/>
      <c r="K29" s="41">
        <v>1</v>
      </c>
      <c r="L29" s="40"/>
      <c r="M29" s="42">
        <f>81000-162000</f>
        <v>-81000</v>
      </c>
      <c r="N29" s="43" t="s">
        <v>38</v>
      </c>
      <c r="O29" s="44"/>
    </row>
    <row r="30" spans="1:16" s="35" customFormat="1" x14ac:dyDescent="0.25">
      <c r="A30" s="35" t="s">
        <v>19</v>
      </c>
      <c r="B30" s="36">
        <v>12266</v>
      </c>
      <c r="C30" s="1" t="s">
        <v>53</v>
      </c>
      <c r="D30" s="36">
        <v>221781</v>
      </c>
      <c r="E30" s="37">
        <v>44377</v>
      </c>
      <c r="F30" s="38" t="s">
        <v>59</v>
      </c>
      <c r="G30" s="39">
        <v>935003</v>
      </c>
      <c r="H30" s="39">
        <v>1003</v>
      </c>
      <c r="I30" s="40"/>
      <c r="J30" s="40"/>
      <c r="K30" s="41">
        <v>1</v>
      </c>
      <c r="L30" s="40"/>
      <c r="M30" s="42">
        <v>-18000</v>
      </c>
      <c r="N30" s="43"/>
      <c r="O30" s="44"/>
    </row>
    <row r="31" spans="1:16" s="35" customFormat="1" x14ac:dyDescent="0.25">
      <c r="A31" s="35" t="s">
        <v>19</v>
      </c>
      <c r="B31" s="36">
        <v>12266</v>
      </c>
      <c r="C31" s="1" t="s">
        <v>53</v>
      </c>
      <c r="D31" s="36">
        <v>222746</v>
      </c>
      <c r="E31" s="37">
        <v>44500</v>
      </c>
      <c r="F31" s="38" t="s">
        <v>60</v>
      </c>
      <c r="G31" s="39">
        <v>936188</v>
      </c>
      <c r="H31" s="39"/>
      <c r="I31" s="40"/>
      <c r="J31" s="40"/>
      <c r="K31" s="41">
        <v>1</v>
      </c>
      <c r="L31" s="40"/>
      <c r="M31" s="42">
        <v>-35000</v>
      </c>
      <c r="N31" s="43"/>
      <c r="O31" s="44"/>
    </row>
    <row r="32" spans="1:16" s="35" customFormat="1" x14ac:dyDescent="0.25">
      <c r="A32" s="35" t="s">
        <v>19</v>
      </c>
      <c r="B32" s="36">
        <v>12266</v>
      </c>
      <c r="C32" s="1" t="s">
        <v>53</v>
      </c>
      <c r="D32" s="36">
        <v>223831</v>
      </c>
      <c r="E32" s="37">
        <v>44652</v>
      </c>
      <c r="F32" s="38" t="s">
        <v>61</v>
      </c>
      <c r="G32" s="39">
        <v>938341</v>
      </c>
      <c r="H32" s="39"/>
      <c r="I32" s="40"/>
      <c r="J32" s="40"/>
      <c r="K32" s="41">
        <v>1</v>
      </c>
      <c r="L32" s="40"/>
      <c r="M32" s="42">
        <v>0</v>
      </c>
      <c r="N32" s="43"/>
      <c r="O32" s="44"/>
    </row>
    <row r="33" spans="1:16" s="35" customFormat="1" x14ac:dyDescent="0.25">
      <c r="A33" s="35" t="s">
        <v>19</v>
      </c>
      <c r="B33" s="36">
        <v>12268</v>
      </c>
      <c r="C33" s="1" t="s">
        <v>62</v>
      </c>
      <c r="D33" s="36">
        <v>2223933</v>
      </c>
      <c r="E33" s="37">
        <v>44681</v>
      </c>
      <c r="F33" s="38" t="s">
        <v>63</v>
      </c>
      <c r="G33" s="39">
        <v>87868</v>
      </c>
      <c r="H33" s="39"/>
      <c r="I33" s="45"/>
      <c r="J33" s="45"/>
      <c r="K33" s="41">
        <v>1</v>
      </c>
      <c r="L33" s="45"/>
      <c r="M33" s="42">
        <v>-69734.27</v>
      </c>
      <c r="N33" s="43"/>
      <c r="O33" s="44"/>
    </row>
    <row r="34" spans="1:16" s="35" customFormat="1" x14ac:dyDescent="0.25">
      <c r="A34" s="35" t="s">
        <v>19</v>
      </c>
      <c r="B34" s="36">
        <v>12277</v>
      </c>
      <c r="C34" s="1" t="s">
        <v>64</v>
      </c>
      <c r="D34" s="36">
        <v>214855</v>
      </c>
      <c r="E34" s="47">
        <v>43852</v>
      </c>
      <c r="F34" s="38" t="s">
        <v>65</v>
      </c>
      <c r="G34" s="39">
        <v>929744</v>
      </c>
      <c r="H34" s="39">
        <v>4</v>
      </c>
      <c r="I34" s="40">
        <v>43891</v>
      </c>
      <c r="J34" s="40"/>
      <c r="K34" s="41">
        <v>1</v>
      </c>
      <c r="L34" s="40"/>
      <c r="M34" s="42">
        <v>0</v>
      </c>
      <c r="N34" s="43" t="s">
        <v>66</v>
      </c>
      <c r="O34" s="44"/>
    </row>
    <row r="35" spans="1:16" s="35" customFormat="1" x14ac:dyDescent="0.25">
      <c r="A35" s="35" t="s">
        <v>19</v>
      </c>
      <c r="B35" s="36">
        <v>12279</v>
      </c>
      <c r="C35" s="1" t="s">
        <v>67</v>
      </c>
      <c r="D35" s="36">
        <v>215049</v>
      </c>
      <c r="E35" s="47">
        <v>43865</v>
      </c>
      <c r="F35" s="38" t="s">
        <v>68</v>
      </c>
      <c r="G35" s="39">
        <v>930869</v>
      </c>
      <c r="H35" s="39" t="s">
        <v>69</v>
      </c>
      <c r="I35" s="45">
        <v>43955</v>
      </c>
      <c r="J35" s="45"/>
      <c r="K35" s="41">
        <v>1</v>
      </c>
      <c r="L35" s="45"/>
      <c r="M35" s="42">
        <f>-40000+20000</f>
        <v>-20000</v>
      </c>
      <c r="N35" s="43" t="s">
        <v>70</v>
      </c>
      <c r="O35" s="44"/>
    </row>
    <row r="36" spans="1:16" s="35" customFormat="1" x14ac:dyDescent="0.25">
      <c r="A36" s="35" t="s">
        <v>19</v>
      </c>
      <c r="B36" s="36">
        <v>12280</v>
      </c>
      <c r="C36" s="1" t="s">
        <v>71</v>
      </c>
      <c r="D36" s="36">
        <v>216263</v>
      </c>
      <c r="E36" s="47">
        <v>43922</v>
      </c>
      <c r="F36" s="38" t="s">
        <v>72</v>
      </c>
      <c r="G36" s="39">
        <v>931379</v>
      </c>
      <c r="H36" s="39">
        <v>2285</v>
      </c>
      <c r="I36" s="40">
        <v>43954</v>
      </c>
      <c r="J36" s="40"/>
      <c r="K36" s="41">
        <v>1</v>
      </c>
      <c r="L36" s="40"/>
      <c r="M36" s="42">
        <v>-30017.02</v>
      </c>
      <c r="N36" s="43" t="s">
        <v>55</v>
      </c>
      <c r="O36" s="44"/>
    </row>
    <row r="37" spans="1:16" s="35" customFormat="1" x14ac:dyDescent="0.25">
      <c r="A37" s="35" t="s">
        <v>19</v>
      </c>
      <c r="B37" s="36">
        <v>12280</v>
      </c>
      <c r="C37" s="1" t="s">
        <v>71</v>
      </c>
      <c r="D37" s="36">
        <v>223613</v>
      </c>
      <c r="E37" s="47">
        <v>44593</v>
      </c>
      <c r="F37" s="38" t="s">
        <v>73</v>
      </c>
      <c r="G37" s="39">
        <v>937587</v>
      </c>
      <c r="H37" s="39" t="s">
        <v>74</v>
      </c>
      <c r="I37" s="45"/>
      <c r="J37" s="45"/>
      <c r="K37" s="41">
        <v>1</v>
      </c>
      <c r="L37" s="45"/>
      <c r="M37" s="42">
        <v>-25000</v>
      </c>
      <c r="N37" s="43"/>
      <c r="O37" s="44"/>
    </row>
    <row r="38" spans="1:16" s="35" customFormat="1" x14ac:dyDescent="0.25">
      <c r="A38" s="35" t="s">
        <v>19</v>
      </c>
      <c r="B38" s="36">
        <v>12280</v>
      </c>
      <c r="C38" s="1" t="s">
        <v>71</v>
      </c>
      <c r="D38" s="36">
        <v>223901</v>
      </c>
      <c r="E38" s="47">
        <v>44652</v>
      </c>
      <c r="F38" s="38" t="s">
        <v>75</v>
      </c>
      <c r="G38" s="39">
        <v>937765</v>
      </c>
      <c r="H38" s="39"/>
      <c r="I38" s="45"/>
      <c r="J38" s="45"/>
      <c r="K38" s="41">
        <v>1</v>
      </c>
      <c r="L38" s="45"/>
      <c r="M38" s="42">
        <f>3795.16-3759.16</f>
        <v>36</v>
      </c>
      <c r="N38" s="43" t="s">
        <v>76</v>
      </c>
      <c r="O38" s="44"/>
    </row>
    <row r="39" spans="1:16" s="35" customFormat="1" x14ac:dyDescent="0.25">
      <c r="A39" s="35" t="s">
        <v>19</v>
      </c>
      <c r="B39" s="36">
        <v>12286</v>
      </c>
      <c r="C39" s="1" t="e">
        <f>VLOOKUP(B39,BU,2,FALSE)</f>
        <v>#REF!</v>
      </c>
      <c r="D39" s="36">
        <v>130997</v>
      </c>
      <c r="E39" s="37">
        <v>42212</v>
      </c>
      <c r="F39" s="38" t="s">
        <v>77</v>
      </c>
      <c r="G39" s="39">
        <v>903310</v>
      </c>
      <c r="H39" s="39" t="s">
        <v>78</v>
      </c>
      <c r="I39" s="45">
        <v>41685</v>
      </c>
      <c r="J39" s="45"/>
      <c r="K39" s="41">
        <v>1</v>
      </c>
      <c r="L39" s="45"/>
      <c r="M39" s="42">
        <v>-50000</v>
      </c>
      <c r="N39" s="43" t="s">
        <v>79</v>
      </c>
      <c r="O39" s="44"/>
    </row>
    <row r="40" spans="1:16" s="35" customFormat="1" x14ac:dyDescent="0.25">
      <c r="A40" s="35" t="s">
        <v>19</v>
      </c>
      <c r="B40" s="36">
        <v>12286</v>
      </c>
      <c r="C40" s="1" t="e">
        <f>VLOOKUP(B40,BU,2,FALSE)</f>
        <v>#REF!</v>
      </c>
      <c r="D40" s="36">
        <v>216384</v>
      </c>
      <c r="E40" s="37">
        <v>43937</v>
      </c>
      <c r="F40" s="38" t="s">
        <v>80</v>
      </c>
      <c r="G40" s="39">
        <v>931506</v>
      </c>
      <c r="H40" s="39">
        <v>252</v>
      </c>
      <c r="I40" s="40">
        <v>44287</v>
      </c>
      <c r="J40" s="40"/>
      <c r="K40" s="41">
        <v>1</v>
      </c>
      <c r="L40" s="40"/>
      <c r="M40" s="42">
        <f>-50000+25000</f>
        <v>-25000</v>
      </c>
      <c r="N40" s="43" t="s">
        <v>81</v>
      </c>
      <c r="O40" s="44"/>
    </row>
    <row r="41" spans="1:16" x14ac:dyDescent="0.25">
      <c r="A41" s="35" t="s">
        <v>19</v>
      </c>
      <c r="B41" s="36">
        <v>12293</v>
      </c>
      <c r="C41" s="1" t="s">
        <v>82</v>
      </c>
      <c r="D41" s="2">
        <v>216701</v>
      </c>
      <c r="E41" s="41">
        <v>43955</v>
      </c>
      <c r="F41" s="38" t="s">
        <v>83</v>
      </c>
      <c r="G41" s="3">
        <v>931354</v>
      </c>
      <c r="H41" s="3" t="s">
        <v>84</v>
      </c>
      <c r="I41" s="4">
        <v>44406</v>
      </c>
      <c r="K41" s="41">
        <v>1</v>
      </c>
      <c r="M41" s="49">
        <v>-15000</v>
      </c>
      <c r="N41" s="43" t="s">
        <v>85</v>
      </c>
      <c r="P41" s="35" t="s">
        <v>86</v>
      </c>
    </row>
    <row r="42" spans="1:16" x14ac:dyDescent="0.25">
      <c r="A42" s="35" t="s">
        <v>19</v>
      </c>
      <c r="B42" s="36">
        <v>12293</v>
      </c>
      <c r="C42" s="1" t="s">
        <v>82</v>
      </c>
      <c r="D42" s="2">
        <v>216386</v>
      </c>
      <c r="E42" s="41">
        <v>43938</v>
      </c>
      <c r="F42" s="38" t="s">
        <v>87</v>
      </c>
      <c r="G42" s="3">
        <v>931510</v>
      </c>
      <c r="H42" s="3" t="s">
        <v>88</v>
      </c>
      <c r="I42" s="4">
        <v>44375</v>
      </c>
      <c r="K42" s="41">
        <v>1</v>
      </c>
      <c r="M42" s="49">
        <f>-100000+50000</f>
        <v>-50000</v>
      </c>
      <c r="N42" s="43" t="s">
        <v>85</v>
      </c>
      <c r="P42" s="35" t="s">
        <v>86</v>
      </c>
    </row>
    <row r="43" spans="1:16" x14ac:dyDescent="0.25">
      <c r="A43" s="35" t="s">
        <v>19</v>
      </c>
      <c r="B43" s="36">
        <v>12293</v>
      </c>
      <c r="C43" s="1" t="s">
        <v>82</v>
      </c>
      <c r="D43" s="2">
        <v>219874</v>
      </c>
      <c r="E43" s="41">
        <v>44136</v>
      </c>
      <c r="F43" s="38" t="s">
        <v>89</v>
      </c>
      <c r="G43" s="3">
        <v>932801</v>
      </c>
      <c r="H43" s="3">
        <v>2005</v>
      </c>
      <c r="I43" s="4">
        <v>44512</v>
      </c>
      <c r="K43" s="41">
        <v>1</v>
      </c>
      <c r="M43" s="49">
        <f>33500-67000</f>
        <v>-33500</v>
      </c>
      <c r="N43" s="43" t="s">
        <v>90</v>
      </c>
      <c r="O43" s="46"/>
      <c r="P43" s="35"/>
    </row>
    <row r="44" spans="1:16" x14ac:dyDescent="0.25">
      <c r="A44" s="35" t="s">
        <v>19</v>
      </c>
      <c r="B44" s="36">
        <v>12293</v>
      </c>
      <c r="C44" s="1" t="s">
        <v>82</v>
      </c>
      <c r="D44" s="2">
        <v>221182</v>
      </c>
      <c r="E44" s="41">
        <v>44301</v>
      </c>
      <c r="F44" s="38" t="s">
        <v>91</v>
      </c>
      <c r="G44" s="3">
        <v>931198</v>
      </c>
      <c r="H44" s="39">
        <v>2110</v>
      </c>
      <c r="I44" s="4">
        <v>44228</v>
      </c>
      <c r="K44" s="41">
        <v>1</v>
      </c>
      <c r="M44" s="49">
        <v>-125000</v>
      </c>
      <c r="N44" s="43" t="s">
        <v>79</v>
      </c>
      <c r="O44" s="46"/>
      <c r="P44" s="35"/>
    </row>
    <row r="45" spans="1:16" ht="26.25" x14ac:dyDescent="0.25">
      <c r="A45" s="35" t="s">
        <v>19</v>
      </c>
      <c r="B45" s="36">
        <v>12293</v>
      </c>
      <c r="C45" s="1" t="s">
        <v>82</v>
      </c>
      <c r="D45" s="2">
        <v>221893</v>
      </c>
      <c r="E45" s="41">
        <v>44439</v>
      </c>
      <c r="F45" s="38" t="s">
        <v>27</v>
      </c>
      <c r="G45" s="3">
        <v>935573</v>
      </c>
      <c r="H45" s="39" t="s">
        <v>92</v>
      </c>
      <c r="I45" s="4">
        <v>44601</v>
      </c>
      <c r="K45" s="41">
        <v>1</v>
      </c>
      <c r="M45" s="49">
        <v>-75000</v>
      </c>
      <c r="N45" s="43" t="s">
        <v>93</v>
      </c>
      <c r="O45" s="46"/>
      <c r="P45" s="35"/>
    </row>
    <row r="46" spans="1:16" ht="26.25" x14ac:dyDescent="0.25">
      <c r="A46" s="35" t="s">
        <v>19</v>
      </c>
      <c r="B46" s="36">
        <v>12293</v>
      </c>
      <c r="C46" s="1" t="s">
        <v>82</v>
      </c>
      <c r="D46" s="2">
        <v>223123</v>
      </c>
      <c r="E46" s="41">
        <v>44592</v>
      </c>
      <c r="F46" s="38" t="s">
        <v>94</v>
      </c>
      <c r="G46" s="3">
        <v>108748</v>
      </c>
      <c r="H46" s="39" t="s">
        <v>95</v>
      </c>
      <c r="K46" s="41">
        <v>1</v>
      </c>
      <c r="M46" s="49">
        <v>-17769.25</v>
      </c>
      <c r="N46" s="43" t="s">
        <v>96</v>
      </c>
      <c r="O46" s="46"/>
      <c r="P46" s="35"/>
    </row>
    <row r="47" spans="1:16" s="35" customFormat="1" x14ac:dyDescent="0.25">
      <c r="A47" s="35" t="s">
        <v>19</v>
      </c>
      <c r="B47" s="36">
        <v>12293</v>
      </c>
      <c r="C47" s="1" t="s">
        <v>82</v>
      </c>
      <c r="D47" s="2">
        <v>223606</v>
      </c>
      <c r="E47" s="41">
        <v>44620</v>
      </c>
      <c r="F47" s="38" t="s">
        <v>97</v>
      </c>
      <c r="G47" s="39">
        <v>928855</v>
      </c>
      <c r="H47" s="39"/>
      <c r="I47" s="45"/>
      <c r="J47" s="45"/>
      <c r="K47" s="41">
        <v>1</v>
      </c>
      <c r="L47" s="45"/>
      <c r="M47" s="42">
        <v>-25000</v>
      </c>
      <c r="N47" s="43"/>
      <c r="O47" s="44"/>
    </row>
    <row r="48" spans="1:16" s="35" customFormat="1" x14ac:dyDescent="0.25">
      <c r="A48" s="35" t="s">
        <v>19</v>
      </c>
      <c r="B48" s="36">
        <v>12293</v>
      </c>
      <c r="C48" s="1" t="s">
        <v>82</v>
      </c>
      <c r="D48" s="2">
        <v>223627</v>
      </c>
      <c r="E48" s="41">
        <v>44620</v>
      </c>
      <c r="F48" s="38" t="s">
        <v>30</v>
      </c>
      <c r="G48" s="39">
        <v>937702</v>
      </c>
      <c r="H48" s="39"/>
      <c r="I48" s="45"/>
      <c r="J48" s="45"/>
      <c r="K48" s="41">
        <v>1</v>
      </c>
      <c r="L48" s="45"/>
      <c r="M48" s="42">
        <v>-45000</v>
      </c>
      <c r="N48" s="43"/>
      <c r="O48" s="44"/>
    </row>
    <row r="49" spans="1:15" x14ac:dyDescent="0.25">
      <c r="A49" s="35" t="s">
        <v>19</v>
      </c>
      <c r="B49" s="36">
        <v>12294</v>
      </c>
      <c r="C49" s="1" t="s">
        <v>98</v>
      </c>
      <c r="D49" s="2">
        <v>220336</v>
      </c>
      <c r="E49" s="41">
        <v>44196</v>
      </c>
      <c r="F49" s="38" t="s">
        <v>99</v>
      </c>
      <c r="G49" s="3">
        <v>933052</v>
      </c>
      <c r="K49" s="41">
        <v>1</v>
      </c>
      <c r="M49" s="49">
        <f>-150000+75000</f>
        <v>-75000</v>
      </c>
      <c r="N49" s="43"/>
    </row>
    <row r="50" spans="1:15" s="35" customFormat="1" x14ac:dyDescent="0.25">
      <c r="A50" s="35" t="s">
        <v>19</v>
      </c>
      <c r="B50" s="36">
        <v>12295</v>
      </c>
      <c r="C50" s="1" t="s">
        <v>100</v>
      </c>
      <c r="D50" s="36">
        <v>221901</v>
      </c>
      <c r="E50" s="37">
        <v>44587</v>
      </c>
      <c r="F50" s="38" t="s">
        <v>101</v>
      </c>
      <c r="G50" s="39">
        <v>931320</v>
      </c>
      <c r="H50" s="39">
        <v>675</v>
      </c>
      <c r="I50" s="45"/>
      <c r="J50" s="45"/>
      <c r="K50" s="41">
        <v>1</v>
      </c>
      <c r="L50" s="45"/>
      <c r="M50" s="42">
        <f>22500</f>
        <v>22500</v>
      </c>
      <c r="N50" s="43" t="s">
        <v>102</v>
      </c>
      <c r="O50" s="44"/>
    </row>
    <row r="51" spans="1:15" s="35" customFormat="1" x14ac:dyDescent="0.25">
      <c r="A51" s="35" t="s">
        <v>19</v>
      </c>
      <c r="B51" s="36">
        <v>12297</v>
      </c>
      <c r="C51" s="1" t="s">
        <v>103</v>
      </c>
      <c r="D51" s="36">
        <v>193591</v>
      </c>
      <c r="E51" s="37">
        <v>43294</v>
      </c>
      <c r="F51" s="38" t="s">
        <v>104</v>
      </c>
      <c r="G51" s="39">
        <v>110656</v>
      </c>
      <c r="H51" s="39" t="s">
        <v>105</v>
      </c>
      <c r="I51" s="45">
        <v>43282</v>
      </c>
      <c r="J51" s="45"/>
      <c r="K51" s="41">
        <v>1</v>
      </c>
      <c r="L51" s="45"/>
      <c r="M51" s="42">
        <v>-40000</v>
      </c>
      <c r="N51" s="50" t="s">
        <v>106</v>
      </c>
      <c r="O51" s="44"/>
    </row>
    <row r="52" spans="1:15" s="35" customFormat="1" x14ac:dyDescent="0.25">
      <c r="A52" s="35" t="s">
        <v>19</v>
      </c>
      <c r="B52" s="36">
        <v>12297</v>
      </c>
      <c r="C52" s="1" t="s">
        <v>103</v>
      </c>
      <c r="D52" s="36">
        <v>197772</v>
      </c>
      <c r="E52" s="37">
        <v>43551</v>
      </c>
      <c r="F52" s="38" t="s">
        <v>107</v>
      </c>
      <c r="G52" s="39">
        <v>926964</v>
      </c>
      <c r="H52" s="39">
        <v>1102</v>
      </c>
      <c r="I52" s="45">
        <v>43922</v>
      </c>
      <c r="J52" s="45"/>
      <c r="K52" s="41">
        <v>1</v>
      </c>
      <c r="L52" s="45"/>
      <c r="M52" s="42">
        <v>-40000</v>
      </c>
      <c r="N52" s="43" t="s">
        <v>108</v>
      </c>
      <c r="O52" s="44"/>
    </row>
    <row r="53" spans="1:15" s="35" customFormat="1" x14ac:dyDescent="0.25">
      <c r="A53" s="35" t="s">
        <v>19</v>
      </c>
      <c r="B53" s="36">
        <v>12297</v>
      </c>
      <c r="C53" s="1" t="s">
        <v>103</v>
      </c>
      <c r="D53" s="36">
        <v>213842</v>
      </c>
      <c r="E53" s="37">
        <v>43801</v>
      </c>
      <c r="F53" s="38" t="s">
        <v>109</v>
      </c>
      <c r="G53" s="39">
        <v>928396</v>
      </c>
      <c r="H53" s="39">
        <v>2430</v>
      </c>
      <c r="I53" s="45">
        <v>43895</v>
      </c>
      <c r="J53" s="45"/>
      <c r="K53" s="41">
        <v>1</v>
      </c>
      <c r="L53" s="45"/>
      <c r="M53" s="42">
        <f>-25000+12500</f>
        <v>-12500</v>
      </c>
      <c r="N53" s="43" t="s">
        <v>81</v>
      </c>
      <c r="O53" s="44"/>
    </row>
    <row r="54" spans="1:15" x14ac:dyDescent="0.25">
      <c r="A54" s="35" t="s">
        <v>19</v>
      </c>
      <c r="B54" s="36">
        <v>12297</v>
      </c>
      <c r="C54" s="1" t="s">
        <v>103</v>
      </c>
      <c r="D54" s="36">
        <v>220350</v>
      </c>
      <c r="E54" s="41">
        <v>44153</v>
      </c>
      <c r="F54" s="38" t="s">
        <v>110</v>
      </c>
      <c r="G54" s="3">
        <v>932329</v>
      </c>
      <c r="H54" s="3">
        <v>1233</v>
      </c>
      <c r="I54" s="4">
        <v>44204</v>
      </c>
      <c r="K54" s="41">
        <v>1</v>
      </c>
      <c r="M54" s="49">
        <v>-100000</v>
      </c>
      <c r="N54" s="43" t="s">
        <v>111</v>
      </c>
      <c r="O54" s="44"/>
    </row>
    <row r="55" spans="1:15" x14ac:dyDescent="0.25">
      <c r="A55" s="35" t="s">
        <v>19</v>
      </c>
      <c r="B55" s="36">
        <v>12297</v>
      </c>
      <c r="C55" s="1" t="s">
        <v>103</v>
      </c>
      <c r="D55" s="36">
        <v>220759</v>
      </c>
      <c r="E55" s="41">
        <v>44255</v>
      </c>
      <c r="F55" s="38" t="s">
        <v>112</v>
      </c>
      <c r="G55" s="3">
        <v>931597</v>
      </c>
      <c r="H55" s="3">
        <v>1630</v>
      </c>
      <c r="I55"/>
      <c r="J55"/>
      <c r="K55" s="41">
        <v>1</v>
      </c>
      <c r="L55"/>
      <c r="M55" s="49">
        <v>0</v>
      </c>
      <c r="N55" s="43" t="s">
        <v>113</v>
      </c>
      <c r="O55" s="44"/>
    </row>
    <row r="56" spans="1:15" x14ac:dyDescent="0.25">
      <c r="A56" s="35" t="s">
        <v>19</v>
      </c>
      <c r="B56" s="36">
        <v>12297</v>
      </c>
      <c r="C56" s="1" t="s">
        <v>103</v>
      </c>
      <c r="D56" s="36">
        <v>220758</v>
      </c>
      <c r="E56" s="41">
        <v>44255</v>
      </c>
      <c r="F56" s="38" t="s">
        <v>114</v>
      </c>
      <c r="G56" s="3">
        <v>934376</v>
      </c>
      <c r="H56" s="3" t="s">
        <v>115</v>
      </c>
      <c r="I56" s="4">
        <v>44349</v>
      </c>
      <c r="K56" s="41">
        <v>1</v>
      </c>
      <c r="M56" s="49">
        <v>-45000</v>
      </c>
      <c r="N56" s="43"/>
    </row>
    <row r="57" spans="1:15" x14ac:dyDescent="0.25">
      <c r="A57" s="35" t="s">
        <v>19</v>
      </c>
      <c r="B57" s="36">
        <v>12297</v>
      </c>
      <c r="C57" s="1" t="s">
        <v>103</v>
      </c>
      <c r="D57" s="36">
        <v>220743</v>
      </c>
      <c r="E57" s="41">
        <v>44255</v>
      </c>
      <c r="F57" s="38" t="s">
        <v>116</v>
      </c>
      <c r="G57" s="3">
        <v>934377</v>
      </c>
      <c r="H57" s="3">
        <v>1255</v>
      </c>
      <c r="I57" s="4">
        <v>44358</v>
      </c>
      <c r="K57" s="41">
        <v>1</v>
      </c>
      <c r="M57" s="49">
        <v>-50000</v>
      </c>
      <c r="N57" s="43"/>
      <c r="O57" s="44"/>
    </row>
    <row r="58" spans="1:15" x14ac:dyDescent="0.25">
      <c r="A58" s="35" t="s">
        <v>19</v>
      </c>
      <c r="B58" s="36">
        <v>12297</v>
      </c>
      <c r="C58" s="1" t="s">
        <v>103</v>
      </c>
      <c r="D58" s="36">
        <v>221153</v>
      </c>
      <c r="E58" s="41">
        <v>44287</v>
      </c>
      <c r="F58" s="38" t="s">
        <v>89</v>
      </c>
      <c r="G58" s="3">
        <v>934385</v>
      </c>
      <c r="H58" s="39" t="s">
        <v>117</v>
      </c>
      <c r="I58" s="4">
        <v>44407</v>
      </c>
      <c r="K58" s="41">
        <v>1</v>
      </c>
      <c r="M58" s="49">
        <f>-33477.5-33477.5+33477.5</f>
        <v>-33477.5</v>
      </c>
      <c r="N58" s="43"/>
    </row>
    <row r="59" spans="1:15" x14ac:dyDescent="0.25">
      <c r="A59" s="35" t="s">
        <v>19</v>
      </c>
      <c r="B59" s="36">
        <v>12297</v>
      </c>
      <c r="C59" s="1" t="s">
        <v>103</v>
      </c>
      <c r="D59" s="36">
        <v>222693</v>
      </c>
      <c r="E59" s="41">
        <v>44500</v>
      </c>
      <c r="F59" s="38" t="s">
        <v>118</v>
      </c>
      <c r="G59" s="3">
        <v>936630</v>
      </c>
      <c r="H59" s="3">
        <v>1500</v>
      </c>
      <c r="I59" s="4">
        <v>44501</v>
      </c>
      <c r="K59" s="41">
        <v>1</v>
      </c>
      <c r="M59" s="49">
        <v>-99000</v>
      </c>
      <c r="N59" s="43"/>
    </row>
    <row r="60" spans="1:15" x14ac:dyDescent="0.25">
      <c r="A60" s="35" t="s">
        <v>19</v>
      </c>
      <c r="B60" s="36">
        <v>12297</v>
      </c>
      <c r="C60" s="1" t="s">
        <v>103</v>
      </c>
      <c r="D60" s="36">
        <v>222643</v>
      </c>
      <c r="E60" s="41">
        <v>44500</v>
      </c>
      <c r="F60" s="38" t="s">
        <v>119</v>
      </c>
      <c r="G60" s="3">
        <v>936417</v>
      </c>
      <c r="H60" s="39" t="s">
        <v>120</v>
      </c>
      <c r="I60" s="4">
        <v>44652</v>
      </c>
      <c r="K60" s="41">
        <v>1</v>
      </c>
      <c r="M60" s="49">
        <v>-125000</v>
      </c>
      <c r="N60" s="43"/>
    </row>
    <row r="61" spans="1:15" x14ac:dyDescent="0.25">
      <c r="A61" s="35" t="s">
        <v>19</v>
      </c>
      <c r="B61" s="36">
        <v>12297</v>
      </c>
      <c r="C61" s="1" t="s">
        <v>103</v>
      </c>
      <c r="D61" s="36">
        <v>223548</v>
      </c>
      <c r="E61" s="41">
        <v>44592</v>
      </c>
      <c r="F61" s="38" t="s">
        <v>121</v>
      </c>
      <c r="G61" s="3">
        <v>935004</v>
      </c>
      <c r="H61" s="39" t="s">
        <v>122</v>
      </c>
      <c r="I61" s="4">
        <v>44440</v>
      </c>
      <c r="K61" s="41">
        <v>1</v>
      </c>
      <c r="M61" s="49">
        <v>-5220</v>
      </c>
      <c r="N61" s="43"/>
    </row>
    <row r="62" spans="1:15" x14ac:dyDescent="0.25">
      <c r="A62" s="35" t="s">
        <v>19</v>
      </c>
      <c r="B62" s="36">
        <v>12303</v>
      </c>
      <c r="C62" s="1" t="s">
        <v>123</v>
      </c>
      <c r="D62" s="36">
        <v>223891</v>
      </c>
      <c r="E62" s="41">
        <v>44664</v>
      </c>
      <c r="F62" s="38" t="s">
        <v>124</v>
      </c>
      <c r="G62" s="3">
        <v>937725</v>
      </c>
      <c r="H62" s="3">
        <v>1550</v>
      </c>
      <c r="I62" s="4">
        <v>44774</v>
      </c>
      <c r="K62" s="41">
        <v>1</v>
      </c>
      <c r="M62" s="49">
        <v>-30550.85</v>
      </c>
      <c r="N62" s="43" t="s">
        <v>125</v>
      </c>
    </row>
    <row r="63" spans="1:15" x14ac:dyDescent="0.25">
      <c r="A63" s="35" t="s">
        <v>19</v>
      </c>
      <c r="B63" s="36">
        <v>12305</v>
      </c>
      <c r="C63" s="1" t="s">
        <v>126</v>
      </c>
      <c r="D63" s="36">
        <v>221849</v>
      </c>
      <c r="E63" s="41">
        <v>44500</v>
      </c>
      <c r="F63" s="38" t="s">
        <v>127</v>
      </c>
      <c r="G63" s="3">
        <v>931943</v>
      </c>
      <c r="H63" s="3" t="s">
        <v>128</v>
      </c>
      <c r="K63" s="41">
        <v>1</v>
      </c>
      <c r="M63" s="49">
        <f>53057.27-53057.28</f>
        <v>-1.0000000002037268E-2</v>
      </c>
      <c r="N63" s="43"/>
    </row>
    <row r="64" spans="1:15" x14ac:dyDescent="0.25">
      <c r="A64" s="35" t="s">
        <v>19</v>
      </c>
      <c r="B64" s="36">
        <v>12305</v>
      </c>
      <c r="C64" s="1" t="s">
        <v>126</v>
      </c>
      <c r="D64" s="36">
        <v>222654</v>
      </c>
      <c r="E64" s="41">
        <v>44500</v>
      </c>
      <c r="F64" s="38" t="s">
        <v>129</v>
      </c>
      <c r="G64" s="3">
        <v>936289</v>
      </c>
      <c r="H64" s="3" t="s">
        <v>130</v>
      </c>
      <c r="I64" s="4">
        <v>44774</v>
      </c>
      <c r="K64" s="41">
        <v>1</v>
      </c>
      <c r="M64" s="49">
        <f>91369.11-182738.22</f>
        <v>-91369.11</v>
      </c>
      <c r="N64" s="43" t="s">
        <v>81</v>
      </c>
    </row>
    <row r="65" spans="1:15" x14ac:dyDescent="0.25">
      <c r="A65" s="35" t="s">
        <v>19</v>
      </c>
      <c r="B65" s="36">
        <v>12311</v>
      </c>
      <c r="C65" s="1" t="s">
        <v>131</v>
      </c>
      <c r="D65" s="36">
        <v>212803</v>
      </c>
      <c r="E65" s="41">
        <v>43739</v>
      </c>
      <c r="F65" s="38" t="s">
        <v>132</v>
      </c>
      <c r="G65" s="3">
        <v>928889</v>
      </c>
      <c r="H65" s="3">
        <v>10315</v>
      </c>
      <c r="I65" s="51">
        <v>43678</v>
      </c>
      <c r="J65" s="51"/>
      <c r="K65" s="41">
        <v>1</v>
      </c>
      <c r="L65" s="51"/>
      <c r="M65" s="49">
        <v>-41201</v>
      </c>
      <c r="N65" s="43" t="s">
        <v>108</v>
      </c>
    </row>
    <row r="66" spans="1:15" x14ac:dyDescent="0.25">
      <c r="A66" s="35" t="s">
        <v>19</v>
      </c>
      <c r="B66" s="36">
        <v>12312</v>
      </c>
      <c r="C66" s="1" t="s">
        <v>133</v>
      </c>
      <c r="D66" s="36">
        <v>223113</v>
      </c>
      <c r="E66" s="41">
        <v>44227</v>
      </c>
      <c r="F66" s="38" t="s">
        <v>134</v>
      </c>
      <c r="G66" s="3">
        <v>937572</v>
      </c>
      <c r="H66" s="3">
        <v>200</v>
      </c>
      <c r="K66" s="41">
        <v>1</v>
      </c>
      <c r="M66" s="49">
        <v>-29056.94</v>
      </c>
      <c r="N66" s="43"/>
    </row>
    <row r="67" spans="1:15" x14ac:dyDescent="0.25">
      <c r="A67" s="35" t="s">
        <v>19</v>
      </c>
      <c r="B67" s="36">
        <v>12315</v>
      </c>
      <c r="C67" s="1" t="s">
        <v>135</v>
      </c>
      <c r="D67" s="36">
        <v>222720</v>
      </c>
      <c r="E67" s="41">
        <v>44470</v>
      </c>
      <c r="F67" s="38" t="s">
        <v>136</v>
      </c>
      <c r="G67" s="3">
        <v>936689</v>
      </c>
      <c r="H67" s="3" t="s">
        <v>137</v>
      </c>
      <c r="K67" s="41">
        <v>1</v>
      </c>
      <c r="M67" s="49">
        <f>-195000+97500</f>
        <v>-97500</v>
      </c>
      <c r="N67" s="43"/>
    </row>
    <row r="68" spans="1:15" x14ac:dyDescent="0.25">
      <c r="A68" s="35" t="s">
        <v>19</v>
      </c>
      <c r="B68" s="36">
        <v>12337</v>
      </c>
      <c r="C68" s="1" t="s">
        <v>138</v>
      </c>
      <c r="D68" s="36">
        <v>216699</v>
      </c>
      <c r="E68" s="41">
        <v>43955</v>
      </c>
      <c r="F68" s="38" t="s">
        <v>139</v>
      </c>
      <c r="G68" s="3">
        <v>931498</v>
      </c>
      <c r="H68" s="3">
        <v>2300</v>
      </c>
      <c r="I68" s="4">
        <v>44287</v>
      </c>
      <c r="K68" s="41">
        <v>1</v>
      </c>
      <c r="M68" s="49">
        <f>-300000+150000</f>
        <v>-150000</v>
      </c>
      <c r="N68" s="43" t="s">
        <v>85</v>
      </c>
    </row>
    <row r="69" spans="1:15" s="35" customFormat="1" x14ac:dyDescent="0.25">
      <c r="A69" s="35" t="s">
        <v>19</v>
      </c>
      <c r="B69" s="36">
        <v>12337</v>
      </c>
      <c r="C69" s="1" t="s">
        <v>138</v>
      </c>
      <c r="D69" s="36">
        <v>211711</v>
      </c>
      <c r="E69" s="37">
        <v>43661</v>
      </c>
      <c r="F69" s="38" t="s">
        <v>140</v>
      </c>
      <c r="G69" s="39">
        <v>927399</v>
      </c>
      <c r="H69" s="39" t="s">
        <v>141</v>
      </c>
      <c r="I69" s="45">
        <v>43676</v>
      </c>
      <c r="J69" s="45"/>
      <c r="K69" s="41">
        <v>1</v>
      </c>
      <c r="L69" s="45"/>
      <c r="M69" s="42">
        <f>-41425+20712.5</f>
        <v>-20712.5</v>
      </c>
      <c r="N69" s="43" t="s">
        <v>79</v>
      </c>
      <c r="O69" s="44"/>
    </row>
    <row r="70" spans="1:15" s="35" customFormat="1" x14ac:dyDescent="0.25">
      <c r="A70" s="35" t="s">
        <v>19</v>
      </c>
      <c r="B70" s="36">
        <v>12337</v>
      </c>
      <c r="C70" s="1" t="s">
        <v>138</v>
      </c>
      <c r="D70" s="36">
        <v>212499</v>
      </c>
      <c r="E70" s="37">
        <v>43709</v>
      </c>
      <c r="F70" s="38" t="s">
        <v>142</v>
      </c>
      <c r="G70" s="39">
        <v>929274</v>
      </c>
      <c r="H70" s="39" t="s">
        <v>143</v>
      </c>
      <c r="I70" s="45">
        <v>44047</v>
      </c>
      <c r="J70" s="45"/>
      <c r="K70" s="41">
        <v>1</v>
      </c>
      <c r="L70" s="45"/>
      <c r="M70" s="42">
        <f>-46502.05+23251.03</f>
        <v>-23251.020000000004</v>
      </c>
      <c r="N70" s="43" t="s">
        <v>144</v>
      </c>
      <c r="O70" s="44"/>
    </row>
    <row r="71" spans="1:15" s="35" customFormat="1" x14ac:dyDescent="0.25">
      <c r="A71" s="35" t="s">
        <v>19</v>
      </c>
      <c r="B71" s="36">
        <v>12337</v>
      </c>
      <c r="C71" s="1" t="s">
        <v>138</v>
      </c>
      <c r="D71" s="36">
        <v>215003</v>
      </c>
      <c r="E71" s="37">
        <v>43860</v>
      </c>
      <c r="F71" s="38" t="s">
        <v>145</v>
      </c>
      <c r="G71" s="39">
        <v>930815</v>
      </c>
      <c r="H71" s="39" t="s">
        <v>146</v>
      </c>
      <c r="I71" s="45">
        <v>43990</v>
      </c>
      <c r="J71" s="45"/>
      <c r="K71" s="41">
        <v>1</v>
      </c>
      <c r="L71" s="45"/>
      <c r="M71" s="42">
        <f>-54866.58+27433.29</f>
        <v>-27433.29</v>
      </c>
      <c r="N71" s="43" t="s">
        <v>144</v>
      </c>
      <c r="O71" s="44"/>
    </row>
    <row r="72" spans="1:15" s="35" customFormat="1" x14ac:dyDescent="0.25">
      <c r="A72" s="35" t="s">
        <v>19</v>
      </c>
      <c r="B72" s="36">
        <v>12337</v>
      </c>
      <c r="C72" s="1" t="s">
        <v>138</v>
      </c>
      <c r="D72" s="36">
        <v>219371</v>
      </c>
      <c r="E72" s="37">
        <v>44049</v>
      </c>
      <c r="F72" s="38" t="s">
        <v>147</v>
      </c>
      <c r="G72" s="39">
        <v>931947</v>
      </c>
      <c r="H72" s="39" t="s">
        <v>148</v>
      </c>
      <c r="I72" s="45">
        <v>44374</v>
      </c>
      <c r="J72" s="45"/>
      <c r="K72" s="41">
        <v>1</v>
      </c>
      <c r="L72" s="45"/>
      <c r="M72" s="42">
        <f>-500000+100000+50000</f>
        <v>-350000</v>
      </c>
      <c r="N72" s="43"/>
      <c r="O72" s="44"/>
    </row>
    <row r="73" spans="1:15" s="35" customFormat="1" x14ac:dyDescent="0.25">
      <c r="A73" s="35" t="s">
        <v>19</v>
      </c>
      <c r="B73" s="36">
        <v>12267</v>
      </c>
      <c r="C73" s="1"/>
      <c r="D73" s="36">
        <v>223971</v>
      </c>
      <c r="E73" s="37">
        <v>44693</v>
      </c>
      <c r="F73" s="38" t="s">
        <v>691</v>
      </c>
      <c r="G73" s="39">
        <v>938227</v>
      </c>
      <c r="H73" s="39" t="s">
        <v>737</v>
      </c>
      <c r="I73" s="45"/>
      <c r="J73" s="45"/>
      <c r="K73" s="41">
        <v>1</v>
      </c>
      <c r="L73" s="45"/>
      <c r="M73" s="42">
        <v>117320</v>
      </c>
      <c r="N73" s="43" t="s">
        <v>738</v>
      </c>
      <c r="O73" s="44"/>
    </row>
    <row r="74" spans="1:15" s="35" customFormat="1" x14ac:dyDescent="0.25">
      <c r="A74" s="35" t="s">
        <v>19</v>
      </c>
      <c r="B74" s="36">
        <v>12267</v>
      </c>
      <c r="C74" s="1"/>
      <c r="D74" s="36">
        <v>223971</v>
      </c>
      <c r="E74" s="37">
        <v>44712</v>
      </c>
      <c r="F74" s="38" t="s">
        <v>694</v>
      </c>
      <c r="G74" s="39">
        <v>938227</v>
      </c>
      <c r="H74" s="39" t="s">
        <v>737</v>
      </c>
      <c r="I74" s="45"/>
      <c r="J74" s="45"/>
      <c r="K74" s="41">
        <v>1</v>
      </c>
      <c r="L74" s="45"/>
      <c r="M74" s="42">
        <v>-234640</v>
      </c>
      <c r="N74" s="43" t="s">
        <v>738</v>
      </c>
      <c r="O74" s="44"/>
    </row>
    <row r="75" spans="1:15" s="35" customFormat="1" x14ac:dyDescent="0.25">
      <c r="A75" s="35" t="s">
        <v>19</v>
      </c>
      <c r="B75" s="36">
        <v>12267</v>
      </c>
      <c r="C75" s="1"/>
      <c r="D75" s="36">
        <v>223972</v>
      </c>
      <c r="E75" s="37">
        <v>44712</v>
      </c>
      <c r="F75" s="38" t="s">
        <v>695</v>
      </c>
      <c r="G75" s="39">
        <v>938661</v>
      </c>
      <c r="H75" s="39" t="s">
        <v>737</v>
      </c>
      <c r="I75" s="45"/>
      <c r="J75" s="45"/>
      <c r="K75" s="41">
        <v>1</v>
      </c>
      <c r="L75" s="45"/>
      <c r="M75" s="42">
        <v>-75000</v>
      </c>
      <c r="N75" s="43" t="s">
        <v>738</v>
      </c>
      <c r="O75" s="44"/>
    </row>
    <row r="76" spans="1:15" s="35" customFormat="1" x14ac:dyDescent="0.25">
      <c r="A76" s="35" t="s">
        <v>19</v>
      </c>
      <c r="B76" s="36">
        <v>12293</v>
      </c>
      <c r="C76" s="1"/>
      <c r="D76" s="36">
        <v>223921</v>
      </c>
      <c r="E76" s="37">
        <v>44692</v>
      </c>
      <c r="F76" s="38" t="s">
        <v>697</v>
      </c>
      <c r="G76" s="39">
        <v>936885</v>
      </c>
      <c r="H76" s="39" t="s">
        <v>737</v>
      </c>
      <c r="I76" s="45"/>
      <c r="J76" s="45"/>
      <c r="K76" s="41">
        <v>1</v>
      </c>
      <c r="L76" s="45"/>
      <c r="M76" s="42">
        <v>10000</v>
      </c>
      <c r="N76" s="43" t="s">
        <v>738</v>
      </c>
      <c r="O76" s="44"/>
    </row>
    <row r="77" spans="1:15" s="35" customFormat="1" x14ac:dyDescent="0.25">
      <c r="A77" s="35" t="s">
        <v>19</v>
      </c>
      <c r="B77" s="36">
        <v>12204</v>
      </c>
      <c r="C77" s="1"/>
      <c r="D77" s="36">
        <v>223965</v>
      </c>
      <c r="E77" s="37">
        <v>44700</v>
      </c>
      <c r="F77" s="38" t="s">
        <v>699</v>
      </c>
      <c r="G77" s="39">
        <v>936822</v>
      </c>
      <c r="H77" s="39" t="s">
        <v>737</v>
      </c>
      <c r="I77" s="45"/>
      <c r="J77" s="45"/>
      <c r="K77" s="41">
        <v>1</v>
      </c>
      <c r="L77" s="45"/>
      <c r="M77" s="42">
        <v>-47419.14</v>
      </c>
      <c r="N77" s="43" t="s">
        <v>738</v>
      </c>
      <c r="O77" s="44"/>
    </row>
    <row r="78" spans="1:15" s="35" customFormat="1" x14ac:dyDescent="0.25">
      <c r="A78" s="35" t="s">
        <v>19</v>
      </c>
      <c r="B78" s="36">
        <v>12204</v>
      </c>
      <c r="C78" s="1"/>
      <c r="D78" s="36">
        <v>223964</v>
      </c>
      <c r="E78" s="37">
        <v>44700</v>
      </c>
      <c r="F78" s="38" t="s">
        <v>701</v>
      </c>
      <c r="G78" s="39">
        <v>936821</v>
      </c>
      <c r="H78" s="39" t="s">
        <v>737</v>
      </c>
      <c r="I78" s="45"/>
      <c r="J78" s="45"/>
      <c r="K78" s="41">
        <v>1</v>
      </c>
      <c r="L78" s="45"/>
      <c r="M78" s="42">
        <v>-84310.48</v>
      </c>
      <c r="N78" s="43" t="s">
        <v>738</v>
      </c>
      <c r="O78" s="44"/>
    </row>
    <row r="79" spans="1:15" s="35" customFormat="1" x14ac:dyDescent="0.25">
      <c r="A79" s="35" t="s">
        <v>19</v>
      </c>
      <c r="B79" s="36">
        <v>12292</v>
      </c>
      <c r="C79" s="1"/>
      <c r="D79" s="36">
        <v>223978</v>
      </c>
      <c r="E79" s="37">
        <v>44682</v>
      </c>
      <c r="F79" s="38" t="s">
        <v>703</v>
      </c>
      <c r="G79" s="39">
        <v>936189</v>
      </c>
      <c r="H79" s="39" t="s">
        <v>737</v>
      </c>
      <c r="I79" s="45"/>
      <c r="J79" s="45"/>
      <c r="K79" s="41">
        <v>1</v>
      </c>
      <c r="L79" s="45"/>
      <c r="M79" s="42">
        <v>-59128.49</v>
      </c>
      <c r="N79" s="43" t="s">
        <v>738</v>
      </c>
      <c r="O79" s="44"/>
    </row>
    <row r="80" spans="1:15" s="35" customFormat="1" x14ac:dyDescent="0.25">
      <c r="A80" s="35" t="s">
        <v>19</v>
      </c>
      <c r="B80" s="36">
        <v>12291</v>
      </c>
      <c r="C80" s="1"/>
      <c r="D80" s="36">
        <v>223923</v>
      </c>
      <c r="E80" s="37">
        <v>44692</v>
      </c>
      <c r="F80" s="38" t="s">
        <v>717</v>
      </c>
      <c r="G80" s="39">
        <v>247871</v>
      </c>
      <c r="H80" s="39" t="s">
        <v>737</v>
      </c>
      <c r="I80" s="45"/>
      <c r="J80" s="45"/>
      <c r="K80" s="41">
        <v>1</v>
      </c>
      <c r="L80" s="45"/>
      <c r="M80" s="42">
        <v>5000</v>
      </c>
      <c r="N80" s="43" t="s">
        <v>738</v>
      </c>
      <c r="O80" s="44"/>
    </row>
    <row r="81" spans="1:15" s="35" customFormat="1" x14ac:dyDescent="0.25">
      <c r="A81" s="35" t="s">
        <v>19</v>
      </c>
      <c r="B81" s="36">
        <v>12291</v>
      </c>
      <c r="C81" s="1"/>
      <c r="D81" s="36">
        <v>223923</v>
      </c>
      <c r="E81" s="37">
        <v>44712</v>
      </c>
      <c r="F81" s="38" t="s">
        <v>721</v>
      </c>
      <c r="G81" s="39">
        <v>247871</v>
      </c>
      <c r="H81" s="39" t="s">
        <v>737</v>
      </c>
      <c r="I81" s="45"/>
      <c r="J81" s="45"/>
      <c r="K81" s="41">
        <v>1</v>
      </c>
      <c r="L81" s="45"/>
      <c r="M81" s="42">
        <v>-5000</v>
      </c>
      <c r="N81" s="43" t="s">
        <v>738</v>
      </c>
      <c r="O81" s="44"/>
    </row>
    <row r="82" spans="1:15" s="35" customFormat="1" x14ac:dyDescent="0.25">
      <c r="A82" s="35" t="s">
        <v>19</v>
      </c>
      <c r="B82" s="36">
        <v>12295</v>
      </c>
      <c r="C82" s="1"/>
      <c r="D82" s="36">
        <v>223956</v>
      </c>
      <c r="E82" s="37">
        <v>44712</v>
      </c>
      <c r="F82" s="38" t="s">
        <v>674</v>
      </c>
      <c r="G82" s="39">
        <v>931320</v>
      </c>
      <c r="H82" s="39" t="s">
        <v>737</v>
      </c>
      <c r="I82" s="45"/>
      <c r="J82" s="45"/>
      <c r="K82" s="41">
        <v>1</v>
      </c>
      <c r="L82" s="45"/>
      <c r="M82" s="42">
        <v>-22500</v>
      </c>
      <c r="N82" s="43" t="s">
        <v>738</v>
      </c>
      <c r="O82" s="44"/>
    </row>
    <row r="83" spans="1:15" s="35" customFormat="1" x14ac:dyDescent="0.25">
      <c r="A83" s="35" t="s">
        <v>19</v>
      </c>
      <c r="B83" s="36">
        <v>12337</v>
      </c>
      <c r="C83" s="1" t="s">
        <v>138</v>
      </c>
      <c r="D83" s="36">
        <v>221134</v>
      </c>
      <c r="E83" s="37">
        <v>44655</v>
      </c>
      <c r="F83" s="38" t="s">
        <v>149</v>
      </c>
      <c r="G83" s="39">
        <v>934617</v>
      </c>
      <c r="H83" s="39" t="s">
        <v>150</v>
      </c>
      <c r="I83" s="45">
        <v>44317</v>
      </c>
      <c r="J83" s="45"/>
      <c r="K83" s="41">
        <v>1</v>
      </c>
      <c r="L83" s="45"/>
      <c r="M83" s="42">
        <v>30019.87</v>
      </c>
      <c r="N83" s="43" t="s">
        <v>125</v>
      </c>
      <c r="O83" s="44"/>
    </row>
    <row r="84" spans="1:15" s="35" customFormat="1" ht="13.5" thickBot="1" x14ac:dyDescent="0.25">
      <c r="C84" s="1"/>
      <c r="D84" s="36"/>
      <c r="E84" s="47"/>
      <c r="F84" s="38" t="s">
        <v>151</v>
      </c>
      <c r="G84" s="39"/>
      <c r="H84" s="39"/>
      <c r="I84" s="52"/>
      <c r="J84" s="52"/>
      <c r="K84" s="52"/>
      <c r="L84" s="52"/>
      <c r="M84" s="53">
        <f>SUM(M9:M83)</f>
        <v>-3966932.5</v>
      </c>
      <c r="N84" s="43"/>
      <c r="O84" s="44"/>
    </row>
    <row r="85" spans="1:15" ht="15.75" thickTop="1" x14ac:dyDescent="0.25">
      <c r="B85" s="36"/>
      <c r="D85" s="36"/>
      <c r="E85" s="41"/>
      <c r="M85" s="49" t="e">
        <f>'Center Balance'!#REF!</f>
        <v>#REF!</v>
      </c>
    </row>
    <row r="86" spans="1:15" x14ac:dyDescent="0.25">
      <c r="B86" s="36"/>
      <c r="D86" s="36"/>
      <c r="E86" s="41"/>
      <c r="M86" s="49" t="e">
        <f>M84-M85</f>
        <v>#REF!</v>
      </c>
    </row>
    <row r="87" spans="1:15" x14ac:dyDescent="0.25">
      <c r="B87" s="35"/>
      <c r="D87" s="36"/>
      <c r="E87" s="41"/>
      <c r="N87" s="50"/>
    </row>
    <row r="88" spans="1:15" x14ac:dyDescent="0.25">
      <c r="B88" s="35"/>
      <c r="D88" s="36"/>
      <c r="E88" s="41"/>
    </row>
    <row r="89" spans="1:15" x14ac:dyDescent="0.25">
      <c r="B89" s="35"/>
      <c r="D89" s="36"/>
      <c r="E89" s="41"/>
    </row>
    <row r="90" spans="1:15" x14ac:dyDescent="0.25">
      <c r="B90" s="35"/>
      <c r="D90" s="36"/>
      <c r="E90" s="41"/>
    </row>
    <row r="91" spans="1:15" x14ac:dyDescent="0.25">
      <c r="B91" s="35"/>
      <c r="D91" s="36"/>
      <c r="E91" s="41"/>
    </row>
    <row r="92" spans="1:15" x14ac:dyDescent="0.25">
      <c r="B92" s="35"/>
      <c r="D92" s="36"/>
      <c r="E92" s="41"/>
    </row>
    <row r="93" spans="1:15" x14ac:dyDescent="0.25">
      <c r="B93" s="35"/>
      <c r="D93" s="36"/>
      <c r="E93" s="41"/>
    </row>
    <row r="94" spans="1:15" x14ac:dyDescent="0.25">
      <c r="B94" s="35"/>
      <c r="D94" s="36"/>
      <c r="E94" s="41"/>
    </row>
    <row r="95" spans="1:15" x14ac:dyDescent="0.25">
      <c r="B95" s="35"/>
      <c r="D95" s="36"/>
      <c r="E95" s="41"/>
    </row>
    <row r="96" spans="1:15" x14ac:dyDescent="0.25">
      <c r="B96" s="35"/>
      <c r="D96" s="36"/>
      <c r="E96" s="41"/>
    </row>
    <row r="97" spans="2:5" x14ac:dyDescent="0.25">
      <c r="B97" s="35"/>
      <c r="D97" s="36"/>
      <c r="E97" s="41"/>
    </row>
    <row r="98" spans="2:5" x14ac:dyDescent="0.25">
      <c r="B98" s="35"/>
      <c r="D98" s="36"/>
      <c r="E98" s="41"/>
    </row>
    <row r="99" spans="2:5" x14ac:dyDescent="0.25">
      <c r="B99" s="35"/>
      <c r="D99" s="36"/>
      <c r="E99" s="41"/>
    </row>
    <row r="100" spans="2:5" x14ac:dyDescent="0.25">
      <c r="B100" s="35"/>
      <c r="D100" s="36"/>
      <c r="E100" s="41"/>
    </row>
    <row r="101" spans="2:5" x14ac:dyDescent="0.25">
      <c r="B101" s="35"/>
      <c r="D101" s="36"/>
      <c r="E101" s="41"/>
    </row>
    <row r="102" spans="2:5" x14ac:dyDescent="0.25">
      <c r="B102" s="35"/>
      <c r="D102" s="36"/>
      <c r="E102" s="41"/>
    </row>
    <row r="103" spans="2:5" x14ac:dyDescent="0.25">
      <c r="B103" s="35"/>
      <c r="D103" s="36"/>
      <c r="E103" s="41"/>
    </row>
    <row r="104" spans="2:5" x14ac:dyDescent="0.25">
      <c r="B104" s="35"/>
      <c r="D104" s="36"/>
      <c r="E104" s="41"/>
    </row>
    <row r="105" spans="2:5" x14ac:dyDescent="0.25">
      <c r="E105" s="41"/>
    </row>
    <row r="106" spans="2:5" x14ac:dyDescent="0.25">
      <c r="E106" s="41"/>
    </row>
    <row r="107" spans="2:5" x14ac:dyDescent="0.25">
      <c r="E107" s="41"/>
    </row>
    <row r="108" spans="2:5" x14ac:dyDescent="0.25">
      <c r="E108" s="41"/>
    </row>
    <row r="109" spans="2:5" x14ac:dyDescent="0.25">
      <c r="E109" s="41"/>
    </row>
    <row r="110" spans="2:5" x14ac:dyDescent="0.25">
      <c r="E110" s="41"/>
    </row>
    <row r="111" spans="2:5" x14ac:dyDescent="0.25">
      <c r="E111" s="41"/>
    </row>
    <row r="112" spans="2:5" x14ac:dyDescent="0.25">
      <c r="E112" s="41"/>
    </row>
    <row r="113" spans="5:5" x14ac:dyDescent="0.25">
      <c r="E113" s="41"/>
    </row>
    <row r="114" spans="5:5" x14ac:dyDescent="0.25">
      <c r="E114" s="41"/>
    </row>
    <row r="115" spans="5:5" x14ac:dyDescent="0.25">
      <c r="E115" s="41"/>
    </row>
    <row r="116" spans="5:5" x14ac:dyDescent="0.25">
      <c r="E116" s="41"/>
    </row>
    <row r="117" spans="5:5" x14ac:dyDescent="0.25">
      <c r="E117" s="41"/>
    </row>
    <row r="118" spans="5:5" x14ac:dyDescent="0.25">
      <c r="E118" s="41"/>
    </row>
    <row r="119" spans="5:5" x14ac:dyDescent="0.25">
      <c r="E119" s="41"/>
    </row>
    <row r="120" spans="5:5" x14ac:dyDescent="0.25">
      <c r="E120" s="41"/>
    </row>
    <row r="121" spans="5:5" x14ac:dyDescent="0.25">
      <c r="E121" s="41"/>
    </row>
    <row r="122" spans="5:5" x14ac:dyDescent="0.25">
      <c r="E122" s="41"/>
    </row>
    <row r="123" spans="5:5" x14ac:dyDescent="0.25">
      <c r="E123" s="41"/>
    </row>
    <row r="124" spans="5:5" x14ac:dyDescent="0.25">
      <c r="E124" s="41"/>
    </row>
    <row r="125" spans="5:5" x14ac:dyDescent="0.25">
      <c r="E125" s="41"/>
    </row>
    <row r="126" spans="5:5" x14ac:dyDescent="0.25">
      <c r="E126" s="41"/>
    </row>
    <row r="127" spans="5:5" x14ac:dyDescent="0.25">
      <c r="E127" s="41"/>
    </row>
    <row r="128" spans="5:5" x14ac:dyDescent="0.25">
      <c r="E128" s="41"/>
    </row>
    <row r="129" spans="5:5" x14ac:dyDescent="0.25">
      <c r="E129" s="41"/>
    </row>
    <row r="130" spans="5:5" x14ac:dyDescent="0.25">
      <c r="E130" s="41"/>
    </row>
    <row r="131" spans="5:5" x14ac:dyDescent="0.25">
      <c r="E131" s="41"/>
    </row>
    <row r="132" spans="5:5" x14ac:dyDescent="0.25">
      <c r="E132" s="41"/>
    </row>
    <row r="133" spans="5:5" x14ac:dyDescent="0.25">
      <c r="E133" s="41"/>
    </row>
    <row r="134" spans="5:5" x14ac:dyDescent="0.25">
      <c r="E134" s="41"/>
    </row>
    <row r="135" spans="5:5" x14ac:dyDescent="0.25">
      <c r="E135" s="41"/>
    </row>
    <row r="136" spans="5:5" x14ac:dyDescent="0.25">
      <c r="E136" s="41"/>
    </row>
    <row r="137" spans="5:5" x14ac:dyDescent="0.25">
      <c r="E137" s="41"/>
    </row>
    <row r="138" spans="5:5" x14ac:dyDescent="0.25">
      <c r="E138" s="41"/>
    </row>
    <row r="139" spans="5:5" x14ac:dyDescent="0.25">
      <c r="E139" s="41"/>
    </row>
    <row r="140" spans="5:5" x14ac:dyDescent="0.25">
      <c r="E140" s="41"/>
    </row>
    <row r="141" spans="5:5" x14ac:dyDescent="0.25">
      <c r="E141" s="41"/>
    </row>
    <row r="142" spans="5:5" x14ac:dyDescent="0.25">
      <c r="E142" s="41"/>
    </row>
    <row r="143" spans="5:5" x14ac:dyDescent="0.25">
      <c r="E143" s="41"/>
    </row>
    <row r="144" spans="5:5" x14ac:dyDescent="0.25">
      <c r="E144" s="41"/>
    </row>
    <row r="145" spans="5:5" x14ac:dyDescent="0.25">
      <c r="E145" s="41"/>
    </row>
    <row r="146" spans="5:5" x14ac:dyDescent="0.25">
      <c r="E146" s="41"/>
    </row>
    <row r="147" spans="5:5" x14ac:dyDescent="0.25">
      <c r="E147" s="41"/>
    </row>
    <row r="148" spans="5:5" x14ac:dyDescent="0.25">
      <c r="E148" s="41"/>
    </row>
    <row r="149" spans="5:5" x14ac:dyDescent="0.25">
      <c r="E149" s="41"/>
    </row>
    <row r="150" spans="5:5" x14ac:dyDescent="0.25">
      <c r="E150" s="41"/>
    </row>
    <row r="151" spans="5:5" x14ac:dyDescent="0.25">
      <c r="E151" s="41"/>
    </row>
    <row r="152" spans="5:5" x14ac:dyDescent="0.25">
      <c r="E152" s="41"/>
    </row>
    <row r="153" spans="5:5" x14ac:dyDescent="0.25">
      <c r="E153" s="41"/>
    </row>
    <row r="154" spans="5:5" x14ac:dyDescent="0.25">
      <c r="E154" s="41"/>
    </row>
    <row r="155" spans="5:5" x14ac:dyDescent="0.25">
      <c r="E155" s="41"/>
    </row>
    <row r="156" spans="5:5" x14ac:dyDescent="0.25">
      <c r="E156" s="41"/>
    </row>
    <row r="157" spans="5:5" x14ac:dyDescent="0.25">
      <c r="E157" s="41"/>
    </row>
    <row r="158" spans="5:5" x14ac:dyDescent="0.25">
      <c r="E158" s="41"/>
    </row>
    <row r="159" spans="5:5" x14ac:dyDescent="0.25">
      <c r="E159" s="41"/>
    </row>
    <row r="160" spans="5:5" x14ac:dyDescent="0.25">
      <c r="E160" s="41"/>
    </row>
    <row r="161" spans="5:5" x14ac:dyDescent="0.25">
      <c r="E161" s="41"/>
    </row>
    <row r="162" spans="5:5" x14ac:dyDescent="0.25">
      <c r="E162" s="41"/>
    </row>
    <row r="163" spans="5:5" x14ac:dyDescent="0.25">
      <c r="E163" s="41"/>
    </row>
    <row r="164" spans="5:5" x14ac:dyDescent="0.25">
      <c r="E164" s="41"/>
    </row>
    <row r="165" spans="5:5" x14ac:dyDescent="0.25">
      <c r="E165" s="41"/>
    </row>
    <row r="166" spans="5:5" x14ac:dyDescent="0.25">
      <c r="E166" s="41"/>
    </row>
    <row r="167" spans="5:5" x14ac:dyDescent="0.25">
      <c r="E167" s="41"/>
    </row>
    <row r="168" spans="5:5" x14ac:dyDescent="0.25">
      <c r="E168" s="41"/>
    </row>
    <row r="169" spans="5:5" x14ac:dyDescent="0.25">
      <c r="E169" s="41"/>
    </row>
    <row r="170" spans="5:5" x14ac:dyDescent="0.25">
      <c r="E170" s="41"/>
    </row>
    <row r="171" spans="5:5" x14ac:dyDescent="0.25">
      <c r="E171" s="41"/>
    </row>
    <row r="172" spans="5:5" x14ac:dyDescent="0.25">
      <c r="E172" s="41"/>
    </row>
    <row r="173" spans="5:5" x14ac:dyDescent="0.25">
      <c r="E173" s="41"/>
    </row>
    <row r="174" spans="5:5" x14ac:dyDescent="0.25">
      <c r="E174" s="41"/>
    </row>
    <row r="175" spans="5:5" x14ac:dyDescent="0.25">
      <c r="E175" s="41"/>
    </row>
    <row r="176" spans="5:5" x14ac:dyDescent="0.25">
      <c r="E176" s="41"/>
    </row>
    <row r="177" spans="5:5" x14ac:dyDescent="0.25">
      <c r="E177" s="41"/>
    </row>
    <row r="178" spans="5:5" x14ac:dyDescent="0.25">
      <c r="E178" s="41"/>
    </row>
    <row r="179" spans="5:5" x14ac:dyDescent="0.25">
      <c r="E179" s="41"/>
    </row>
    <row r="180" spans="5:5" x14ac:dyDescent="0.25">
      <c r="E180" s="41"/>
    </row>
    <row r="181" spans="5:5" x14ac:dyDescent="0.25">
      <c r="E181" s="41"/>
    </row>
    <row r="182" spans="5:5" x14ac:dyDescent="0.25">
      <c r="E182" s="41"/>
    </row>
    <row r="183" spans="5:5" x14ac:dyDescent="0.25">
      <c r="E183" s="41"/>
    </row>
    <row r="184" spans="5:5" x14ac:dyDescent="0.25">
      <c r="E184" s="41"/>
    </row>
    <row r="185" spans="5:5" x14ac:dyDescent="0.25">
      <c r="E185" s="41"/>
    </row>
    <row r="186" spans="5:5" x14ac:dyDescent="0.25">
      <c r="E186" s="41"/>
    </row>
    <row r="187" spans="5:5" x14ac:dyDescent="0.25">
      <c r="E187" s="41"/>
    </row>
    <row r="188" spans="5:5" x14ac:dyDescent="0.25">
      <c r="E188" s="41"/>
    </row>
    <row r="189" spans="5:5" x14ac:dyDescent="0.25">
      <c r="E189" s="41"/>
    </row>
    <row r="190" spans="5:5" x14ac:dyDescent="0.25">
      <c r="E190" s="41"/>
    </row>
    <row r="191" spans="5:5" x14ac:dyDescent="0.25">
      <c r="E191" s="41"/>
    </row>
    <row r="192" spans="5:5" x14ac:dyDescent="0.25">
      <c r="E192" s="41"/>
    </row>
    <row r="193" spans="5:5" x14ac:dyDescent="0.25">
      <c r="E193" s="41"/>
    </row>
    <row r="194" spans="5:5" x14ac:dyDescent="0.25">
      <c r="E194" s="41"/>
    </row>
    <row r="195" spans="5:5" x14ac:dyDescent="0.25">
      <c r="E195" s="41"/>
    </row>
    <row r="196" spans="5:5" x14ac:dyDescent="0.25">
      <c r="E196" s="41"/>
    </row>
    <row r="197" spans="5:5" x14ac:dyDescent="0.25">
      <c r="E197" s="41"/>
    </row>
    <row r="198" spans="5:5" x14ac:dyDescent="0.25">
      <c r="E198" s="41"/>
    </row>
    <row r="199" spans="5:5" x14ac:dyDescent="0.25">
      <c r="E199" s="41"/>
    </row>
    <row r="200" spans="5:5" x14ac:dyDescent="0.25">
      <c r="E200" s="41"/>
    </row>
    <row r="201" spans="5:5" x14ac:dyDescent="0.25">
      <c r="E201" s="41"/>
    </row>
    <row r="202" spans="5:5" x14ac:dyDescent="0.25">
      <c r="E202" s="41"/>
    </row>
    <row r="203" spans="5:5" x14ac:dyDescent="0.25">
      <c r="E203" s="41"/>
    </row>
    <row r="204" spans="5:5" x14ac:dyDescent="0.25">
      <c r="E204" s="41"/>
    </row>
    <row r="205" spans="5:5" x14ac:dyDescent="0.25">
      <c r="E205" s="41"/>
    </row>
    <row r="206" spans="5:5" x14ac:dyDescent="0.25">
      <c r="E206" s="41"/>
    </row>
    <row r="207" spans="5:5" x14ac:dyDescent="0.25">
      <c r="E207" s="41"/>
    </row>
    <row r="208" spans="5:5" x14ac:dyDescent="0.25">
      <c r="E208" s="41"/>
    </row>
    <row r="209" spans="5:5" x14ac:dyDescent="0.25">
      <c r="E209" s="41"/>
    </row>
    <row r="210" spans="5:5" x14ac:dyDescent="0.25">
      <c r="E210" s="41"/>
    </row>
    <row r="211" spans="5:5" x14ac:dyDescent="0.25">
      <c r="E211" s="41"/>
    </row>
    <row r="212" spans="5:5" x14ac:dyDescent="0.25">
      <c r="E212" s="41"/>
    </row>
    <row r="213" spans="5:5" x14ac:dyDescent="0.25">
      <c r="E213" s="41"/>
    </row>
    <row r="214" spans="5:5" x14ac:dyDescent="0.25">
      <c r="E214" s="41"/>
    </row>
    <row r="215" spans="5:5" x14ac:dyDescent="0.25">
      <c r="E215" s="41"/>
    </row>
    <row r="216" spans="5:5" x14ac:dyDescent="0.25">
      <c r="E216" s="41"/>
    </row>
    <row r="217" spans="5:5" x14ac:dyDescent="0.25">
      <c r="E217" s="41"/>
    </row>
    <row r="218" spans="5:5" x14ac:dyDescent="0.25">
      <c r="E218" s="41"/>
    </row>
    <row r="219" spans="5:5" x14ac:dyDescent="0.25">
      <c r="E219" s="41"/>
    </row>
    <row r="220" spans="5:5" x14ac:dyDescent="0.25">
      <c r="E220" s="41"/>
    </row>
    <row r="221" spans="5:5" x14ac:dyDescent="0.25">
      <c r="E221" s="41"/>
    </row>
    <row r="222" spans="5:5" x14ac:dyDescent="0.25">
      <c r="E222" s="41"/>
    </row>
    <row r="223" spans="5:5" x14ac:dyDescent="0.25">
      <c r="E223" s="41"/>
    </row>
    <row r="224" spans="5:5" x14ac:dyDescent="0.25">
      <c r="E224" s="41"/>
    </row>
    <row r="225" spans="5:5" x14ac:dyDescent="0.25">
      <c r="E225" s="41"/>
    </row>
    <row r="226" spans="5:5" x14ac:dyDescent="0.25">
      <c r="E226" s="41"/>
    </row>
    <row r="227" spans="5:5" x14ac:dyDescent="0.25">
      <c r="E227" s="41"/>
    </row>
    <row r="228" spans="5:5" x14ac:dyDescent="0.25">
      <c r="E228" s="41"/>
    </row>
    <row r="229" spans="5:5" x14ac:dyDescent="0.25">
      <c r="E229" s="41"/>
    </row>
    <row r="230" spans="5:5" x14ac:dyDescent="0.25">
      <c r="E230" s="41"/>
    </row>
    <row r="231" spans="5:5" x14ac:dyDescent="0.25">
      <c r="E231" s="41"/>
    </row>
    <row r="232" spans="5:5" x14ac:dyDescent="0.25">
      <c r="E232" s="41"/>
    </row>
    <row r="233" spans="5:5" x14ac:dyDescent="0.25">
      <c r="E233" s="41"/>
    </row>
    <row r="234" spans="5:5" x14ac:dyDescent="0.25">
      <c r="E234" s="41"/>
    </row>
    <row r="235" spans="5:5" x14ac:dyDescent="0.25">
      <c r="E235" s="41"/>
    </row>
    <row r="236" spans="5:5" x14ac:dyDescent="0.25">
      <c r="E236" s="41"/>
    </row>
    <row r="237" spans="5:5" x14ac:dyDescent="0.25">
      <c r="E237" s="41"/>
    </row>
    <row r="238" spans="5:5" x14ac:dyDescent="0.25">
      <c r="E238" s="41"/>
    </row>
    <row r="239" spans="5:5" x14ac:dyDescent="0.25">
      <c r="E239" s="41"/>
    </row>
    <row r="240" spans="5:5" x14ac:dyDescent="0.25">
      <c r="E240" s="41"/>
    </row>
    <row r="241" spans="5:5" x14ac:dyDescent="0.25">
      <c r="E241" s="41"/>
    </row>
    <row r="242" spans="5:5" x14ac:dyDescent="0.25">
      <c r="E242" s="41"/>
    </row>
    <row r="243" spans="5:5" x14ac:dyDescent="0.25">
      <c r="E243" s="41"/>
    </row>
    <row r="244" spans="5:5" x14ac:dyDescent="0.25">
      <c r="E244" s="41"/>
    </row>
    <row r="245" spans="5:5" x14ac:dyDescent="0.25">
      <c r="E245" s="41"/>
    </row>
    <row r="246" spans="5:5" x14ac:dyDescent="0.25">
      <c r="E246" s="41"/>
    </row>
    <row r="247" spans="5:5" x14ac:dyDescent="0.25">
      <c r="E247" s="41"/>
    </row>
    <row r="248" spans="5:5" x14ac:dyDescent="0.25">
      <c r="E248" s="41"/>
    </row>
    <row r="249" spans="5:5" x14ac:dyDescent="0.25">
      <c r="E249" s="41"/>
    </row>
    <row r="250" spans="5:5" x14ac:dyDescent="0.25">
      <c r="E250" s="41"/>
    </row>
    <row r="251" spans="5:5" x14ac:dyDescent="0.25">
      <c r="E251" s="41"/>
    </row>
    <row r="252" spans="5:5" x14ac:dyDescent="0.25">
      <c r="E252" s="41"/>
    </row>
    <row r="253" spans="5:5" x14ac:dyDescent="0.25">
      <c r="E253" s="41"/>
    </row>
    <row r="254" spans="5:5" x14ac:dyDescent="0.25">
      <c r="E254" s="41"/>
    </row>
    <row r="255" spans="5:5" x14ac:dyDescent="0.25">
      <c r="E255" s="41"/>
    </row>
    <row r="256" spans="5:5" x14ac:dyDescent="0.25">
      <c r="E256" s="41"/>
    </row>
    <row r="257" spans="5:5" x14ac:dyDescent="0.25">
      <c r="E257" s="41"/>
    </row>
    <row r="258" spans="5:5" x14ac:dyDescent="0.25">
      <c r="E258" s="41"/>
    </row>
    <row r="259" spans="5:5" x14ac:dyDescent="0.25">
      <c r="E259" s="41"/>
    </row>
    <row r="260" spans="5:5" x14ac:dyDescent="0.25">
      <c r="E260" s="41"/>
    </row>
    <row r="261" spans="5:5" x14ac:dyDescent="0.25">
      <c r="E261" s="41"/>
    </row>
    <row r="262" spans="5:5" x14ac:dyDescent="0.25">
      <c r="E262" s="41"/>
    </row>
    <row r="263" spans="5:5" x14ac:dyDescent="0.25">
      <c r="E263" s="41"/>
    </row>
    <row r="264" spans="5:5" x14ac:dyDescent="0.25">
      <c r="E264" s="41"/>
    </row>
    <row r="265" spans="5:5" x14ac:dyDescent="0.25">
      <c r="E265" s="41"/>
    </row>
    <row r="266" spans="5:5" x14ac:dyDescent="0.25">
      <c r="E266" s="41"/>
    </row>
    <row r="267" spans="5:5" x14ac:dyDescent="0.25">
      <c r="E267" s="41"/>
    </row>
    <row r="268" spans="5:5" x14ac:dyDescent="0.25">
      <c r="E268" s="41"/>
    </row>
    <row r="269" spans="5:5" x14ac:dyDescent="0.25">
      <c r="E269" s="41"/>
    </row>
    <row r="270" spans="5:5" x14ac:dyDescent="0.25">
      <c r="E270" s="41"/>
    </row>
    <row r="271" spans="5:5" x14ac:dyDescent="0.25">
      <c r="E271" s="41"/>
    </row>
    <row r="272" spans="5:5" x14ac:dyDescent="0.25">
      <c r="E272" s="41"/>
    </row>
    <row r="273" spans="5:5" x14ac:dyDescent="0.25">
      <c r="E273" s="41"/>
    </row>
    <row r="274" spans="5:5" x14ac:dyDescent="0.25">
      <c r="E274" s="41"/>
    </row>
    <row r="275" spans="5:5" x14ac:dyDescent="0.25">
      <c r="E275" s="41"/>
    </row>
    <row r="276" spans="5:5" x14ac:dyDescent="0.25">
      <c r="E276" s="41"/>
    </row>
    <row r="277" spans="5:5" x14ac:dyDescent="0.25">
      <c r="E277" s="41"/>
    </row>
    <row r="278" spans="5:5" x14ac:dyDescent="0.25">
      <c r="E278" s="41"/>
    </row>
    <row r="279" spans="5:5" x14ac:dyDescent="0.25">
      <c r="E279" s="41"/>
    </row>
    <row r="280" spans="5:5" x14ac:dyDescent="0.25">
      <c r="E280" s="41"/>
    </row>
    <row r="281" spans="5:5" x14ac:dyDescent="0.25">
      <c r="E281" s="41"/>
    </row>
    <row r="282" spans="5:5" x14ac:dyDescent="0.25">
      <c r="E282" s="41"/>
    </row>
    <row r="283" spans="5:5" x14ac:dyDescent="0.25">
      <c r="E283" s="41"/>
    </row>
    <row r="284" spans="5:5" x14ac:dyDescent="0.25">
      <c r="E284" s="41"/>
    </row>
    <row r="285" spans="5:5" x14ac:dyDescent="0.25">
      <c r="E285" s="41"/>
    </row>
    <row r="286" spans="5:5" x14ac:dyDescent="0.25">
      <c r="E286" s="41"/>
    </row>
    <row r="287" spans="5:5" x14ac:dyDescent="0.25">
      <c r="E287" s="41"/>
    </row>
    <row r="288" spans="5:5" x14ac:dyDescent="0.25">
      <c r="E288" s="41"/>
    </row>
    <row r="289" spans="5:5" x14ac:dyDescent="0.25">
      <c r="E289" s="41"/>
    </row>
    <row r="290" spans="5:5" x14ac:dyDescent="0.25">
      <c r="E290" s="41"/>
    </row>
    <row r="291" spans="5:5" x14ac:dyDescent="0.25">
      <c r="E291" s="41"/>
    </row>
    <row r="292" spans="5:5" x14ac:dyDescent="0.25">
      <c r="E292" s="41"/>
    </row>
    <row r="293" spans="5:5" x14ac:dyDescent="0.25">
      <c r="E293" s="41"/>
    </row>
    <row r="294" spans="5:5" x14ac:dyDescent="0.25">
      <c r="E294" s="41"/>
    </row>
    <row r="295" spans="5:5" x14ac:dyDescent="0.25">
      <c r="E295" s="41"/>
    </row>
    <row r="296" spans="5:5" x14ac:dyDescent="0.25">
      <c r="E296" s="41"/>
    </row>
    <row r="297" spans="5:5" x14ac:dyDescent="0.25">
      <c r="E297" s="41"/>
    </row>
    <row r="298" spans="5:5" x14ac:dyDescent="0.25">
      <c r="E298" s="41"/>
    </row>
    <row r="299" spans="5:5" x14ac:dyDescent="0.25">
      <c r="E299" s="41"/>
    </row>
    <row r="300" spans="5:5" x14ac:dyDescent="0.25">
      <c r="E300" s="41"/>
    </row>
    <row r="301" spans="5:5" x14ac:dyDescent="0.25">
      <c r="E301" s="41"/>
    </row>
    <row r="302" spans="5:5" x14ac:dyDescent="0.25">
      <c r="E302" s="41"/>
    </row>
    <row r="303" spans="5:5" x14ac:dyDescent="0.25">
      <c r="E303" s="41"/>
    </row>
    <row r="304" spans="5:5" x14ac:dyDescent="0.25">
      <c r="E304" s="41"/>
    </row>
    <row r="305" spans="5:5" x14ac:dyDescent="0.25">
      <c r="E305" s="41"/>
    </row>
    <row r="306" spans="5:5" x14ac:dyDescent="0.25">
      <c r="E306" s="41"/>
    </row>
    <row r="307" spans="5:5" x14ac:dyDescent="0.25">
      <c r="E307" s="41"/>
    </row>
    <row r="308" spans="5:5" x14ac:dyDescent="0.25">
      <c r="E308" s="41"/>
    </row>
    <row r="309" spans="5:5" x14ac:dyDescent="0.25">
      <c r="E309" s="41"/>
    </row>
    <row r="310" spans="5:5" x14ac:dyDescent="0.25">
      <c r="E310" s="41"/>
    </row>
    <row r="311" spans="5:5" x14ac:dyDescent="0.25">
      <c r="E311" s="41"/>
    </row>
    <row r="312" spans="5:5" x14ac:dyDescent="0.25">
      <c r="E312" s="41"/>
    </row>
    <row r="313" spans="5:5" x14ac:dyDescent="0.25">
      <c r="E313" s="41"/>
    </row>
    <row r="314" spans="5:5" x14ac:dyDescent="0.25">
      <c r="E314" s="41"/>
    </row>
    <row r="315" spans="5:5" x14ac:dyDescent="0.25">
      <c r="E315" s="41"/>
    </row>
    <row r="316" spans="5:5" x14ac:dyDescent="0.25">
      <c r="E316" s="41"/>
    </row>
    <row r="317" spans="5:5" x14ac:dyDescent="0.25">
      <c r="E317" s="41"/>
    </row>
    <row r="318" spans="5:5" x14ac:dyDescent="0.25">
      <c r="E318" s="41"/>
    </row>
    <row r="319" spans="5:5" x14ac:dyDescent="0.25">
      <c r="E319" s="41"/>
    </row>
    <row r="320" spans="5:5" x14ac:dyDescent="0.25">
      <c r="E320" s="41"/>
    </row>
    <row r="321" spans="5:5" x14ac:dyDescent="0.25">
      <c r="E321" s="41"/>
    </row>
    <row r="322" spans="5:5" x14ac:dyDescent="0.25">
      <c r="E322" s="41"/>
    </row>
    <row r="323" spans="5:5" x14ac:dyDescent="0.25">
      <c r="E323" s="41"/>
    </row>
    <row r="324" spans="5:5" x14ac:dyDescent="0.25">
      <c r="E324" s="41"/>
    </row>
    <row r="325" spans="5:5" x14ac:dyDescent="0.25">
      <c r="E325" s="41"/>
    </row>
    <row r="326" spans="5:5" x14ac:dyDescent="0.25">
      <c r="E326" s="41"/>
    </row>
    <row r="327" spans="5:5" x14ac:dyDescent="0.25">
      <c r="E327" s="41"/>
    </row>
    <row r="328" spans="5:5" x14ac:dyDescent="0.25">
      <c r="E328" s="41"/>
    </row>
    <row r="329" spans="5:5" x14ac:dyDescent="0.25">
      <c r="E329" s="41"/>
    </row>
    <row r="330" spans="5:5" x14ac:dyDescent="0.25">
      <c r="E330" s="41"/>
    </row>
    <row r="331" spans="5:5" x14ac:dyDescent="0.25">
      <c r="E331" s="41"/>
    </row>
    <row r="332" spans="5:5" x14ac:dyDescent="0.25">
      <c r="E332" s="41"/>
    </row>
    <row r="333" spans="5:5" x14ac:dyDescent="0.25">
      <c r="E333" s="41"/>
    </row>
    <row r="334" spans="5:5" x14ac:dyDescent="0.25">
      <c r="E334" s="41"/>
    </row>
    <row r="335" spans="5:5" x14ac:dyDescent="0.25">
      <c r="E335" s="41"/>
    </row>
    <row r="336" spans="5:5" x14ac:dyDescent="0.25">
      <c r="E336" s="41"/>
    </row>
    <row r="337" spans="5:5" x14ac:dyDescent="0.25">
      <c r="E337" s="41"/>
    </row>
    <row r="338" spans="5:5" x14ac:dyDescent="0.25">
      <c r="E338" s="41"/>
    </row>
    <row r="339" spans="5:5" x14ac:dyDescent="0.25">
      <c r="E339" s="41"/>
    </row>
    <row r="340" spans="5:5" x14ac:dyDescent="0.25">
      <c r="E340" s="41"/>
    </row>
    <row r="341" spans="5:5" x14ac:dyDescent="0.25">
      <c r="E341" s="41"/>
    </row>
    <row r="342" spans="5:5" x14ac:dyDescent="0.25">
      <c r="E342" s="41"/>
    </row>
    <row r="343" spans="5:5" x14ac:dyDescent="0.25">
      <c r="E343" s="41"/>
    </row>
    <row r="344" spans="5:5" x14ac:dyDescent="0.25">
      <c r="E344" s="41"/>
    </row>
    <row r="345" spans="5:5" x14ac:dyDescent="0.25">
      <c r="E345" s="41"/>
    </row>
    <row r="346" spans="5:5" x14ac:dyDescent="0.25">
      <c r="E346" s="41"/>
    </row>
    <row r="347" spans="5:5" x14ac:dyDescent="0.25">
      <c r="E347" s="41"/>
    </row>
    <row r="348" spans="5:5" x14ac:dyDescent="0.25">
      <c r="E348" s="41"/>
    </row>
    <row r="349" spans="5:5" x14ac:dyDescent="0.25">
      <c r="E349" s="41"/>
    </row>
    <row r="350" spans="5:5" x14ac:dyDescent="0.25">
      <c r="E350" s="41"/>
    </row>
    <row r="351" spans="5:5" x14ac:dyDescent="0.25">
      <c r="E351" s="41"/>
    </row>
    <row r="352" spans="5:5" x14ac:dyDescent="0.25">
      <c r="E352" s="41"/>
    </row>
    <row r="353" spans="5:5" x14ac:dyDescent="0.25">
      <c r="E353" s="41"/>
    </row>
    <row r="354" spans="5:5" x14ac:dyDescent="0.25">
      <c r="E354" s="41"/>
    </row>
    <row r="355" spans="5:5" x14ac:dyDescent="0.25">
      <c r="E355" s="41"/>
    </row>
    <row r="356" spans="5:5" x14ac:dyDescent="0.25">
      <c r="E356" s="41"/>
    </row>
    <row r="357" spans="5:5" x14ac:dyDescent="0.25">
      <c r="E357" s="41"/>
    </row>
    <row r="358" spans="5:5" x14ac:dyDescent="0.25">
      <c r="E358" s="41"/>
    </row>
    <row r="359" spans="5:5" x14ac:dyDescent="0.25">
      <c r="E359" s="41"/>
    </row>
    <row r="360" spans="5:5" x14ac:dyDescent="0.25">
      <c r="E360" s="41"/>
    </row>
    <row r="361" spans="5:5" x14ac:dyDescent="0.25">
      <c r="E361" s="41"/>
    </row>
    <row r="362" spans="5:5" x14ac:dyDescent="0.25">
      <c r="E362" s="41"/>
    </row>
    <row r="363" spans="5:5" x14ac:dyDescent="0.25">
      <c r="E363" s="41"/>
    </row>
    <row r="364" spans="5:5" x14ac:dyDescent="0.25">
      <c r="E364" s="41"/>
    </row>
    <row r="365" spans="5:5" x14ac:dyDescent="0.25">
      <c r="E365" s="41"/>
    </row>
    <row r="366" spans="5:5" x14ac:dyDescent="0.25">
      <c r="E366" s="41"/>
    </row>
    <row r="367" spans="5:5" x14ac:dyDescent="0.25">
      <c r="E367" s="41"/>
    </row>
    <row r="368" spans="5:5" x14ac:dyDescent="0.25">
      <c r="E368" s="41"/>
    </row>
    <row r="369" spans="5:5" x14ac:dyDescent="0.25">
      <c r="E369" s="41"/>
    </row>
    <row r="370" spans="5:5" x14ac:dyDescent="0.25">
      <c r="E370" s="41"/>
    </row>
    <row r="371" spans="5:5" x14ac:dyDescent="0.25">
      <c r="E371" s="41"/>
    </row>
    <row r="372" spans="5:5" x14ac:dyDescent="0.25">
      <c r="E372" s="41"/>
    </row>
    <row r="373" spans="5:5" x14ac:dyDescent="0.25">
      <c r="E373" s="41"/>
    </row>
    <row r="374" spans="5:5" x14ac:dyDescent="0.25">
      <c r="E374" s="41"/>
    </row>
    <row r="375" spans="5:5" x14ac:dyDescent="0.25">
      <c r="E375" s="41"/>
    </row>
    <row r="376" spans="5:5" x14ac:dyDescent="0.25">
      <c r="E376" s="41"/>
    </row>
    <row r="377" spans="5:5" x14ac:dyDescent="0.25">
      <c r="E377" s="41"/>
    </row>
    <row r="378" spans="5:5" x14ac:dyDescent="0.25">
      <c r="E378" s="41"/>
    </row>
    <row r="379" spans="5:5" x14ac:dyDescent="0.25">
      <c r="E379" s="41"/>
    </row>
    <row r="380" spans="5:5" x14ac:dyDescent="0.25">
      <c r="E380" s="41"/>
    </row>
    <row r="381" spans="5:5" x14ac:dyDescent="0.25">
      <c r="E381" s="41"/>
    </row>
    <row r="382" spans="5:5" x14ac:dyDescent="0.25">
      <c r="E382" s="41"/>
    </row>
    <row r="383" spans="5:5" x14ac:dyDescent="0.25">
      <c r="E383" s="41"/>
    </row>
    <row r="384" spans="5:5" x14ac:dyDescent="0.25">
      <c r="E384" s="41"/>
    </row>
    <row r="385" spans="5:5" x14ac:dyDescent="0.25">
      <c r="E385" s="41"/>
    </row>
    <row r="386" spans="5:5" x14ac:dyDescent="0.25">
      <c r="E386" s="41"/>
    </row>
    <row r="387" spans="5:5" x14ac:dyDescent="0.25">
      <c r="E387" s="41"/>
    </row>
    <row r="388" spans="5:5" x14ac:dyDescent="0.25">
      <c r="E388" s="41"/>
    </row>
    <row r="389" spans="5:5" x14ac:dyDescent="0.25">
      <c r="E389" s="41"/>
    </row>
    <row r="390" spans="5:5" x14ac:dyDescent="0.25">
      <c r="E390" s="41"/>
    </row>
    <row r="391" spans="5:5" x14ac:dyDescent="0.25">
      <c r="E391" s="41"/>
    </row>
    <row r="392" spans="5:5" x14ac:dyDescent="0.25">
      <c r="E392" s="41"/>
    </row>
    <row r="393" spans="5:5" x14ac:dyDescent="0.25">
      <c r="E393" s="41"/>
    </row>
    <row r="394" spans="5:5" x14ac:dyDescent="0.25">
      <c r="E394" s="41"/>
    </row>
    <row r="395" spans="5:5" x14ac:dyDescent="0.25">
      <c r="E395" s="41"/>
    </row>
    <row r="396" spans="5:5" x14ac:dyDescent="0.25">
      <c r="E396" s="41"/>
    </row>
    <row r="397" spans="5:5" x14ac:dyDescent="0.25">
      <c r="E397" s="41"/>
    </row>
    <row r="398" spans="5:5" x14ac:dyDescent="0.25">
      <c r="E398" s="41"/>
    </row>
    <row r="399" spans="5:5" x14ac:dyDescent="0.25">
      <c r="E399" s="41"/>
    </row>
    <row r="400" spans="5:5" x14ac:dyDescent="0.25">
      <c r="E400" s="41"/>
    </row>
    <row r="401" spans="5:5" x14ac:dyDescent="0.25">
      <c r="E401" s="41"/>
    </row>
    <row r="402" spans="5:5" x14ac:dyDescent="0.25">
      <c r="E402" s="41"/>
    </row>
    <row r="403" spans="5:5" x14ac:dyDescent="0.25">
      <c r="E403" s="41"/>
    </row>
    <row r="404" spans="5:5" x14ac:dyDescent="0.25">
      <c r="E404" s="41"/>
    </row>
    <row r="405" spans="5:5" x14ac:dyDescent="0.25">
      <c r="E405" s="41"/>
    </row>
    <row r="406" spans="5:5" x14ac:dyDescent="0.25">
      <c r="E406" s="41"/>
    </row>
    <row r="407" spans="5:5" x14ac:dyDescent="0.25">
      <c r="E407" s="41"/>
    </row>
    <row r="408" spans="5:5" x14ac:dyDescent="0.25">
      <c r="E408" s="41"/>
    </row>
    <row r="409" spans="5:5" x14ac:dyDescent="0.25">
      <c r="E409" s="41"/>
    </row>
    <row r="410" spans="5:5" x14ac:dyDescent="0.25">
      <c r="E410" s="41"/>
    </row>
    <row r="411" spans="5:5" x14ac:dyDescent="0.25">
      <c r="E411" s="41"/>
    </row>
    <row r="412" spans="5:5" x14ac:dyDescent="0.25">
      <c r="E412" s="41"/>
    </row>
    <row r="413" spans="5:5" x14ac:dyDescent="0.25">
      <c r="E413" s="41"/>
    </row>
    <row r="414" spans="5:5" x14ac:dyDescent="0.25">
      <c r="E414" s="41"/>
    </row>
    <row r="415" spans="5:5" x14ac:dyDescent="0.25">
      <c r="E415" s="41"/>
    </row>
    <row r="416" spans="5:5" x14ac:dyDescent="0.25">
      <c r="E416" s="41"/>
    </row>
    <row r="417" spans="5:5" x14ac:dyDescent="0.25">
      <c r="E417" s="41"/>
    </row>
  </sheetData>
  <autoFilter ref="A8:P86" xr:uid="{8B5B4D0C-8AFD-4FB5-81A1-F473CF6EC4E3}"/>
  <mergeCells count="3">
    <mergeCell ref="B4:D4"/>
    <mergeCell ref="B5:D5"/>
    <mergeCell ref="B6:D6"/>
  </mergeCells>
  <conditionalFormatting sqref="M4">
    <cfRule type="expression" dxfId="0" priority="1" stopIfTrue="1">
      <formula>ABS($M$4)&gt;0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828D-E0EA-4D7C-8821-51457DD7F7BE}">
  <dimension ref="A1:D27"/>
  <sheetViews>
    <sheetView topLeftCell="A17" workbookViewId="0">
      <selection activeCell="B27" sqref="B27"/>
    </sheetView>
  </sheetViews>
  <sheetFormatPr defaultRowHeight="15" x14ac:dyDescent="0.25"/>
  <cols>
    <col min="1" max="1" width="33.140625" customWidth="1"/>
    <col min="2" max="2" width="32.5703125" customWidth="1"/>
    <col min="3" max="3" width="17.5703125" customWidth="1"/>
    <col min="4" max="4" width="13.140625" bestFit="1" customWidth="1"/>
    <col min="5" max="5" width="33.5703125" customWidth="1"/>
  </cols>
  <sheetData>
    <row r="1" spans="1:4" ht="42" x14ac:dyDescent="0.25">
      <c r="A1" s="55" t="s">
        <v>152</v>
      </c>
      <c r="B1" s="55" t="s">
        <v>153</v>
      </c>
      <c r="C1" s="56" t="s">
        <v>154</v>
      </c>
      <c r="D1" s="56" t="s">
        <v>155</v>
      </c>
    </row>
    <row r="2" spans="1:4" x14ac:dyDescent="0.25">
      <c r="A2" s="75" t="s">
        <v>158</v>
      </c>
      <c r="B2" s="76">
        <v>-400000</v>
      </c>
      <c r="C2">
        <f>SUMIF('May 22'!B:B,LEFT(A2,5),'May 22'!M:M)</f>
        <v>-400000</v>
      </c>
      <c r="D2" s="85">
        <f>(B2-C2)</f>
        <v>0</v>
      </c>
    </row>
    <row r="3" spans="1:4" x14ac:dyDescent="0.25">
      <c r="A3" s="77" t="s">
        <v>159</v>
      </c>
      <c r="B3" s="78">
        <v>-55000</v>
      </c>
      <c r="C3">
        <f>SUMIF('May 22'!B:B,LEFT(A3,5),'May 22'!M:M)</f>
        <v>-55000</v>
      </c>
      <c r="D3" s="85">
        <f>(B3-C3)</f>
        <v>0</v>
      </c>
    </row>
    <row r="4" spans="1:4" x14ac:dyDescent="0.25">
      <c r="A4" s="75" t="s">
        <v>160</v>
      </c>
      <c r="B4" s="76">
        <v>-20000</v>
      </c>
      <c r="C4">
        <f>SUMIF('May 22'!B:B,LEFT(A4,5),'May 22'!M:M)</f>
        <v>-20000</v>
      </c>
      <c r="D4" s="85">
        <f>(B4-C4)</f>
        <v>0</v>
      </c>
    </row>
    <row r="5" spans="1:4" x14ac:dyDescent="0.25">
      <c r="A5" s="77" t="s">
        <v>162</v>
      </c>
      <c r="B5" s="78">
        <v>-192320</v>
      </c>
      <c r="C5">
        <f>SUMIF('May 22'!B:B,LEFT(A5,5),'May 22'!M:M)</f>
        <v>-192320</v>
      </c>
      <c r="D5" s="85">
        <f>(B5-C5)</f>
        <v>0</v>
      </c>
    </row>
    <row r="6" spans="1:4" x14ac:dyDescent="0.25">
      <c r="A6" s="75" t="s">
        <v>163</v>
      </c>
      <c r="B6" s="76">
        <v>-69734.27</v>
      </c>
      <c r="C6">
        <f>SUMIF('May 22'!B:B,LEFT(A6,5),'May 22'!M:M)</f>
        <v>-69734.27</v>
      </c>
      <c r="D6" s="85">
        <f>(B6-C6)</f>
        <v>0</v>
      </c>
    </row>
    <row r="7" spans="1:4" x14ac:dyDescent="0.25">
      <c r="A7" s="77" t="s">
        <v>166</v>
      </c>
      <c r="B7" s="78">
        <v>-75000</v>
      </c>
      <c r="C7">
        <f>SUMIF('May 22'!B:B,LEFT(A7,5),'May 22'!M:M)</f>
        <v>-75000</v>
      </c>
      <c r="D7" s="85">
        <f>(B7-C7)</f>
        <v>0</v>
      </c>
    </row>
    <row r="8" spans="1:4" x14ac:dyDescent="0.25">
      <c r="A8" s="75" t="s">
        <v>167</v>
      </c>
      <c r="B8" s="76">
        <v>-376269.25</v>
      </c>
      <c r="C8">
        <f>SUMIF('May 22'!B:B,LEFT(A8,5),'May 22'!M:M)</f>
        <v>-376269.25</v>
      </c>
      <c r="D8" s="85">
        <f>(B8-C8)</f>
        <v>0</v>
      </c>
    </row>
    <row r="9" spans="1:4" x14ac:dyDescent="0.25">
      <c r="A9" s="77" t="s">
        <v>172</v>
      </c>
      <c r="B9" s="78">
        <v>-41201</v>
      </c>
      <c r="C9">
        <f>SUMIF('May 22'!B:B,LEFT(A9,5),'May 22'!M:M)</f>
        <v>-41201</v>
      </c>
      <c r="D9" s="85">
        <f>(B9-C9)</f>
        <v>0</v>
      </c>
    </row>
    <row r="10" spans="1:4" x14ac:dyDescent="0.25">
      <c r="A10" s="75" t="s">
        <v>175</v>
      </c>
      <c r="B10" s="76">
        <v>-541376.93999999994</v>
      </c>
      <c r="C10">
        <f>SUMIF('May 22'!B:B,LEFT(A10,5),'May 22'!M:M)</f>
        <v>-541376.94000000006</v>
      </c>
      <c r="D10" s="85">
        <f>(B10-C10)</f>
        <v>1.1641532182693481E-10</v>
      </c>
    </row>
    <row r="11" spans="1:4" x14ac:dyDescent="0.25">
      <c r="A11" s="77" t="s">
        <v>739</v>
      </c>
      <c r="B11" s="78">
        <v>-306729.62</v>
      </c>
      <c r="C11">
        <f>SUMIF('May 22'!B:B,LEFT(A11,5),'May 22'!M:M)</f>
        <v>-306729.62</v>
      </c>
      <c r="D11" s="85">
        <f>(B11-C11)</f>
        <v>0</v>
      </c>
    </row>
    <row r="12" spans="1:4" x14ac:dyDescent="0.25">
      <c r="A12" s="75" t="s">
        <v>740</v>
      </c>
      <c r="B12" s="76">
        <v>-59128.49</v>
      </c>
      <c r="C12">
        <f>SUMIF('May 22'!B:B,LEFT(A12,5),'May 22'!M:M)</f>
        <v>-59128.49</v>
      </c>
      <c r="D12" s="85">
        <f>(B12-C12)</f>
        <v>0</v>
      </c>
    </row>
    <row r="13" spans="1:4" x14ac:dyDescent="0.25">
      <c r="A13" s="77" t="s">
        <v>171</v>
      </c>
      <c r="B13" s="78">
        <v>-91369.12</v>
      </c>
      <c r="C13">
        <f>SUMIF('May 22'!B:B,LEFT(A13,5),'May 22'!M:M)</f>
        <v>-91369.12</v>
      </c>
      <c r="D13" s="85">
        <f>(B13-C13)</f>
        <v>0</v>
      </c>
    </row>
    <row r="14" spans="1:4" x14ac:dyDescent="0.25">
      <c r="A14" s="75" t="s">
        <v>156</v>
      </c>
      <c r="B14" s="76">
        <v>-520000</v>
      </c>
      <c r="C14">
        <f>SUMIF('May 22'!B:B,LEFT(A14,5),'May 22'!M:M)</f>
        <v>-520000</v>
      </c>
      <c r="D14" s="85">
        <f>(B14-C14)</f>
        <v>0</v>
      </c>
    </row>
    <row r="15" spans="1:4" x14ac:dyDescent="0.25">
      <c r="A15" s="77" t="s">
        <v>157</v>
      </c>
      <c r="B15" s="78">
        <v>-60000</v>
      </c>
      <c r="C15">
        <f>SUMIF('May 22'!B:B,LEFT(A15,5),'May 22'!M:M)</f>
        <v>-60000</v>
      </c>
      <c r="D15" s="85">
        <f>(B15-C15)</f>
        <v>0</v>
      </c>
    </row>
    <row r="16" spans="1:4" x14ac:dyDescent="0.25">
      <c r="A16" s="75" t="s">
        <v>741</v>
      </c>
      <c r="B16" s="79">
        <v>0</v>
      </c>
      <c r="C16">
        <f>SUMIF('May 22'!B:B,LEFT(A16,5),'May 22'!M:M)</f>
        <v>0</v>
      </c>
      <c r="D16" s="85">
        <f>(B16-C16)</f>
        <v>0</v>
      </c>
    </row>
    <row r="17" spans="1:4" x14ac:dyDescent="0.25">
      <c r="A17" s="77" t="s">
        <v>164</v>
      </c>
      <c r="B17" s="78">
        <v>-20000</v>
      </c>
      <c r="C17">
        <f>SUMIF('May 22'!B:B,LEFT(A17,5),'May 22'!M:M)</f>
        <v>-20000</v>
      </c>
      <c r="D17" s="85">
        <f>(B17-C17)</f>
        <v>0</v>
      </c>
    </row>
    <row r="18" spans="1:4" x14ac:dyDescent="0.25">
      <c r="A18" s="75" t="s">
        <v>742</v>
      </c>
      <c r="B18" s="76">
        <v>-550197.5</v>
      </c>
      <c r="C18">
        <f>SUMIF('May 22'!B:B,LEFT(A18,5),'May 22'!M:M)</f>
        <v>-550197.5</v>
      </c>
      <c r="D18" s="85">
        <f>(B18-C18)</f>
        <v>0</v>
      </c>
    </row>
    <row r="19" spans="1:4" x14ac:dyDescent="0.25">
      <c r="A19" s="77" t="s">
        <v>170</v>
      </c>
      <c r="B19" s="78">
        <v>-30550.85</v>
      </c>
      <c r="C19">
        <f>SUMIF('May 22'!B:B,LEFT(A19,5),'May 22'!M:M)</f>
        <v>-30550.85</v>
      </c>
      <c r="D19" s="85">
        <f>(B19-C19)</f>
        <v>0</v>
      </c>
    </row>
    <row r="20" spans="1:4" x14ac:dyDescent="0.25">
      <c r="A20" s="75" t="s">
        <v>173</v>
      </c>
      <c r="B20" s="76">
        <v>-29056.94</v>
      </c>
      <c r="C20">
        <f>SUMIF('May 22'!B:B,LEFT(A20,5),'May 22'!M:M)</f>
        <v>-29056.94</v>
      </c>
      <c r="D20" s="85">
        <f>(B20-C20)</f>
        <v>0</v>
      </c>
    </row>
    <row r="21" spans="1:4" x14ac:dyDescent="0.25">
      <c r="A21" s="77" t="s">
        <v>161</v>
      </c>
      <c r="B21" s="78">
        <v>-8000</v>
      </c>
      <c r="C21">
        <f>SUMIF('May 22'!B:B,LEFT(A21,5),'May 22'!M:M)</f>
        <v>-8000</v>
      </c>
      <c r="D21" s="85">
        <f>(B21-C21)</f>
        <v>0</v>
      </c>
    </row>
    <row r="22" spans="1:4" x14ac:dyDescent="0.25">
      <c r="A22" s="75" t="s">
        <v>743</v>
      </c>
      <c r="B22" s="76">
        <v>-293517.5</v>
      </c>
      <c r="C22">
        <f>SUMIF('May 22'!B:B,LEFT(A22,5),'May 22'!M:M)</f>
        <v>-293517.5</v>
      </c>
      <c r="D22" s="85">
        <f>(B22-C22)</f>
        <v>0</v>
      </c>
    </row>
    <row r="23" spans="1:4" x14ac:dyDescent="0.25">
      <c r="A23" s="77" t="s">
        <v>165</v>
      </c>
      <c r="B23" s="78">
        <v>-54981.02</v>
      </c>
      <c r="C23">
        <f>SUMIF('May 22'!B:B,LEFT(A23,5),'May 22'!M:M)</f>
        <v>-54981.020000000004</v>
      </c>
      <c r="D23" s="85">
        <f>(B23-C23)</f>
        <v>7.2759576141834259E-12</v>
      </c>
    </row>
    <row r="24" spans="1:4" x14ac:dyDescent="0.25">
      <c r="A24" s="75" t="s">
        <v>168</v>
      </c>
      <c r="B24" s="76">
        <v>-75000</v>
      </c>
      <c r="C24">
        <f>SUMIF('May 22'!B:B,LEFT(A24,5),'May 22'!M:M)</f>
        <v>-75000</v>
      </c>
      <c r="D24" s="85">
        <f>(B24-C24)</f>
        <v>0</v>
      </c>
    </row>
    <row r="25" spans="1:4" x14ac:dyDescent="0.25">
      <c r="A25" s="77" t="s">
        <v>169</v>
      </c>
      <c r="B25" s="80">
        <v>0</v>
      </c>
      <c r="C25">
        <f>SUMIF('May 22'!B:B,LEFT(A25,5),'May 22'!M:M)</f>
        <v>0</v>
      </c>
      <c r="D25" s="85">
        <f>(B25-C25)</f>
        <v>0</v>
      </c>
    </row>
    <row r="26" spans="1:4" x14ac:dyDescent="0.25">
      <c r="A26" s="81" t="s">
        <v>174</v>
      </c>
      <c r="B26" s="82">
        <v>-97500</v>
      </c>
      <c r="C26">
        <f>SUMIF('May 22'!B:B,LEFT(A26,5),'May 22'!M:M)</f>
        <v>-97500</v>
      </c>
      <c r="D26" s="85">
        <f>(B26-C26)</f>
        <v>0</v>
      </c>
    </row>
    <row r="27" spans="1:4" x14ac:dyDescent="0.25">
      <c r="A27" s="83"/>
      <c r="B27" s="84">
        <v>-3966932.5</v>
      </c>
      <c r="C27">
        <f>SUM(C2:C26)</f>
        <v>-3966932.5000000005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924E-E10E-4F08-AE8F-B7DD902493BB}">
  <dimension ref="A1:D27"/>
  <sheetViews>
    <sheetView workbookViewId="0">
      <selection sqref="A1:D27"/>
    </sheetView>
  </sheetViews>
  <sheetFormatPr defaultRowHeight="15" x14ac:dyDescent="0.25"/>
  <sheetData>
    <row r="1" spans="1:4" ht="114.75" x14ac:dyDescent="0.25">
      <c r="A1" s="86" t="s">
        <v>176</v>
      </c>
      <c r="B1" s="86" t="s">
        <v>152</v>
      </c>
      <c r="C1" s="86" t="s">
        <v>744</v>
      </c>
      <c r="D1" s="86" t="s">
        <v>745</v>
      </c>
    </row>
    <row r="2" spans="1:4" x14ac:dyDescent="0.25">
      <c r="A2" s="75" t="s">
        <v>206</v>
      </c>
      <c r="B2" s="75" t="s">
        <v>158</v>
      </c>
      <c r="C2" s="79">
        <v>0</v>
      </c>
      <c r="D2" s="76">
        <v>-400000</v>
      </c>
    </row>
    <row r="3" spans="1:4" x14ac:dyDescent="0.25">
      <c r="A3" s="77" t="s">
        <v>206</v>
      </c>
      <c r="B3" s="77" t="s">
        <v>159</v>
      </c>
      <c r="C3" s="80">
        <v>0</v>
      </c>
      <c r="D3" s="78">
        <v>-55000</v>
      </c>
    </row>
    <row r="4" spans="1:4" x14ac:dyDescent="0.25">
      <c r="A4" s="75" t="s">
        <v>206</v>
      </c>
      <c r="B4" s="75" t="s">
        <v>160</v>
      </c>
      <c r="C4" s="79">
        <v>0</v>
      </c>
      <c r="D4" s="76">
        <v>-20000</v>
      </c>
    </row>
    <row r="5" spans="1:4" x14ac:dyDescent="0.25">
      <c r="A5" s="77" t="s">
        <v>206</v>
      </c>
      <c r="B5" s="77" t="s">
        <v>162</v>
      </c>
      <c r="C5" s="78">
        <v>-192320</v>
      </c>
      <c r="D5" s="78">
        <v>-192320</v>
      </c>
    </row>
    <row r="6" spans="1:4" x14ac:dyDescent="0.25">
      <c r="A6" s="75" t="s">
        <v>206</v>
      </c>
      <c r="B6" s="75" t="s">
        <v>163</v>
      </c>
      <c r="C6" s="79">
        <v>0</v>
      </c>
      <c r="D6" s="76">
        <v>-69734.27</v>
      </c>
    </row>
    <row r="7" spans="1:4" x14ac:dyDescent="0.25">
      <c r="A7" s="77" t="s">
        <v>206</v>
      </c>
      <c r="B7" s="77" t="s">
        <v>166</v>
      </c>
      <c r="C7" s="80">
        <v>0</v>
      </c>
      <c r="D7" s="78">
        <v>-75000</v>
      </c>
    </row>
    <row r="8" spans="1:4" x14ac:dyDescent="0.25">
      <c r="A8" s="75" t="s">
        <v>206</v>
      </c>
      <c r="B8" s="75" t="s">
        <v>167</v>
      </c>
      <c r="C8" s="79">
        <v>10000</v>
      </c>
      <c r="D8" s="76">
        <v>-376269.25</v>
      </c>
    </row>
    <row r="9" spans="1:4" x14ac:dyDescent="0.25">
      <c r="A9" s="77" t="s">
        <v>206</v>
      </c>
      <c r="B9" s="77" t="s">
        <v>172</v>
      </c>
      <c r="C9" s="80">
        <v>0</v>
      </c>
      <c r="D9" s="78">
        <v>-41201</v>
      </c>
    </row>
    <row r="10" spans="1:4" x14ac:dyDescent="0.25">
      <c r="A10" s="75" t="s">
        <v>206</v>
      </c>
      <c r="B10" s="75" t="s">
        <v>175</v>
      </c>
      <c r="C10" s="79">
        <v>0</v>
      </c>
      <c r="D10" s="76">
        <v>-541376.93999999994</v>
      </c>
    </row>
    <row r="11" spans="1:4" x14ac:dyDescent="0.25">
      <c r="A11" s="77" t="s">
        <v>295</v>
      </c>
      <c r="B11" s="77" t="s">
        <v>739</v>
      </c>
      <c r="C11" s="78">
        <v>-131729.62</v>
      </c>
      <c r="D11" s="78">
        <v>-306729.62</v>
      </c>
    </row>
    <row r="12" spans="1:4" x14ac:dyDescent="0.25">
      <c r="A12" s="75" t="s">
        <v>295</v>
      </c>
      <c r="B12" s="75" t="s">
        <v>740</v>
      </c>
      <c r="C12" s="76">
        <v>-59128.49</v>
      </c>
      <c r="D12" s="76">
        <v>-59128.49</v>
      </c>
    </row>
    <row r="13" spans="1:4" x14ac:dyDescent="0.25">
      <c r="A13" s="77" t="s">
        <v>295</v>
      </c>
      <c r="B13" s="77" t="s">
        <v>171</v>
      </c>
      <c r="C13" s="80">
        <v>0</v>
      </c>
      <c r="D13" s="78">
        <v>-91369.12</v>
      </c>
    </row>
    <row r="14" spans="1:4" x14ac:dyDescent="0.25">
      <c r="A14" s="75" t="s">
        <v>324</v>
      </c>
      <c r="B14" s="75" t="s">
        <v>156</v>
      </c>
      <c r="C14" s="79">
        <v>300000</v>
      </c>
      <c r="D14" s="76">
        <v>-520000</v>
      </c>
    </row>
    <row r="15" spans="1:4" x14ac:dyDescent="0.25">
      <c r="A15" s="77" t="s">
        <v>324</v>
      </c>
      <c r="B15" s="77" t="s">
        <v>157</v>
      </c>
      <c r="C15" s="80">
        <v>0</v>
      </c>
      <c r="D15" s="78">
        <v>-60000</v>
      </c>
    </row>
    <row r="16" spans="1:4" x14ac:dyDescent="0.25">
      <c r="A16" s="75" t="s">
        <v>324</v>
      </c>
      <c r="B16" s="75" t="s">
        <v>741</v>
      </c>
      <c r="C16" s="79">
        <v>40000</v>
      </c>
      <c r="D16" s="79">
        <v>0</v>
      </c>
    </row>
    <row r="17" spans="1:4" x14ac:dyDescent="0.25">
      <c r="A17" s="77" t="s">
        <v>324</v>
      </c>
      <c r="B17" s="77" t="s">
        <v>164</v>
      </c>
      <c r="C17" s="80">
        <v>0</v>
      </c>
      <c r="D17" s="78">
        <v>-20000</v>
      </c>
    </row>
    <row r="18" spans="1:4" x14ac:dyDescent="0.25">
      <c r="A18" s="75" t="s">
        <v>324</v>
      </c>
      <c r="B18" s="75" t="s">
        <v>742</v>
      </c>
      <c r="C18" s="79">
        <v>25000</v>
      </c>
      <c r="D18" s="76">
        <v>-550197.5</v>
      </c>
    </row>
    <row r="19" spans="1:4" x14ac:dyDescent="0.25">
      <c r="A19" s="77" t="s">
        <v>324</v>
      </c>
      <c r="B19" s="77" t="s">
        <v>170</v>
      </c>
      <c r="C19" s="78">
        <v>-61101.71</v>
      </c>
      <c r="D19" s="78">
        <v>-30550.85</v>
      </c>
    </row>
    <row r="20" spans="1:4" x14ac:dyDescent="0.25">
      <c r="A20" s="75" t="s">
        <v>324</v>
      </c>
      <c r="B20" s="75" t="s">
        <v>173</v>
      </c>
      <c r="C20" s="79">
        <v>0</v>
      </c>
      <c r="D20" s="76">
        <v>-29056.94</v>
      </c>
    </row>
    <row r="21" spans="1:4" x14ac:dyDescent="0.25">
      <c r="A21" s="77" t="s">
        <v>395</v>
      </c>
      <c r="B21" s="77" t="s">
        <v>161</v>
      </c>
      <c r="C21" s="80">
        <v>30714.82</v>
      </c>
      <c r="D21" s="78">
        <v>-8000</v>
      </c>
    </row>
    <row r="22" spans="1:4" x14ac:dyDescent="0.25">
      <c r="A22" s="75" t="s">
        <v>395</v>
      </c>
      <c r="B22" s="75" t="s">
        <v>743</v>
      </c>
      <c r="C22" s="79">
        <v>90000</v>
      </c>
      <c r="D22" s="76">
        <v>-293517.5</v>
      </c>
    </row>
    <row r="23" spans="1:4" x14ac:dyDescent="0.25">
      <c r="A23" s="77" t="s">
        <v>395</v>
      </c>
      <c r="B23" s="77" t="s">
        <v>165</v>
      </c>
      <c r="C23" s="80">
        <v>0</v>
      </c>
      <c r="D23" s="78">
        <v>-54981.02</v>
      </c>
    </row>
    <row r="24" spans="1:4" x14ac:dyDescent="0.25">
      <c r="A24" s="75" t="s">
        <v>395</v>
      </c>
      <c r="B24" s="75" t="s">
        <v>168</v>
      </c>
      <c r="C24" s="79">
        <v>0</v>
      </c>
      <c r="D24" s="76">
        <v>-75000</v>
      </c>
    </row>
    <row r="25" spans="1:4" x14ac:dyDescent="0.25">
      <c r="A25" s="77" t="s">
        <v>395</v>
      </c>
      <c r="B25" s="77" t="s">
        <v>169</v>
      </c>
      <c r="C25" s="78">
        <v>-22500</v>
      </c>
      <c r="D25" s="80">
        <v>0</v>
      </c>
    </row>
    <row r="26" spans="1:4" x14ac:dyDescent="0.25">
      <c r="A26" s="81" t="s">
        <v>395</v>
      </c>
      <c r="B26" s="81" t="s">
        <v>174</v>
      </c>
      <c r="C26" s="87">
        <v>0</v>
      </c>
      <c r="D26" s="82">
        <v>-97500</v>
      </c>
    </row>
    <row r="27" spans="1:4" x14ac:dyDescent="0.25">
      <c r="A27" s="83" t="s">
        <v>423</v>
      </c>
      <c r="B27" s="83"/>
      <c r="C27" s="88">
        <v>28935</v>
      </c>
      <c r="D27" s="84">
        <v>-3966932.5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1D4C-4246-4E0C-A06E-DA80DE6C4D69}">
  <dimension ref="A1:AH169"/>
  <sheetViews>
    <sheetView workbookViewId="0">
      <selection activeCell="B1" sqref="B1"/>
    </sheetView>
  </sheetViews>
  <sheetFormatPr defaultColWidth="9.140625" defaultRowHeight="15" x14ac:dyDescent="0.25"/>
  <cols>
    <col min="1" max="1" width="10.85546875" customWidth="1"/>
    <col min="2" max="2" width="9.140625" style="55"/>
    <col min="4" max="4" width="9.7109375" customWidth="1"/>
    <col min="8" max="9" width="9.42578125" customWidth="1"/>
    <col min="12" max="12" width="11.28515625" customWidth="1"/>
    <col min="13" max="13" width="10" customWidth="1"/>
    <col min="15" max="15" width="10" customWidth="1"/>
    <col min="16" max="16" width="37.85546875" customWidth="1"/>
    <col min="17" max="17" width="59" customWidth="1"/>
    <col min="18" max="18" width="15.42578125" customWidth="1"/>
    <col min="19" max="19" width="41.85546875" customWidth="1"/>
    <col min="20" max="20" width="39.28515625" customWidth="1"/>
    <col min="21" max="21" width="10.42578125" customWidth="1"/>
    <col min="22" max="23" width="9.5703125" customWidth="1"/>
    <col min="24" max="24" width="10.28515625" customWidth="1"/>
    <col min="25" max="25" width="24.28515625" customWidth="1"/>
    <col min="27" max="27" width="12.5703125" customWidth="1"/>
    <col min="28" max="28" width="10.42578125" customWidth="1"/>
    <col min="29" max="29" width="12.5703125" customWidth="1"/>
    <col min="31" max="31" width="9.85546875" customWidth="1"/>
  </cols>
  <sheetData>
    <row r="1" spans="1:34" s="69" customFormat="1" ht="45" x14ac:dyDescent="0.25">
      <c r="A1" s="69" t="s">
        <v>176</v>
      </c>
      <c r="B1" s="71" t="s">
        <v>152</v>
      </c>
      <c r="C1" s="72" t="s">
        <v>177</v>
      </c>
      <c r="D1" s="69" t="s">
        <v>178</v>
      </c>
      <c r="E1" s="70" t="s">
        <v>179</v>
      </c>
      <c r="F1" s="69" t="s">
        <v>180</v>
      </c>
      <c r="G1" s="70" t="s">
        <v>181</v>
      </c>
      <c r="H1" s="70" t="s">
        <v>182</v>
      </c>
      <c r="I1" s="70" t="s">
        <v>183</v>
      </c>
      <c r="J1" s="70" t="s">
        <v>184</v>
      </c>
      <c r="K1" s="70" t="s">
        <v>185</v>
      </c>
      <c r="L1" s="72" t="s">
        <v>186</v>
      </c>
      <c r="M1" s="74" t="s">
        <v>187</v>
      </c>
      <c r="N1" s="69" t="s">
        <v>8</v>
      </c>
      <c r="O1" s="70" t="s">
        <v>188</v>
      </c>
      <c r="P1" s="69" t="s">
        <v>189</v>
      </c>
      <c r="Q1" s="70" t="s">
        <v>190</v>
      </c>
      <c r="R1" s="69" t="s">
        <v>191</v>
      </c>
      <c r="S1" s="74" t="s">
        <v>192</v>
      </c>
      <c r="T1" s="69" t="s">
        <v>193</v>
      </c>
      <c r="U1" s="69" t="s">
        <v>194</v>
      </c>
      <c r="V1" s="70" t="s">
        <v>195</v>
      </c>
      <c r="W1" s="70" t="s">
        <v>196</v>
      </c>
      <c r="X1" s="72" t="s">
        <v>197</v>
      </c>
      <c r="Y1" s="69" t="s">
        <v>198</v>
      </c>
      <c r="Z1" s="69" t="s">
        <v>199</v>
      </c>
      <c r="AA1" s="70" t="s">
        <v>200</v>
      </c>
      <c r="AB1" s="70" t="s">
        <v>201</v>
      </c>
      <c r="AC1" s="70" t="s">
        <v>202</v>
      </c>
      <c r="AD1" s="72" t="s">
        <v>203</v>
      </c>
      <c r="AE1" s="69" t="s">
        <v>204</v>
      </c>
      <c r="AF1" s="69" t="s">
        <v>205</v>
      </c>
    </row>
    <row r="2" spans="1:34" x14ac:dyDescent="0.25">
      <c r="A2" t="s">
        <v>206</v>
      </c>
      <c r="B2" s="71">
        <v>12267</v>
      </c>
      <c r="C2" s="73">
        <v>200331</v>
      </c>
      <c r="E2" t="s">
        <v>209</v>
      </c>
      <c r="G2">
        <v>10037570</v>
      </c>
      <c r="H2">
        <v>1436414</v>
      </c>
      <c r="I2" t="s">
        <v>210</v>
      </c>
      <c r="J2">
        <v>5</v>
      </c>
      <c r="K2">
        <v>22</v>
      </c>
      <c r="L2" s="73">
        <v>117320</v>
      </c>
      <c r="M2" s="73">
        <v>44624</v>
      </c>
      <c r="N2" s="67">
        <v>44693</v>
      </c>
      <c r="O2" s="67">
        <v>44693</v>
      </c>
      <c r="P2" t="s">
        <v>691</v>
      </c>
      <c r="Q2" t="s">
        <v>692</v>
      </c>
      <c r="R2">
        <v>11345</v>
      </c>
      <c r="S2" s="73" t="s">
        <v>692</v>
      </c>
      <c r="T2" t="s">
        <v>693</v>
      </c>
      <c r="X2" s="73"/>
      <c r="Y2" t="s">
        <v>2</v>
      </c>
      <c r="Z2" t="s">
        <v>215</v>
      </c>
      <c r="AA2" t="s">
        <v>216</v>
      </c>
      <c r="AB2" t="s">
        <v>217</v>
      </c>
      <c r="AC2">
        <v>12267.200331</v>
      </c>
      <c r="AD2" s="73">
        <v>223971</v>
      </c>
      <c r="AH2" t="s">
        <v>736</v>
      </c>
    </row>
    <row r="3" spans="1:34" x14ac:dyDescent="0.25">
      <c r="A3" t="s">
        <v>206</v>
      </c>
      <c r="B3" s="71">
        <v>12267</v>
      </c>
      <c r="C3" s="73">
        <v>200331</v>
      </c>
      <c r="E3" t="s">
        <v>221</v>
      </c>
      <c r="G3">
        <v>10033593</v>
      </c>
      <c r="H3">
        <v>19011060</v>
      </c>
      <c r="I3" t="s">
        <v>222</v>
      </c>
      <c r="J3">
        <v>5</v>
      </c>
      <c r="K3">
        <v>22</v>
      </c>
      <c r="L3" s="73">
        <v>-234640</v>
      </c>
      <c r="M3" s="73">
        <v>44712</v>
      </c>
      <c r="N3" s="67">
        <v>44712</v>
      </c>
      <c r="O3" s="67">
        <v>44686</v>
      </c>
      <c r="P3" t="s">
        <v>694</v>
      </c>
      <c r="Q3" t="s">
        <v>485</v>
      </c>
      <c r="S3" s="73">
        <v>0</v>
      </c>
      <c r="T3" t="s">
        <v>693</v>
      </c>
      <c r="X3" s="73"/>
      <c r="Y3" t="s">
        <v>2</v>
      </c>
      <c r="Z3" t="s">
        <v>215</v>
      </c>
      <c r="AA3" t="s">
        <v>427</v>
      </c>
      <c r="AB3" t="s">
        <v>428</v>
      </c>
      <c r="AC3">
        <v>12267.200331</v>
      </c>
      <c r="AD3" s="73">
        <v>223971</v>
      </c>
      <c r="AH3" t="s">
        <v>736</v>
      </c>
    </row>
    <row r="4" spans="1:34" x14ac:dyDescent="0.25">
      <c r="A4" t="s">
        <v>206</v>
      </c>
      <c r="B4" s="71">
        <v>12267</v>
      </c>
      <c r="C4" s="73">
        <v>200331</v>
      </c>
      <c r="E4" t="s">
        <v>221</v>
      </c>
      <c r="G4">
        <v>10033704</v>
      </c>
      <c r="H4">
        <v>19011076</v>
      </c>
      <c r="I4" t="s">
        <v>222</v>
      </c>
      <c r="J4">
        <v>5</v>
      </c>
      <c r="K4">
        <v>22</v>
      </c>
      <c r="L4" s="73">
        <v>-75000</v>
      </c>
      <c r="M4" s="73">
        <v>44712</v>
      </c>
      <c r="N4" s="67">
        <v>44712</v>
      </c>
      <c r="O4" s="67">
        <v>44686</v>
      </c>
      <c r="P4" t="s">
        <v>695</v>
      </c>
      <c r="Q4" t="s">
        <v>485</v>
      </c>
      <c r="S4" s="73">
        <v>0</v>
      </c>
      <c r="T4" t="s">
        <v>696</v>
      </c>
      <c r="X4" s="73"/>
      <c r="Y4" t="s">
        <v>2</v>
      </c>
      <c r="Z4" t="s">
        <v>215</v>
      </c>
      <c r="AA4" t="s">
        <v>427</v>
      </c>
      <c r="AB4" t="s">
        <v>428</v>
      </c>
      <c r="AC4">
        <v>12267.200331</v>
      </c>
      <c r="AD4" s="73">
        <v>223972</v>
      </c>
      <c r="AH4" t="s">
        <v>736</v>
      </c>
    </row>
    <row r="5" spans="1:34" x14ac:dyDescent="0.25">
      <c r="A5" t="s">
        <v>206</v>
      </c>
      <c r="B5" s="71">
        <v>12293</v>
      </c>
      <c r="C5" s="73">
        <v>200331</v>
      </c>
      <c r="E5" t="s">
        <v>209</v>
      </c>
      <c r="G5">
        <v>10036365</v>
      </c>
      <c r="H5">
        <v>1435703</v>
      </c>
      <c r="I5" t="s">
        <v>210</v>
      </c>
      <c r="J5">
        <v>5</v>
      </c>
      <c r="K5">
        <v>22</v>
      </c>
      <c r="L5" s="73">
        <v>10000</v>
      </c>
      <c r="M5" s="73">
        <v>44673</v>
      </c>
      <c r="N5" s="67">
        <v>44692</v>
      </c>
      <c r="O5" s="67">
        <v>44692</v>
      </c>
      <c r="P5" t="s">
        <v>697</v>
      </c>
      <c r="Q5" t="s">
        <v>538</v>
      </c>
      <c r="R5">
        <v>1</v>
      </c>
      <c r="S5" s="73" t="s">
        <v>538</v>
      </c>
      <c r="T5" t="s">
        <v>698</v>
      </c>
      <c r="X5" s="73"/>
      <c r="Y5" t="s">
        <v>2</v>
      </c>
      <c r="Z5" t="s">
        <v>215</v>
      </c>
      <c r="AA5" t="s">
        <v>216</v>
      </c>
      <c r="AB5" t="s">
        <v>217</v>
      </c>
      <c r="AC5">
        <v>12293.200331</v>
      </c>
      <c r="AD5" s="73">
        <v>223921</v>
      </c>
      <c r="AH5" t="s">
        <v>736</v>
      </c>
    </row>
    <row r="6" spans="1:34" x14ac:dyDescent="0.25">
      <c r="A6" t="s">
        <v>295</v>
      </c>
      <c r="B6" s="71">
        <v>12204</v>
      </c>
      <c r="C6" s="73">
        <v>200331</v>
      </c>
      <c r="E6" t="s">
        <v>221</v>
      </c>
      <c r="G6">
        <v>10040685</v>
      </c>
      <c r="H6">
        <v>19066002</v>
      </c>
      <c r="I6" t="s">
        <v>222</v>
      </c>
      <c r="J6">
        <v>5</v>
      </c>
      <c r="K6">
        <v>22</v>
      </c>
      <c r="L6" s="73">
        <v>-47419.14</v>
      </c>
      <c r="M6" s="73">
        <v>44700</v>
      </c>
      <c r="N6" s="67">
        <v>44700</v>
      </c>
      <c r="O6" s="67">
        <v>44700</v>
      </c>
      <c r="P6" t="s">
        <v>699</v>
      </c>
      <c r="Q6" t="s">
        <v>699</v>
      </c>
      <c r="S6" s="73">
        <v>0</v>
      </c>
      <c r="T6" t="s">
        <v>700</v>
      </c>
      <c r="W6" s="68">
        <v>44775</v>
      </c>
      <c r="X6" s="73"/>
      <c r="Y6" t="s">
        <v>2</v>
      </c>
      <c r="Z6" t="s">
        <v>215</v>
      </c>
      <c r="AA6" t="s">
        <v>595</v>
      </c>
      <c r="AB6" t="s">
        <v>217</v>
      </c>
      <c r="AC6">
        <v>12204.200331</v>
      </c>
      <c r="AD6" s="73">
        <v>223965</v>
      </c>
      <c r="AH6" t="s">
        <v>736</v>
      </c>
    </row>
    <row r="7" spans="1:34" x14ac:dyDescent="0.25">
      <c r="A7" t="s">
        <v>295</v>
      </c>
      <c r="B7" s="71">
        <v>12204</v>
      </c>
      <c r="C7" s="73">
        <v>200331</v>
      </c>
      <c r="E7" t="s">
        <v>221</v>
      </c>
      <c r="G7">
        <v>10040685</v>
      </c>
      <c r="H7">
        <v>19066004</v>
      </c>
      <c r="I7" t="s">
        <v>222</v>
      </c>
      <c r="J7">
        <v>5</v>
      </c>
      <c r="K7">
        <v>22</v>
      </c>
      <c r="L7" s="73">
        <v>-84310.48</v>
      </c>
      <c r="M7" s="73">
        <v>44700</v>
      </c>
      <c r="N7" s="67">
        <v>44700</v>
      </c>
      <c r="O7" s="67">
        <v>44700</v>
      </c>
      <c r="P7" t="s">
        <v>701</v>
      </c>
      <c r="Q7" t="s">
        <v>701</v>
      </c>
      <c r="S7" s="73">
        <v>0</v>
      </c>
      <c r="T7" t="s">
        <v>702</v>
      </c>
      <c r="W7" s="68">
        <v>44775</v>
      </c>
      <c r="X7" s="73"/>
      <c r="Y7" t="s">
        <v>2</v>
      </c>
      <c r="Z7" t="s">
        <v>215</v>
      </c>
      <c r="AA7" t="s">
        <v>595</v>
      </c>
      <c r="AB7" t="s">
        <v>217</v>
      </c>
      <c r="AC7">
        <v>12204.200331</v>
      </c>
      <c r="AD7" s="73">
        <v>223964</v>
      </c>
      <c r="AH7" t="s">
        <v>736</v>
      </c>
    </row>
    <row r="8" spans="1:34" x14ac:dyDescent="0.25">
      <c r="A8" t="s">
        <v>295</v>
      </c>
      <c r="B8" s="71">
        <v>12292</v>
      </c>
      <c r="C8" s="73">
        <v>200331</v>
      </c>
      <c r="E8" t="s">
        <v>221</v>
      </c>
      <c r="G8">
        <v>10035075</v>
      </c>
      <c r="H8">
        <v>19011375</v>
      </c>
      <c r="I8" t="s">
        <v>222</v>
      </c>
      <c r="J8">
        <v>5</v>
      </c>
      <c r="K8">
        <v>22</v>
      </c>
      <c r="L8" s="73">
        <v>-59128.49</v>
      </c>
      <c r="M8" s="73">
        <v>44682</v>
      </c>
      <c r="N8" s="67">
        <v>44682</v>
      </c>
      <c r="O8" s="67">
        <v>44691</v>
      </c>
      <c r="P8" t="s">
        <v>703</v>
      </c>
      <c r="Q8" t="s">
        <v>704</v>
      </c>
      <c r="S8" s="73">
        <v>0</v>
      </c>
      <c r="T8" t="s">
        <v>705</v>
      </c>
      <c r="W8" s="68">
        <v>44836</v>
      </c>
      <c r="X8" s="73"/>
      <c r="Y8" t="s">
        <v>2</v>
      </c>
      <c r="Z8" t="s">
        <v>215</v>
      </c>
      <c r="AA8" t="s">
        <v>668</v>
      </c>
      <c r="AB8" t="s">
        <v>669</v>
      </c>
      <c r="AC8">
        <v>12292.200331</v>
      </c>
      <c r="AD8" s="73">
        <v>223978</v>
      </c>
      <c r="AH8" t="s">
        <v>736</v>
      </c>
    </row>
    <row r="9" spans="1:34" x14ac:dyDescent="0.25">
      <c r="A9" t="s">
        <v>324</v>
      </c>
      <c r="B9" s="71">
        <v>12211</v>
      </c>
      <c r="C9" s="73">
        <v>200331</v>
      </c>
      <c r="E9" t="s">
        <v>209</v>
      </c>
      <c r="G9">
        <v>10031654</v>
      </c>
      <c r="H9">
        <v>1434318</v>
      </c>
      <c r="I9" t="s">
        <v>210</v>
      </c>
      <c r="J9">
        <v>5</v>
      </c>
      <c r="K9">
        <v>22</v>
      </c>
      <c r="L9" s="73">
        <v>100000</v>
      </c>
      <c r="M9" s="73">
        <v>44614</v>
      </c>
      <c r="N9" s="67">
        <v>44683</v>
      </c>
      <c r="O9" s="67">
        <v>44683</v>
      </c>
      <c r="P9" t="s">
        <v>706</v>
      </c>
      <c r="Q9" t="s">
        <v>707</v>
      </c>
      <c r="R9" t="s">
        <v>708</v>
      </c>
      <c r="S9" s="73" t="s">
        <v>709</v>
      </c>
      <c r="T9" t="s">
        <v>541</v>
      </c>
      <c r="X9" s="73"/>
      <c r="Y9" t="s">
        <v>2</v>
      </c>
      <c r="Z9" t="s">
        <v>215</v>
      </c>
      <c r="AA9" t="s">
        <v>216</v>
      </c>
      <c r="AB9" t="s">
        <v>217</v>
      </c>
      <c r="AC9">
        <v>12211.200331</v>
      </c>
      <c r="AD9" s="73">
        <v>223688</v>
      </c>
      <c r="AH9">
        <v>223688</v>
      </c>
    </row>
    <row r="10" spans="1:34" x14ac:dyDescent="0.25">
      <c r="A10" t="s">
        <v>324</v>
      </c>
      <c r="B10" s="71">
        <v>12211</v>
      </c>
      <c r="C10" s="73">
        <v>200331</v>
      </c>
      <c r="E10" t="s">
        <v>209</v>
      </c>
      <c r="G10">
        <v>10036463</v>
      </c>
      <c r="H10">
        <v>1435801</v>
      </c>
      <c r="I10" t="s">
        <v>210</v>
      </c>
      <c r="J10">
        <v>5</v>
      </c>
      <c r="K10">
        <v>22</v>
      </c>
      <c r="L10" s="73">
        <v>200000</v>
      </c>
      <c r="M10" s="73">
        <v>44483</v>
      </c>
      <c r="N10" s="67">
        <v>44692</v>
      </c>
      <c r="O10" s="67">
        <v>44692</v>
      </c>
      <c r="P10" t="s">
        <v>710</v>
      </c>
      <c r="Q10" t="s">
        <v>258</v>
      </c>
      <c r="R10" t="s">
        <v>711</v>
      </c>
      <c r="S10" s="73" t="s">
        <v>258</v>
      </c>
      <c r="T10" t="s">
        <v>712</v>
      </c>
      <c r="X10" s="73"/>
      <c r="Y10" t="s">
        <v>2</v>
      </c>
      <c r="Z10" t="s">
        <v>215</v>
      </c>
      <c r="AA10" t="s">
        <v>216</v>
      </c>
      <c r="AB10" t="s">
        <v>217</v>
      </c>
      <c r="AC10">
        <v>12211.200331</v>
      </c>
      <c r="AD10" s="73">
        <v>222642</v>
      </c>
      <c r="AH10">
        <v>222642</v>
      </c>
    </row>
    <row r="11" spans="1:34" x14ac:dyDescent="0.25">
      <c r="A11" t="s">
        <v>324</v>
      </c>
      <c r="B11" s="71">
        <v>12277</v>
      </c>
      <c r="C11" s="73">
        <v>200331</v>
      </c>
      <c r="E11" t="s">
        <v>713</v>
      </c>
      <c r="G11">
        <v>10039773</v>
      </c>
      <c r="H11">
        <v>19061717</v>
      </c>
      <c r="I11" t="s">
        <v>714</v>
      </c>
      <c r="J11">
        <v>5</v>
      </c>
      <c r="K11">
        <v>22</v>
      </c>
      <c r="L11" s="73">
        <v>40000</v>
      </c>
      <c r="M11" s="73">
        <v>44699</v>
      </c>
      <c r="N11" s="67">
        <v>44699</v>
      </c>
      <c r="O11" s="67">
        <v>44699</v>
      </c>
      <c r="Q11" t="s">
        <v>715</v>
      </c>
      <c r="S11" s="73">
        <v>0</v>
      </c>
      <c r="T11" t="s">
        <v>716</v>
      </c>
      <c r="X11" s="73"/>
      <c r="Y11" t="s">
        <v>2</v>
      </c>
      <c r="Z11" t="s">
        <v>215</v>
      </c>
      <c r="AA11" t="s">
        <v>384</v>
      </c>
      <c r="AB11" t="s">
        <v>669</v>
      </c>
      <c r="AC11">
        <v>12277.200331</v>
      </c>
      <c r="AD11" s="73">
        <v>214855</v>
      </c>
      <c r="AH11">
        <v>214855</v>
      </c>
    </row>
    <row r="12" spans="1:34" x14ac:dyDescent="0.25">
      <c r="A12" t="s">
        <v>324</v>
      </c>
      <c r="B12" s="71">
        <v>12291</v>
      </c>
      <c r="C12" s="73">
        <v>200331</v>
      </c>
      <c r="E12" t="s">
        <v>209</v>
      </c>
      <c r="G12">
        <v>10036405</v>
      </c>
      <c r="H12">
        <v>1435743</v>
      </c>
      <c r="I12" t="s">
        <v>210</v>
      </c>
      <c r="J12">
        <v>5</v>
      </c>
      <c r="K12">
        <v>22</v>
      </c>
      <c r="L12" s="73">
        <v>5000</v>
      </c>
      <c r="M12" s="73">
        <v>44600</v>
      </c>
      <c r="N12" s="67">
        <v>44692</v>
      </c>
      <c r="O12" s="67">
        <v>44692</v>
      </c>
      <c r="P12" t="s">
        <v>717</v>
      </c>
      <c r="Q12" t="s">
        <v>718</v>
      </c>
      <c r="R12">
        <v>1</v>
      </c>
      <c r="S12" s="73" t="s">
        <v>719</v>
      </c>
      <c r="T12" t="s">
        <v>720</v>
      </c>
      <c r="X12" s="73"/>
      <c r="Y12" t="s">
        <v>2</v>
      </c>
      <c r="Z12" t="s">
        <v>215</v>
      </c>
      <c r="AA12" t="s">
        <v>216</v>
      </c>
      <c r="AB12" t="s">
        <v>217</v>
      </c>
      <c r="AC12">
        <v>12291.200331</v>
      </c>
      <c r="AD12" s="73">
        <v>223923</v>
      </c>
      <c r="AH12" t="s">
        <v>736</v>
      </c>
    </row>
    <row r="13" spans="1:34" x14ac:dyDescent="0.25">
      <c r="A13" t="s">
        <v>324</v>
      </c>
      <c r="B13" s="71">
        <v>12291</v>
      </c>
      <c r="C13" s="73">
        <v>200331</v>
      </c>
      <c r="E13" t="s">
        <v>221</v>
      </c>
      <c r="G13">
        <v>10037777</v>
      </c>
      <c r="H13">
        <v>19054783</v>
      </c>
      <c r="I13" t="s">
        <v>222</v>
      </c>
      <c r="J13">
        <v>5</v>
      </c>
      <c r="K13">
        <v>22</v>
      </c>
      <c r="L13" s="73">
        <v>-5000</v>
      </c>
      <c r="M13" s="73">
        <v>44712</v>
      </c>
      <c r="N13" s="67">
        <v>44712</v>
      </c>
      <c r="O13" s="67">
        <v>44694</v>
      </c>
      <c r="P13" t="s">
        <v>721</v>
      </c>
      <c r="Q13" t="s">
        <v>722</v>
      </c>
      <c r="S13" s="73">
        <v>0</v>
      </c>
      <c r="T13" t="s">
        <v>720</v>
      </c>
      <c r="W13" s="68">
        <v>44836</v>
      </c>
      <c r="X13" s="73"/>
      <c r="Y13" t="s">
        <v>2</v>
      </c>
      <c r="Z13" t="s">
        <v>215</v>
      </c>
      <c r="AA13" t="s">
        <v>568</v>
      </c>
      <c r="AB13" t="s">
        <v>217</v>
      </c>
      <c r="AC13">
        <v>12291.200331</v>
      </c>
      <c r="AD13" s="73">
        <v>223923</v>
      </c>
      <c r="AH13" t="s">
        <v>736</v>
      </c>
    </row>
    <row r="14" spans="1:34" x14ac:dyDescent="0.25">
      <c r="A14" t="s">
        <v>324</v>
      </c>
      <c r="B14" s="71">
        <v>12297</v>
      </c>
      <c r="C14" s="73">
        <v>200331</v>
      </c>
      <c r="E14" t="s">
        <v>221</v>
      </c>
      <c r="G14">
        <v>10033706</v>
      </c>
      <c r="H14">
        <v>19011084</v>
      </c>
      <c r="I14" t="s">
        <v>222</v>
      </c>
      <c r="J14">
        <v>5</v>
      </c>
      <c r="K14">
        <v>22</v>
      </c>
      <c r="L14" s="73">
        <v>25000</v>
      </c>
      <c r="M14" s="73">
        <v>44712</v>
      </c>
      <c r="N14" s="67">
        <v>44712</v>
      </c>
      <c r="O14" s="67">
        <v>44686</v>
      </c>
      <c r="P14" t="s">
        <v>723</v>
      </c>
      <c r="Q14" t="s">
        <v>723</v>
      </c>
      <c r="S14" s="73">
        <v>0</v>
      </c>
      <c r="T14" t="s">
        <v>724</v>
      </c>
      <c r="X14" s="73"/>
      <c r="Y14" t="s">
        <v>2</v>
      </c>
      <c r="Z14" t="s">
        <v>215</v>
      </c>
      <c r="AA14" t="s">
        <v>725</v>
      </c>
      <c r="AB14" t="s">
        <v>725</v>
      </c>
      <c r="AC14">
        <v>12297.200331</v>
      </c>
      <c r="AD14" s="73">
        <v>220759</v>
      </c>
      <c r="AH14">
        <v>220759</v>
      </c>
    </row>
    <row r="15" spans="1:34" x14ac:dyDescent="0.25">
      <c r="A15" t="s">
        <v>324</v>
      </c>
      <c r="B15" s="71">
        <v>12303</v>
      </c>
      <c r="C15" s="73">
        <v>200331</v>
      </c>
      <c r="E15" t="s">
        <v>221</v>
      </c>
      <c r="G15">
        <v>10033684</v>
      </c>
      <c r="H15">
        <v>19011075</v>
      </c>
      <c r="I15" t="s">
        <v>222</v>
      </c>
      <c r="J15">
        <v>5</v>
      </c>
      <c r="K15">
        <v>22</v>
      </c>
      <c r="L15" s="73">
        <v>-61101.71</v>
      </c>
      <c r="M15" s="73">
        <v>44682</v>
      </c>
      <c r="N15" s="67">
        <v>44682</v>
      </c>
      <c r="O15" s="67">
        <v>44686</v>
      </c>
      <c r="P15" t="s">
        <v>726</v>
      </c>
      <c r="Q15" t="s">
        <v>727</v>
      </c>
      <c r="S15" s="73">
        <v>0</v>
      </c>
      <c r="T15" t="s">
        <v>679</v>
      </c>
      <c r="W15" s="68">
        <v>44836</v>
      </c>
      <c r="X15" s="73"/>
      <c r="Y15" t="s">
        <v>2</v>
      </c>
      <c r="Z15" t="s">
        <v>215</v>
      </c>
      <c r="AA15" t="s">
        <v>568</v>
      </c>
      <c r="AB15" t="s">
        <v>217</v>
      </c>
      <c r="AC15">
        <v>12303.200331</v>
      </c>
      <c r="AD15" s="73">
        <v>223891</v>
      </c>
      <c r="AH15">
        <v>223891</v>
      </c>
    </row>
    <row r="16" spans="1:34" x14ac:dyDescent="0.25">
      <c r="A16" t="s">
        <v>395</v>
      </c>
      <c r="B16" s="71">
        <v>12263</v>
      </c>
      <c r="C16" s="73">
        <v>200331</v>
      </c>
      <c r="E16" t="s">
        <v>209</v>
      </c>
      <c r="G16">
        <v>10034735</v>
      </c>
      <c r="H16">
        <v>1435428</v>
      </c>
      <c r="I16" t="s">
        <v>210</v>
      </c>
      <c r="J16">
        <v>5</v>
      </c>
      <c r="K16">
        <v>22</v>
      </c>
      <c r="L16" s="73">
        <v>30714.82</v>
      </c>
      <c r="M16" s="73">
        <v>44652</v>
      </c>
      <c r="N16" s="67">
        <v>44690</v>
      </c>
      <c r="O16" s="67">
        <v>44690</v>
      </c>
      <c r="P16" t="s">
        <v>728</v>
      </c>
      <c r="Q16" t="s">
        <v>729</v>
      </c>
      <c r="R16">
        <v>1508</v>
      </c>
      <c r="S16" s="73" t="s">
        <v>729</v>
      </c>
      <c r="T16" t="s">
        <v>639</v>
      </c>
      <c r="X16" s="73"/>
      <c r="Y16" t="s">
        <v>2</v>
      </c>
      <c r="Z16" t="s">
        <v>215</v>
      </c>
      <c r="AA16" t="s">
        <v>216</v>
      </c>
      <c r="AB16" t="s">
        <v>217</v>
      </c>
      <c r="AC16">
        <v>12263.200331</v>
      </c>
      <c r="AD16" s="73">
        <v>223932</v>
      </c>
      <c r="AH16">
        <v>223932</v>
      </c>
    </row>
    <row r="17" spans="1:34" x14ac:dyDescent="0.25">
      <c r="A17" t="s">
        <v>395</v>
      </c>
      <c r="B17" s="71">
        <v>12266</v>
      </c>
      <c r="C17" s="73">
        <v>200331</v>
      </c>
      <c r="E17" t="s">
        <v>209</v>
      </c>
      <c r="G17">
        <v>10032853</v>
      </c>
      <c r="H17">
        <v>1434706</v>
      </c>
      <c r="I17" t="s">
        <v>210</v>
      </c>
      <c r="J17">
        <v>5</v>
      </c>
      <c r="K17">
        <v>22</v>
      </c>
      <c r="L17" s="73">
        <v>15000</v>
      </c>
      <c r="M17" s="73">
        <v>44678</v>
      </c>
      <c r="N17" s="67">
        <v>44685</v>
      </c>
      <c r="O17" s="67">
        <v>44685</v>
      </c>
      <c r="P17" t="s">
        <v>730</v>
      </c>
      <c r="Q17" t="s">
        <v>731</v>
      </c>
      <c r="R17" t="s">
        <v>732</v>
      </c>
      <c r="S17" s="73" t="s">
        <v>733</v>
      </c>
      <c r="T17" t="s">
        <v>644</v>
      </c>
      <c r="X17" s="73"/>
      <c r="Y17" t="s">
        <v>2</v>
      </c>
      <c r="Z17" t="s">
        <v>215</v>
      </c>
      <c r="AA17" t="s">
        <v>216</v>
      </c>
      <c r="AB17" t="s">
        <v>217</v>
      </c>
      <c r="AC17">
        <v>12266.200331</v>
      </c>
      <c r="AD17" s="73">
        <v>223831</v>
      </c>
      <c r="AH17">
        <v>223831</v>
      </c>
    </row>
    <row r="18" spans="1:34" x14ac:dyDescent="0.25">
      <c r="A18" t="s">
        <v>395</v>
      </c>
      <c r="B18" s="71">
        <v>12266</v>
      </c>
      <c r="C18" s="73">
        <v>200331</v>
      </c>
      <c r="E18" t="s">
        <v>221</v>
      </c>
      <c r="F18" t="s">
        <v>209</v>
      </c>
      <c r="G18">
        <v>10036171</v>
      </c>
      <c r="H18">
        <v>19034770</v>
      </c>
      <c r="I18" t="s">
        <v>222</v>
      </c>
      <c r="J18">
        <v>5</v>
      </c>
      <c r="K18">
        <v>22</v>
      </c>
      <c r="L18" s="73">
        <v>-75000</v>
      </c>
      <c r="M18" s="73">
        <v>44712</v>
      </c>
      <c r="N18" s="67">
        <v>44712</v>
      </c>
      <c r="O18" s="67">
        <v>44692</v>
      </c>
      <c r="P18" t="s">
        <v>734</v>
      </c>
      <c r="Q18" t="s">
        <v>734</v>
      </c>
      <c r="S18" s="73">
        <v>0</v>
      </c>
      <c r="T18" t="s">
        <v>735</v>
      </c>
      <c r="W18" s="68">
        <v>44775</v>
      </c>
      <c r="X18" s="73"/>
      <c r="Y18" t="s">
        <v>2</v>
      </c>
      <c r="Z18" t="s">
        <v>215</v>
      </c>
      <c r="AA18" t="s">
        <v>384</v>
      </c>
      <c r="AB18" t="s">
        <v>217</v>
      </c>
      <c r="AC18">
        <v>12266.200331</v>
      </c>
      <c r="AD18" s="73">
        <v>211415</v>
      </c>
      <c r="AH18">
        <v>211415</v>
      </c>
    </row>
    <row r="19" spans="1:34" x14ac:dyDescent="0.25">
      <c r="A19" t="s">
        <v>395</v>
      </c>
      <c r="B19" s="71">
        <v>12266</v>
      </c>
      <c r="C19" s="73">
        <v>200331</v>
      </c>
      <c r="E19" t="s">
        <v>221</v>
      </c>
      <c r="F19" t="s">
        <v>209</v>
      </c>
      <c r="G19">
        <v>10036171</v>
      </c>
      <c r="H19">
        <v>19034770</v>
      </c>
      <c r="I19" t="s">
        <v>222</v>
      </c>
      <c r="J19">
        <v>5</v>
      </c>
      <c r="K19">
        <v>22</v>
      </c>
      <c r="L19" s="73">
        <v>75000</v>
      </c>
      <c r="M19" s="73">
        <v>44712</v>
      </c>
      <c r="N19" s="67">
        <v>44712</v>
      </c>
      <c r="O19" s="67">
        <v>44692</v>
      </c>
      <c r="P19" t="s">
        <v>734</v>
      </c>
      <c r="Q19" t="s">
        <v>734</v>
      </c>
      <c r="S19" s="73">
        <v>0</v>
      </c>
      <c r="T19" t="s">
        <v>735</v>
      </c>
      <c r="W19" s="68">
        <v>44775</v>
      </c>
      <c r="X19" s="73"/>
      <c r="Y19" t="s">
        <v>2</v>
      </c>
      <c r="Z19" t="s">
        <v>215</v>
      </c>
      <c r="AA19" t="s">
        <v>384</v>
      </c>
      <c r="AB19" t="s">
        <v>217</v>
      </c>
      <c r="AC19">
        <v>12266.200331</v>
      </c>
      <c r="AD19" s="73">
        <v>211415</v>
      </c>
      <c r="AH19">
        <v>211415</v>
      </c>
    </row>
    <row r="20" spans="1:34" x14ac:dyDescent="0.25">
      <c r="A20" t="s">
        <v>395</v>
      </c>
      <c r="B20" s="71">
        <v>12266</v>
      </c>
      <c r="C20" s="73">
        <v>200331</v>
      </c>
      <c r="E20" t="s">
        <v>221</v>
      </c>
      <c r="G20">
        <v>10037107</v>
      </c>
      <c r="H20">
        <v>19034979</v>
      </c>
      <c r="I20" t="s">
        <v>222</v>
      </c>
      <c r="J20">
        <v>5</v>
      </c>
      <c r="K20">
        <v>22</v>
      </c>
      <c r="L20" s="73">
        <v>75000</v>
      </c>
      <c r="M20" s="73">
        <v>44712</v>
      </c>
      <c r="N20" s="67">
        <v>44712</v>
      </c>
      <c r="O20" s="67">
        <v>44693</v>
      </c>
      <c r="P20" t="s">
        <v>734</v>
      </c>
      <c r="Q20" t="s">
        <v>734</v>
      </c>
      <c r="S20" s="73">
        <v>0</v>
      </c>
      <c r="T20" t="s">
        <v>735</v>
      </c>
      <c r="W20" s="68">
        <v>44775</v>
      </c>
      <c r="X20" s="73"/>
      <c r="Y20" t="s">
        <v>2</v>
      </c>
      <c r="Z20" t="s">
        <v>215</v>
      </c>
      <c r="AA20" t="s">
        <v>384</v>
      </c>
      <c r="AB20" t="s">
        <v>217</v>
      </c>
      <c r="AC20">
        <v>12266.200331</v>
      </c>
      <c r="AD20" s="73">
        <v>211415</v>
      </c>
      <c r="AH20">
        <v>211415</v>
      </c>
    </row>
    <row r="21" spans="1:34" x14ac:dyDescent="0.25">
      <c r="A21" t="s">
        <v>395</v>
      </c>
      <c r="B21" s="71">
        <v>12295</v>
      </c>
      <c r="C21" s="73">
        <v>200331</v>
      </c>
      <c r="E21" t="s">
        <v>221</v>
      </c>
      <c r="G21">
        <v>10031926</v>
      </c>
      <c r="H21">
        <v>19010498</v>
      </c>
      <c r="I21" t="s">
        <v>222</v>
      </c>
      <c r="J21">
        <v>5</v>
      </c>
      <c r="K21">
        <v>22</v>
      </c>
      <c r="L21" s="73">
        <v>-22500</v>
      </c>
      <c r="M21" s="73">
        <v>44712</v>
      </c>
      <c r="N21" s="67">
        <v>44712</v>
      </c>
      <c r="O21" s="67">
        <v>44683</v>
      </c>
      <c r="P21" t="s">
        <v>674</v>
      </c>
      <c r="Q21" t="s">
        <v>411</v>
      </c>
      <c r="S21" s="73">
        <v>0</v>
      </c>
      <c r="T21" t="s">
        <v>420</v>
      </c>
      <c r="X21" s="73"/>
      <c r="Y21" t="s">
        <v>2</v>
      </c>
      <c r="Z21" t="s">
        <v>215</v>
      </c>
      <c r="AA21" t="s">
        <v>413</v>
      </c>
      <c r="AB21" t="s">
        <v>400</v>
      </c>
      <c r="AC21">
        <v>12295.200331</v>
      </c>
      <c r="AD21" s="73">
        <v>223956</v>
      </c>
      <c r="AH21" t="s">
        <v>736</v>
      </c>
    </row>
    <row r="22" spans="1:34" s="69" customFormat="1" x14ac:dyDescent="0.25">
      <c r="A22" s="69" t="s">
        <v>423</v>
      </c>
      <c r="B22" s="71"/>
      <c r="C22" s="74"/>
      <c r="L22" s="74">
        <v>28935</v>
      </c>
      <c r="M22" s="74"/>
      <c r="S22" s="74"/>
      <c r="X22" s="74"/>
      <c r="AD22" s="74"/>
    </row>
    <row r="24" spans="1:34" ht="21" x14ac:dyDescent="0.25">
      <c r="A24" s="55" t="s">
        <v>176</v>
      </c>
      <c r="B24" s="55" t="s">
        <v>152</v>
      </c>
      <c r="C24" s="55" t="s">
        <v>177</v>
      </c>
      <c r="D24" s="55" t="s">
        <v>178</v>
      </c>
      <c r="E24" s="55" t="s">
        <v>179</v>
      </c>
      <c r="F24" s="55" t="s">
        <v>180</v>
      </c>
      <c r="G24" s="55" t="s">
        <v>181</v>
      </c>
      <c r="H24" s="55" t="s">
        <v>182</v>
      </c>
      <c r="I24" s="55" t="s">
        <v>183</v>
      </c>
      <c r="J24" s="55" t="s">
        <v>184</v>
      </c>
      <c r="K24" s="55" t="s">
        <v>185</v>
      </c>
      <c r="L24" s="55" t="s">
        <v>186</v>
      </c>
      <c r="M24" s="55" t="s">
        <v>187</v>
      </c>
      <c r="N24" s="55" t="s">
        <v>8</v>
      </c>
      <c r="O24" s="55" t="s">
        <v>188</v>
      </c>
      <c r="P24" s="55" t="s">
        <v>189</v>
      </c>
      <c r="Q24" s="55" t="s">
        <v>190</v>
      </c>
      <c r="R24" s="55" t="s">
        <v>191</v>
      </c>
      <c r="S24" s="55" t="s">
        <v>192</v>
      </c>
      <c r="T24" s="55" t="s">
        <v>193</v>
      </c>
      <c r="U24" s="55" t="s">
        <v>194</v>
      </c>
      <c r="V24" s="55" t="s">
        <v>195</v>
      </c>
      <c r="W24" s="55" t="s">
        <v>196</v>
      </c>
      <c r="X24" s="55" t="s">
        <v>197</v>
      </c>
      <c r="Y24" s="55" t="s">
        <v>198</v>
      </c>
      <c r="Z24" s="55" t="s">
        <v>199</v>
      </c>
      <c r="AA24" s="55" t="s">
        <v>200</v>
      </c>
      <c r="AB24" s="55" t="s">
        <v>201</v>
      </c>
      <c r="AC24" s="55" t="s">
        <v>202</v>
      </c>
      <c r="AD24" s="55" t="s">
        <v>203</v>
      </c>
      <c r="AE24" s="55" t="s">
        <v>204</v>
      </c>
      <c r="AF24" s="55" t="s">
        <v>205</v>
      </c>
    </row>
    <row r="25" spans="1:34" ht="12.75" customHeight="1" x14ac:dyDescent="0.25">
      <c r="A25" s="57" t="s">
        <v>206</v>
      </c>
      <c r="B25" s="57" t="s">
        <v>207</v>
      </c>
      <c r="C25" s="57" t="s">
        <v>208</v>
      </c>
      <c r="D25" s="57"/>
      <c r="E25" s="57" t="s">
        <v>209</v>
      </c>
      <c r="F25" s="57"/>
      <c r="G25" s="57">
        <v>9984926</v>
      </c>
      <c r="H25" s="57">
        <v>1420945</v>
      </c>
      <c r="I25" s="57" t="s">
        <v>210</v>
      </c>
      <c r="J25" s="57">
        <v>1</v>
      </c>
      <c r="K25" s="57">
        <v>22</v>
      </c>
      <c r="L25" s="58">
        <v>41250</v>
      </c>
      <c r="M25" s="61">
        <v>44515</v>
      </c>
      <c r="N25" s="61">
        <v>44568</v>
      </c>
      <c r="O25" s="61">
        <v>44568</v>
      </c>
      <c r="P25" s="57" t="s">
        <v>211</v>
      </c>
      <c r="Q25" s="57" t="s">
        <v>212</v>
      </c>
      <c r="R25" s="57" t="s">
        <v>213</v>
      </c>
      <c r="S25" s="57" t="s">
        <v>212</v>
      </c>
      <c r="T25" s="57" t="s">
        <v>214</v>
      </c>
      <c r="U25" s="57"/>
      <c r="V25" s="57"/>
      <c r="W25" s="57"/>
      <c r="X25" s="57"/>
      <c r="Y25" s="57" t="s">
        <v>2</v>
      </c>
      <c r="Z25" s="57" t="s">
        <v>215</v>
      </c>
      <c r="AA25" s="57" t="s">
        <v>216</v>
      </c>
      <c r="AB25" s="57" t="s">
        <v>217</v>
      </c>
      <c r="AC25" s="57" t="s">
        <v>218</v>
      </c>
      <c r="AD25" s="57" t="s">
        <v>219</v>
      </c>
      <c r="AE25" s="57"/>
      <c r="AF25" s="57"/>
    </row>
    <row r="26" spans="1:34" ht="12.75" customHeight="1" x14ac:dyDescent="0.25">
      <c r="A26" s="57" t="s">
        <v>206</v>
      </c>
      <c r="B26" s="57" t="s">
        <v>220</v>
      </c>
      <c r="C26" s="57" t="s">
        <v>208</v>
      </c>
      <c r="D26" s="57"/>
      <c r="E26" s="57" t="s">
        <v>221</v>
      </c>
      <c r="F26" s="57"/>
      <c r="G26" s="57">
        <v>9990739</v>
      </c>
      <c r="H26" s="57">
        <v>18853419</v>
      </c>
      <c r="I26" s="57" t="s">
        <v>222</v>
      </c>
      <c r="J26" s="57">
        <v>1</v>
      </c>
      <c r="K26" s="57">
        <v>22</v>
      </c>
      <c r="L26" s="58">
        <v>-35000</v>
      </c>
      <c r="M26" s="61">
        <v>44592</v>
      </c>
      <c r="N26" s="61">
        <v>44592</v>
      </c>
      <c r="O26" s="61">
        <v>44581</v>
      </c>
      <c r="P26" s="57" t="s">
        <v>223</v>
      </c>
      <c r="Q26" s="57" t="s">
        <v>224</v>
      </c>
      <c r="R26" s="57"/>
      <c r="S26" s="57">
        <v>0</v>
      </c>
      <c r="T26" s="57" t="s">
        <v>225</v>
      </c>
      <c r="U26" s="57"/>
      <c r="V26" s="57"/>
      <c r="W26" s="57" t="s">
        <v>226</v>
      </c>
      <c r="X26" s="57"/>
      <c r="Y26" s="57" t="s">
        <v>2</v>
      </c>
      <c r="Z26" s="57" t="s">
        <v>215</v>
      </c>
      <c r="AA26" s="57" t="s">
        <v>227</v>
      </c>
      <c r="AB26" s="57" t="s">
        <v>217</v>
      </c>
      <c r="AC26" s="57" t="s">
        <v>228</v>
      </c>
      <c r="AD26" s="57" t="s">
        <v>229</v>
      </c>
      <c r="AE26" s="57"/>
      <c r="AF26" s="57"/>
    </row>
    <row r="27" spans="1:34" ht="12.75" customHeight="1" x14ac:dyDescent="0.25">
      <c r="A27" s="57" t="s">
        <v>206</v>
      </c>
      <c r="B27" s="57" t="s">
        <v>230</v>
      </c>
      <c r="C27" s="57" t="s">
        <v>208</v>
      </c>
      <c r="D27" s="57"/>
      <c r="E27" s="57" t="s">
        <v>209</v>
      </c>
      <c r="F27" s="57"/>
      <c r="G27" s="57">
        <v>9982945</v>
      </c>
      <c r="H27" s="57">
        <v>1420328</v>
      </c>
      <c r="I27" s="57" t="s">
        <v>210</v>
      </c>
      <c r="J27" s="57">
        <v>1</v>
      </c>
      <c r="K27" s="57">
        <v>22</v>
      </c>
      <c r="L27" s="58">
        <v>20000</v>
      </c>
      <c r="M27" s="61">
        <v>44482</v>
      </c>
      <c r="N27" s="61">
        <v>44564</v>
      </c>
      <c r="O27" s="61">
        <v>44564</v>
      </c>
      <c r="P27" s="57" t="s">
        <v>231</v>
      </c>
      <c r="Q27" s="57" t="s">
        <v>232</v>
      </c>
      <c r="R27" s="57" t="s">
        <v>233</v>
      </c>
      <c r="S27" s="57" t="s">
        <v>232</v>
      </c>
      <c r="T27" s="57" t="s">
        <v>234</v>
      </c>
      <c r="U27" s="57"/>
      <c r="V27" s="57"/>
      <c r="W27" s="57"/>
      <c r="X27" s="57"/>
      <c r="Y27" s="57" t="s">
        <v>2</v>
      </c>
      <c r="Z27" s="57" t="s">
        <v>215</v>
      </c>
      <c r="AA27" s="57" t="s">
        <v>216</v>
      </c>
      <c r="AB27" s="57" t="s">
        <v>217</v>
      </c>
      <c r="AC27" s="57" t="s">
        <v>235</v>
      </c>
      <c r="AD27" s="57" t="s">
        <v>236</v>
      </c>
      <c r="AE27" s="57"/>
      <c r="AF27" s="57"/>
    </row>
    <row r="28" spans="1:34" ht="12.75" customHeight="1" x14ac:dyDescent="0.25">
      <c r="A28" s="57" t="s">
        <v>206</v>
      </c>
      <c r="B28" s="57" t="s">
        <v>237</v>
      </c>
      <c r="C28" s="57" t="s">
        <v>208</v>
      </c>
      <c r="D28" s="57"/>
      <c r="E28" s="57" t="s">
        <v>221</v>
      </c>
      <c r="F28" s="57" t="s">
        <v>238</v>
      </c>
      <c r="G28" s="57">
        <v>9981614</v>
      </c>
      <c r="H28" s="57">
        <v>1416808</v>
      </c>
      <c r="I28" s="57" t="s">
        <v>239</v>
      </c>
      <c r="J28" s="57">
        <v>1</v>
      </c>
      <c r="K28" s="57">
        <v>22</v>
      </c>
      <c r="L28" s="58">
        <v>-758.4</v>
      </c>
      <c r="M28" s="61">
        <v>44558</v>
      </c>
      <c r="N28" s="61">
        <v>44562</v>
      </c>
      <c r="O28" s="61">
        <v>44558</v>
      </c>
      <c r="P28" s="57" t="s">
        <v>240</v>
      </c>
      <c r="Q28" s="57" t="s">
        <v>241</v>
      </c>
      <c r="R28" s="57"/>
      <c r="S28" s="57">
        <v>0</v>
      </c>
      <c r="T28" s="57" t="s">
        <v>242</v>
      </c>
      <c r="U28" s="57"/>
      <c r="V28" s="57"/>
      <c r="W28" s="57"/>
      <c r="X28" s="57"/>
      <c r="Y28" s="57" t="s">
        <v>2</v>
      </c>
      <c r="Z28" s="57" t="s">
        <v>215</v>
      </c>
      <c r="AA28" s="57" t="s">
        <v>243</v>
      </c>
      <c r="AB28" s="57" t="s">
        <v>244</v>
      </c>
      <c r="AC28" s="57" t="s">
        <v>245</v>
      </c>
      <c r="AD28" s="57" t="s">
        <v>246</v>
      </c>
      <c r="AE28" s="57"/>
      <c r="AF28" s="57"/>
    </row>
    <row r="29" spans="1:34" ht="12.75" customHeight="1" x14ac:dyDescent="0.25">
      <c r="A29" s="57" t="s">
        <v>206</v>
      </c>
      <c r="B29" s="57" t="s">
        <v>237</v>
      </c>
      <c r="C29" s="57" t="s">
        <v>208</v>
      </c>
      <c r="D29" s="57"/>
      <c r="E29" s="57" t="s">
        <v>221</v>
      </c>
      <c r="F29" s="57" t="s">
        <v>238</v>
      </c>
      <c r="G29" s="57">
        <v>9981614</v>
      </c>
      <c r="H29" s="57">
        <v>1418626</v>
      </c>
      <c r="I29" s="57" t="s">
        <v>239</v>
      </c>
      <c r="J29" s="57">
        <v>1</v>
      </c>
      <c r="K29" s="57">
        <v>22</v>
      </c>
      <c r="L29" s="58">
        <v>-23478.71</v>
      </c>
      <c r="M29" s="61">
        <v>44558</v>
      </c>
      <c r="N29" s="61">
        <v>44562</v>
      </c>
      <c r="O29" s="61">
        <v>44558</v>
      </c>
      <c r="P29" s="57" t="s">
        <v>247</v>
      </c>
      <c r="Q29" s="57" t="s">
        <v>241</v>
      </c>
      <c r="R29" s="57"/>
      <c r="S29" s="57">
        <v>0</v>
      </c>
      <c r="T29" s="57" t="s">
        <v>242</v>
      </c>
      <c r="U29" s="57"/>
      <c r="V29" s="57"/>
      <c r="W29" s="57"/>
      <c r="X29" s="57"/>
      <c r="Y29" s="57" t="s">
        <v>2</v>
      </c>
      <c r="Z29" s="57" t="s">
        <v>215</v>
      </c>
      <c r="AA29" s="57" t="s">
        <v>243</v>
      </c>
      <c r="AB29" s="57" t="s">
        <v>244</v>
      </c>
      <c r="AC29" s="57" t="s">
        <v>245</v>
      </c>
      <c r="AD29" s="57" t="s">
        <v>248</v>
      </c>
      <c r="AE29" s="57"/>
      <c r="AF29" s="57"/>
    </row>
    <row r="30" spans="1:34" ht="12.75" customHeight="1" x14ac:dyDescent="0.25">
      <c r="A30" s="57" t="s">
        <v>206</v>
      </c>
      <c r="B30" s="57" t="s">
        <v>249</v>
      </c>
      <c r="C30" s="57" t="s">
        <v>208</v>
      </c>
      <c r="D30" s="57"/>
      <c r="E30" s="57" t="s">
        <v>221</v>
      </c>
      <c r="F30" s="57"/>
      <c r="G30" s="57">
        <v>9972869</v>
      </c>
      <c r="H30" s="57">
        <v>18848711</v>
      </c>
      <c r="I30" s="57" t="s">
        <v>222</v>
      </c>
      <c r="J30" s="57">
        <v>1</v>
      </c>
      <c r="K30" s="57">
        <v>22</v>
      </c>
      <c r="L30" s="58">
        <v>-40000</v>
      </c>
      <c r="M30" s="61">
        <v>44562</v>
      </c>
      <c r="N30" s="61">
        <v>44562</v>
      </c>
      <c r="O30" s="61">
        <v>44536</v>
      </c>
      <c r="P30" s="57" t="s">
        <v>250</v>
      </c>
      <c r="Q30" s="57" t="s">
        <v>250</v>
      </c>
      <c r="R30" s="57"/>
      <c r="S30" s="57">
        <v>0</v>
      </c>
      <c r="T30" s="57" t="s">
        <v>251</v>
      </c>
      <c r="U30" s="57"/>
      <c r="V30" s="57"/>
      <c r="W30" s="57" t="s">
        <v>252</v>
      </c>
      <c r="X30" s="57"/>
      <c r="Y30" s="57" t="s">
        <v>2</v>
      </c>
      <c r="Z30" s="57" t="s">
        <v>215</v>
      </c>
      <c r="AA30" s="57" t="s">
        <v>253</v>
      </c>
      <c r="AB30" s="57" t="s">
        <v>217</v>
      </c>
      <c r="AC30" s="57" t="s">
        <v>254</v>
      </c>
      <c r="AD30" s="57" t="s">
        <v>255</v>
      </c>
      <c r="AE30" s="57"/>
      <c r="AF30" s="57"/>
    </row>
    <row r="31" spans="1:34" ht="12.75" customHeight="1" x14ac:dyDescent="0.25">
      <c r="A31" s="57" t="s">
        <v>206</v>
      </c>
      <c r="B31" s="57" t="s">
        <v>256</v>
      </c>
      <c r="C31" s="57" t="s">
        <v>208</v>
      </c>
      <c r="D31" s="57"/>
      <c r="E31" s="57" t="s">
        <v>209</v>
      </c>
      <c r="F31" s="57"/>
      <c r="G31" s="57">
        <v>9982954</v>
      </c>
      <c r="H31" s="57">
        <v>1420336</v>
      </c>
      <c r="I31" s="57" t="s">
        <v>210</v>
      </c>
      <c r="J31" s="57">
        <v>1</v>
      </c>
      <c r="K31" s="57">
        <v>22</v>
      </c>
      <c r="L31" s="58">
        <v>75000</v>
      </c>
      <c r="M31" s="61">
        <v>44323</v>
      </c>
      <c r="N31" s="61">
        <v>44564</v>
      </c>
      <c r="O31" s="61">
        <v>44564</v>
      </c>
      <c r="P31" s="57" t="s">
        <v>257</v>
      </c>
      <c r="Q31" s="57" t="s">
        <v>258</v>
      </c>
      <c r="R31" s="57" t="s">
        <v>259</v>
      </c>
      <c r="S31" s="57" t="s">
        <v>258</v>
      </c>
      <c r="T31" s="57" t="s">
        <v>260</v>
      </c>
      <c r="U31" s="57"/>
      <c r="V31" s="57"/>
      <c r="W31" s="57"/>
      <c r="X31" s="57"/>
      <c r="Y31" s="57" t="s">
        <v>2</v>
      </c>
      <c r="Z31" s="57" t="s">
        <v>215</v>
      </c>
      <c r="AA31" s="57" t="s">
        <v>216</v>
      </c>
      <c r="AB31" s="57" t="s">
        <v>217</v>
      </c>
      <c r="AC31" s="57" t="s">
        <v>261</v>
      </c>
      <c r="AD31" s="57" t="s">
        <v>262</v>
      </c>
      <c r="AE31" s="57"/>
      <c r="AF31" s="57"/>
    </row>
    <row r="32" spans="1:34" ht="12.75" customHeight="1" x14ac:dyDescent="0.25">
      <c r="A32" s="57" t="s">
        <v>206</v>
      </c>
      <c r="B32" s="57" t="s">
        <v>256</v>
      </c>
      <c r="C32" s="57" t="s">
        <v>208</v>
      </c>
      <c r="D32" s="57"/>
      <c r="E32" s="57" t="s">
        <v>209</v>
      </c>
      <c r="F32" s="57"/>
      <c r="G32" s="57">
        <v>9984922</v>
      </c>
      <c r="H32" s="57">
        <v>1420941</v>
      </c>
      <c r="I32" s="57" t="s">
        <v>210</v>
      </c>
      <c r="J32" s="57">
        <v>1</v>
      </c>
      <c r="K32" s="57">
        <v>22</v>
      </c>
      <c r="L32" s="58">
        <v>37500</v>
      </c>
      <c r="M32" s="61">
        <v>44557</v>
      </c>
      <c r="N32" s="61">
        <v>44568</v>
      </c>
      <c r="O32" s="61">
        <v>44568</v>
      </c>
      <c r="P32" s="57" t="s">
        <v>263</v>
      </c>
      <c r="Q32" s="57" t="s">
        <v>264</v>
      </c>
      <c r="R32" s="57" t="s">
        <v>265</v>
      </c>
      <c r="S32" s="57" t="s">
        <v>264</v>
      </c>
      <c r="T32" s="57" t="s">
        <v>266</v>
      </c>
      <c r="U32" s="57"/>
      <c r="V32" s="57"/>
      <c r="W32" s="57"/>
      <c r="X32" s="57"/>
      <c r="Y32" s="57" t="s">
        <v>2</v>
      </c>
      <c r="Z32" s="57" t="s">
        <v>215</v>
      </c>
      <c r="AA32" s="57" t="s">
        <v>216</v>
      </c>
      <c r="AB32" s="57" t="s">
        <v>217</v>
      </c>
      <c r="AC32" s="57" t="s">
        <v>261</v>
      </c>
      <c r="AD32" s="57" t="s">
        <v>267</v>
      </c>
      <c r="AE32" s="57"/>
      <c r="AF32" s="57"/>
    </row>
    <row r="33" spans="1:32" ht="12.75" customHeight="1" x14ac:dyDescent="0.25">
      <c r="A33" s="57" t="s">
        <v>206</v>
      </c>
      <c r="B33" s="57" t="s">
        <v>256</v>
      </c>
      <c r="C33" s="57" t="s">
        <v>208</v>
      </c>
      <c r="D33" s="57"/>
      <c r="E33" s="57" t="s">
        <v>221</v>
      </c>
      <c r="F33" s="57"/>
      <c r="G33" s="57">
        <v>9990739</v>
      </c>
      <c r="H33" s="57">
        <v>18853418</v>
      </c>
      <c r="I33" s="57" t="s">
        <v>222</v>
      </c>
      <c r="J33" s="57">
        <v>1</v>
      </c>
      <c r="K33" s="57">
        <v>22</v>
      </c>
      <c r="L33" s="58">
        <v>-5000</v>
      </c>
      <c r="M33" s="61">
        <v>44592</v>
      </c>
      <c r="N33" s="61">
        <v>44592</v>
      </c>
      <c r="O33" s="61">
        <v>44581</v>
      </c>
      <c r="P33" s="57" t="s">
        <v>268</v>
      </c>
      <c r="Q33" s="57" t="s">
        <v>224</v>
      </c>
      <c r="R33" s="57"/>
      <c r="S33" s="57">
        <v>0</v>
      </c>
      <c r="T33" s="57" t="s">
        <v>269</v>
      </c>
      <c r="U33" s="57"/>
      <c r="V33" s="57"/>
      <c r="W33" s="57" t="s">
        <v>226</v>
      </c>
      <c r="X33" s="57"/>
      <c r="Y33" s="57" t="s">
        <v>2</v>
      </c>
      <c r="Z33" s="57" t="s">
        <v>215</v>
      </c>
      <c r="AA33" s="57" t="s">
        <v>227</v>
      </c>
      <c r="AB33" s="57" t="s">
        <v>217</v>
      </c>
      <c r="AC33" s="57" t="s">
        <v>261</v>
      </c>
      <c r="AD33" s="57" t="s">
        <v>270</v>
      </c>
      <c r="AE33" s="57"/>
      <c r="AF33" s="57"/>
    </row>
    <row r="34" spans="1:32" ht="12.75" customHeight="1" x14ac:dyDescent="0.25">
      <c r="A34" s="57" t="s">
        <v>206</v>
      </c>
      <c r="B34" s="57" t="s">
        <v>256</v>
      </c>
      <c r="C34" s="57" t="s">
        <v>208</v>
      </c>
      <c r="D34" s="57"/>
      <c r="E34" s="57" t="s">
        <v>221</v>
      </c>
      <c r="F34" s="57"/>
      <c r="G34" s="57">
        <v>9990739</v>
      </c>
      <c r="H34" s="57">
        <v>18853418</v>
      </c>
      <c r="I34" s="57" t="s">
        <v>222</v>
      </c>
      <c r="J34" s="57">
        <v>1</v>
      </c>
      <c r="K34" s="57">
        <v>22</v>
      </c>
      <c r="L34" s="58">
        <v>-50000</v>
      </c>
      <c r="M34" s="61">
        <v>44592</v>
      </c>
      <c r="N34" s="61">
        <v>44592</v>
      </c>
      <c r="O34" s="61">
        <v>44581</v>
      </c>
      <c r="P34" s="57" t="s">
        <v>271</v>
      </c>
      <c r="Q34" s="57" t="s">
        <v>224</v>
      </c>
      <c r="R34" s="57"/>
      <c r="S34" s="57">
        <v>0</v>
      </c>
      <c r="T34" s="57" t="s">
        <v>272</v>
      </c>
      <c r="U34" s="57"/>
      <c r="V34" s="57"/>
      <c r="W34" s="57" t="s">
        <v>226</v>
      </c>
      <c r="X34" s="57"/>
      <c r="Y34" s="57" t="s">
        <v>2</v>
      </c>
      <c r="Z34" s="57" t="s">
        <v>215</v>
      </c>
      <c r="AA34" s="57" t="s">
        <v>227</v>
      </c>
      <c r="AB34" s="57" t="s">
        <v>217</v>
      </c>
      <c r="AC34" s="57" t="s">
        <v>261</v>
      </c>
      <c r="AD34" s="57" t="s">
        <v>273</v>
      </c>
      <c r="AE34" s="57"/>
      <c r="AF34" s="57"/>
    </row>
    <row r="35" spans="1:32" ht="12.75" customHeight="1" x14ac:dyDescent="0.25">
      <c r="A35" s="57" t="s">
        <v>206</v>
      </c>
      <c r="B35" s="57" t="s">
        <v>256</v>
      </c>
      <c r="C35" s="57" t="s">
        <v>208</v>
      </c>
      <c r="D35" s="57"/>
      <c r="E35" s="57" t="s">
        <v>221</v>
      </c>
      <c r="F35" s="57"/>
      <c r="G35" s="57">
        <v>9990739</v>
      </c>
      <c r="H35" s="57">
        <v>18853418</v>
      </c>
      <c r="I35" s="57" t="s">
        <v>222</v>
      </c>
      <c r="J35" s="57">
        <v>1</v>
      </c>
      <c r="K35" s="57">
        <v>22</v>
      </c>
      <c r="L35" s="58">
        <v>-75000</v>
      </c>
      <c r="M35" s="61">
        <v>44592</v>
      </c>
      <c r="N35" s="61">
        <v>44592</v>
      </c>
      <c r="O35" s="61">
        <v>44581</v>
      </c>
      <c r="P35" s="57" t="s">
        <v>274</v>
      </c>
      <c r="Q35" s="57" t="s">
        <v>224</v>
      </c>
      <c r="R35" s="57"/>
      <c r="S35" s="57">
        <v>0</v>
      </c>
      <c r="T35" s="57" t="s">
        <v>260</v>
      </c>
      <c r="U35" s="57"/>
      <c r="V35" s="57"/>
      <c r="W35" s="57" t="s">
        <v>226</v>
      </c>
      <c r="X35" s="57"/>
      <c r="Y35" s="57" t="s">
        <v>2</v>
      </c>
      <c r="Z35" s="57" t="s">
        <v>215</v>
      </c>
      <c r="AA35" s="57" t="s">
        <v>227</v>
      </c>
      <c r="AB35" s="57" t="s">
        <v>217</v>
      </c>
      <c r="AC35" s="57" t="s">
        <v>261</v>
      </c>
      <c r="AD35" s="57" t="s">
        <v>262</v>
      </c>
      <c r="AE35" s="57"/>
      <c r="AF35" s="57"/>
    </row>
    <row r="36" spans="1:32" ht="12.75" customHeight="1" x14ac:dyDescent="0.25">
      <c r="A36" s="57" t="s">
        <v>206</v>
      </c>
      <c r="B36" s="57" t="s">
        <v>256</v>
      </c>
      <c r="C36" s="57" t="s">
        <v>208</v>
      </c>
      <c r="D36" s="57"/>
      <c r="E36" s="57" t="s">
        <v>221</v>
      </c>
      <c r="F36" s="57"/>
      <c r="G36" s="57">
        <v>9990739</v>
      </c>
      <c r="H36" s="57">
        <v>18853418</v>
      </c>
      <c r="I36" s="57" t="s">
        <v>222</v>
      </c>
      <c r="J36" s="57">
        <v>1</v>
      </c>
      <c r="K36" s="57">
        <v>22</v>
      </c>
      <c r="L36" s="58">
        <v>-17769.25</v>
      </c>
      <c r="M36" s="61">
        <v>44592</v>
      </c>
      <c r="N36" s="61">
        <v>44592</v>
      </c>
      <c r="O36" s="61">
        <v>44581</v>
      </c>
      <c r="P36" s="57" t="s">
        <v>275</v>
      </c>
      <c r="Q36" s="57" t="s">
        <v>224</v>
      </c>
      <c r="R36" s="57"/>
      <c r="S36" s="57">
        <v>0</v>
      </c>
      <c r="T36" s="57" t="s">
        <v>276</v>
      </c>
      <c r="U36" s="57"/>
      <c r="V36" s="57"/>
      <c r="W36" s="57" t="s">
        <v>226</v>
      </c>
      <c r="X36" s="57"/>
      <c r="Y36" s="57" t="s">
        <v>2</v>
      </c>
      <c r="Z36" s="57" t="s">
        <v>215</v>
      </c>
      <c r="AA36" s="57" t="s">
        <v>227</v>
      </c>
      <c r="AB36" s="57" t="s">
        <v>217</v>
      </c>
      <c r="AC36" s="57" t="s">
        <v>261</v>
      </c>
      <c r="AD36" s="57" t="s">
        <v>277</v>
      </c>
      <c r="AE36" s="57"/>
      <c r="AF36" s="57"/>
    </row>
    <row r="37" spans="1:32" ht="12.75" customHeight="1" x14ac:dyDescent="0.25">
      <c r="A37" s="57" t="s">
        <v>206</v>
      </c>
      <c r="B37" s="57" t="s">
        <v>278</v>
      </c>
      <c r="C37" s="57" t="s">
        <v>208</v>
      </c>
      <c r="D37" s="57"/>
      <c r="E37" s="57" t="s">
        <v>221</v>
      </c>
      <c r="F37" s="57" t="s">
        <v>238</v>
      </c>
      <c r="G37" s="57">
        <v>9981614</v>
      </c>
      <c r="H37" s="57">
        <v>1416302</v>
      </c>
      <c r="I37" s="57" t="s">
        <v>239</v>
      </c>
      <c r="J37" s="57">
        <v>1</v>
      </c>
      <c r="K37" s="57">
        <v>22</v>
      </c>
      <c r="L37" s="58">
        <v>-5000</v>
      </c>
      <c r="M37" s="61">
        <v>44558</v>
      </c>
      <c r="N37" s="61">
        <v>44562</v>
      </c>
      <c r="O37" s="61">
        <v>44558</v>
      </c>
      <c r="P37" s="57" t="s">
        <v>279</v>
      </c>
      <c r="Q37" s="57" t="s">
        <v>241</v>
      </c>
      <c r="R37" s="57"/>
      <c r="S37" s="57">
        <v>0</v>
      </c>
      <c r="T37" s="57" t="s">
        <v>280</v>
      </c>
      <c r="U37" s="57"/>
      <c r="V37" s="57"/>
      <c r="W37" s="57"/>
      <c r="X37" s="57"/>
      <c r="Y37" s="57" t="s">
        <v>2</v>
      </c>
      <c r="Z37" s="57" t="s">
        <v>215</v>
      </c>
      <c r="AA37" s="57" t="s">
        <v>243</v>
      </c>
      <c r="AB37" s="57" t="s">
        <v>244</v>
      </c>
      <c r="AC37" s="57" t="s">
        <v>281</v>
      </c>
      <c r="AD37" s="57" t="s">
        <v>282</v>
      </c>
      <c r="AE37" s="57"/>
      <c r="AF37" s="57"/>
    </row>
    <row r="38" spans="1:32" ht="12.75" customHeight="1" x14ac:dyDescent="0.25">
      <c r="A38" s="57" t="s">
        <v>206</v>
      </c>
      <c r="B38" s="57" t="s">
        <v>278</v>
      </c>
      <c r="C38" s="57" t="s">
        <v>208</v>
      </c>
      <c r="D38" s="57"/>
      <c r="E38" s="57" t="s">
        <v>221</v>
      </c>
      <c r="F38" s="57" t="s">
        <v>238</v>
      </c>
      <c r="G38" s="57">
        <v>9981614</v>
      </c>
      <c r="H38" s="57">
        <v>1418701</v>
      </c>
      <c r="I38" s="57" t="s">
        <v>239</v>
      </c>
      <c r="J38" s="57">
        <v>1</v>
      </c>
      <c r="K38" s="57">
        <v>22</v>
      </c>
      <c r="L38" s="58">
        <v>-152002.79999999999</v>
      </c>
      <c r="M38" s="61">
        <v>44558</v>
      </c>
      <c r="N38" s="61">
        <v>44562</v>
      </c>
      <c r="O38" s="61">
        <v>44558</v>
      </c>
      <c r="P38" s="57" t="s">
        <v>283</v>
      </c>
      <c r="Q38" s="57" t="s">
        <v>241</v>
      </c>
      <c r="R38" s="57"/>
      <c r="S38" s="57">
        <v>0</v>
      </c>
      <c r="T38" s="57" t="s">
        <v>284</v>
      </c>
      <c r="U38" s="57"/>
      <c r="V38" s="57"/>
      <c r="W38" s="57"/>
      <c r="X38" s="57"/>
      <c r="Y38" s="57" t="s">
        <v>2</v>
      </c>
      <c r="Z38" s="57" t="s">
        <v>215</v>
      </c>
      <c r="AA38" s="57" t="s">
        <v>243</v>
      </c>
      <c r="AB38" s="57" t="s">
        <v>244</v>
      </c>
      <c r="AC38" s="57" t="s">
        <v>281</v>
      </c>
      <c r="AD38" s="57" t="s">
        <v>285</v>
      </c>
      <c r="AE38" s="57"/>
      <c r="AF38" s="57"/>
    </row>
    <row r="39" spans="1:32" ht="12.75" customHeight="1" x14ac:dyDescent="0.25">
      <c r="A39" s="57" t="s">
        <v>206</v>
      </c>
      <c r="B39" s="57" t="s">
        <v>278</v>
      </c>
      <c r="C39" s="57" t="s">
        <v>208</v>
      </c>
      <c r="D39" s="57"/>
      <c r="E39" s="57" t="s">
        <v>221</v>
      </c>
      <c r="F39" s="57" t="s">
        <v>238</v>
      </c>
      <c r="G39" s="57">
        <v>9981614</v>
      </c>
      <c r="H39" s="57">
        <v>1418778</v>
      </c>
      <c r="I39" s="57" t="s">
        <v>239</v>
      </c>
      <c r="J39" s="57">
        <v>1</v>
      </c>
      <c r="K39" s="57">
        <v>22</v>
      </c>
      <c r="L39" s="58">
        <v>-48000</v>
      </c>
      <c r="M39" s="61">
        <v>44558</v>
      </c>
      <c r="N39" s="61">
        <v>44562</v>
      </c>
      <c r="O39" s="61">
        <v>44558</v>
      </c>
      <c r="P39" s="57" t="s">
        <v>286</v>
      </c>
      <c r="Q39" s="57" t="s">
        <v>241</v>
      </c>
      <c r="R39" s="57"/>
      <c r="S39" s="57">
        <v>0</v>
      </c>
      <c r="T39" s="57" t="s">
        <v>287</v>
      </c>
      <c r="U39" s="57"/>
      <c r="V39" s="57"/>
      <c r="W39" s="57"/>
      <c r="X39" s="57"/>
      <c r="Y39" s="57" t="s">
        <v>2</v>
      </c>
      <c r="Z39" s="57" t="s">
        <v>215</v>
      </c>
      <c r="AA39" s="57" t="s">
        <v>243</v>
      </c>
      <c r="AB39" s="57" t="s">
        <v>244</v>
      </c>
      <c r="AC39" s="57" t="s">
        <v>281</v>
      </c>
      <c r="AD39" s="57" t="s">
        <v>288</v>
      </c>
      <c r="AE39" s="57"/>
      <c r="AF39" s="57"/>
    </row>
    <row r="40" spans="1:32" ht="12.75" customHeight="1" x14ac:dyDescent="0.25">
      <c r="A40" s="57" t="s">
        <v>206</v>
      </c>
      <c r="B40" s="57" t="s">
        <v>278</v>
      </c>
      <c r="C40" s="57" t="s">
        <v>208</v>
      </c>
      <c r="D40" s="57"/>
      <c r="E40" s="57" t="s">
        <v>209</v>
      </c>
      <c r="F40" s="57"/>
      <c r="G40" s="57">
        <v>9984021</v>
      </c>
      <c r="H40" s="57">
        <v>1420624</v>
      </c>
      <c r="I40" s="57" t="s">
        <v>210</v>
      </c>
      <c r="J40" s="57">
        <v>1</v>
      </c>
      <c r="K40" s="57">
        <v>22</v>
      </c>
      <c r="L40" s="58">
        <v>20033.13</v>
      </c>
      <c r="M40" s="61">
        <v>44540</v>
      </c>
      <c r="N40" s="61">
        <v>44566</v>
      </c>
      <c r="O40" s="61">
        <v>44566</v>
      </c>
      <c r="P40" s="57" t="s">
        <v>289</v>
      </c>
      <c r="Q40" s="57" t="s">
        <v>290</v>
      </c>
      <c r="R40" s="57" t="s">
        <v>291</v>
      </c>
      <c r="S40" s="57" t="s">
        <v>292</v>
      </c>
      <c r="T40" s="57" t="s">
        <v>293</v>
      </c>
      <c r="U40" s="57"/>
      <c r="V40" s="57"/>
      <c r="W40" s="57"/>
      <c r="X40" s="57"/>
      <c r="Y40" s="57" t="s">
        <v>2</v>
      </c>
      <c r="Z40" s="57" t="s">
        <v>215</v>
      </c>
      <c r="AA40" s="57" t="s">
        <v>216</v>
      </c>
      <c r="AB40" s="57" t="s">
        <v>217</v>
      </c>
      <c r="AC40" s="57" t="s">
        <v>281</v>
      </c>
      <c r="AD40" s="57" t="s">
        <v>294</v>
      </c>
      <c r="AE40" s="57"/>
      <c r="AF40" s="57"/>
    </row>
    <row r="41" spans="1:32" ht="12.75" customHeight="1" x14ac:dyDescent="0.25">
      <c r="A41" s="57" t="s">
        <v>295</v>
      </c>
      <c r="B41" s="57" t="s">
        <v>296</v>
      </c>
      <c r="C41" s="57" t="s">
        <v>208</v>
      </c>
      <c r="D41" s="57"/>
      <c r="E41" s="57" t="s">
        <v>221</v>
      </c>
      <c r="F41" s="57" t="s">
        <v>238</v>
      </c>
      <c r="G41" s="57">
        <v>9981614</v>
      </c>
      <c r="H41" s="57">
        <v>1416967</v>
      </c>
      <c r="I41" s="57" t="s">
        <v>239</v>
      </c>
      <c r="J41" s="57">
        <v>1</v>
      </c>
      <c r="K41" s="57">
        <v>22</v>
      </c>
      <c r="L41" s="58">
        <v>-1258.8800000000001</v>
      </c>
      <c r="M41" s="61">
        <v>44558</v>
      </c>
      <c r="N41" s="61">
        <v>44562</v>
      </c>
      <c r="O41" s="61">
        <v>44558</v>
      </c>
      <c r="P41" s="57" t="s">
        <v>297</v>
      </c>
      <c r="Q41" s="57" t="s">
        <v>241</v>
      </c>
      <c r="R41" s="57"/>
      <c r="S41" s="57">
        <v>0</v>
      </c>
      <c r="T41" s="57" t="s">
        <v>298</v>
      </c>
      <c r="U41" s="57"/>
      <c r="V41" s="57"/>
      <c r="W41" s="57"/>
      <c r="X41" s="57"/>
      <c r="Y41" s="57" t="s">
        <v>2</v>
      </c>
      <c r="Z41" s="57" t="s">
        <v>215</v>
      </c>
      <c r="AA41" s="57" t="s">
        <v>243</v>
      </c>
      <c r="AB41" s="57" t="s">
        <v>244</v>
      </c>
      <c r="AC41" s="57" t="s">
        <v>299</v>
      </c>
      <c r="AD41" s="57" t="s">
        <v>300</v>
      </c>
      <c r="AE41" s="57"/>
      <c r="AF41" s="57"/>
    </row>
    <row r="42" spans="1:32" ht="12.75" customHeight="1" x14ac:dyDescent="0.25">
      <c r="A42" s="57" t="s">
        <v>295</v>
      </c>
      <c r="B42" s="57" t="s">
        <v>296</v>
      </c>
      <c r="C42" s="57" t="s">
        <v>208</v>
      </c>
      <c r="D42" s="57"/>
      <c r="E42" s="57" t="s">
        <v>221</v>
      </c>
      <c r="F42" s="57" t="s">
        <v>238</v>
      </c>
      <c r="G42" s="57">
        <v>9981614</v>
      </c>
      <c r="H42" s="57">
        <v>1416993</v>
      </c>
      <c r="I42" s="57" t="s">
        <v>239</v>
      </c>
      <c r="J42" s="57">
        <v>1</v>
      </c>
      <c r="K42" s="57">
        <v>22</v>
      </c>
      <c r="L42" s="58">
        <v>-251</v>
      </c>
      <c r="M42" s="61">
        <v>44558</v>
      </c>
      <c r="N42" s="61">
        <v>44562</v>
      </c>
      <c r="O42" s="61">
        <v>44558</v>
      </c>
      <c r="P42" s="57" t="s">
        <v>301</v>
      </c>
      <c r="Q42" s="57" t="s">
        <v>241</v>
      </c>
      <c r="R42" s="57"/>
      <c r="S42" s="57">
        <v>0</v>
      </c>
      <c r="T42" s="57" t="s">
        <v>302</v>
      </c>
      <c r="U42" s="57"/>
      <c r="V42" s="57"/>
      <c r="W42" s="57"/>
      <c r="X42" s="57"/>
      <c r="Y42" s="57" t="s">
        <v>2</v>
      </c>
      <c r="Z42" s="57" t="s">
        <v>215</v>
      </c>
      <c r="AA42" s="57" t="s">
        <v>243</v>
      </c>
      <c r="AB42" s="57" t="s">
        <v>244</v>
      </c>
      <c r="AC42" s="57" t="s">
        <v>299</v>
      </c>
      <c r="AD42" s="57" t="s">
        <v>303</v>
      </c>
      <c r="AE42" s="57"/>
      <c r="AF42" s="57"/>
    </row>
    <row r="43" spans="1:32" ht="12.75" customHeight="1" x14ac:dyDescent="0.25">
      <c r="A43" s="57" t="s">
        <v>295</v>
      </c>
      <c r="B43" s="57" t="s">
        <v>296</v>
      </c>
      <c r="C43" s="57" t="s">
        <v>208</v>
      </c>
      <c r="D43" s="57"/>
      <c r="E43" s="57" t="s">
        <v>221</v>
      </c>
      <c r="F43" s="57" t="s">
        <v>238</v>
      </c>
      <c r="G43" s="57">
        <v>9981614</v>
      </c>
      <c r="H43" s="57">
        <v>1417013</v>
      </c>
      <c r="I43" s="57" t="s">
        <v>239</v>
      </c>
      <c r="J43" s="57">
        <v>1</v>
      </c>
      <c r="K43" s="57">
        <v>22</v>
      </c>
      <c r="L43" s="58">
        <v>-1527.29</v>
      </c>
      <c r="M43" s="61">
        <v>44558</v>
      </c>
      <c r="N43" s="61">
        <v>44562</v>
      </c>
      <c r="O43" s="61">
        <v>44558</v>
      </c>
      <c r="P43" s="57" t="s">
        <v>304</v>
      </c>
      <c r="Q43" s="57" t="s">
        <v>241</v>
      </c>
      <c r="R43" s="57"/>
      <c r="S43" s="57">
        <v>0</v>
      </c>
      <c r="T43" s="57" t="s">
        <v>305</v>
      </c>
      <c r="U43" s="57"/>
      <c r="V43" s="57"/>
      <c r="W43" s="57"/>
      <c r="X43" s="57"/>
      <c r="Y43" s="57" t="s">
        <v>2</v>
      </c>
      <c r="Z43" s="57" t="s">
        <v>215</v>
      </c>
      <c r="AA43" s="57" t="s">
        <v>243</v>
      </c>
      <c r="AB43" s="57" t="s">
        <v>244</v>
      </c>
      <c r="AC43" s="57" t="s">
        <v>299</v>
      </c>
      <c r="AD43" s="57" t="s">
        <v>306</v>
      </c>
      <c r="AE43" s="57"/>
      <c r="AF43" s="57"/>
    </row>
    <row r="44" spans="1:32" ht="12.75" customHeight="1" x14ac:dyDescent="0.25">
      <c r="A44" s="57" t="s">
        <v>295</v>
      </c>
      <c r="B44" s="57" t="s">
        <v>296</v>
      </c>
      <c r="C44" s="57" t="s">
        <v>208</v>
      </c>
      <c r="D44" s="57"/>
      <c r="E44" s="57" t="s">
        <v>221</v>
      </c>
      <c r="F44" s="57" t="s">
        <v>238</v>
      </c>
      <c r="G44" s="57">
        <v>9981614</v>
      </c>
      <c r="H44" s="57">
        <v>1417040</v>
      </c>
      <c r="I44" s="57" t="s">
        <v>239</v>
      </c>
      <c r="J44" s="57">
        <v>1</v>
      </c>
      <c r="K44" s="57">
        <v>22</v>
      </c>
      <c r="L44" s="58">
        <v>-738</v>
      </c>
      <c r="M44" s="61">
        <v>44558</v>
      </c>
      <c r="N44" s="61">
        <v>44562</v>
      </c>
      <c r="O44" s="61">
        <v>44558</v>
      </c>
      <c r="P44" s="57" t="s">
        <v>307</v>
      </c>
      <c r="Q44" s="57" t="s">
        <v>241</v>
      </c>
      <c r="R44" s="57"/>
      <c r="S44" s="57">
        <v>0</v>
      </c>
      <c r="T44" s="57" t="s">
        <v>298</v>
      </c>
      <c r="U44" s="57"/>
      <c r="V44" s="57"/>
      <c r="W44" s="57"/>
      <c r="X44" s="57"/>
      <c r="Y44" s="57" t="s">
        <v>2</v>
      </c>
      <c r="Z44" s="57" t="s">
        <v>215</v>
      </c>
      <c r="AA44" s="57" t="s">
        <v>243</v>
      </c>
      <c r="AB44" s="57" t="s">
        <v>244</v>
      </c>
      <c r="AC44" s="57" t="s">
        <v>299</v>
      </c>
      <c r="AD44" s="57" t="s">
        <v>308</v>
      </c>
      <c r="AE44" s="57"/>
      <c r="AF44" s="57"/>
    </row>
    <row r="45" spans="1:32" ht="12.75" customHeight="1" x14ac:dyDescent="0.25">
      <c r="A45" s="57" t="s">
        <v>295</v>
      </c>
      <c r="B45" s="57" t="s">
        <v>296</v>
      </c>
      <c r="C45" s="57" t="s">
        <v>208</v>
      </c>
      <c r="D45" s="57"/>
      <c r="E45" s="57" t="s">
        <v>221</v>
      </c>
      <c r="F45" s="57" t="s">
        <v>238</v>
      </c>
      <c r="G45" s="57">
        <v>9981614</v>
      </c>
      <c r="H45" s="57">
        <v>1417064</v>
      </c>
      <c r="I45" s="57" t="s">
        <v>239</v>
      </c>
      <c r="J45" s="57">
        <v>1</v>
      </c>
      <c r="K45" s="57">
        <v>22</v>
      </c>
      <c r="L45" s="58">
        <v>-1510</v>
      </c>
      <c r="M45" s="61">
        <v>44558</v>
      </c>
      <c r="N45" s="61">
        <v>44562</v>
      </c>
      <c r="O45" s="61">
        <v>44558</v>
      </c>
      <c r="P45" s="57" t="s">
        <v>309</v>
      </c>
      <c r="Q45" s="57" t="s">
        <v>241</v>
      </c>
      <c r="R45" s="57"/>
      <c r="S45" s="57">
        <v>0</v>
      </c>
      <c r="T45" s="57" t="s">
        <v>310</v>
      </c>
      <c r="U45" s="57"/>
      <c r="V45" s="57"/>
      <c r="W45" s="57"/>
      <c r="X45" s="57"/>
      <c r="Y45" s="57" t="s">
        <v>2</v>
      </c>
      <c r="Z45" s="57" t="s">
        <v>215</v>
      </c>
      <c r="AA45" s="57" t="s">
        <v>243</v>
      </c>
      <c r="AB45" s="57" t="s">
        <v>244</v>
      </c>
      <c r="AC45" s="57" t="s">
        <v>299</v>
      </c>
      <c r="AD45" s="57" t="s">
        <v>311</v>
      </c>
      <c r="AE45" s="57"/>
      <c r="AF45" s="57"/>
    </row>
    <row r="46" spans="1:32" ht="12.75" customHeight="1" x14ac:dyDescent="0.25">
      <c r="A46" s="57" t="s">
        <v>295</v>
      </c>
      <c r="B46" s="57" t="s">
        <v>296</v>
      </c>
      <c r="C46" s="57" t="s">
        <v>208</v>
      </c>
      <c r="D46" s="57"/>
      <c r="E46" s="57" t="s">
        <v>221</v>
      </c>
      <c r="F46" s="57" t="s">
        <v>238</v>
      </c>
      <c r="G46" s="57">
        <v>9981614</v>
      </c>
      <c r="H46" s="57">
        <v>1419069</v>
      </c>
      <c r="I46" s="57" t="s">
        <v>239</v>
      </c>
      <c r="J46" s="57">
        <v>1</v>
      </c>
      <c r="K46" s="57">
        <v>22</v>
      </c>
      <c r="L46" s="58">
        <v>-1186.5</v>
      </c>
      <c r="M46" s="61">
        <v>44558</v>
      </c>
      <c r="N46" s="61">
        <v>44562</v>
      </c>
      <c r="O46" s="61">
        <v>44558</v>
      </c>
      <c r="P46" s="57" t="s">
        <v>312</v>
      </c>
      <c r="Q46" s="57" t="s">
        <v>241</v>
      </c>
      <c r="R46" s="57"/>
      <c r="S46" s="57">
        <v>0</v>
      </c>
      <c r="T46" s="57" t="s">
        <v>313</v>
      </c>
      <c r="U46" s="57"/>
      <c r="V46" s="57"/>
      <c r="W46" s="57"/>
      <c r="X46" s="57"/>
      <c r="Y46" s="57" t="s">
        <v>2</v>
      </c>
      <c r="Z46" s="57" t="s">
        <v>215</v>
      </c>
      <c r="AA46" s="57" t="s">
        <v>243</v>
      </c>
      <c r="AB46" s="57" t="s">
        <v>244</v>
      </c>
      <c r="AC46" s="57" t="s">
        <v>299</v>
      </c>
      <c r="AD46" s="57" t="s">
        <v>314</v>
      </c>
      <c r="AE46" s="57"/>
      <c r="AF46" s="57"/>
    </row>
    <row r="47" spans="1:32" ht="12.75" customHeight="1" x14ac:dyDescent="0.25">
      <c r="A47" s="57" t="s">
        <v>295</v>
      </c>
      <c r="B47" s="57" t="s">
        <v>296</v>
      </c>
      <c r="C47" s="57" t="s">
        <v>208</v>
      </c>
      <c r="D47" s="57"/>
      <c r="E47" s="57" t="s">
        <v>221</v>
      </c>
      <c r="F47" s="57" t="s">
        <v>238</v>
      </c>
      <c r="G47" s="57">
        <v>9981614</v>
      </c>
      <c r="H47" s="57">
        <v>1419080</v>
      </c>
      <c r="I47" s="57" t="s">
        <v>239</v>
      </c>
      <c r="J47" s="57">
        <v>1</v>
      </c>
      <c r="K47" s="57">
        <v>22</v>
      </c>
      <c r="L47" s="58">
        <v>-3133</v>
      </c>
      <c r="M47" s="61">
        <v>44558</v>
      </c>
      <c r="N47" s="61">
        <v>44562</v>
      </c>
      <c r="O47" s="61">
        <v>44558</v>
      </c>
      <c r="P47" s="57" t="s">
        <v>309</v>
      </c>
      <c r="Q47" s="57" t="s">
        <v>241</v>
      </c>
      <c r="R47" s="57"/>
      <c r="S47" s="57">
        <v>0</v>
      </c>
      <c r="T47" s="57" t="s">
        <v>310</v>
      </c>
      <c r="U47" s="57"/>
      <c r="V47" s="57"/>
      <c r="W47" s="57"/>
      <c r="X47" s="57"/>
      <c r="Y47" s="57" t="s">
        <v>2</v>
      </c>
      <c r="Z47" s="57" t="s">
        <v>215</v>
      </c>
      <c r="AA47" s="57" t="s">
        <v>243</v>
      </c>
      <c r="AB47" s="57" t="s">
        <v>244</v>
      </c>
      <c r="AC47" s="57" t="s">
        <v>299</v>
      </c>
      <c r="AD47" s="57" t="s">
        <v>311</v>
      </c>
      <c r="AE47" s="57"/>
      <c r="AF47" s="57"/>
    </row>
    <row r="48" spans="1:32" ht="12.75" customHeight="1" x14ac:dyDescent="0.25">
      <c r="A48" s="57" t="s">
        <v>295</v>
      </c>
      <c r="B48" s="57" t="s">
        <v>296</v>
      </c>
      <c r="C48" s="57" t="s">
        <v>208</v>
      </c>
      <c r="D48" s="57"/>
      <c r="E48" s="57" t="s">
        <v>221</v>
      </c>
      <c r="F48" s="57" t="s">
        <v>238</v>
      </c>
      <c r="G48" s="57">
        <v>9981614</v>
      </c>
      <c r="H48" s="57">
        <v>1419505</v>
      </c>
      <c r="I48" s="57" t="s">
        <v>239</v>
      </c>
      <c r="J48" s="57">
        <v>1</v>
      </c>
      <c r="K48" s="57">
        <v>22</v>
      </c>
      <c r="L48" s="58">
        <v>-1243.8900000000001</v>
      </c>
      <c r="M48" s="61">
        <v>44558</v>
      </c>
      <c r="N48" s="61">
        <v>44562</v>
      </c>
      <c r="O48" s="61">
        <v>44558</v>
      </c>
      <c r="P48" s="57" t="s">
        <v>315</v>
      </c>
      <c r="Q48" s="57" t="s">
        <v>241</v>
      </c>
      <c r="R48" s="57"/>
      <c r="S48" s="57">
        <v>0</v>
      </c>
      <c r="T48" s="57" t="s">
        <v>302</v>
      </c>
      <c r="U48" s="57"/>
      <c r="V48" s="57"/>
      <c r="W48" s="57"/>
      <c r="X48" s="57"/>
      <c r="Y48" s="57" t="s">
        <v>2</v>
      </c>
      <c r="Z48" s="57" t="s">
        <v>215</v>
      </c>
      <c r="AA48" s="57" t="s">
        <v>243</v>
      </c>
      <c r="AB48" s="57" t="s">
        <v>244</v>
      </c>
      <c r="AC48" s="57" t="s">
        <v>299</v>
      </c>
      <c r="AD48" s="57" t="s">
        <v>316</v>
      </c>
      <c r="AE48" s="57"/>
      <c r="AF48" s="57"/>
    </row>
    <row r="49" spans="1:32" ht="12.75" customHeight="1" x14ac:dyDescent="0.25">
      <c r="A49" s="57" t="s">
        <v>295</v>
      </c>
      <c r="B49" s="57" t="s">
        <v>296</v>
      </c>
      <c r="C49" s="57" t="s">
        <v>208</v>
      </c>
      <c r="D49" s="57"/>
      <c r="E49" s="57" t="s">
        <v>221</v>
      </c>
      <c r="F49" s="57" t="s">
        <v>238</v>
      </c>
      <c r="G49" s="57">
        <v>9981614</v>
      </c>
      <c r="H49" s="57">
        <v>1419516</v>
      </c>
      <c r="I49" s="57" t="s">
        <v>239</v>
      </c>
      <c r="J49" s="57">
        <v>1</v>
      </c>
      <c r="K49" s="57">
        <v>22</v>
      </c>
      <c r="L49" s="58">
        <v>-2024.5</v>
      </c>
      <c r="M49" s="61">
        <v>44558</v>
      </c>
      <c r="N49" s="61">
        <v>44562</v>
      </c>
      <c r="O49" s="61">
        <v>44558</v>
      </c>
      <c r="P49" s="57" t="s">
        <v>301</v>
      </c>
      <c r="Q49" s="57" t="s">
        <v>241</v>
      </c>
      <c r="R49" s="57"/>
      <c r="S49" s="57">
        <v>0</v>
      </c>
      <c r="T49" s="57" t="s">
        <v>302</v>
      </c>
      <c r="U49" s="57"/>
      <c r="V49" s="57"/>
      <c r="W49" s="57"/>
      <c r="X49" s="57"/>
      <c r="Y49" s="57" t="s">
        <v>2</v>
      </c>
      <c r="Z49" s="57" t="s">
        <v>215</v>
      </c>
      <c r="AA49" s="57" t="s">
        <v>243</v>
      </c>
      <c r="AB49" s="57" t="s">
        <v>244</v>
      </c>
      <c r="AC49" s="57" t="s">
        <v>299</v>
      </c>
      <c r="AD49" s="57" t="s">
        <v>303</v>
      </c>
      <c r="AE49" s="57"/>
      <c r="AF49" s="57"/>
    </row>
    <row r="50" spans="1:32" ht="12.75" customHeight="1" x14ac:dyDescent="0.25">
      <c r="A50" s="57" t="s">
        <v>295</v>
      </c>
      <c r="B50" s="57" t="s">
        <v>317</v>
      </c>
      <c r="C50" s="57" t="s">
        <v>208</v>
      </c>
      <c r="D50" s="57"/>
      <c r="E50" s="57" t="s">
        <v>221</v>
      </c>
      <c r="F50" s="57" t="s">
        <v>238</v>
      </c>
      <c r="G50" s="57">
        <v>9981614</v>
      </c>
      <c r="H50" s="57">
        <v>1416990</v>
      </c>
      <c r="I50" s="57" t="s">
        <v>239</v>
      </c>
      <c r="J50" s="57">
        <v>1</v>
      </c>
      <c r="K50" s="57">
        <v>22</v>
      </c>
      <c r="L50" s="58">
        <v>-2277.5</v>
      </c>
      <c r="M50" s="61">
        <v>44558</v>
      </c>
      <c r="N50" s="61">
        <v>44562</v>
      </c>
      <c r="O50" s="61">
        <v>44558</v>
      </c>
      <c r="P50" s="57" t="s">
        <v>318</v>
      </c>
      <c r="Q50" s="57" t="s">
        <v>241</v>
      </c>
      <c r="R50" s="57"/>
      <c r="S50" s="57">
        <v>0</v>
      </c>
      <c r="T50" s="57" t="s">
        <v>319</v>
      </c>
      <c r="U50" s="57"/>
      <c r="V50" s="57"/>
      <c r="W50" s="57"/>
      <c r="X50" s="57"/>
      <c r="Y50" s="57" t="s">
        <v>2</v>
      </c>
      <c r="Z50" s="57" t="s">
        <v>215</v>
      </c>
      <c r="AA50" s="57" t="s">
        <v>243</v>
      </c>
      <c r="AB50" s="57" t="s">
        <v>244</v>
      </c>
      <c r="AC50" s="57" t="s">
        <v>320</v>
      </c>
      <c r="AD50" s="57" t="s">
        <v>321</v>
      </c>
      <c r="AE50" s="57"/>
      <c r="AF50" s="57"/>
    </row>
    <row r="51" spans="1:32" ht="12.75" customHeight="1" x14ac:dyDescent="0.25">
      <c r="A51" s="57" t="s">
        <v>295</v>
      </c>
      <c r="B51" s="57" t="s">
        <v>317</v>
      </c>
      <c r="C51" s="57" t="s">
        <v>208</v>
      </c>
      <c r="D51" s="57"/>
      <c r="E51" s="57" t="s">
        <v>221</v>
      </c>
      <c r="F51" s="57" t="s">
        <v>238</v>
      </c>
      <c r="G51" s="57">
        <v>9981614</v>
      </c>
      <c r="H51" s="57">
        <v>1417012</v>
      </c>
      <c r="I51" s="57" t="s">
        <v>239</v>
      </c>
      <c r="J51" s="57">
        <v>1</v>
      </c>
      <c r="K51" s="57">
        <v>22</v>
      </c>
      <c r="L51" s="58">
        <v>-1730.96</v>
      </c>
      <c r="M51" s="61">
        <v>44558</v>
      </c>
      <c r="N51" s="61">
        <v>44562</v>
      </c>
      <c r="O51" s="61">
        <v>44558</v>
      </c>
      <c r="P51" s="57" t="s">
        <v>322</v>
      </c>
      <c r="Q51" s="57" t="s">
        <v>241</v>
      </c>
      <c r="R51" s="57"/>
      <c r="S51" s="57">
        <v>0</v>
      </c>
      <c r="T51" s="57" t="s">
        <v>319</v>
      </c>
      <c r="U51" s="57"/>
      <c r="V51" s="57"/>
      <c r="W51" s="57"/>
      <c r="X51" s="57"/>
      <c r="Y51" s="57" t="s">
        <v>2</v>
      </c>
      <c r="Z51" s="57" t="s">
        <v>215</v>
      </c>
      <c r="AA51" s="57" t="s">
        <v>243</v>
      </c>
      <c r="AB51" s="57" t="s">
        <v>244</v>
      </c>
      <c r="AC51" s="57" t="s">
        <v>320</v>
      </c>
      <c r="AD51" s="57" t="s">
        <v>323</v>
      </c>
      <c r="AE51" s="57"/>
      <c r="AF51" s="57"/>
    </row>
    <row r="52" spans="1:32" ht="12.75" customHeight="1" x14ac:dyDescent="0.25">
      <c r="A52" s="57" t="s">
        <v>324</v>
      </c>
      <c r="B52" s="57" t="s">
        <v>325</v>
      </c>
      <c r="C52" s="57" t="s">
        <v>208</v>
      </c>
      <c r="D52" s="57"/>
      <c r="E52" s="57" t="s">
        <v>221</v>
      </c>
      <c r="F52" s="57"/>
      <c r="G52" s="57">
        <v>9983162</v>
      </c>
      <c r="H52" s="57">
        <v>18850693</v>
      </c>
      <c r="I52" s="57" t="s">
        <v>222</v>
      </c>
      <c r="J52" s="57">
        <v>1</v>
      </c>
      <c r="K52" s="57">
        <v>22</v>
      </c>
      <c r="L52" s="58">
        <v>-30000</v>
      </c>
      <c r="M52" s="61">
        <v>44562</v>
      </c>
      <c r="N52" s="61">
        <v>44562</v>
      </c>
      <c r="O52" s="61">
        <v>44564</v>
      </c>
      <c r="P52" s="57" t="s">
        <v>326</v>
      </c>
      <c r="Q52" s="57" t="s">
        <v>327</v>
      </c>
      <c r="R52" s="57"/>
      <c r="S52" s="57">
        <v>0</v>
      </c>
      <c r="T52" s="57" t="s">
        <v>328</v>
      </c>
      <c r="U52" s="57"/>
      <c r="V52" s="57"/>
      <c r="W52" s="57" t="s">
        <v>226</v>
      </c>
      <c r="X52" s="57"/>
      <c r="Y52" s="57" t="s">
        <v>2</v>
      </c>
      <c r="Z52" s="57" t="s">
        <v>215</v>
      </c>
      <c r="AA52" s="57" t="s">
        <v>329</v>
      </c>
      <c r="AB52" s="57" t="s">
        <v>217</v>
      </c>
      <c r="AC52" s="57" t="s">
        <v>330</v>
      </c>
      <c r="AD52" s="57" t="s">
        <v>331</v>
      </c>
      <c r="AE52" s="57"/>
      <c r="AF52" s="57"/>
    </row>
    <row r="53" spans="1:32" ht="12.75" customHeight="1" x14ac:dyDescent="0.25">
      <c r="A53" s="57" t="s">
        <v>324</v>
      </c>
      <c r="B53" s="57" t="s">
        <v>325</v>
      </c>
      <c r="C53" s="57" t="s">
        <v>208</v>
      </c>
      <c r="D53" s="57"/>
      <c r="E53" s="57" t="s">
        <v>221</v>
      </c>
      <c r="F53" s="57"/>
      <c r="G53" s="57">
        <v>9983162</v>
      </c>
      <c r="H53" s="57">
        <v>18850693</v>
      </c>
      <c r="I53" s="57" t="s">
        <v>222</v>
      </c>
      <c r="J53" s="57">
        <v>1</v>
      </c>
      <c r="K53" s="57">
        <v>22</v>
      </c>
      <c r="L53" s="58">
        <v>-30000</v>
      </c>
      <c r="M53" s="61">
        <v>44562</v>
      </c>
      <c r="N53" s="61">
        <v>44562</v>
      </c>
      <c r="O53" s="61">
        <v>44564</v>
      </c>
      <c r="P53" s="57" t="s">
        <v>332</v>
      </c>
      <c r="Q53" s="57" t="s">
        <v>327</v>
      </c>
      <c r="R53" s="57"/>
      <c r="S53" s="57">
        <v>0</v>
      </c>
      <c r="T53" s="57" t="s">
        <v>333</v>
      </c>
      <c r="U53" s="57"/>
      <c r="V53" s="57"/>
      <c r="W53" s="57" t="s">
        <v>226</v>
      </c>
      <c r="X53" s="57"/>
      <c r="Y53" s="57" t="s">
        <v>2</v>
      </c>
      <c r="Z53" s="57" t="s">
        <v>215</v>
      </c>
      <c r="AA53" s="57" t="s">
        <v>329</v>
      </c>
      <c r="AB53" s="57" t="s">
        <v>217</v>
      </c>
      <c r="AC53" s="57" t="s">
        <v>330</v>
      </c>
      <c r="AD53" s="57" t="s">
        <v>334</v>
      </c>
      <c r="AE53" s="57"/>
      <c r="AF53" s="57"/>
    </row>
    <row r="54" spans="1:32" ht="12.75" customHeight="1" x14ac:dyDescent="0.25">
      <c r="A54" s="57" t="s">
        <v>324</v>
      </c>
      <c r="B54" s="57" t="s">
        <v>325</v>
      </c>
      <c r="C54" s="57" t="s">
        <v>208</v>
      </c>
      <c r="D54" s="57"/>
      <c r="E54" s="57" t="s">
        <v>209</v>
      </c>
      <c r="F54" s="57"/>
      <c r="G54" s="57">
        <v>9983096</v>
      </c>
      <c r="H54" s="57">
        <v>1420414</v>
      </c>
      <c r="I54" s="57" t="s">
        <v>210</v>
      </c>
      <c r="J54" s="57">
        <v>1</v>
      </c>
      <c r="K54" s="57">
        <v>22</v>
      </c>
      <c r="L54" s="58">
        <v>30000</v>
      </c>
      <c r="M54" s="61">
        <v>44517</v>
      </c>
      <c r="N54" s="61">
        <v>44564</v>
      </c>
      <c r="O54" s="61">
        <v>44564</v>
      </c>
      <c r="P54" s="57" t="s">
        <v>335</v>
      </c>
      <c r="Q54" s="57" t="s">
        <v>336</v>
      </c>
      <c r="R54" s="57" t="s">
        <v>337</v>
      </c>
      <c r="S54" s="57" t="s">
        <v>338</v>
      </c>
      <c r="T54" s="57" t="s">
        <v>333</v>
      </c>
      <c r="U54" s="57"/>
      <c r="V54" s="57"/>
      <c r="W54" s="57"/>
      <c r="X54" s="57"/>
      <c r="Y54" s="57" t="s">
        <v>2</v>
      </c>
      <c r="Z54" s="57" t="s">
        <v>215</v>
      </c>
      <c r="AA54" s="57" t="s">
        <v>216</v>
      </c>
      <c r="AB54" s="57" t="s">
        <v>217</v>
      </c>
      <c r="AC54" s="57" t="s">
        <v>330</v>
      </c>
      <c r="AD54" s="57" t="s">
        <v>334</v>
      </c>
      <c r="AE54" s="57"/>
      <c r="AF54" s="57"/>
    </row>
    <row r="55" spans="1:32" ht="12.75" customHeight="1" x14ac:dyDescent="0.25">
      <c r="A55" s="57" t="s">
        <v>324</v>
      </c>
      <c r="B55" s="57" t="s">
        <v>325</v>
      </c>
      <c r="C55" s="57" t="s">
        <v>208</v>
      </c>
      <c r="D55" s="57"/>
      <c r="E55" s="57" t="s">
        <v>209</v>
      </c>
      <c r="F55" s="57"/>
      <c r="G55" s="57">
        <v>9984082</v>
      </c>
      <c r="H55" s="57">
        <v>1420685</v>
      </c>
      <c r="I55" s="57" t="s">
        <v>210</v>
      </c>
      <c r="J55" s="57">
        <v>1</v>
      </c>
      <c r="K55" s="57">
        <v>22</v>
      </c>
      <c r="L55" s="58">
        <v>30000</v>
      </c>
      <c r="M55" s="61">
        <v>44517</v>
      </c>
      <c r="N55" s="61">
        <v>44566</v>
      </c>
      <c r="O55" s="61">
        <v>44566</v>
      </c>
      <c r="P55" s="57" t="s">
        <v>339</v>
      </c>
      <c r="Q55" s="57" t="s">
        <v>336</v>
      </c>
      <c r="R55" s="57" t="s">
        <v>340</v>
      </c>
      <c r="S55" s="57" t="s">
        <v>338</v>
      </c>
      <c r="T55" s="57" t="s">
        <v>341</v>
      </c>
      <c r="U55" s="57"/>
      <c r="V55" s="57"/>
      <c r="W55" s="57"/>
      <c r="X55" s="57"/>
      <c r="Y55" s="57" t="s">
        <v>2</v>
      </c>
      <c r="Z55" s="57" t="s">
        <v>215</v>
      </c>
      <c r="AA55" s="57" t="s">
        <v>216</v>
      </c>
      <c r="AB55" s="57" t="s">
        <v>217</v>
      </c>
      <c r="AC55" s="57" t="s">
        <v>330</v>
      </c>
      <c r="AD55" s="57" t="s">
        <v>342</v>
      </c>
      <c r="AE55" s="57"/>
      <c r="AF55" s="57"/>
    </row>
    <row r="56" spans="1:32" ht="12.75" customHeight="1" x14ac:dyDescent="0.25">
      <c r="A56" s="57" t="s">
        <v>324</v>
      </c>
      <c r="B56" s="57" t="s">
        <v>325</v>
      </c>
      <c r="C56" s="57" t="s">
        <v>208</v>
      </c>
      <c r="D56" s="57"/>
      <c r="E56" s="57" t="s">
        <v>221</v>
      </c>
      <c r="F56" s="57"/>
      <c r="G56" s="57">
        <v>9987670</v>
      </c>
      <c r="H56" s="57">
        <v>18852600</v>
      </c>
      <c r="I56" s="57" t="s">
        <v>222</v>
      </c>
      <c r="J56" s="57">
        <v>1</v>
      </c>
      <c r="K56" s="57">
        <v>22</v>
      </c>
      <c r="L56" s="58">
        <v>-10000</v>
      </c>
      <c r="M56" s="61">
        <v>44574</v>
      </c>
      <c r="N56" s="61">
        <v>44574</v>
      </c>
      <c r="O56" s="61">
        <v>44574</v>
      </c>
      <c r="P56" s="57" t="s">
        <v>343</v>
      </c>
      <c r="Q56" s="57" t="s">
        <v>224</v>
      </c>
      <c r="R56" s="57"/>
      <c r="S56" s="57">
        <v>0</v>
      </c>
      <c r="T56" s="57" t="s">
        <v>344</v>
      </c>
      <c r="U56" s="57"/>
      <c r="V56" s="57"/>
      <c r="W56" s="57" t="s">
        <v>226</v>
      </c>
      <c r="X56" s="57"/>
      <c r="Y56" s="57" t="s">
        <v>2</v>
      </c>
      <c r="Z56" s="57" t="s">
        <v>215</v>
      </c>
      <c r="AA56" s="57" t="s">
        <v>329</v>
      </c>
      <c r="AB56" s="57" t="s">
        <v>217</v>
      </c>
      <c r="AC56" s="57" t="s">
        <v>330</v>
      </c>
      <c r="AD56" s="57" t="s">
        <v>345</v>
      </c>
      <c r="AE56" s="57"/>
      <c r="AF56" s="57"/>
    </row>
    <row r="57" spans="1:32" ht="12.75" customHeight="1" x14ac:dyDescent="0.25">
      <c r="A57" s="57" t="s">
        <v>324</v>
      </c>
      <c r="B57" s="57" t="s">
        <v>325</v>
      </c>
      <c r="C57" s="57" t="s">
        <v>208</v>
      </c>
      <c r="D57" s="57"/>
      <c r="E57" s="57" t="s">
        <v>221</v>
      </c>
      <c r="F57" s="57"/>
      <c r="G57" s="57">
        <v>9987670</v>
      </c>
      <c r="H57" s="57">
        <v>18852600</v>
      </c>
      <c r="I57" s="57" t="s">
        <v>222</v>
      </c>
      <c r="J57" s="57">
        <v>1</v>
      </c>
      <c r="K57" s="57">
        <v>22</v>
      </c>
      <c r="L57" s="58">
        <v>-75000</v>
      </c>
      <c r="M57" s="61">
        <v>44574</v>
      </c>
      <c r="N57" s="61">
        <v>44574</v>
      </c>
      <c r="O57" s="61">
        <v>44574</v>
      </c>
      <c r="P57" s="57" t="s">
        <v>346</v>
      </c>
      <c r="Q57" s="57" t="s">
        <v>224</v>
      </c>
      <c r="R57" s="57"/>
      <c r="S57" s="57">
        <v>0</v>
      </c>
      <c r="T57" s="57" t="s">
        <v>347</v>
      </c>
      <c r="U57" s="57"/>
      <c r="V57" s="57"/>
      <c r="W57" s="57" t="s">
        <v>226</v>
      </c>
      <c r="X57" s="57"/>
      <c r="Y57" s="57" t="s">
        <v>2</v>
      </c>
      <c r="Z57" s="57" t="s">
        <v>215</v>
      </c>
      <c r="AA57" s="57" t="s">
        <v>329</v>
      </c>
      <c r="AB57" s="57" t="s">
        <v>217</v>
      </c>
      <c r="AC57" s="57" t="s">
        <v>330</v>
      </c>
      <c r="AD57" s="57" t="s">
        <v>348</v>
      </c>
      <c r="AE57" s="57"/>
      <c r="AF57" s="57"/>
    </row>
    <row r="58" spans="1:32" ht="12.75" customHeight="1" x14ac:dyDescent="0.25">
      <c r="A58" s="57" t="s">
        <v>324</v>
      </c>
      <c r="B58" s="57" t="s">
        <v>349</v>
      </c>
      <c r="C58" s="57" t="s">
        <v>208</v>
      </c>
      <c r="D58" s="57"/>
      <c r="E58" s="57" t="s">
        <v>209</v>
      </c>
      <c r="F58" s="57"/>
      <c r="G58" s="57">
        <v>9992874</v>
      </c>
      <c r="H58" s="57">
        <v>1423284</v>
      </c>
      <c r="I58" s="57" t="s">
        <v>210</v>
      </c>
      <c r="J58" s="57">
        <v>1</v>
      </c>
      <c r="K58" s="57">
        <v>22</v>
      </c>
      <c r="L58" s="58">
        <v>125000</v>
      </c>
      <c r="M58" s="61">
        <v>44571</v>
      </c>
      <c r="N58" s="61">
        <v>44587</v>
      </c>
      <c r="O58" s="61">
        <v>44587</v>
      </c>
      <c r="P58" s="57" t="s">
        <v>350</v>
      </c>
      <c r="Q58" s="57" t="s">
        <v>351</v>
      </c>
      <c r="R58" s="57" t="s">
        <v>352</v>
      </c>
      <c r="S58" s="57" t="s">
        <v>351</v>
      </c>
      <c r="T58" s="57" t="s">
        <v>353</v>
      </c>
      <c r="U58" s="57"/>
      <c r="V58" s="57"/>
      <c r="W58" s="57"/>
      <c r="X58" s="57"/>
      <c r="Y58" s="57" t="s">
        <v>2</v>
      </c>
      <c r="Z58" s="57" t="s">
        <v>215</v>
      </c>
      <c r="AA58" s="57" t="s">
        <v>216</v>
      </c>
      <c r="AB58" s="57" t="s">
        <v>217</v>
      </c>
      <c r="AC58" s="57" t="s">
        <v>354</v>
      </c>
      <c r="AD58" s="57" t="s">
        <v>355</v>
      </c>
      <c r="AE58" s="57"/>
      <c r="AF58" s="57"/>
    </row>
    <row r="59" spans="1:32" ht="12.75" customHeight="1" x14ac:dyDescent="0.25">
      <c r="A59" s="57" t="s">
        <v>324</v>
      </c>
      <c r="B59" s="57" t="s">
        <v>356</v>
      </c>
      <c r="C59" s="57" t="s">
        <v>208</v>
      </c>
      <c r="D59" s="57"/>
      <c r="E59" s="57" t="s">
        <v>209</v>
      </c>
      <c r="F59" s="57"/>
      <c r="G59" s="57">
        <v>9982444</v>
      </c>
      <c r="H59" s="57">
        <v>1419855</v>
      </c>
      <c r="I59" s="57" t="s">
        <v>210</v>
      </c>
      <c r="J59" s="57">
        <v>1</v>
      </c>
      <c r="K59" s="57">
        <v>22</v>
      </c>
      <c r="L59" s="58">
        <v>60000</v>
      </c>
      <c r="M59" s="61">
        <v>44553</v>
      </c>
      <c r="N59" s="61">
        <v>44564</v>
      </c>
      <c r="O59" s="61">
        <v>44564</v>
      </c>
      <c r="P59" s="57" t="s">
        <v>357</v>
      </c>
      <c r="Q59" s="57" t="s">
        <v>358</v>
      </c>
      <c r="R59" s="57" t="s">
        <v>359</v>
      </c>
      <c r="S59" s="57" t="s">
        <v>358</v>
      </c>
      <c r="T59" s="57" t="s">
        <v>360</v>
      </c>
      <c r="U59" s="57"/>
      <c r="V59" s="57"/>
      <c r="W59" s="57"/>
      <c r="X59" s="57"/>
      <c r="Y59" s="57" t="s">
        <v>2</v>
      </c>
      <c r="Z59" s="57" t="s">
        <v>215</v>
      </c>
      <c r="AA59" s="57" t="s">
        <v>216</v>
      </c>
      <c r="AB59" s="57" t="s">
        <v>217</v>
      </c>
      <c r="AC59" s="57" t="s">
        <v>361</v>
      </c>
      <c r="AD59" s="57" t="s">
        <v>362</v>
      </c>
      <c r="AE59" s="57"/>
      <c r="AF59" s="57"/>
    </row>
    <row r="60" spans="1:32" ht="12.75" customHeight="1" x14ac:dyDescent="0.25">
      <c r="A60" s="57" t="s">
        <v>324</v>
      </c>
      <c r="B60" s="57" t="s">
        <v>356</v>
      </c>
      <c r="C60" s="57" t="s">
        <v>208</v>
      </c>
      <c r="D60" s="57"/>
      <c r="E60" s="57" t="s">
        <v>209</v>
      </c>
      <c r="F60" s="57"/>
      <c r="G60" s="57">
        <v>9990847</v>
      </c>
      <c r="H60" s="57">
        <v>1422421</v>
      </c>
      <c r="I60" s="57" t="s">
        <v>210</v>
      </c>
      <c r="J60" s="57">
        <v>1</v>
      </c>
      <c r="K60" s="57">
        <v>22</v>
      </c>
      <c r="L60" s="58">
        <v>125000</v>
      </c>
      <c r="M60" s="61">
        <v>44571</v>
      </c>
      <c r="N60" s="61">
        <v>44581</v>
      </c>
      <c r="O60" s="61">
        <v>44581</v>
      </c>
      <c r="P60" s="57" t="s">
        <v>363</v>
      </c>
      <c r="Q60" s="57" t="s">
        <v>351</v>
      </c>
      <c r="R60" s="57" t="s">
        <v>364</v>
      </c>
      <c r="S60" s="57" t="s">
        <v>351</v>
      </c>
      <c r="T60" s="57" t="s">
        <v>365</v>
      </c>
      <c r="U60" s="57"/>
      <c r="V60" s="57"/>
      <c r="W60" s="57"/>
      <c r="X60" s="57"/>
      <c r="Y60" s="57" t="s">
        <v>2</v>
      </c>
      <c r="Z60" s="57" t="s">
        <v>215</v>
      </c>
      <c r="AA60" s="57" t="s">
        <v>216</v>
      </c>
      <c r="AB60" s="57" t="s">
        <v>217</v>
      </c>
      <c r="AC60" s="57" t="s">
        <v>361</v>
      </c>
      <c r="AD60" s="57" t="s">
        <v>366</v>
      </c>
      <c r="AE60" s="57"/>
      <c r="AF60" s="57"/>
    </row>
    <row r="61" spans="1:32" ht="12.75" customHeight="1" x14ac:dyDescent="0.25">
      <c r="A61" s="57" t="s">
        <v>324</v>
      </c>
      <c r="B61" s="57" t="s">
        <v>367</v>
      </c>
      <c r="C61" s="57" t="s">
        <v>208</v>
      </c>
      <c r="D61" s="57"/>
      <c r="E61" s="57" t="s">
        <v>221</v>
      </c>
      <c r="F61" s="57"/>
      <c r="G61" s="57">
        <v>9993715</v>
      </c>
      <c r="H61" s="57">
        <v>18894116</v>
      </c>
      <c r="I61" s="57" t="s">
        <v>222</v>
      </c>
      <c r="J61" s="57">
        <v>1</v>
      </c>
      <c r="K61" s="57">
        <v>22</v>
      </c>
      <c r="L61" s="58">
        <v>-5220</v>
      </c>
      <c r="M61" s="61">
        <v>44592</v>
      </c>
      <c r="N61" s="61">
        <v>44592</v>
      </c>
      <c r="O61" s="61">
        <v>44589</v>
      </c>
      <c r="P61" s="57" t="s">
        <v>368</v>
      </c>
      <c r="Q61" s="57" t="s">
        <v>369</v>
      </c>
      <c r="R61" s="57"/>
      <c r="S61" s="57">
        <v>0</v>
      </c>
      <c r="T61" s="57" t="s">
        <v>370</v>
      </c>
      <c r="U61" s="57"/>
      <c r="V61" s="57"/>
      <c r="W61" s="57" t="s">
        <v>252</v>
      </c>
      <c r="X61" s="57"/>
      <c r="Y61" s="57" t="s">
        <v>2</v>
      </c>
      <c r="Z61" s="57" t="s">
        <v>215</v>
      </c>
      <c r="AA61" s="57" t="s">
        <v>371</v>
      </c>
      <c r="AB61" s="57" t="s">
        <v>217</v>
      </c>
      <c r="AC61" s="57" t="s">
        <v>372</v>
      </c>
      <c r="AD61" s="57" t="s">
        <v>373</v>
      </c>
      <c r="AE61" s="57"/>
      <c r="AF61" s="57"/>
    </row>
    <row r="62" spans="1:32" ht="12.75" customHeight="1" x14ac:dyDescent="0.25">
      <c r="A62" s="57" t="s">
        <v>324</v>
      </c>
      <c r="B62" s="57" t="s">
        <v>374</v>
      </c>
      <c r="C62" s="57" t="s">
        <v>208</v>
      </c>
      <c r="D62" s="57"/>
      <c r="E62" s="57" t="s">
        <v>209</v>
      </c>
      <c r="F62" s="57"/>
      <c r="G62" s="57">
        <v>9986729</v>
      </c>
      <c r="H62" s="57">
        <v>1421371</v>
      </c>
      <c r="I62" s="57" t="s">
        <v>210</v>
      </c>
      <c r="J62" s="57">
        <v>1</v>
      </c>
      <c r="K62" s="57">
        <v>22</v>
      </c>
      <c r="L62" s="58">
        <v>75000</v>
      </c>
      <c r="M62" s="61">
        <v>44323</v>
      </c>
      <c r="N62" s="61">
        <v>44573</v>
      </c>
      <c r="O62" s="61">
        <v>44573</v>
      </c>
      <c r="P62" s="57" t="s">
        <v>375</v>
      </c>
      <c r="Q62" s="57" t="s">
        <v>258</v>
      </c>
      <c r="R62" s="57" t="s">
        <v>376</v>
      </c>
      <c r="S62" s="57" t="s">
        <v>258</v>
      </c>
      <c r="T62" s="57" t="s">
        <v>377</v>
      </c>
      <c r="U62" s="57"/>
      <c r="V62" s="57"/>
      <c r="W62" s="57"/>
      <c r="X62" s="57"/>
      <c r="Y62" s="57" t="s">
        <v>2</v>
      </c>
      <c r="Z62" s="57" t="s">
        <v>215</v>
      </c>
      <c r="AA62" s="57" t="s">
        <v>216</v>
      </c>
      <c r="AB62" s="57" t="s">
        <v>217</v>
      </c>
      <c r="AC62" s="57" t="s">
        <v>378</v>
      </c>
      <c r="AD62" s="57" t="s">
        <v>379</v>
      </c>
      <c r="AE62" s="57"/>
      <c r="AF62" s="57"/>
    </row>
    <row r="63" spans="1:32" ht="12.75" customHeight="1" x14ac:dyDescent="0.25">
      <c r="A63" s="57" t="s">
        <v>324</v>
      </c>
      <c r="B63" s="57" t="s">
        <v>380</v>
      </c>
      <c r="C63" s="57" t="s">
        <v>208</v>
      </c>
      <c r="D63" s="57"/>
      <c r="E63" s="57" t="s">
        <v>221</v>
      </c>
      <c r="F63" s="57"/>
      <c r="G63" s="57">
        <v>9979507</v>
      </c>
      <c r="H63" s="57">
        <v>18850337</v>
      </c>
      <c r="I63" s="57" t="s">
        <v>222</v>
      </c>
      <c r="J63" s="57">
        <v>1</v>
      </c>
      <c r="K63" s="57">
        <v>22</v>
      </c>
      <c r="L63" s="58">
        <v>-29056.94</v>
      </c>
      <c r="M63" s="61">
        <v>44592</v>
      </c>
      <c r="N63" s="61">
        <v>44592</v>
      </c>
      <c r="O63" s="61">
        <v>44551</v>
      </c>
      <c r="P63" s="57" t="s">
        <v>381</v>
      </c>
      <c r="Q63" s="57" t="s">
        <v>382</v>
      </c>
      <c r="R63" s="57"/>
      <c r="S63" s="57">
        <v>0</v>
      </c>
      <c r="T63" s="57" t="s">
        <v>383</v>
      </c>
      <c r="U63" s="57"/>
      <c r="V63" s="57"/>
      <c r="W63" s="57" t="s">
        <v>252</v>
      </c>
      <c r="X63" s="57"/>
      <c r="Y63" s="57" t="s">
        <v>2</v>
      </c>
      <c r="Z63" s="57" t="s">
        <v>215</v>
      </c>
      <c r="AA63" s="57" t="s">
        <v>384</v>
      </c>
      <c r="AB63" s="57" t="s">
        <v>217</v>
      </c>
      <c r="AC63" s="57" t="s">
        <v>385</v>
      </c>
      <c r="AD63" s="57" t="s">
        <v>386</v>
      </c>
      <c r="AE63" s="57"/>
      <c r="AF63" s="57"/>
    </row>
    <row r="64" spans="1:32" ht="12.75" customHeight="1" x14ac:dyDescent="0.25">
      <c r="A64" s="57" t="s">
        <v>324</v>
      </c>
      <c r="B64" s="57" t="s">
        <v>380</v>
      </c>
      <c r="C64" s="57" t="s">
        <v>208</v>
      </c>
      <c r="D64" s="57"/>
      <c r="E64" s="57" t="s">
        <v>221</v>
      </c>
      <c r="F64" s="57"/>
      <c r="G64" s="57">
        <v>9979510</v>
      </c>
      <c r="H64" s="57">
        <v>18850338</v>
      </c>
      <c r="I64" s="57" t="s">
        <v>222</v>
      </c>
      <c r="J64" s="57">
        <v>1</v>
      </c>
      <c r="K64" s="57">
        <v>22</v>
      </c>
      <c r="L64" s="58">
        <v>-72042</v>
      </c>
      <c r="M64" s="61">
        <v>44592</v>
      </c>
      <c r="N64" s="61">
        <v>44592</v>
      </c>
      <c r="O64" s="61">
        <v>44551</v>
      </c>
      <c r="P64" s="57" t="s">
        <v>387</v>
      </c>
      <c r="Q64" s="57" t="s">
        <v>387</v>
      </c>
      <c r="R64" s="57"/>
      <c r="S64" s="57">
        <v>0</v>
      </c>
      <c r="T64" s="57" t="s">
        <v>388</v>
      </c>
      <c r="U64" s="57"/>
      <c r="V64" s="57"/>
      <c r="W64" s="57" t="s">
        <v>252</v>
      </c>
      <c r="X64" s="57"/>
      <c r="Y64" s="57" t="s">
        <v>2</v>
      </c>
      <c r="Z64" s="57" t="s">
        <v>215</v>
      </c>
      <c r="AA64" s="57" t="s">
        <v>384</v>
      </c>
      <c r="AB64" s="57" t="s">
        <v>217</v>
      </c>
      <c r="AC64" s="57" t="s">
        <v>385</v>
      </c>
      <c r="AD64" s="57" t="s">
        <v>389</v>
      </c>
      <c r="AE64" s="57"/>
      <c r="AF64" s="57"/>
    </row>
    <row r="65" spans="1:32" ht="12.75" customHeight="1" x14ac:dyDescent="0.25">
      <c r="A65" s="57" t="s">
        <v>324</v>
      </c>
      <c r="B65" s="57" t="s">
        <v>390</v>
      </c>
      <c r="C65" s="57" t="s">
        <v>208</v>
      </c>
      <c r="D65" s="57"/>
      <c r="E65" s="57" t="s">
        <v>221</v>
      </c>
      <c r="F65" s="57" t="s">
        <v>238</v>
      </c>
      <c r="G65" s="57">
        <v>9981614</v>
      </c>
      <c r="H65" s="57">
        <v>1416871</v>
      </c>
      <c r="I65" s="57" t="s">
        <v>239</v>
      </c>
      <c r="J65" s="57">
        <v>1</v>
      </c>
      <c r="K65" s="57">
        <v>22</v>
      </c>
      <c r="L65" s="58">
        <v>-2159.4299999999998</v>
      </c>
      <c r="M65" s="61">
        <v>44558</v>
      </c>
      <c r="N65" s="61">
        <v>44562</v>
      </c>
      <c r="O65" s="61">
        <v>44558</v>
      </c>
      <c r="P65" s="57" t="s">
        <v>391</v>
      </c>
      <c r="Q65" s="57" t="s">
        <v>241</v>
      </c>
      <c r="R65" s="57"/>
      <c r="S65" s="57">
        <v>0</v>
      </c>
      <c r="T65" s="57" t="s">
        <v>392</v>
      </c>
      <c r="U65" s="57"/>
      <c r="V65" s="57"/>
      <c r="W65" s="57"/>
      <c r="X65" s="57"/>
      <c r="Y65" s="57" t="s">
        <v>2</v>
      </c>
      <c r="Z65" s="57" t="s">
        <v>215</v>
      </c>
      <c r="AA65" s="57" t="s">
        <v>243</v>
      </c>
      <c r="AB65" s="57" t="s">
        <v>244</v>
      </c>
      <c r="AC65" s="57" t="s">
        <v>393</v>
      </c>
      <c r="AD65" s="57" t="s">
        <v>394</v>
      </c>
      <c r="AE65" s="57"/>
      <c r="AF65" s="57"/>
    </row>
    <row r="66" spans="1:32" ht="12.75" customHeight="1" x14ac:dyDescent="0.25">
      <c r="A66" s="57" t="s">
        <v>395</v>
      </c>
      <c r="B66" s="57" t="s">
        <v>396</v>
      </c>
      <c r="C66" s="57" t="s">
        <v>208</v>
      </c>
      <c r="D66" s="57"/>
      <c r="E66" s="57" t="s">
        <v>221</v>
      </c>
      <c r="F66" s="57"/>
      <c r="G66" s="57">
        <v>9989859</v>
      </c>
      <c r="H66" s="57">
        <v>18853302</v>
      </c>
      <c r="I66" s="57" t="s">
        <v>222</v>
      </c>
      <c r="J66" s="57">
        <v>1</v>
      </c>
      <c r="K66" s="57">
        <v>22</v>
      </c>
      <c r="L66" s="58">
        <v>-5000</v>
      </c>
      <c r="M66" s="61">
        <v>44592</v>
      </c>
      <c r="N66" s="61">
        <v>44592</v>
      </c>
      <c r="O66" s="61">
        <v>44580</v>
      </c>
      <c r="P66" s="57" t="s">
        <v>397</v>
      </c>
      <c r="Q66" s="57" t="s">
        <v>397</v>
      </c>
      <c r="R66" s="57"/>
      <c r="S66" s="57">
        <v>0</v>
      </c>
      <c r="T66" s="57" t="s">
        <v>398</v>
      </c>
      <c r="U66" s="57"/>
      <c r="V66" s="57"/>
      <c r="W66" s="57"/>
      <c r="X66" s="57"/>
      <c r="Y66" s="57" t="s">
        <v>2</v>
      </c>
      <c r="Z66" s="57" t="s">
        <v>215</v>
      </c>
      <c r="AA66" s="57" t="s">
        <v>399</v>
      </c>
      <c r="AB66" s="57" t="s">
        <v>400</v>
      </c>
      <c r="AC66" s="57" t="s">
        <v>401</v>
      </c>
      <c r="AD66" s="57" t="s">
        <v>402</v>
      </c>
      <c r="AE66" s="57"/>
      <c r="AF66" s="57"/>
    </row>
    <row r="67" spans="1:32" ht="12.75" customHeight="1" x14ac:dyDescent="0.25">
      <c r="A67" s="57" t="s">
        <v>395</v>
      </c>
      <c r="B67" s="57" t="s">
        <v>403</v>
      </c>
      <c r="C67" s="57" t="s">
        <v>208</v>
      </c>
      <c r="D67" s="57"/>
      <c r="E67" s="57" t="s">
        <v>221</v>
      </c>
      <c r="F67" s="57"/>
      <c r="G67" s="57">
        <v>9992106</v>
      </c>
      <c r="H67" s="57">
        <v>18855675</v>
      </c>
      <c r="I67" s="57" t="s">
        <v>222</v>
      </c>
      <c r="J67" s="57">
        <v>1</v>
      </c>
      <c r="K67" s="57">
        <v>22</v>
      </c>
      <c r="L67" s="58">
        <v>-5000</v>
      </c>
      <c r="M67" s="61">
        <v>44592</v>
      </c>
      <c r="N67" s="61">
        <v>44592</v>
      </c>
      <c r="O67" s="61">
        <v>44585</v>
      </c>
      <c r="P67" s="57" t="s">
        <v>404</v>
      </c>
      <c r="Q67" s="57" t="s">
        <v>404</v>
      </c>
      <c r="R67" s="57"/>
      <c r="S67" s="57">
        <v>0</v>
      </c>
      <c r="T67" s="57" t="s">
        <v>405</v>
      </c>
      <c r="U67" s="57"/>
      <c r="V67" s="57"/>
      <c r="W67" s="57" t="s">
        <v>226</v>
      </c>
      <c r="X67" s="57"/>
      <c r="Y67" s="57" t="s">
        <v>2</v>
      </c>
      <c r="Z67" s="57" t="s">
        <v>215</v>
      </c>
      <c r="AA67" s="57" t="s">
        <v>406</v>
      </c>
      <c r="AB67" s="57" t="s">
        <v>400</v>
      </c>
      <c r="AC67" s="57" t="s">
        <v>407</v>
      </c>
      <c r="AD67" s="57" t="s">
        <v>408</v>
      </c>
      <c r="AE67" s="57"/>
      <c r="AF67" s="57"/>
    </row>
    <row r="68" spans="1:32" ht="12.75" customHeight="1" x14ac:dyDescent="0.25">
      <c r="A68" s="57" t="s">
        <v>395</v>
      </c>
      <c r="B68" s="57" t="s">
        <v>409</v>
      </c>
      <c r="C68" s="57" t="s">
        <v>208</v>
      </c>
      <c r="D68" s="57"/>
      <c r="E68" s="57" t="s">
        <v>221</v>
      </c>
      <c r="F68" s="57"/>
      <c r="G68" s="57">
        <v>9978911</v>
      </c>
      <c r="H68" s="57">
        <v>18850271</v>
      </c>
      <c r="I68" s="57" t="s">
        <v>222</v>
      </c>
      <c r="J68" s="57">
        <v>1</v>
      </c>
      <c r="K68" s="57">
        <v>22</v>
      </c>
      <c r="L68" s="58">
        <v>-9412</v>
      </c>
      <c r="M68" s="61">
        <v>44592</v>
      </c>
      <c r="N68" s="61">
        <v>44592</v>
      </c>
      <c r="O68" s="61">
        <v>44550</v>
      </c>
      <c r="P68" s="57" t="s">
        <v>410</v>
      </c>
      <c r="Q68" s="57" t="s">
        <v>411</v>
      </c>
      <c r="R68" s="57"/>
      <c r="S68" s="57">
        <v>0</v>
      </c>
      <c r="T68" s="57" t="s">
        <v>412</v>
      </c>
      <c r="U68" s="57"/>
      <c r="V68" s="57"/>
      <c r="W68" s="57"/>
      <c r="X68" s="57"/>
      <c r="Y68" s="57" t="s">
        <v>2</v>
      </c>
      <c r="Z68" s="57" t="s">
        <v>215</v>
      </c>
      <c r="AA68" s="57" t="s">
        <v>413</v>
      </c>
      <c r="AB68" s="57" t="s">
        <v>400</v>
      </c>
      <c r="AC68" s="57" t="s">
        <v>414</v>
      </c>
      <c r="AD68" s="57" t="s">
        <v>415</v>
      </c>
      <c r="AE68" s="57"/>
      <c r="AF68" s="57"/>
    </row>
    <row r="69" spans="1:32" ht="12.75" customHeight="1" x14ac:dyDescent="0.25">
      <c r="A69" s="59" t="s">
        <v>395</v>
      </c>
      <c r="B69" s="59" t="s">
        <v>416</v>
      </c>
      <c r="C69" s="59" t="s">
        <v>208</v>
      </c>
      <c r="D69" s="59"/>
      <c r="E69" s="59" t="s">
        <v>209</v>
      </c>
      <c r="F69" s="59"/>
      <c r="G69" s="59">
        <v>9992888</v>
      </c>
      <c r="H69" s="59">
        <v>1423298</v>
      </c>
      <c r="I69" s="59" t="s">
        <v>210</v>
      </c>
      <c r="J69" s="59">
        <v>1</v>
      </c>
      <c r="K69" s="59">
        <v>22</v>
      </c>
      <c r="L69" s="62">
        <v>22500</v>
      </c>
      <c r="M69" s="63">
        <v>44543</v>
      </c>
      <c r="N69" s="63">
        <v>44587</v>
      </c>
      <c r="O69" s="63">
        <v>44587</v>
      </c>
      <c r="P69" s="59" t="s">
        <v>417</v>
      </c>
      <c r="Q69" s="59" t="s">
        <v>418</v>
      </c>
      <c r="R69" s="59" t="s">
        <v>419</v>
      </c>
      <c r="S69" s="59" t="s">
        <v>418</v>
      </c>
      <c r="T69" s="59" t="s">
        <v>420</v>
      </c>
      <c r="U69" s="59"/>
      <c r="V69" s="59"/>
      <c r="W69" s="59"/>
      <c r="X69" s="59"/>
      <c r="Y69" s="59" t="s">
        <v>2</v>
      </c>
      <c r="Z69" s="59" t="s">
        <v>215</v>
      </c>
      <c r="AA69" s="59" t="s">
        <v>216</v>
      </c>
      <c r="AB69" s="59" t="s">
        <v>217</v>
      </c>
      <c r="AC69" s="59" t="s">
        <v>421</v>
      </c>
      <c r="AD69" s="59" t="s">
        <v>422</v>
      </c>
      <c r="AE69" s="59"/>
      <c r="AF69" s="59"/>
    </row>
    <row r="70" spans="1:32" ht="12.75" customHeight="1" x14ac:dyDescent="0.25">
      <c r="A70" s="60" t="s">
        <v>423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4">
        <v>-80497.9200000001</v>
      </c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</row>
    <row r="73" spans="1:32" ht="21" x14ac:dyDescent="0.25">
      <c r="A73" s="55" t="s">
        <v>176</v>
      </c>
      <c r="B73" s="55" t="s">
        <v>152</v>
      </c>
      <c r="C73" s="55" t="s">
        <v>177</v>
      </c>
      <c r="D73" s="55" t="s">
        <v>178</v>
      </c>
      <c r="E73" s="55" t="s">
        <v>179</v>
      </c>
      <c r="F73" s="55" t="s">
        <v>180</v>
      </c>
      <c r="G73" s="55" t="s">
        <v>181</v>
      </c>
      <c r="H73" s="55" t="s">
        <v>182</v>
      </c>
      <c r="I73" s="55" t="s">
        <v>183</v>
      </c>
      <c r="J73" s="55" t="s">
        <v>184</v>
      </c>
      <c r="K73" s="55" t="s">
        <v>185</v>
      </c>
      <c r="L73" s="55" t="s">
        <v>186</v>
      </c>
      <c r="M73" s="55" t="s">
        <v>187</v>
      </c>
      <c r="N73" s="55" t="s">
        <v>8</v>
      </c>
      <c r="O73" s="55" t="s">
        <v>188</v>
      </c>
      <c r="P73" s="55" t="s">
        <v>189</v>
      </c>
      <c r="Q73" s="55" t="s">
        <v>190</v>
      </c>
      <c r="R73" s="55" t="s">
        <v>191</v>
      </c>
      <c r="S73" s="55" t="s">
        <v>192</v>
      </c>
      <c r="T73" s="55" t="s">
        <v>193</v>
      </c>
      <c r="U73" s="55" t="s">
        <v>194</v>
      </c>
      <c r="V73" s="55" t="s">
        <v>195</v>
      </c>
      <c r="W73" s="55" t="s">
        <v>196</v>
      </c>
      <c r="X73" s="55" t="s">
        <v>197</v>
      </c>
      <c r="Y73" s="55" t="s">
        <v>198</v>
      </c>
      <c r="Z73" s="55" t="s">
        <v>199</v>
      </c>
      <c r="AA73" s="55" t="s">
        <v>200</v>
      </c>
      <c r="AB73" s="55" t="s">
        <v>201</v>
      </c>
      <c r="AC73" s="55" t="s">
        <v>202</v>
      </c>
      <c r="AD73" s="55" t="s">
        <v>203</v>
      </c>
      <c r="AE73" s="55" t="s">
        <v>204</v>
      </c>
      <c r="AF73" s="55" t="s">
        <v>205</v>
      </c>
    </row>
    <row r="74" spans="1:32" ht="12.75" customHeight="1" x14ac:dyDescent="0.25">
      <c r="A74" s="57" t="s">
        <v>206</v>
      </c>
      <c r="B74" s="57" t="s">
        <v>207</v>
      </c>
      <c r="C74" s="57" t="s">
        <v>208</v>
      </c>
      <c r="D74" s="57"/>
      <c r="E74" s="57" t="s">
        <v>221</v>
      </c>
      <c r="F74" s="57"/>
      <c r="G74" s="57">
        <v>9995508</v>
      </c>
      <c r="H74" s="57">
        <v>18897668</v>
      </c>
      <c r="I74" s="57" t="s">
        <v>222</v>
      </c>
      <c r="J74" s="57">
        <v>2</v>
      </c>
      <c r="K74" s="57">
        <v>22</v>
      </c>
      <c r="L74" s="58">
        <v>-50000</v>
      </c>
      <c r="M74" s="61">
        <v>44651</v>
      </c>
      <c r="N74" s="61">
        <v>44595</v>
      </c>
      <c r="O74" s="61">
        <v>44595</v>
      </c>
      <c r="P74" s="57" t="s">
        <v>424</v>
      </c>
      <c r="Q74" s="57" t="s">
        <v>425</v>
      </c>
      <c r="R74" s="57"/>
      <c r="S74" s="57">
        <v>0</v>
      </c>
      <c r="T74" s="57" t="s">
        <v>426</v>
      </c>
      <c r="U74" s="57"/>
      <c r="V74" s="57"/>
      <c r="W74" s="57"/>
      <c r="X74" s="57"/>
      <c r="Y74" s="57" t="s">
        <v>2</v>
      </c>
      <c r="Z74" s="57" t="s">
        <v>215</v>
      </c>
      <c r="AA74" s="57" t="s">
        <v>427</v>
      </c>
      <c r="AB74" s="57" t="s">
        <v>428</v>
      </c>
      <c r="AC74" s="57" t="s">
        <v>218</v>
      </c>
      <c r="AD74" s="57" t="s">
        <v>429</v>
      </c>
      <c r="AE74" s="57"/>
      <c r="AF74" s="57"/>
    </row>
    <row r="75" spans="1:32" ht="12.75" customHeight="1" x14ac:dyDescent="0.25">
      <c r="A75" s="57" t="s">
        <v>206</v>
      </c>
      <c r="B75" s="57" t="s">
        <v>207</v>
      </c>
      <c r="C75" s="57" t="s">
        <v>208</v>
      </c>
      <c r="D75" s="57"/>
      <c r="E75" s="57" t="s">
        <v>209</v>
      </c>
      <c r="F75" s="57"/>
      <c r="G75" s="57">
        <v>9999670</v>
      </c>
      <c r="H75" s="57">
        <v>1425520</v>
      </c>
      <c r="I75" s="57" t="s">
        <v>210</v>
      </c>
      <c r="J75" s="57">
        <v>2</v>
      </c>
      <c r="K75" s="57">
        <v>22</v>
      </c>
      <c r="L75" s="58">
        <v>50000</v>
      </c>
      <c r="M75" s="61">
        <v>44536</v>
      </c>
      <c r="N75" s="61">
        <v>44603</v>
      </c>
      <c r="O75" s="61">
        <v>44603</v>
      </c>
      <c r="P75" s="57" t="s">
        <v>430</v>
      </c>
      <c r="Q75" s="57" t="s">
        <v>431</v>
      </c>
      <c r="R75" s="57" t="s">
        <v>432</v>
      </c>
      <c r="S75" s="57" t="s">
        <v>433</v>
      </c>
      <c r="T75" s="57" t="s">
        <v>426</v>
      </c>
      <c r="U75" s="57"/>
      <c r="V75" s="57"/>
      <c r="W75" s="57"/>
      <c r="X75" s="57"/>
      <c r="Y75" s="57" t="s">
        <v>2</v>
      </c>
      <c r="Z75" s="57" t="s">
        <v>215</v>
      </c>
      <c r="AA75" s="57" t="s">
        <v>216</v>
      </c>
      <c r="AB75" s="57" t="s">
        <v>217</v>
      </c>
      <c r="AC75" s="57" t="s">
        <v>218</v>
      </c>
      <c r="AD75" s="57" t="s">
        <v>429</v>
      </c>
      <c r="AE75" s="57"/>
      <c r="AF75" s="57"/>
    </row>
    <row r="76" spans="1:32" ht="12.75" customHeight="1" x14ac:dyDescent="0.25">
      <c r="A76" s="57" t="s">
        <v>206</v>
      </c>
      <c r="B76" s="57" t="s">
        <v>256</v>
      </c>
      <c r="C76" s="57" t="s">
        <v>208</v>
      </c>
      <c r="D76" s="57"/>
      <c r="E76" s="57" t="s">
        <v>209</v>
      </c>
      <c r="F76" s="57"/>
      <c r="G76" s="57">
        <v>9999713</v>
      </c>
      <c r="H76" s="57">
        <v>1425560</v>
      </c>
      <c r="I76" s="57" t="s">
        <v>210</v>
      </c>
      <c r="J76" s="57">
        <v>2</v>
      </c>
      <c r="K76" s="57">
        <v>22</v>
      </c>
      <c r="L76" s="58">
        <v>40000</v>
      </c>
      <c r="M76" s="61">
        <v>44541</v>
      </c>
      <c r="N76" s="61">
        <v>44603</v>
      </c>
      <c r="O76" s="61">
        <v>44603</v>
      </c>
      <c r="P76" s="57" t="s">
        <v>434</v>
      </c>
      <c r="Q76" s="57" t="s">
        <v>435</v>
      </c>
      <c r="R76" s="57" t="s">
        <v>436</v>
      </c>
      <c r="S76" s="57" t="s">
        <v>435</v>
      </c>
      <c r="T76" s="57" t="s">
        <v>437</v>
      </c>
      <c r="U76" s="57"/>
      <c r="V76" s="57"/>
      <c r="W76" s="57"/>
      <c r="X76" s="57"/>
      <c r="Y76" s="57" t="s">
        <v>2</v>
      </c>
      <c r="Z76" s="57" t="s">
        <v>215</v>
      </c>
      <c r="AA76" s="57" t="s">
        <v>216</v>
      </c>
      <c r="AB76" s="57" t="s">
        <v>217</v>
      </c>
      <c r="AC76" s="57" t="s">
        <v>261</v>
      </c>
      <c r="AD76" s="57" t="s">
        <v>438</v>
      </c>
      <c r="AE76" s="57"/>
      <c r="AF76" s="57"/>
    </row>
    <row r="77" spans="1:32" ht="12.75" customHeight="1" x14ac:dyDescent="0.25">
      <c r="A77" s="57" t="s">
        <v>206</v>
      </c>
      <c r="B77" s="57" t="s">
        <v>256</v>
      </c>
      <c r="C77" s="57" t="s">
        <v>208</v>
      </c>
      <c r="D77" s="57"/>
      <c r="E77" s="57" t="s">
        <v>221</v>
      </c>
      <c r="F77" s="57"/>
      <c r="G77" s="57">
        <v>10002514</v>
      </c>
      <c r="H77" s="57">
        <v>18949025</v>
      </c>
      <c r="I77" s="57" t="s">
        <v>222</v>
      </c>
      <c r="J77" s="57">
        <v>2</v>
      </c>
      <c r="K77" s="57">
        <v>22</v>
      </c>
      <c r="L77" s="58">
        <v>-40000</v>
      </c>
      <c r="M77" s="61">
        <v>44620</v>
      </c>
      <c r="N77" s="61">
        <v>44620</v>
      </c>
      <c r="O77" s="61">
        <v>44610</v>
      </c>
      <c r="P77" s="57" t="s">
        <v>439</v>
      </c>
      <c r="Q77" s="57" t="s">
        <v>224</v>
      </c>
      <c r="R77" s="57"/>
      <c r="S77" s="57">
        <v>0</v>
      </c>
      <c r="T77" s="57" t="s">
        <v>440</v>
      </c>
      <c r="U77" s="57"/>
      <c r="V77" s="57"/>
      <c r="W77" s="57" t="s">
        <v>226</v>
      </c>
      <c r="X77" s="57"/>
      <c r="Y77" s="57" t="s">
        <v>2</v>
      </c>
      <c r="Z77" s="57" t="s">
        <v>215</v>
      </c>
      <c r="AA77" s="57" t="s">
        <v>227</v>
      </c>
      <c r="AB77" s="57" t="s">
        <v>217</v>
      </c>
      <c r="AC77" s="57" t="s">
        <v>261</v>
      </c>
      <c r="AD77" s="57" t="s">
        <v>441</v>
      </c>
      <c r="AE77" s="57"/>
      <c r="AF77" s="57"/>
    </row>
    <row r="78" spans="1:32" ht="12.75" customHeight="1" x14ac:dyDescent="0.25">
      <c r="A78" s="57" t="s">
        <v>206</v>
      </c>
      <c r="B78" s="57" t="s">
        <v>256</v>
      </c>
      <c r="C78" s="57" t="s">
        <v>208</v>
      </c>
      <c r="D78" s="57"/>
      <c r="E78" s="57" t="s">
        <v>221</v>
      </c>
      <c r="F78" s="57"/>
      <c r="G78" s="57">
        <v>10002514</v>
      </c>
      <c r="H78" s="57">
        <v>18949025</v>
      </c>
      <c r="I78" s="57" t="s">
        <v>222</v>
      </c>
      <c r="J78" s="57">
        <v>2</v>
      </c>
      <c r="K78" s="57">
        <v>22</v>
      </c>
      <c r="L78" s="58">
        <v>-40000</v>
      </c>
      <c r="M78" s="61">
        <v>44620</v>
      </c>
      <c r="N78" s="61">
        <v>44620</v>
      </c>
      <c r="O78" s="61">
        <v>44610</v>
      </c>
      <c r="P78" s="57" t="s">
        <v>442</v>
      </c>
      <c r="Q78" s="57" t="s">
        <v>224</v>
      </c>
      <c r="R78" s="57"/>
      <c r="S78" s="57">
        <v>0</v>
      </c>
      <c r="T78" s="57" t="s">
        <v>437</v>
      </c>
      <c r="U78" s="57"/>
      <c r="V78" s="57"/>
      <c r="W78" s="57" t="s">
        <v>226</v>
      </c>
      <c r="X78" s="57"/>
      <c r="Y78" s="57" t="s">
        <v>2</v>
      </c>
      <c r="Z78" s="57" t="s">
        <v>215</v>
      </c>
      <c r="AA78" s="57" t="s">
        <v>227</v>
      </c>
      <c r="AB78" s="57" t="s">
        <v>217</v>
      </c>
      <c r="AC78" s="57" t="s">
        <v>261</v>
      </c>
      <c r="AD78" s="57" t="s">
        <v>438</v>
      </c>
      <c r="AE78" s="57"/>
      <c r="AF78" s="57"/>
    </row>
    <row r="79" spans="1:32" ht="12.75" customHeight="1" x14ac:dyDescent="0.25">
      <c r="A79" s="57" t="s">
        <v>206</v>
      </c>
      <c r="B79" s="57" t="s">
        <v>256</v>
      </c>
      <c r="C79" s="57" t="s">
        <v>208</v>
      </c>
      <c r="D79" s="57"/>
      <c r="E79" s="57" t="s">
        <v>221</v>
      </c>
      <c r="F79" s="57"/>
      <c r="G79" s="57">
        <v>10002514</v>
      </c>
      <c r="H79" s="57">
        <v>18949025</v>
      </c>
      <c r="I79" s="57" t="s">
        <v>222</v>
      </c>
      <c r="J79" s="57">
        <v>2</v>
      </c>
      <c r="K79" s="57">
        <v>22</v>
      </c>
      <c r="L79" s="58">
        <v>-25000</v>
      </c>
      <c r="M79" s="61">
        <v>44620</v>
      </c>
      <c r="N79" s="61">
        <v>44620</v>
      </c>
      <c r="O79" s="61">
        <v>44610</v>
      </c>
      <c r="P79" s="57" t="s">
        <v>443</v>
      </c>
      <c r="Q79" s="57" t="s">
        <v>224</v>
      </c>
      <c r="R79" s="57"/>
      <c r="S79" s="57">
        <v>0</v>
      </c>
      <c r="T79" s="57" t="s">
        <v>444</v>
      </c>
      <c r="U79" s="57"/>
      <c r="V79" s="57"/>
      <c r="W79" s="57" t="s">
        <v>226</v>
      </c>
      <c r="X79" s="57"/>
      <c r="Y79" s="57" t="s">
        <v>2</v>
      </c>
      <c r="Z79" s="57" t="s">
        <v>215</v>
      </c>
      <c r="AA79" s="57" t="s">
        <v>227</v>
      </c>
      <c r="AB79" s="57" t="s">
        <v>217</v>
      </c>
      <c r="AC79" s="57" t="s">
        <v>261</v>
      </c>
      <c r="AD79" s="57" t="s">
        <v>445</v>
      </c>
      <c r="AE79" s="57"/>
      <c r="AF79" s="57"/>
    </row>
    <row r="80" spans="1:32" ht="12.75" customHeight="1" x14ac:dyDescent="0.25">
      <c r="A80" s="57" t="s">
        <v>206</v>
      </c>
      <c r="B80" s="57" t="s">
        <v>256</v>
      </c>
      <c r="C80" s="57" t="s">
        <v>208</v>
      </c>
      <c r="D80" s="57"/>
      <c r="E80" s="57" t="s">
        <v>221</v>
      </c>
      <c r="F80" s="57"/>
      <c r="G80" s="57">
        <v>10002514</v>
      </c>
      <c r="H80" s="57">
        <v>18949025</v>
      </c>
      <c r="I80" s="57" t="s">
        <v>222</v>
      </c>
      <c r="J80" s="57">
        <v>2</v>
      </c>
      <c r="K80" s="57">
        <v>22</v>
      </c>
      <c r="L80" s="58">
        <v>-45000</v>
      </c>
      <c r="M80" s="61">
        <v>44620</v>
      </c>
      <c r="N80" s="61">
        <v>44620</v>
      </c>
      <c r="O80" s="61">
        <v>44610</v>
      </c>
      <c r="P80" s="57" t="s">
        <v>446</v>
      </c>
      <c r="Q80" s="57" t="s">
        <v>224</v>
      </c>
      <c r="R80" s="57"/>
      <c r="S80" s="57">
        <v>0</v>
      </c>
      <c r="T80" s="57" t="s">
        <v>447</v>
      </c>
      <c r="U80" s="57"/>
      <c r="V80" s="57"/>
      <c r="W80" s="57" t="s">
        <v>226</v>
      </c>
      <c r="X80" s="57"/>
      <c r="Y80" s="57" t="s">
        <v>2</v>
      </c>
      <c r="Z80" s="57" t="s">
        <v>215</v>
      </c>
      <c r="AA80" s="57" t="s">
        <v>227</v>
      </c>
      <c r="AB80" s="57" t="s">
        <v>217</v>
      </c>
      <c r="AC80" s="57" t="s">
        <v>261</v>
      </c>
      <c r="AD80" s="57" t="s">
        <v>448</v>
      </c>
      <c r="AE80" s="57"/>
      <c r="AF80" s="57"/>
    </row>
    <row r="81" spans="1:32" ht="12.75" customHeight="1" x14ac:dyDescent="0.25">
      <c r="A81" s="57" t="s">
        <v>324</v>
      </c>
      <c r="B81" s="57" t="s">
        <v>325</v>
      </c>
      <c r="C81" s="57" t="s">
        <v>208</v>
      </c>
      <c r="D81" s="57"/>
      <c r="E81" s="57" t="s">
        <v>221</v>
      </c>
      <c r="F81" s="57"/>
      <c r="G81" s="57">
        <v>10000194</v>
      </c>
      <c r="H81" s="57">
        <v>18899619</v>
      </c>
      <c r="I81" s="57" t="s">
        <v>222</v>
      </c>
      <c r="J81" s="57">
        <v>2</v>
      </c>
      <c r="K81" s="57">
        <v>22</v>
      </c>
      <c r="L81" s="58">
        <v>-45000</v>
      </c>
      <c r="M81" s="61">
        <v>44620</v>
      </c>
      <c r="N81" s="61">
        <v>44620</v>
      </c>
      <c r="O81" s="61">
        <v>44603</v>
      </c>
      <c r="P81" s="57" t="s">
        <v>449</v>
      </c>
      <c r="Q81" s="57" t="s">
        <v>450</v>
      </c>
      <c r="R81" s="57"/>
      <c r="S81" s="57">
        <v>0</v>
      </c>
      <c r="T81" s="57" t="s">
        <v>451</v>
      </c>
      <c r="U81" s="57"/>
      <c r="V81" s="57"/>
      <c r="W81" s="57" t="s">
        <v>226</v>
      </c>
      <c r="X81" s="57"/>
      <c r="Y81" s="57" t="s">
        <v>2</v>
      </c>
      <c r="Z81" s="57" t="s">
        <v>215</v>
      </c>
      <c r="AA81" s="57" t="s">
        <v>329</v>
      </c>
      <c r="AB81" s="57" t="s">
        <v>217</v>
      </c>
      <c r="AC81" s="57" t="s">
        <v>330</v>
      </c>
      <c r="AD81" s="57" t="s">
        <v>452</v>
      </c>
      <c r="AE81" s="57"/>
      <c r="AF81" s="57"/>
    </row>
    <row r="82" spans="1:32" ht="12.75" customHeight="1" x14ac:dyDescent="0.25">
      <c r="A82" s="57" t="s">
        <v>324</v>
      </c>
      <c r="B82" s="57" t="s">
        <v>453</v>
      </c>
      <c r="C82" s="57" t="s">
        <v>208</v>
      </c>
      <c r="D82" s="57"/>
      <c r="E82" s="57" t="s">
        <v>209</v>
      </c>
      <c r="F82" s="57"/>
      <c r="G82" s="57">
        <v>9999671</v>
      </c>
      <c r="H82" s="57">
        <v>1425522</v>
      </c>
      <c r="I82" s="57" t="s">
        <v>210</v>
      </c>
      <c r="J82" s="57">
        <v>2</v>
      </c>
      <c r="K82" s="57">
        <v>22</v>
      </c>
      <c r="L82" s="58">
        <v>40000</v>
      </c>
      <c r="M82" s="61">
        <v>44547</v>
      </c>
      <c r="N82" s="61">
        <v>44603</v>
      </c>
      <c r="O82" s="61">
        <v>44603</v>
      </c>
      <c r="P82" s="57" t="s">
        <v>454</v>
      </c>
      <c r="Q82" s="57" t="s">
        <v>455</v>
      </c>
      <c r="R82" s="57" t="s">
        <v>456</v>
      </c>
      <c r="S82" s="57" t="s">
        <v>457</v>
      </c>
      <c r="T82" s="57" t="s">
        <v>458</v>
      </c>
      <c r="U82" s="57"/>
      <c r="V82" s="57"/>
      <c r="W82" s="57"/>
      <c r="X82" s="57"/>
      <c r="Y82" s="57" t="s">
        <v>2</v>
      </c>
      <c r="Z82" s="57" t="s">
        <v>215</v>
      </c>
      <c r="AA82" s="57" t="s">
        <v>216</v>
      </c>
      <c r="AB82" s="57" t="s">
        <v>217</v>
      </c>
      <c r="AC82" s="57" t="s">
        <v>459</v>
      </c>
      <c r="AD82" s="57" t="s">
        <v>460</v>
      </c>
      <c r="AE82" s="57"/>
      <c r="AF82" s="57"/>
    </row>
    <row r="83" spans="1:32" ht="12.75" customHeight="1" x14ac:dyDescent="0.25">
      <c r="A83" s="57" t="s">
        <v>324</v>
      </c>
      <c r="B83" s="57" t="s">
        <v>380</v>
      </c>
      <c r="C83" s="57" t="s">
        <v>208</v>
      </c>
      <c r="D83" s="57"/>
      <c r="E83" s="57" t="s">
        <v>221</v>
      </c>
      <c r="F83" s="57"/>
      <c r="G83" s="57">
        <v>10001161</v>
      </c>
      <c r="H83" s="57">
        <v>18926216</v>
      </c>
      <c r="I83" s="57" t="s">
        <v>222</v>
      </c>
      <c r="J83" s="57">
        <v>2</v>
      </c>
      <c r="K83" s="57">
        <v>22</v>
      </c>
      <c r="L83" s="58">
        <v>72042</v>
      </c>
      <c r="M83" s="61">
        <v>44620</v>
      </c>
      <c r="N83" s="61">
        <v>44620</v>
      </c>
      <c r="O83" s="61">
        <v>44607</v>
      </c>
      <c r="P83" s="57" t="s">
        <v>387</v>
      </c>
      <c r="Q83" s="57" t="s">
        <v>387</v>
      </c>
      <c r="R83" s="57"/>
      <c r="S83" s="57">
        <v>0</v>
      </c>
      <c r="T83" s="57" t="s">
        <v>388</v>
      </c>
      <c r="U83" s="57"/>
      <c r="V83" s="57"/>
      <c r="W83" s="57" t="s">
        <v>252</v>
      </c>
      <c r="X83" s="57"/>
      <c r="Y83" s="57" t="s">
        <v>2</v>
      </c>
      <c r="Z83" s="57" t="s">
        <v>215</v>
      </c>
      <c r="AA83" s="57" t="s">
        <v>384</v>
      </c>
      <c r="AB83" s="57" t="s">
        <v>217</v>
      </c>
      <c r="AC83" s="57" t="s">
        <v>385</v>
      </c>
      <c r="AD83" s="57" t="s">
        <v>389</v>
      </c>
      <c r="AE83" s="57"/>
      <c r="AF83" s="57"/>
    </row>
    <row r="84" spans="1:32" ht="12.75" customHeight="1" x14ac:dyDescent="0.25">
      <c r="A84" s="57" t="s">
        <v>395</v>
      </c>
      <c r="B84" s="57" t="s">
        <v>396</v>
      </c>
      <c r="C84" s="57" t="s">
        <v>208</v>
      </c>
      <c r="D84" s="57"/>
      <c r="E84" s="57" t="s">
        <v>209</v>
      </c>
      <c r="F84" s="57"/>
      <c r="G84" s="57">
        <v>9995798</v>
      </c>
      <c r="H84" s="57">
        <v>1424239</v>
      </c>
      <c r="I84" s="57" t="s">
        <v>210</v>
      </c>
      <c r="J84" s="57">
        <v>2</v>
      </c>
      <c r="K84" s="57">
        <v>22</v>
      </c>
      <c r="L84" s="58">
        <v>5000</v>
      </c>
      <c r="M84" s="61">
        <v>44559</v>
      </c>
      <c r="N84" s="61">
        <v>44595</v>
      </c>
      <c r="O84" s="61">
        <v>44595</v>
      </c>
      <c r="P84" s="57" t="s">
        <v>461</v>
      </c>
      <c r="Q84" s="57" t="s">
        <v>462</v>
      </c>
      <c r="R84" s="57" t="s">
        <v>463</v>
      </c>
      <c r="S84" s="57" t="s">
        <v>462</v>
      </c>
      <c r="T84" s="57" t="s">
        <v>398</v>
      </c>
      <c r="U84" s="57"/>
      <c r="V84" s="57"/>
      <c r="W84" s="57"/>
      <c r="X84" s="57"/>
      <c r="Y84" s="57" t="s">
        <v>2</v>
      </c>
      <c r="Z84" s="57" t="s">
        <v>215</v>
      </c>
      <c r="AA84" s="57" t="s">
        <v>216</v>
      </c>
      <c r="AB84" s="57" t="s">
        <v>217</v>
      </c>
      <c r="AC84" s="57" t="s">
        <v>401</v>
      </c>
      <c r="AD84" s="57" t="s">
        <v>402</v>
      </c>
      <c r="AE84" s="57"/>
      <c r="AF84" s="57"/>
    </row>
    <row r="85" spans="1:32" ht="12.75" customHeight="1" x14ac:dyDescent="0.25">
      <c r="A85" s="57" t="s">
        <v>395</v>
      </c>
      <c r="B85" s="57" t="s">
        <v>403</v>
      </c>
      <c r="C85" s="57" t="s">
        <v>208</v>
      </c>
      <c r="D85" s="57"/>
      <c r="E85" s="57" t="s">
        <v>221</v>
      </c>
      <c r="F85" s="57"/>
      <c r="G85" s="57">
        <v>9996788</v>
      </c>
      <c r="H85" s="57">
        <v>18897855</v>
      </c>
      <c r="I85" s="57" t="s">
        <v>222</v>
      </c>
      <c r="J85" s="57">
        <v>2</v>
      </c>
      <c r="K85" s="57">
        <v>22</v>
      </c>
      <c r="L85" s="58">
        <v>-25000</v>
      </c>
      <c r="M85" s="61">
        <v>44593</v>
      </c>
      <c r="N85" s="61">
        <v>44593</v>
      </c>
      <c r="O85" s="61">
        <v>44599</v>
      </c>
      <c r="P85" s="57" t="s">
        <v>464</v>
      </c>
      <c r="Q85" s="65" t="s">
        <v>464</v>
      </c>
      <c r="R85" s="57"/>
      <c r="S85" s="57">
        <v>0</v>
      </c>
      <c r="T85" s="57" t="s">
        <v>465</v>
      </c>
      <c r="U85" s="57"/>
      <c r="V85" s="57"/>
      <c r="W85" s="57" t="s">
        <v>226</v>
      </c>
      <c r="X85" s="57"/>
      <c r="Y85" s="57" t="s">
        <v>2</v>
      </c>
      <c r="Z85" s="57" t="s">
        <v>215</v>
      </c>
      <c r="AA85" s="57" t="s">
        <v>406</v>
      </c>
      <c r="AB85" s="57" t="s">
        <v>400</v>
      </c>
      <c r="AC85" s="57" t="s">
        <v>407</v>
      </c>
      <c r="AD85" s="57" t="s">
        <v>466</v>
      </c>
      <c r="AE85" s="57"/>
      <c r="AF85" s="57"/>
    </row>
    <row r="86" spans="1:32" ht="12.75" customHeight="1" x14ac:dyDescent="0.25">
      <c r="A86" s="59" t="s">
        <v>395</v>
      </c>
      <c r="B86" s="59" t="s">
        <v>403</v>
      </c>
      <c r="C86" s="59" t="s">
        <v>208</v>
      </c>
      <c r="D86" s="59"/>
      <c r="E86" s="59" t="s">
        <v>209</v>
      </c>
      <c r="F86" s="59"/>
      <c r="G86" s="59">
        <v>9995818</v>
      </c>
      <c r="H86" s="59">
        <v>1424259</v>
      </c>
      <c r="I86" s="59" t="s">
        <v>210</v>
      </c>
      <c r="J86" s="59">
        <v>2</v>
      </c>
      <c r="K86" s="59">
        <v>22</v>
      </c>
      <c r="L86" s="62">
        <v>5000</v>
      </c>
      <c r="M86" s="63">
        <v>44559</v>
      </c>
      <c r="N86" s="63">
        <v>44595</v>
      </c>
      <c r="O86" s="63">
        <v>44595</v>
      </c>
      <c r="P86" s="59" t="s">
        <v>467</v>
      </c>
      <c r="Q86" s="59" t="s">
        <v>462</v>
      </c>
      <c r="R86" s="59" t="s">
        <v>468</v>
      </c>
      <c r="S86" s="59" t="s">
        <v>462</v>
      </c>
      <c r="T86" s="59" t="s">
        <v>405</v>
      </c>
      <c r="U86" s="59"/>
      <c r="V86" s="59"/>
      <c r="W86" s="59"/>
      <c r="X86" s="59"/>
      <c r="Y86" s="59" t="s">
        <v>2</v>
      </c>
      <c r="Z86" s="59" t="s">
        <v>215</v>
      </c>
      <c r="AA86" s="59" t="s">
        <v>216</v>
      </c>
      <c r="AB86" s="59" t="s">
        <v>217</v>
      </c>
      <c r="AC86" s="59" t="s">
        <v>407</v>
      </c>
      <c r="AD86" s="59" t="s">
        <v>408</v>
      </c>
      <c r="AE86" s="59"/>
      <c r="AF86" s="59"/>
    </row>
    <row r="87" spans="1:32" ht="12.75" customHeight="1" x14ac:dyDescent="0.25">
      <c r="A87" s="60" t="s">
        <v>423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4">
        <v>-57958</v>
      </c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</row>
    <row r="89" spans="1:32" ht="21" x14ac:dyDescent="0.25">
      <c r="A89" s="55" t="s">
        <v>176</v>
      </c>
      <c r="B89" s="55" t="s">
        <v>152</v>
      </c>
      <c r="C89" s="55" t="s">
        <v>177</v>
      </c>
      <c r="D89" s="55" t="s">
        <v>178</v>
      </c>
      <c r="E89" s="55" t="s">
        <v>179</v>
      </c>
      <c r="F89" s="55" t="s">
        <v>180</v>
      </c>
      <c r="G89" s="55" t="s">
        <v>181</v>
      </c>
      <c r="H89" s="55" t="s">
        <v>182</v>
      </c>
      <c r="I89" s="55" t="s">
        <v>183</v>
      </c>
      <c r="J89" s="55" t="s">
        <v>184</v>
      </c>
      <c r="K89" s="55" t="s">
        <v>185</v>
      </c>
      <c r="L89" s="55" t="s">
        <v>186</v>
      </c>
      <c r="M89" s="55" t="s">
        <v>187</v>
      </c>
      <c r="N89" s="55" t="s">
        <v>8</v>
      </c>
      <c r="O89" s="55" t="s">
        <v>188</v>
      </c>
      <c r="P89" s="55" t="s">
        <v>189</v>
      </c>
      <c r="Q89" s="55" t="s">
        <v>190</v>
      </c>
      <c r="R89" s="55" t="s">
        <v>191</v>
      </c>
      <c r="S89" s="55" t="s">
        <v>192</v>
      </c>
      <c r="T89" s="55" t="s">
        <v>193</v>
      </c>
      <c r="U89" s="55" t="s">
        <v>194</v>
      </c>
      <c r="V89" s="55" t="s">
        <v>195</v>
      </c>
      <c r="W89" s="55" t="s">
        <v>196</v>
      </c>
      <c r="X89" s="55" t="s">
        <v>197</v>
      </c>
      <c r="Y89" s="55" t="s">
        <v>198</v>
      </c>
      <c r="Z89" s="55" t="s">
        <v>199</v>
      </c>
      <c r="AA89" s="55" t="s">
        <v>200</v>
      </c>
      <c r="AB89" s="55" t="s">
        <v>201</v>
      </c>
      <c r="AC89" s="55" t="s">
        <v>202</v>
      </c>
      <c r="AD89" s="55" t="s">
        <v>203</v>
      </c>
      <c r="AE89" s="55" t="s">
        <v>204</v>
      </c>
      <c r="AF89" s="55" t="s">
        <v>205</v>
      </c>
    </row>
    <row r="90" spans="1:32" ht="12.75" customHeight="1" x14ac:dyDescent="0.25">
      <c r="A90" s="57" t="s">
        <v>206</v>
      </c>
      <c r="B90" s="57" t="s">
        <v>207</v>
      </c>
      <c r="C90" s="57" t="s">
        <v>208</v>
      </c>
      <c r="D90" s="57"/>
      <c r="E90" s="57" t="s">
        <v>221</v>
      </c>
      <c r="F90" s="57"/>
      <c r="G90" s="57">
        <v>10003901</v>
      </c>
      <c r="H90" s="57">
        <v>18955613</v>
      </c>
      <c r="I90" s="57" t="s">
        <v>222</v>
      </c>
      <c r="J90" s="57">
        <v>3</v>
      </c>
      <c r="K90" s="57">
        <v>22</v>
      </c>
      <c r="L90" s="58">
        <v>-41250</v>
      </c>
      <c r="M90" s="61">
        <v>44651</v>
      </c>
      <c r="N90" s="61">
        <v>44651</v>
      </c>
      <c r="O90" s="61">
        <v>44615</v>
      </c>
      <c r="P90" s="57" t="s">
        <v>469</v>
      </c>
      <c r="Q90" s="57" t="s">
        <v>470</v>
      </c>
      <c r="R90" s="57"/>
      <c r="S90" s="57">
        <v>0</v>
      </c>
      <c r="T90" s="57" t="s">
        <v>214</v>
      </c>
      <c r="U90" s="57"/>
      <c r="V90" s="57"/>
      <c r="W90" s="57"/>
      <c r="X90" s="57"/>
      <c r="Y90" s="57" t="s">
        <v>2</v>
      </c>
      <c r="Z90" s="57" t="s">
        <v>215</v>
      </c>
      <c r="AA90" s="57" t="s">
        <v>427</v>
      </c>
      <c r="AB90" s="57" t="s">
        <v>217</v>
      </c>
      <c r="AC90" s="57" t="s">
        <v>218</v>
      </c>
      <c r="AD90" s="57" t="s">
        <v>219</v>
      </c>
      <c r="AE90" s="57"/>
      <c r="AF90" s="57"/>
    </row>
    <row r="91" spans="1:32" ht="12.75" customHeight="1" x14ac:dyDescent="0.25">
      <c r="A91" s="57" t="s">
        <v>206</v>
      </c>
      <c r="B91" s="57" t="s">
        <v>207</v>
      </c>
      <c r="C91" s="57" t="s">
        <v>208</v>
      </c>
      <c r="D91" s="57"/>
      <c r="E91" s="57" t="s">
        <v>221</v>
      </c>
      <c r="F91" s="57"/>
      <c r="G91" s="57">
        <v>10003901</v>
      </c>
      <c r="H91" s="57">
        <v>18955613</v>
      </c>
      <c r="I91" s="57" t="s">
        <v>222</v>
      </c>
      <c r="J91" s="57">
        <v>3</v>
      </c>
      <c r="K91" s="57">
        <v>22</v>
      </c>
      <c r="L91" s="58">
        <v>-20000</v>
      </c>
      <c r="M91" s="61">
        <v>44651</v>
      </c>
      <c r="N91" s="61">
        <v>44651</v>
      </c>
      <c r="O91" s="61">
        <v>44615</v>
      </c>
      <c r="P91" s="57" t="s">
        <v>471</v>
      </c>
      <c r="Q91" s="57" t="s">
        <v>470</v>
      </c>
      <c r="R91" s="57"/>
      <c r="S91" s="57">
        <v>0</v>
      </c>
      <c r="T91" s="57" t="s">
        <v>472</v>
      </c>
      <c r="U91" s="57"/>
      <c r="V91" s="57"/>
      <c r="W91" s="57"/>
      <c r="X91" s="57"/>
      <c r="Y91" s="57" t="s">
        <v>2</v>
      </c>
      <c r="Z91" s="57" t="s">
        <v>215</v>
      </c>
      <c r="AA91" s="57" t="s">
        <v>427</v>
      </c>
      <c r="AB91" s="57" t="s">
        <v>217</v>
      </c>
      <c r="AC91" s="57" t="s">
        <v>218</v>
      </c>
      <c r="AD91" s="57" t="s">
        <v>473</v>
      </c>
      <c r="AE91" s="57"/>
      <c r="AF91" s="57"/>
    </row>
    <row r="92" spans="1:32" ht="12.75" customHeight="1" x14ac:dyDescent="0.25">
      <c r="A92" s="57" t="s">
        <v>206</v>
      </c>
      <c r="B92" s="57" t="s">
        <v>207</v>
      </c>
      <c r="C92" s="57" t="s">
        <v>208</v>
      </c>
      <c r="D92" s="57"/>
      <c r="E92" s="57" t="s">
        <v>221</v>
      </c>
      <c r="F92" s="57"/>
      <c r="G92" s="57">
        <v>10003901</v>
      </c>
      <c r="H92" s="57">
        <v>18955613</v>
      </c>
      <c r="I92" s="57" t="s">
        <v>222</v>
      </c>
      <c r="J92" s="57">
        <v>3</v>
      </c>
      <c r="K92" s="57">
        <v>22</v>
      </c>
      <c r="L92" s="58">
        <v>-5000</v>
      </c>
      <c r="M92" s="61">
        <v>44651</v>
      </c>
      <c r="N92" s="61">
        <v>44651</v>
      </c>
      <c r="O92" s="61">
        <v>44615</v>
      </c>
      <c r="P92" s="57" t="s">
        <v>474</v>
      </c>
      <c r="Q92" s="57" t="s">
        <v>470</v>
      </c>
      <c r="R92" s="57"/>
      <c r="S92" s="57">
        <v>0</v>
      </c>
      <c r="T92" s="57" t="s">
        <v>475</v>
      </c>
      <c r="U92" s="57"/>
      <c r="V92" s="57"/>
      <c r="W92" s="57"/>
      <c r="X92" s="57"/>
      <c r="Y92" s="57" t="s">
        <v>2</v>
      </c>
      <c r="Z92" s="57" t="s">
        <v>215</v>
      </c>
      <c r="AA92" s="57" t="s">
        <v>427</v>
      </c>
      <c r="AB92" s="57" t="s">
        <v>217</v>
      </c>
      <c r="AC92" s="57" t="s">
        <v>218</v>
      </c>
      <c r="AD92" s="57" t="s">
        <v>476</v>
      </c>
      <c r="AE92" s="57"/>
      <c r="AF92" s="57"/>
    </row>
    <row r="93" spans="1:32" ht="12.75" customHeight="1" x14ac:dyDescent="0.25">
      <c r="A93" s="57" t="s">
        <v>206</v>
      </c>
      <c r="B93" s="57" t="s">
        <v>477</v>
      </c>
      <c r="C93" s="57" t="s">
        <v>208</v>
      </c>
      <c r="D93" s="57"/>
      <c r="E93" s="57" t="s">
        <v>209</v>
      </c>
      <c r="F93" s="57"/>
      <c r="G93" s="57">
        <v>10014891</v>
      </c>
      <c r="H93" s="57">
        <v>1429683</v>
      </c>
      <c r="I93" s="57" t="s">
        <v>210</v>
      </c>
      <c r="J93" s="57">
        <v>3</v>
      </c>
      <c r="K93" s="57">
        <v>22</v>
      </c>
      <c r="L93" s="58">
        <v>3000</v>
      </c>
      <c r="M93" s="61">
        <v>44622</v>
      </c>
      <c r="N93" s="61">
        <v>44638</v>
      </c>
      <c r="O93" s="61">
        <v>44638</v>
      </c>
      <c r="P93" s="57" t="s">
        <v>478</v>
      </c>
      <c r="Q93" s="57" t="s">
        <v>479</v>
      </c>
      <c r="R93" s="57" t="s">
        <v>480</v>
      </c>
      <c r="S93" s="57" t="s">
        <v>479</v>
      </c>
      <c r="T93" s="57" t="s">
        <v>481</v>
      </c>
      <c r="U93" s="57"/>
      <c r="V93" s="57"/>
      <c r="W93" s="57"/>
      <c r="X93" s="57"/>
      <c r="Y93" s="57" t="s">
        <v>2</v>
      </c>
      <c r="Z93" s="57" t="s">
        <v>215</v>
      </c>
      <c r="AA93" s="57" t="s">
        <v>216</v>
      </c>
      <c r="AB93" s="57" t="s">
        <v>217</v>
      </c>
      <c r="AC93" s="57" t="s">
        <v>482</v>
      </c>
      <c r="AD93" s="57" t="s">
        <v>483</v>
      </c>
      <c r="AE93" s="57"/>
      <c r="AF93" s="57"/>
    </row>
    <row r="94" spans="1:32" ht="12.75" customHeight="1" x14ac:dyDescent="0.25">
      <c r="A94" s="57" t="s">
        <v>206</v>
      </c>
      <c r="B94" s="57" t="s">
        <v>477</v>
      </c>
      <c r="C94" s="57" t="s">
        <v>208</v>
      </c>
      <c r="D94" s="57"/>
      <c r="E94" s="57" t="s">
        <v>221</v>
      </c>
      <c r="F94" s="57"/>
      <c r="G94" s="57">
        <v>10003907</v>
      </c>
      <c r="H94" s="57">
        <v>18955614</v>
      </c>
      <c r="I94" s="57" t="s">
        <v>222</v>
      </c>
      <c r="J94" s="57">
        <v>3</v>
      </c>
      <c r="K94" s="57">
        <v>22</v>
      </c>
      <c r="L94" s="58">
        <v>-5000</v>
      </c>
      <c r="M94" s="61">
        <v>44651</v>
      </c>
      <c r="N94" s="61">
        <v>44651</v>
      </c>
      <c r="O94" s="61">
        <v>44615</v>
      </c>
      <c r="P94" s="57" t="s">
        <v>484</v>
      </c>
      <c r="Q94" s="57" t="s">
        <v>485</v>
      </c>
      <c r="R94" s="57"/>
      <c r="S94" s="57">
        <v>0</v>
      </c>
      <c r="T94" s="57" t="s">
        <v>486</v>
      </c>
      <c r="U94" s="57"/>
      <c r="V94" s="57"/>
      <c r="W94" s="57"/>
      <c r="X94" s="57"/>
      <c r="Y94" s="57" t="s">
        <v>2</v>
      </c>
      <c r="Z94" s="57" t="s">
        <v>215</v>
      </c>
      <c r="AA94" s="57" t="s">
        <v>427</v>
      </c>
      <c r="AB94" s="57" t="s">
        <v>217</v>
      </c>
      <c r="AC94" s="57" t="s">
        <v>482</v>
      </c>
      <c r="AD94" s="57" t="s">
        <v>487</v>
      </c>
      <c r="AE94" s="57"/>
      <c r="AF94" s="57"/>
    </row>
    <row r="95" spans="1:32" ht="12.75" customHeight="1" x14ac:dyDescent="0.25">
      <c r="A95" s="57" t="s">
        <v>206</v>
      </c>
      <c r="B95" s="57" t="s">
        <v>237</v>
      </c>
      <c r="C95" s="57" t="s">
        <v>208</v>
      </c>
      <c r="D95" s="57"/>
      <c r="E95" s="57" t="s">
        <v>221</v>
      </c>
      <c r="F95" s="57" t="s">
        <v>238</v>
      </c>
      <c r="G95" s="57">
        <v>10018612</v>
      </c>
      <c r="H95" s="57">
        <v>1427064</v>
      </c>
      <c r="I95" s="57" t="s">
        <v>239</v>
      </c>
      <c r="J95" s="57">
        <v>3</v>
      </c>
      <c r="K95" s="57">
        <v>22</v>
      </c>
      <c r="L95" s="58">
        <v>673.5</v>
      </c>
      <c r="M95" s="61">
        <v>44648</v>
      </c>
      <c r="N95" s="61">
        <v>44648</v>
      </c>
      <c r="O95" s="61">
        <v>44648</v>
      </c>
      <c r="P95" s="57" t="s">
        <v>488</v>
      </c>
      <c r="Q95" s="57" t="s">
        <v>489</v>
      </c>
      <c r="R95" s="57"/>
      <c r="S95" s="57">
        <v>0</v>
      </c>
      <c r="T95" s="57" t="s">
        <v>490</v>
      </c>
      <c r="U95" s="57"/>
      <c r="V95" s="57"/>
      <c r="W95" s="57"/>
      <c r="X95" s="57"/>
      <c r="Y95" s="57" t="s">
        <v>2</v>
      </c>
      <c r="Z95" s="57" t="s">
        <v>215</v>
      </c>
      <c r="AA95" s="57" t="s">
        <v>243</v>
      </c>
      <c r="AB95" s="57" t="s">
        <v>217</v>
      </c>
      <c r="AC95" s="57" t="s">
        <v>245</v>
      </c>
      <c r="AD95" s="57" t="s">
        <v>491</v>
      </c>
      <c r="AE95" s="57"/>
      <c r="AF95" s="57"/>
    </row>
    <row r="96" spans="1:32" ht="12.75" customHeight="1" x14ac:dyDescent="0.25">
      <c r="A96" s="57" t="s">
        <v>206</v>
      </c>
      <c r="B96" s="57" t="s">
        <v>249</v>
      </c>
      <c r="C96" s="57" t="s">
        <v>208</v>
      </c>
      <c r="D96" s="57"/>
      <c r="E96" s="57" t="s">
        <v>209</v>
      </c>
      <c r="F96" s="57"/>
      <c r="G96" s="57">
        <v>10010606</v>
      </c>
      <c r="H96" s="57">
        <v>1428301</v>
      </c>
      <c r="I96" s="57" t="s">
        <v>210</v>
      </c>
      <c r="J96" s="57">
        <v>3</v>
      </c>
      <c r="K96" s="57">
        <v>22</v>
      </c>
      <c r="L96" s="58">
        <v>23196</v>
      </c>
      <c r="M96" s="61">
        <v>44250</v>
      </c>
      <c r="N96" s="61">
        <v>44630</v>
      </c>
      <c r="O96" s="61">
        <v>44630</v>
      </c>
      <c r="P96" s="57" t="s">
        <v>492</v>
      </c>
      <c r="Q96" s="57" t="s">
        <v>493</v>
      </c>
      <c r="R96" s="57" t="s">
        <v>494</v>
      </c>
      <c r="S96" s="57" t="s">
        <v>495</v>
      </c>
      <c r="T96" s="57" t="s">
        <v>496</v>
      </c>
      <c r="U96" s="57"/>
      <c r="V96" s="57"/>
      <c r="W96" s="57"/>
      <c r="X96" s="57"/>
      <c r="Y96" s="57" t="s">
        <v>2</v>
      </c>
      <c r="Z96" s="57" t="s">
        <v>215</v>
      </c>
      <c r="AA96" s="57" t="s">
        <v>216</v>
      </c>
      <c r="AB96" s="57" t="s">
        <v>217</v>
      </c>
      <c r="AC96" s="57" t="s">
        <v>254</v>
      </c>
      <c r="AD96" s="57" t="s">
        <v>497</v>
      </c>
      <c r="AE96" s="57"/>
      <c r="AF96" s="57"/>
    </row>
    <row r="97" spans="1:32" ht="12.75" customHeight="1" x14ac:dyDescent="0.25">
      <c r="A97" s="57" t="s">
        <v>206</v>
      </c>
      <c r="B97" s="57" t="s">
        <v>249</v>
      </c>
      <c r="C97" s="57" t="s">
        <v>208</v>
      </c>
      <c r="D97" s="57"/>
      <c r="E97" s="57" t="s">
        <v>221</v>
      </c>
      <c r="F97" s="57"/>
      <c r="G97" s="57">
        <v>10003848</v>
      </c>
      <c r="H97" s="57">
        <v>18955600</v>
      </c>
      <c r="I97" s="57" t="s">
        <v>222</v>
      </c>
      <c r="J97" s="57">
        <v>3</v>
      </c>
      <c r="K97" s="57">
        <v>22</v>
      </c>
      <c r="L97" s="58">
        <v>-5000</v>
      </c>
      <c r="M97" s="61">
        <v>44651</v>
      </c>
      <c r="N97" s="61">
        <v>44651</v>
      </c>
      <c r="O97" s="61">
        <v>44615</v>
      </c>
      <c r="P97" s="57" t="s">
        <v>498</v>
      </c>
      <c r="Q97" s="57" t="s">
        <v>498</v>
      </c>
      <c r="R97" s="57"/>
      <c r="S97" s="57">
        <v>0</v>
      </c>
      <c r="T97" s="57" t="s">
        <v>499</v>
      </c>
      <c r="U97" s="57"/>
      <c r="V97" s="57"/>
      <c r="W97" s="57" t="s">
        <v>252</v>
      </c>
      <c r="X97" s="57"/>
      <c r="Y97" s="57" t="s">
        <v>2</v>
      </c>
      <c r="Z97" s="57" t="s">
        <v>215</v>
      </c>
      <c r="AA97" s="57" t="s">
        <v>253</v>
      </c>
      <c r="AB97" s="57" t="s">
        <v>217</v>
      </c>
      <c r="AC97" s="57" t="s">
        <v>254</v>
      </c>
      <c r="AD97" s="57" t="s">
        <v>500</v>
      </c>
      <c r="AE97" s="57"/>
      <c r="AF97" s="57"/>
    </row>
    <row r="98" spans="1:32" ht="12.75" customHeight="1" x14ac:dyDescent="0.25">
      <c r="A98" s="57" t="s">
        <v>206</v>
      </c>
      <c r="B98" s="57" t="s">
        <v>249</v>
      </c>
      <c r="C98" s="57" t="s">
        <v>208</v>
      </c>
      <c r="D98" s="57"/>
      <c r="E98" s="57" t="s">
        <v>221</v>
      </c>
      <c r="F98" s="57"/>
      <c r="G98" s="57">
        <v>10003849</v>
      </c>
      <c r="H98" s="57">
        <v>18955601</v>
      </c>
      <c r="I98" s="57" t="s">
        <v>222</v>
      </c>
      <c r="J98" s="57">
        <v>3</v>
      </c>
      <c r="K98" s="57">
        <v>22</v>
      </c>
      <c r="L98" s="58">
        <v>-20000</v>
      </c>
      <c r="M98" s="61">
        <v>44651</v>
      </c>
      <c r="N98" s="61">
        <v>44651</v>
      </c>
      <c r="O98" s="61">
        <v>44615</v>
      </c>
      <c r="P98" s="57" t="s">
        <v>501</v>
      </c>
      <c r="Q98" s="57" t="s">
        <v>501</v>
      </c>
      <c r="R98" s="57"/>
      <c r="S98" s="57">
        <v>0</v>
      </c>
      <c r="T98" s="57" t="s">
        <v>502</v>
      </c>
      <c r="U98" s="57"/>
      <c r="V98" s="57"/>
      <c r="W98" s="57" t="s">
        <v>252</v>
      </c>
      <c r="X98" s="57"/>
      <c r="Y98" s="57" t="s">
        <v>2</v>
      </c>
      <c r="Z98" s="57" t="s">
        <v>215</v>
      </c>
      <c r="AA98" s="57" t="s">
        <v>253</v>
      </c>
      <c r="AB98" s="57" t="s">
        <v>217</v>
      </c>
      <c r="AC98" s="57" t="s">
        <v>254</v>
      </c>
      <c r="AD98" s="57" t="s">
        <v>503</v>
      </c>
      <c r="AE98" s="57"/>
      <c r="AF98" s="57"/>
    </row>
    <row r="99" spans="1:32" ht="12.75" customHeight="1" x14ac:dyDescent="0.25">
      <c r="A99" s="57" t="s">
        <v>206</v>
      </c>
      <c r="B99" s="57" t="s">
        <v>249</v>
      </c>
      <c r="C99" s="57" t="s">
        <v>208</v>
      </c>
      <c r="D99" s="57"/>
      <c r="E99" s="57" t="s">
        <v>221</v>
      </c>
      <c r="F99" s="57"/>
      <c r="G99" s="57">
        <v>10003949</v>
      </c>
      <c r="H99" s="57">
        <v>18955642</v>
      </c>
      <c r="I99" s="57" t="s">
        <v>222</v>
      </c>
      <c r="J99" s="57">
        <v>3</v>
      </c>
      <c r="K99" s="57">
        <v>22</v>
      </c>
      <c r="L99" s="58">
        <v>14421.31</v>
      </c>
      <c r="M99" s="61">
        <v>44651</v>
      </c>
      <c r="N99" s="61">
        <v>44651</v>
      </c>
      <c r="O99" s="61">
        <v>44615</v>
      </c>
      <c r="P99" s="57" t="s">
        <v>504</v>
      </c>
      <c r="Q99" s="57" t="s">
        <v>505</v>
      </c>
      <c r="R99" s="57"/>
      <c r="S99" s="57">
        <v>0</v>
      </c>
      <c r="T99" s="57" t="s">
        <v>506</v>
      </c>
      <c r="U99" s="57"/>
      <c r="V99" s="57"/>
      <c r="W99" s="57" t="s">
        <v>252</v>
      </c>
      <c r="X99" s="57"/>
      <c r="Y99" s="57" t="s">
        <v>2</v>
      </c>
      <c r="Z99" s="57" t="s">
        <v>215</v>
      </c>
      <c r="AA99" s="57" t="s">
        <v>253</v>
      </c>
      <c r="AB99" s="57" t="s">
        <v>217</v>
      </c>
      <c r="AC99" s="57" t="s">
        <v>254</v>
      </c>
      <c r="AD99" s="57" t="s">
        <v>507</v>
      </c>
      <c r="AE99" s="57"/>
      <c r="AF99" s="57"/>
    </row>
    <row r="100" spans="1:32" ht="12.75" customHeight="1" x14ac:dyDescent="0.25">
      <c r="A100" s="57" t="s">
        <v>206</v>
      </c>
      <c r="B100" s="57" t="s">
        <v>249</v>
      </c>
      <c r="C100" s="57" t="s">
        <v>208</v>
      </c>
      <c r="D100" s="57"/>
      <c r="E100" s="57" t="s">
        <v>221</v>
      </c>
      <c r="F100" s="57"/>
      <c r="G100" s="57">
        <v>10003949</v>
      </c>
      <c r="H100" s="57">
        <v>18955642</v>
      </c>
      <c r="I100" s="57" t="s">
        <v>222</v>
      </c>
      <c r="J100" s="57">
        <v>3</v>
      </c>
      <c r="K100" s="57">
        <v>22</v>
      </c>
      <c r="L100" s="58">
        <v>150000</v>
      </c>
      <c r="M100" s="61">
        <v>44651</v>
      </c>
      <c r="N100" s="61">
        <v>44651</v>
      </c>
      <c r="O100" s="61">
        <v>44615</v>
      </c>
      <c r="P100" s="57" t="s">
        <v>508</v>
      </c>
      <c r="Q100" s="57" t="s">
        <v>505</v>
      </c>
      <c r="R100" s="57"/>
      <c r="S100" s="57">
        <v>0</v>
      </c>
      <c r="T100" s="57" t="s">
        <v>509</v>
      </c>
      <c r="U100" s="57"/>
      <c r="V100" s="57"/>
      <c r="W100" s="57" t="s">
        <v>252</v>
      </c>
      <c r="X100" s="57"/>
      <c r="Y100" s="57" t="s">
        <v>2</v>
      </c>
      <c r="Z100" s="57" t="s">
        <v>215</v>
      </c>
      <c r="AA100" s="57" t="s">
        <v>253</v>
      </c>
      <c r="AB100" s="57" t="s">
        <v>217</v>
      </c>
      <c r="AC100" s="57" t="s">
        <v>254</v>
      </c>
      <c r="AD100" s="57" t="s">
        <v>510</v>
      </c>
      <c r="AE100" s="57"/>
      <c r="AF100" s="57"/>
    </row>
    <row r="101" spans="1:32" ht="12.75" customHeight="1" x14ac:dyDescent="0.25">
      <c r="A101" s="57" t="s">
        <v>206</v>
      </c>
      <c r="B101" s="57" t="s">
        <v>256</v>
      </c>
      <c r="C101" s="57" t="s">
        <v>208</v>
      </c>
      <c r="D101" s="57"/>
      <c r="E101" s="57" t="s">
        <v>209</v>
      </c>
      <c r="F101" s="57"/>
      <c r="G101" s="57">
        <v>10009094</v>
      </c>
      <c r="H101" s="57">
        <v>1426821</v>
      </c>
      <c r="I101" s="57" t="s">
        <v>210</v>
      </c>
      <c r="J101" s="57">
        <v>3</v>
      </c>
      <c r="K101" s="57">
        <v>22</v>
      </c>
      <c r="L101" s="58">
        <v>40000</v>
      </c>
      <c r="M101" s="61">
        <v>44599</v>
      </c>
      <c r="N101" s="61">
        <v>44630</v>
      </c>
      <c r="O101" s="61">
        <v>44630</v>
      </c>
      <c r="P101" s="57" t="s">
        <v>511</v>
      </c>
      <c r="Q101" s="57" t="s">
        <v>512</v>
      </c>
      <c r="R101" s="57" t="s">
        <v>513</v>
      </c>
      <c r="S101" s="57" t="s">
        <v>514</v>
      </c>
      <c r="T101" s="57" t="s">
        <v>440</v>
      </c>
      <c r="U101" s="57"/>
      <c r="V101" s="57"/>
      <c r="W101" s="57"/>
      <c r="X101" s="57"/>
      <c r="Y101" s="57" t="s">
        <v>2</v>
      </c>
      <c r="Z101" s="57" t="s">
        <v>215</v>
      </c>
      <c r="AA101" s="57" t="s">
        <v>216</v>
      </c>
      <c r="AB101" s="57" t="s">
        <v>217</v>
      </c>
      <c r="AC101" s="57" t="s">
        <v>261</v>
      </c>
      <c r="AD101" s="57" t="s">
        <v>441</v>
      </c>
      <c r="AE101" s="57"/>
      <c r="AF101" s="57"/>
    </row>
    <row r="102" spans="1:32" ht="12.75" customHeight="1" x14ac:dyDescent="0.25">
      <c r="A102" s="57" t="s">
        <v>206</v>
      </c>
      <c r="B102" s="57" t="s">
        <v>256</v>
      </c>
      <c r="C102" s="57" t="s">
        <v>208</v>
      </c>
      <c r="D102" s="57"/>
      <c r="E102" s="57" t="s">
        <v>209</v>
      </c>
      <c r="F102" s="57"/>
      <c r="G102" s="57">
        <v>10016789</v>
      </c>
      <c r="H102" s="57">
        <v>1430041</v>
      </c>
      <c r="I102" s="57" t="s">
        <v>210</v>
      </c>
      <c r="J102" s="57">
        <v>3</v>
      </c>
      <c r="K102" s="57">
        <v>22</v>
      </c>
      <c r="L102" s="58">
        <v>5000</v>
      </c>
      <c r="M102" s="61">
        <v>44559</v>
      </c>
      <c r="N102" s="61">
        <v>44644</v>
      </c>
      <c r="O102" s="61">
        <v>44644</v>
      </c>
      <c r="P102" s="57" t="s">
        <v>515</v>
      </c>
      <c r="Q102" s="57" t="s">
        <v>462</v>
      </c>
      <c r="R102" s="57" t="s">
        <v>516</v>
      </c>
      <c r="S102" s="57" t="s">
        <v>462</v>
      </c>
      <c r="T102" s="57" t="s">
        <v>517</v>
      </c>
      <c r="U102" s="57"/>
      <c r="V102" s="57"/>
      <c r="W102" s="57"/>
      <c r="X102" s="57"/>
      <c r="Y102" s="57" t="s">
        <v>2</v>
      </c>
      <c r="Z102" s="57" t="s">
        <v>215</v>
      </c>
      <c r="AA102" s="57" t="s">
        <v>216</v>
      </c>
      <c r="AB102" s="57" t="s">
        <v>217</v>
      </c>
      <c r="AC102" s="57" t="s">
        <v>261</v>
      </c>
      <c r="AD102" s="57" t="s">
        <v>518</v>
      </c>
      <c r="AE102" s="57"/>
      <c r="AF102" s="57"/>
    </row>
    <row r="103" spans="1:32" ht="12.75" customHeight="1" x14ac:dyDescent="0.25">
      <c r="A103" s="57" t="s">
        <v>295</v>
      </c>
      <c r="B103" s="57" t="s">
        <v>519</v>
      </c>
      <c r="C103" s="57" t="s">
        <v>208</v>
      </c>
      <c r="D103" s="57"/>
      <c r="E103" s="57" t="s">
        <v>209</v>
      </c>
      <c r="F103" s="57"/>
      <c r="G103" s="57">
        <v>10017861</v>
      </c>
      <c r="H103" s="57">
        <v>1430489</v>
      </c>
      <c r="I103" s="57" t="s">
        <v>210</v>
      </c>
      <c r="J103" s="57">
        <v>3</v>
      </c>
      <c r="K103" s="57">
        <v>22</v>
      </c>
      <c r="L103" s="58">
        <v>36500</v>
      </c>
      <c r="M103" s="61">
        <v>44620</v>
      </c>
      <c r="N103" s="61">
        <v>44645</v>
      </c>
      <c r="O103" s="61">
        <v>44645</v>
      </c>
      <c r="P103" s="57" t="s">
        <v>520</v>
      </c>
      <c r="Q103" s="57" t="s">
        <v>521</v>
      </c>
      <c r="R103" s="57" t="s">
        <v>522</v>
      </c>
      <c r="S103" s="57" t="s">
        <v>521</v>
      </c>
      <c r="T103" s="57" t="s">
        <v>523</v>
      </c>
      <c r="U103" s="57"/>
      <c r="V103" s="57"/>
      <c r="W103" s="57"/>
      <c r="X103" s="57"/>
      <c r="Y103" s="57" t="s">
        <v>2</v>
      </c>
      <c r="Z103" s="57" t="s">
        <v>215</v>
      </c>
      <c r="AA103" s="57" t="s">
        <v>216</v>
      </c>
      <c r="AB103" s="57" t="s">
        <v>217</v>
      </c>
      <c r="AC103" s="57" t="s">
        <v>524</v>
      </c>
      <c r="AD103" s="57"/>
      <c r="AE103" s="57"/>
      <c r="AF103" s="57"/>
    </row>
    <row r="104" spans="1:32" ht="12.75" customHeight="1" x14ac:dyDescent="0.25">
      <c r="A104" s="57" t="s">
        <v>295</v>
      </c>
      <c r="B104" s="57" t="s">
        <v>296</v>
      </c>
      <c r="C104" s="57" t="s">
        <v>208</v>
      </c>
      <c r="D104" s="57"/>
      <c r="E104" s="57" t="s">
        <v>221</v>
      </c>
      <c r="F104" s="57" t="s">
        <v>238</v>
      </c>
      <c r="G104" s="57">
        <v>10018612</v>
      </c>
      <c r="H104" s="57">
        <v>1429688</v>
      </c>
      <c r="I104" s="57" t="s">
        <v>239</v>
      </c>
      <c r="J104" s="57">
        <v>3</v>
      </c>
      <c r="K104" s="57">
        <v>22</v>
      </c>
      <c r="L104" s="58">
        <v>12117.3</v>
      </c>
      <c r="M104" s="61">
        <v>44648</v>
      </c>
      <c r="N104" s="61">
        <v>44648</v>
      </c>
      <c r="O104" s="61">
        <v>44648</v>
      </c>
      <c r="P104" s="57" t="s">
        <v>309</v>
      </c>
      <c r="Q104" s="57" t="s">
        <v>489</v>
      </c>
      <c r="R104" s="57"/>
      <c r="S104" s="57">
        <v>0</v>
      </c>
      <c r="T104" s="57" t="s">
        <v>525</v>
      </c>
      <c r="U104" s="57"/>
      <c r="V104" s="57"/>
      <c r="W104" s="57"/>
      <c r="X104" s="57"/>
      <c r="Y104" s="57" t="s">
        <v>2</v>
      </c>
      <c r="Z104" s="57" t="s">
        <v>215</v>
      </c>
      <c r="AA104" s="57" t="s">
        <v>243</v>
      </c>
      <c r="AB104" s="57" t="s">
        <v>217</v>
      </c>
      <c r="AC104" s="57" t="s">
        <v>299</v>
      </c>
      <c r="AD104" s="57" t="s">
        <v>526</v>
      </c>
      <c r="AE104" s="57"/>
      <c r="AF104" s="57"/>
    </row>
    <row r="105" spans="1:32" ht="12.75" customHeight="1" x14ac:dyDescent="0.25">
      <c r="A105" s="57" t="s">
        <v>295</v>
      </c>
      <c r="B105" s="57" t="s">
        <v>317</v>
      </c>
      <c r="C105" s="57" t="s">
        <v>208</v>
      </c>
      <c r="D105" s="57"/>
      <c r="E105" s="57" t="s">
        <v>221</v>
      </c>
      <c r="F105" s="57" t="s">
        <v>238</v>
      </c>
      <c r="G105" s="57">
        <v>10018612</v>
      </c>
      <c r="H105" s="57">
        <v>1427056</v>
      </c>
      <c r="I105" s="57" t="s">
        <v>239</v>
      </c>
      <c r="J105" s="57">
        <v>3</v>
      </c>
      <c r="K105" s="57">
        <v>22</v>
      </c>
      <c r="L105" s="58">
        <v>4919</v>
      </c>
      <c r="M105" s="61">
        <v>44648</v>
      </c>
      <c r="N105" s="61">
        <v>44648</v>
      </c>
      <c r="O105" s="61">
        <v>44648</v>
      </c>
      <c r="P105" s="57" t="s">
        <v>527</v>
      </c>
      <c r="Q105" s="57" t="s">
        <v>489</v>
      </c>
      <c r="R105" s="57"/>
      <c r="S105" s="57">
        <v>0</v>
      </c>
      <c r="T105" s="57" t="s">
        <v>528</v>
      </c>
      <c r="U105" s="57"/>
      <c r="V105" s="57"/>
      <c r="W105" s="57"/>
      <c r="X105" s="57"/>
      <c r="Y105" s="57" t="s">
        <v>2</v>
      </c>
      <c r="Z105" s="57" t="s">
        <v>215</v>
      </c>
      <c r="AA105" s="57" t="s">
        <v>243</v>
      </c>
      <c r="AB105" s="57" t="s">
        <v>217</v>
      </c>
      <c r="AC105" s="57" t="s">
        <v>320</v>
      </c>
      <c r="AD105" s="57" t="s">
        <v>529</v>
      </c>
      <c r="AE105" s="57"/>
      <c r="AF105" s="57"/>
    </row>
    <row r="106" spans="1:32" ht="12.75" customHeight="1" x14ac:dyDescent="0.25">
      <c r="A106" s="57" t="s">
        <v>324</v>
      </c>
      <c r="B106" s="57" t="s">
        <v>325</v>
      </c>
      <c r="C106" s="57" t="s">
        <v>208</v>
      </c>
      <c r="D106" s="57"/>
      <c r="E106" s="57" t="s">
        <v>209</v>
      </c>
      <c r="F106" s="57"/>
      <c r="G106" s="57">
        <v>10010035</v>
      </c>
      <c r="H106" s="57">
        <v>1427734</v>
      </c>
      <c r="I106" s="57" t="s">
        <v>210</v>
      </c>
      <c r="J106" s="57">
        <v>3</v>
      </c>
      <c r="K106" s="57">
        <v>22</v>
      </c>
      <c r="L106" s="58">
        <v>75000</v>
      </c>
      <c r="M106" s="61">
        <v>44432</v>
      </c>
      <c r="N106" s="61">
        <v>44630</v>
      </c>
      <c r="O106" s="61">
        <v>44630</v>
      </c>
      <c r="P106" s="57" t="s">
        <v>530</v>
      </c>
      <c r="Q106" s="57" t="s">
        <v>531</v>
      </c>
      <c r="R106" s="57" t="s">
        <v>532</v>
      </c>
      <c r="S106" s="57" t="s">
        <v>531</v>
      </c>
      <c r="T106" s="57" t="s">
        <v>533</v>
      </c>
      <c r="U106" s="57"/>
      <c r="V106" s="57"/>
      <c r="W106" s="57"/>
      <c r="X106" s="57"/>
      <c r="Y106" s="57" t="s">
        <v>2</v>
      </c>
      <c r="Z106" s="57" t="s">
        <v>215</v>
      </c>
      <c r="AA106" s="57" t="s">
        <v>216</v>
      </c>
      <c r="AB106" s="57" t="s">
        <v>217</v>
      </c>
      <c r="AC106" s="57" t="s">
        <v>330</v>
      </c>
      <c r="AD106" s="57" t="s">
        <v>534</v>
      </c>
      <c r="AE106" s="57"/>
      <c r="AF106" s="57"/>
    </row>
    <row r="107" spans="1:32" ht="12.75" customHeight="1" x14ac:dyDescent="0.25">
      <c r="A107" s="57" t="s">
        <v>324</v>
      </c>
      <c r="B107" s="57" t="s">
        <v>325</v>
      </c>
      <c r="C107" s="57" t="s">
        <v>208</v>
      </c>
      <c r="D107" s="57"/>
      <c r="E107" s="57" t="s">
        <v>209</v>
      </c>
      <c r="F107" s="57"/>
      <c r="G107" s="57">
        <v>10014894</v>
      </c>
      <c r="H107" s="57">
        <v>1429686</v>
      </c>
      <c r="I107" s="57" t="s">
        <v>210</v>
      </c>
      <c r="J107" s="57">
        <v>3</v>
      </c>
      <c r="K107" s="57">
        <v>22</v>
      </c>
      <c r="L107" s="58">
        <v>30000</v>
      </c>
      <c r="M107" s="61">
        <v>44544</v>
      </c>
      <c r="N107" s="61">
        <v>44638</v>
      </c>
      <c r="O107" s="61">
        <v>44638</v>
      </c>
      <c r="P107" s="57" t="s">
        <v>535</v>
      </c>
      <c r="Q107" s="57" t="s">
        <v>455</v>
      </c>
      <c r="R107" s="57" t="s">
        <v>536</v>
      </c>
      <c r="S107" s="57" t="s">
        <v>457</v>
      </c>
      <c r="T107" s="57" t="s">
        <v>328</v>
      </c>
      <c r="U107" s="57"/>
      <c r="V107" s="57"/>
      <c r="W107" s="57"/>
      <c r="X107" s="57"/>
      <c r="Y107" s="57" t="s">
        <v>2</v>
      </c>
      <c r="Z107" s="57" t="s">
        <v>215</v>
      </c>
      <c r="AA107" s="57" t="s">
        <v>216</v>
      </c>
      <c r="AB107" s="57" t="s">
        <v>217</v>
      </c>
      <c r="AC107" s="57" t="s">
        <v>330</v>
      </c>
      <c r="AD107" s="57" t="s">
        <v>331</v>
      </c>
      <c r="AE107" s="57"/>
      <c r="AF107" s="57"/>
    </row>
    <row r="108" spans="1:32" ht="12.75" customHeight="1" x14ac:dyDescent="0.25">
      <c r="A108" s="57" t="s">
        <v>324</v>
      </c>
      <c r="B108" s="57" t="s">
        <v>325</v>
      </c>
      <c r="C108" s="57" t="s">
        <v>208</v>
      </c>
      <c r="D108" s="57"/>
      <c r="E108" s="57" t="s">
        <v>209</v>
      </c>
      <c r="F108" s="57"/>
      <c r="G108" s="57">
        <v>10016764</v>
      </c>
      <c r="H108" s="57">
        <v>1430016</v>
      </c>
      <c r="I108" s="57" t="s">
        <v>210</v>
      </c>
      <c r="J108" s="57">
        <v>3</v>
      </c>
      <c r="K108" s="57">
        <v>22</v>
      </c>
      <c r="L108" s="58">
        <v>10000</v>
      </c>
      <c r="M108" s="61">
        <v>44635</v>
      </c>
      <c r="N108" s="61">
        <v>44644</v>
      </c>
      <c r="O108" s="61">
        <v>44644</v>
      </c>
      <c r="P108" s="57" t="s">
        <v>537</v>
      </c>
      <c r="Q108" s="57" t="s">
        <v>538</v>
      </c>
      <c r="R108" s="57" t="s">
        <v>539</v>
      </c>
      <c r="S108" s="57" t="s">
        <v>538</v>
      </c>
      <c r="T108" s="57" t="s">
        <v>344</v>
      </c>
      <c r="U108" s="57"/>
      <c r="V108" s="57"/>
      <c r="W108" s="57"/>
      <c r="X108" s="57"/>
      <c r="Y108" s="57" t="s">
        <v>2</v>
      </c>
      <c r="Z108" s="57" t="s">
        <v>215</v>
      </c>
      <c r="AA108" s="57" t="s">
        <v>216</v>
      </c>
      <c r="AB108" s="57" t="s">
        <v>217</v>
      </c>
      <c r="AC108" s="57" t="s">
        <v>330</v>
      </c>
      <c r="AD108" s="57" t="s">
        <v>345</v>
      </c>
      <c r="AE108" s="57"/>
      <c r="AF108" s="57"/>
    </row>
    <row r="109" spans="1:32" ht="12.75" customHeight="1" x14ac:dyDescent="0.25">
      <c r="A109" s="57" t="s">
        <v>324</v>
      </c>
      <c r="B109" s="57" t="s">
        <v>325</v>
      </c>
      <c r="C109" s="57" t="s">
        <v>208</v>
      </c>
      <c r="D109" s="57"/>
      <c r="E109" s="57" t="s">
        <v>221</v>
      </c>
      <c r="F109" s="57"/>
      <c r="G109" s="57">
        <v>10003269</v>
      </c>
      <c r="H109" s="57">
        <v>18952835</v>
      </c>
      <c r="I109" s="57" t="s">
        <v>222</v>
      </c>
      <c r="J109" s="57">
        <v>3</v>
      </c>
      <c r="K109" s="57">
        <v>22</v>
      </c>
      <c r="L109" s="58">
        <v>-100000</v>
      </c>
      <c r="M109" s="61">
        <v>44651</v>
      </c>
      <c r="N109" s="61">
        <v>44651</v>
      </c>
      <c r="O109" s="61">
        <v>44614</v>
      </c>
      <c r="P109" s="57" t="s">
        <v>540</v>
      </c>
      <c r="Q109" s="57" t="s">
        <v>327</v>
      </c>
      <c r="R109" s="57"/>
      <c r="S109" s="57">
        <v>0</v>
      </c>
      <c r="T109" s="57" t="s">
        <v>541</v>
      </c>
      <c r="U109" s="57"/>
      <c r="V109" s="57"/>
      <c r="W109" s="57" t="s">
        <v>226</v>
      </c>
      <c r="X109" s="57"/>
      <c r="Y109" s="57" t="s">
        <v>2</v>
      </c>
      <c r="Z109" s="57" t="s">
        <v>215</v>
      </c>
      <c r="AA109" s="57" t="s">
        <v>329</v>
      </c>
      <c r="AB109" s="57" t="s">
        <v>217</v>
      </c>
      <c r="AC109" s="57" t="s">
        <v>330</v>
      </c>
      <c r="AD109" s="57" t="s">
        <v>542</v>
      </c>
      <c r="AE109" s="57"/>
      <c r="AF109" s="57"/>
    </row>
    <row r="110" spans="1:32" ht="12.75" customHeight="1" x14ac:dyDescent="0.25">
      <c r="A110" s="57" t="s">
        <v>324</v>
      </c>
      <c r="B110" s="57" t="s">
        <v>453</v>
      </c>
      <c r="C110" s="57" t="s">
        <v>208</v>
      </c>
      <c r="D110" s="57"/>
      <c r="E110" s="57" t="s">
        <v>221</v>
      </c>
      <c r="F110" s="57"/>
      <c r="G110" s="57">
        <v>10002450</v>
      </c>
      <c r="H110" s="57">
        <v>18949005</v>
      </c>
      <c r="I110" s="57" t="s">
        <v>222</v>
      </c>
      <c r="J110" s="57">
        <v>3</v>
      </c>
      <c r="K110" s="57">
        <v>22</v>
      </c>
      <c r="L110" s="58">
        <v>10</v>
      </c>
      <c r="M110" s="61">
        <v>44651</v>
      </c>
      <c r="N110" s="61">
        <v>44651</v>
      </c>
      <c r="O110" s="61">
        <v>44610</v>
      </c>
      <c r="P110" s="57" t="s">
        <v>543</v>
      </c>
      <c r="Q110" s="57" t="s">
        <v>544</v>
      </c>
      <c r="R110" s="57"/>
      <c r="S110" s="57">
        <v>0</v>
      </c>
      <c r="T110" s="57" t="s">
        <v>545</v>
      </c>
      <c r="U110" s="57"/>
      <c r="V110" s="57"/>
      <c r="W110" s="57"/>
      <c r="X110" s="57"/>
      <c r="Y110" s="57" t="s">
        <v>2</v>
      </c>
      <c r="Z110" s="57" t="s">
        <v>215</v>
      </c>
      <c r="AA110" s="57" t="s">
        <v>546</v>
      </c>
      <c r="AB110" s="57" t="s">
        <v>217</v>
      </c>
      <c r="AC110" s="57" t="s">
        <v>459</v>
      </c>
      <c r="AD110" s="57" t="s">
        <v>547</v>
      </c>
      <c r="AE110" s="57"/>
      <c r="AF110" s="57"/>
    </row>
    <row r="111" spans="1:32" ht="12.75" customHeight="1" x14ac:dyDescent="0.25">
      <c r="A111" s="57" t="s">
        <v>324</v>
      </c>
      <c r="B111" s="57" t="s">
        <v>453</v>
      </c>
      <c r="C111" s="57" t="s">
        <v>208</v>
      </c>
      <c r="D111" s="57"/>
      <c r="E111" s="57" t="s">
        <v>221</v>
      </c>
      <c r="F111" s="57"/>
      <c r="G111" s="57">
        <v>10002450</v>
      </c>
      <c r="H111" s="57">
        <v>18949005</v>
      </c>
      <c r="I111" s="57" t="s">
        <v>222</v>
      </c>
      <c r="J111" s="57">
        <v>3</v>
      </c>
      <c r="K111" s="57">
        <v>22</v>
      </c>
      <c r="L111" s="58">
        <v>-40000</v>
      </c>
      <c r="M111" s="61">
        <v>44651</v>
      </c>
      <c r="N111" s="61">
        <v>44651</v>
      </c>
      <c r="O111" s="61">
        <v>44610</v>
      </c>
      <c r="P111" s="57" t="s">
        <v>548</v>
      </c>
      <c r="Q111" s="57" t="s">
        <v>544</v>
      </c>
      <c r="R111" s="57"/>
      <c r="S111" s="57">
        <v>0</v>
      </c>
      <c r="T111" s="57" t="s">
        <v>458</v>
      </c>
      <c r="U111" s="57"/>
      <c r="V111" s="57"/>
      <c r="W111" s="57"/>
      <c r="X111" s="57"/>
      <c r="Y111" s="57" t="s">
        <v>2</v>
      </c>
      <c r="Z111" s="57" t="s">
        <v>215</v>
      </c>
      <c r="AA111" s="57" t="s">
        <v>546</v>
      </c>
      <c r="AB111" s="57" t="s">
        <v>217</v>
      </c>
      <c r="AC111" s="57" t="s">
        <v>459</v>
      </c>
      <c r="AD111" s="57" t="s">
        <v>460</v>
      </c>
      <c r="AE111" s="57"/>
      <c r="AF111" s="57"/>
    </row>
    <row r="112" spans="1:32" ht="12.75" customHeight="1" x14ac:dyDescent="0.25">
      <c r="A112" s="57" t="s">
        <v>324</v>
      </c>
      <c r="B112" s="57" t="s">
        <v>549</v>
      </c>
      <c r="C112" s="57" t="s">
        <v>208</v>
      </c>
      <c r="D112" s="57"/>
      <c r="E112" s="57" t="s">
        <v>221</v>
      </c>
      <c r="F112" s="57" t="s">
        <v>209</v>
      </c>
      <c r="G112" s="57">
        <v>9013236</v>
      </c>
      <c r="H112" s="57">
        <v>9199507</v>
      </c>
      <c r="I112" s="57" t="s">
        <v>222</v>
      </c>
      <c r="J112" s="57">
        <v>3</v>
      </c>
      <c r="K112" s="57">
        <v>22</v>
      </c>
      <c r="L112" s="58">
        <v>90000</v>
      </c>
      <c r="M112" s="61">
        <v>42923</v>
      </c>
      <c r="N112" s="61">
        <v>44621</v>
      </c>
      <c r="O112" s="61">
        <v>42923</v>
      </c>
      <c r="P112" s="57" t="s">
        <v>550</v>
      </c>
      <c r="Q112" s="57" t="s">
        <v>550</v>
      </c>
      <c r="R112" s="57"/>
      <c r="S112" s="57">
        <v>0</v>
      </c>
      <c r="T112" s="57" t="s">
        <v>551</v>
      </c>
      <c r="U112" s="57"/>
      <c r="V112" s="57"/>
      <c r="W112" s="57" t="s">
        <v>226</v>
      </c>
      <c r="X112" s="57"/>
      <c r="Y112" s="57" t="s">
        <v>2</v>
      </c>
      <c r="Z112" s="57" t="s">
        <v>215</v>
      </c>
      <c r="AA112" s="57" t="s">
        <v>552</v>
      </c>
      <c r="AB112" s="57" t="s">
        <v>553</v>
      </c>
      <c r="AC112" s="57" t="s">
        <v>554</v>
      </c>
      <c r="AD112" s="57" t="s">
        <v>555</v>
      </c>
      <c r="AE112" s="57"/>
      <c r="AF112" s="57"/>
    </row>
    <row r="113" spans="1:32" ht="12.75" customHeight="1" x14ac:dyDescent="0.25">
      <c r="A113" s="57" t="s">
        <v>324</v>
      </c>
      <c r="B113" s="57" t="s">
        <v>549</v>
      </c>
      <c r="C113" s="57" t="s">
        <v>208</v>
      </c>
      <c r="D113" s="57"/>
      <c r="E113" s="57" t="s">
        <v>221</v>
      </c>
      <c r="F113" s="57"/>
      <c r="G113" s="57">
        <v>10006457</v>
      </c>
      <c r="H113" s="57">
        <v>18958321</v>
      </c>
      <c r="I113" s="57" t="s">
        <v>222</v>
      </c>
      <c r="J113" s="57">
        <v>3</v>
      </c>
      <c r="K113" s="57">
        <v>22</v>
      </c>
      <c r="L113" s="58">
        <v>-90000</v>
      </c>
      <c r="M113" s="61">
        <v>44621</v>
      </c>
      <c r="N113" s="61">
        <v>44621</v>
      </c>
      <c r="O113" s="61">
        <v>44623</v>
      </c>
      <c r="P113" s="57" t="s">
        <v>556</v>
      </c>
      <c r="Q113" s="57" t="s">
        <v>550</v>
      </c>
      <c r="R113" s="57"/>
      <c r="S113" s="57">
        <v>0</v>
      </c>
      <c r="T113" s="57" t="s">
        <v>551</v>
      </c>
      <c r="U113" s="57"/>
      <c r="V113" s="57"/>
      <c r="W113" s="57" t="s">
        <v>557</v>
      </c>
      <c r="X113" s="57"/>
      <c r="Y113" s="57" t="s">
        <v>2</v>
      </c>
      <c r="Z113" s="57" t="s">
        <v>215</v>
      </c>
      <c r="AA113" s="57" t="s">
        <v>558</v>
      </c>
      <c r="AB113" s="57" t="s">
        <v>553</v>
      </c>
      <c r="AC113" s="57" t="s">
        <v>554</v>
      </c>
      <c r="AD113" s="57" t="s">
        <v>555</v>
      </c>
      <c r="AE113" s="57"/>
      <c r="AF113" s="57"/>
    </row>
    <row r="114" spans="1:32" ht="12.75" customHeight="1" x14ac:dyDescent="0.25">
      <c r="A114" s="57" t="s">
        <v>324</v>
      </c>
      <c r="B114" s="57" t="s">
        <v>559</v>
      </c>
      <c r="C114" s="57" t="s">
        <v>208</v>
      </c>
      <c r="D114" s="57"/>
      <c r="E114" s="57" t="s">
        <v>221</v>
      </c>
      <c r="F114" s="57"/>
      <c r="G114" s="57">
        <v>10003060</v>
      </c>
      <c r="H114" s="57">
        <v>18951690</v>
      </c>
      <c r="I114" s="57" t="s">
        <v>222</v>
      </c>
      <c r="J114" s="57">
        <v>3</v>
      </c>
      <c r="K114" s="57">
        <v>22</v>
      </c>
      <c r="L114" s="58">
        <v>5000</v>
      </c>
      <c r="M114" s="61">
        <v>44651</v>
      </c>
      <c r="N114" s="61">
        <v>44651</v>
      </c>
      <c r="O114" s="61">
        <v>44614</v>
      </c>
      <c r="P114" s="57" t="s">
        <v>560</v>
      </c>
      <c r="Q114" s="57" t="s">
        <v>561</v>
      </c>
      <c r="R114" s="57"/>
      <c r="S114" s="57">
        <v>0</v>
      </c>
      <c r="T114" s="57" t="s">
        <v>562</v>
      </c>
      <c r="U114" s="57"/>
      <c r="V114" s="57"/>
      <c r="W114" s="57"/>
      <c r="X114" s="57"/>
      <c r="Y114" s="57" t="s">
        <v>2</v>
      </c>
      <c r="Z114" s="57" t="s">
        <v>215</v>
      </c>
      <c r="AA114" s="57" t="s">
        <v>384</v>
      </c>
      <c r="AB114" s="57" t="s">
        <v>217</v>
      </c>
      <c r="AC114" s="57" t="s">
        <v>563</v>
      </c>
      <c r="AD114" s="57" t="s">
        <v>564</v>
      </c>
      <c r="AE114" s="57"/>
      <c r="AF114" s="57"/>
    </row>
    <row r="115" spans="1:32" ht="12.75" customHeight="1" x14ac:dyDescent="0.25">
      <c r="A115" s="57" t="s">
        <v>324</v>
      </c>
      <c r="B115" s="57" t="s">
        <v>356</v>
      </c>
      <c r="C115" s="57" t="s">
        <v>208</v>
      </c>
      <c r="D115" s="57"/>
      <c r="E115" s="57" t="s">
        <v>221</v>
      </c>
      <c r="F115" s="57"/>
      <c r="G115" s="57">
        <v>10002738</v>
      </c>
      <c r="H115" s="57">
        <v>18951619</v>
      </c>
      <c r="I115" s="57" t="s">
        <v>222</v>
      </c>
      <c r="J115" s="57">
        <v>3</v>
      </c>
      <c r="K115" s="57">
        <v>22</v>
      </c>
      <c r="L115" s="58">
        <v>-5000</v>
      </c>
      <c r="M115" s="61">
        <v>44651</v>
      </c>
      <c r="N115" s="61">
        <v>44651</v>
      </c>
      <c r="O115" s="61">
        <v>44611</v>
      </c>
      <c r="P115" s="57" t="s">
        <v>565</v>
      </c>
      <c r="Q115" s="57" t="s">
        <v>566</v>
      </c>
      <c r="R115" s="57"/>
      <c r="S115" s="57">
        <v>0</v>
      </c>
      <c r="T115" s="57" t="s">
        <v>567</v>
      </c>
      <c r="U115" s="57"/>
      <c r="V115" s="57"/>
      <c r="W115" s="57" t="s">
        <v>226</v>
      </c>
      <c r="X115" s="57"/>
      <c r="Y115" s="57" t="s">
        <v>2</v>
      </c>
      <c r="Z115" s="57" t="s">
        <v>215</v>
      </c>
      <c r="AA115" s="57" t="s">
        <v>568</v>
      </c>
      <c r="AB115" s="57" t="s">
        <v>217</v>
      </c>
      <c r="AC115" s="57" t="s">
        <v>361</v>
      </c>
      <c r="AD115" s="57" t="s">
        <v>569</v>
      </c>
      <c r="AE115" s="57"/>
      <c r="AF115" s="57"/>
    </row>
    <row r="116" spans="1:32" ht="12.75" customHeight="1" x14ac:dyDescent="0.25">
      <c r="A116" s="57" t="s">
        <v>324</v>
      </c>
      <c r="B116" s="57" t="s">
        <v>356</v>
      </c>
      <c r="C116" s="57" t="s">
        <v>208</v>
      </c>
      <c r="D116" s="57"/>
      <c r="E116" s="57" t="s">
        <v>221</v>
      </c>
      <c r="F116" s="57"/>
      <c r="G116" s="57">
        <v>10002738</v>
      </c>
      <c r="H116" s="57">
        <v>18951619</v>
      </c>
      <c r="I116" s="57" t="s">
        <v>222</v>
      </c>
      <c r="J116" s="57">
        <v>3</v>
      </c>
      <c r="K116" s="57">
        <v>22</v>
      </c>
      <c r="L116" s="58">
        <v>-125000</v>
      </c>
      <c r="M116" s="61">
        <v>44651</v>
      </c>
      <c r="N116" s="61">
        <v>44651</v>
      </c>
      <c r="O116" s="61">
        <v>44611</v>
      </c>
      <c r="P116" s="57" t="s">
        <v>570</v>
      </c>
      <c r="Q116" s="57" t="s">
        <v>566</v>
      </c>
      <c r="R116" s="57"/>
      <c r="S116" s="57">
        <v>0</v>
      </c>
      <c r="T116" s="57" t="s">
        <v>365</v>
      </c>
      <c r="U116" s="57"/>
      <c r="V116" s="57"/>
      <c r="W116" s="57" t="s">
        <v>226</v>
      </c>
      <c r="X116" s="57"/>
      <c r="Y116" s="57" t="s">
        <v>2</v>
      </c>
      <c r="Z116" s="57" t="s">
        <v>215</v>
      </c>
      <c r="AA116" s="57" t="s">
        <v>568</v>
      </c>
      <c r="AB116" s="57" t="s">
        <v>217</v>
      </c>
      <c r="AC116" s="57" t="s">
        <v>361</v>
      </c>
      <c r="AD116" s="57" t="s">
        <v>366</v>
      </c>
      <c r="AE116" s="57"/>
      <c r="AF116" s="57"/>
    </row>
    <row r="117" spans="1:32" ht="12.75" customHeight="1" x14ac:dyDescent="0.25">
      <c r="A117" s="57" t="s">
        <v>324</v>
      </c>
      <c r="B117" s="57" t="s">
        <v>356</v>
      </c>
      <c r="C117" s="57" t="s">
        <v>208</v>
      </c>
      <c r="D117" s="57"/>
      <c r="E117" s="57" t="s">
        <v>221</v>
      </c>
      <c r="F117" s="57"/>
      <c r="G117" s="57">
        <v>10002738</v>
      </c>
      <c r="H117" s="57">
        <v>18951619</v>
      </c>
      <c r="I117" s="57" t="s">
        <v>222</v>
      </c>
      <c r="J117" s="57">
        <v>3</v>
      </c>
      <c r="K117" s="57">
        <v>22</v>
      </c>
      <c r="L117" s="58">
        <v>-60000</v>
      </c>
      <c r="M117" s="61">
        <v>44651</v>
      </c>
      <c r="N117" s="61">
        <v>44651</v>
      </c>
      <c r="O117" s="61">
        <v>44611</v>
      </c>
      <c r="P117" s="57" t="s">
        <v>571</v>
      </c>
      <c r="Q117" s="57" t="s">
        <v>566</v>
      </c>
      <c r="R117" s="57"/>
      <c r="S117" s="57">
        <v>0</v>
      </c>
      <c r="T117" s="57" t="s">
        <v>360</v>
      </c>
      <c r="U117" s="57"/>
      <c r="V117" s="57"/>
      <c r="W117" s="57" t="s">
        <v>226</v>
      </c>
      <c r="X117" s="57"/>
      <c r="Y117" s="57" t="s">
        <v>2</v>
      </c>
      <c r="Z117" s="57" t="s">
        <v>215</v>
      </c>
      <c r="AA117" s="57" t="s">
        <v>568</v>
      </c>
      <c r="AB117" s="57" t="s">
        <v>217</v>
      </c>
      <c r="AC117" s="57" t="s">
        <v>361</v>
      </c>
      <c r="AD117" s="57" t="s">
        <v>362</v>
      </c>
      <c r="AE117" s="57"/>
      <c r="AF117" s="57"/>
    </row>
    <row r="118" spans="1:32" ht="12.75" customHeight="1" x14ac:dyDescent="0.25">
      <c r="A118" s="57" t="s">
        <v>324</v>
      </c>
      <c r="B118" s="57" t="s">
        <v>374</v>
      </c>
      <c r="C118" s="57" t="s">
        <v>208</v>
      </c>
      <c r="D118" s="57"/>
      <c r="E118" s="57" t="s">
        <v>221</v>
      </c>
      <c r="F118" s="57"/>
      <c r="G118" s="57">
        <v>10002738</v>
      </c>
      <c r="H118" s="57">
        <v>18951620</v>
      </c>
      <c r="I118" s="57" t="s">
        <v>222</v>
      </c>
      <c r="J118" s="57">
        <v>3</v>
      </c>
      <c r="K118" s="57">
        <v>22</v>
      </c>
      <c r="L118" s="58">
        <v>-30000</v>
      </c>
      <c r="M118" s="61">
        <v>44651</v>
      </c>
      <c r="N118" s="61">
        <v>44651</v>
      </c>
      <c r="O118" s="61">
        <v>44611</v>
      </c>
      <c r="P118" s="57" t="s">
        <v>572</v>
      </c>
      <c r="Q118" s="57" t="s">
        <v>566</v>
      </c>
      <c r="R118" s="57"/>
      <c r="S118" s="57">
        <v>0</v>
      </c>
      <c r="T118" s="57" t="s">
        <v>573</v>
      </c>
      <c r="U118" s="57"/>
      <c r="V118" s="57"/>
      <c r="W118" s="57" t="s">
        <v>226</v>
      </c>
      <c r="X118" s="57"/>
      <c r="Y118" s="57" t="s">
        <v>2</v>
      </c>
      <c r="Z118" s="57" t="s">
        <v>215</v>
      </c>
      <c r="AA118" s="57" t="s">
        <v>568</v>
      </c>
      <c r="AB118" s="57" t="s">
        <v>217</v>
      </c>
      <c r="AC118" s="57" t="s">
        <v>378</v>
      </c>
      <c r="AD118" s="57" t="s">
        <v>574</v>
      </c>
      <c r="AE118" s="57"/>
      <c r="AF118" s="57"/>
    </row>
    <row r="119" spans="1:32" ht="12.75" customHeight="1" x14ac:dyDescent="0.25">
      <c r="A119" s="57" t="s">
        <v>324</v>
      </c>
      <c r="B119" s="57" t="s">
        <v>374</v>
      </c>
      <c r="C119" s="57" t="s">
        <v>208</v>
      </c>
      <c r="D119" s="57"/>
      <c r="E119" s="57" t="s">
        <v>221</v>
      </c>
      <c r="F119" s="57"/>
      <c r="G119" s="57">
        <v>10002738</v>
      </c>
      <c r="H119" s="57">
        <v>18951620</v>
      </c>
      <c r="I119" s="57" t="s">
        <v>222</v>
      </c>
      <c r="J119" s="57">
        <v>3</v>
      </c>
      <c r="K119" s="57">
        <v>22</v>
      </c>
      <c r="L119" s="58">
        <v>-75000</v>
      </c>
      <c r="M119" s="61">
        <v>44651</v>
      </c>
      <c r="N119" s="61">
        <v>44651</v>
      </c>
      <c r="O119" s="61">
        <v>44611</v>
      </c>
      <c r="P119" s="57" t="s">
        <v>575</v>
      </c>
      <c r="Q119" s="57" t="s">
        <v>566</v>
      </c>
      <c r="R119" s="57"/>
      <c r="S119" s="57">
        <v>0</v>
      </c>
      <c r="T119" s="57" t="s">
        <v>377</v>
      </c>
      <c r="U119" s="57"/>
      <c r="V119" s="57"/>
      <c r="W119" s="57" t="s">
        <v>226</v>
      </c>
      <c r="X119" s="57"/>
      <c r="Y119" s="57" t="s">
        <v>2</v>
      </c>
      <c r="Z119" s="57" t="s">
        <v>215</v>
      </c>
      <c r="AA119" s="57" t="s">
        <v>568</v>
      </c>
      <c r="AB119" s="57" t="s">
        <v>217</v>
      </c>
      <c r="AC119" s="57" t="s">
        <v>378</v>
      </c>
      <c r="AD119" s="57" t="s">
        <v>379</v>
      </c>
      <c r="AE119" s="57"/>
      <c r="AF119" s="57"/>
    </row>
    <row r="120" spans="1:32" ht="12.75" customHeight="1" x14ac:dyDescent="0.25">
      <c r="A120" s="57" t="s">
        <v>324</v>
      </c>
      <c r="B120" s="57" t="s">
        <v>390</v>
      </c>
      <c r="C120" s="57" t="s">
        <v>208</v>
      </c>
      <c r="D120" s="57"/>
      <c r="E120" s="57" t="s">
        <v>221</v>
      </c>
      <c r="F120" s="57" t="s">
        <v>238</v>
      </c>
      <c r="G120" s="57">
        <v>10018612</v>
      </c>
      <c r="H120" s="57">
        <v>1426273</v>
      </c>
      <c r="I120" s="57" t="s">
        <v>239</v>
      </c>
      <c r="J120" s="57">
        <v>3</v>
      </c>
      <c r="K120" s="57">
        <v>22</v>
      </c>
      <c r="L120" s="58">
        <v>5074.3999999999996</v>
      </c>
      <c r="M120" s="61">
        <v>44648</v>
      </c>
      <c r="N120" s="61">
        <v>44648</v>
      </c>
      <c r="O120" s="61">
        <v>44648</v>
      </c>
      <c r="P120" s="57" t="s">
        <v>576</v>
      </c>
      <c r="Q120" s="57" t="s">
        <v>489</v>
      </c>
      <c r="R120" s="57"/>
      <c r="S120" s="57">
        <v>0</v>
      </c>
      <c r="T120" s="57" t="s">
        <v>577</v>
      </c>
      <c r="U120" s="57"/>
      <c r="V120" s="57"/>
      <c r="W120" s="57"/>
      <c r="X120" s="57"/>
      <c r="Y120" s="57" t="s">
        <v>2</v>
      </c>
      <c r="Z120" s="57" t="s">
        <v>215</v>
      </c>
      <c r="AA120" s="57" t="s">
        <v>243</v>
      </c>
      <c r="AB120" s="57" t="s">
        <v>217</v>
      </c>
      <c r="AC120" s="57" t="s">
        <v>393</v>
      </c>
      <c r="AD120" s="57" t="s">
        <v>578</v>
      </c>
      <c r="AE120" s="57"/>
      <c r="AF120" s="57"/>
    </row>
    <row r="121" spans="1:32" ht="12.75" customHeight="1" x14ac:dyDescent="0.25">
      <c r="A121" s="57" t="s">
        <v>324</v>
      </c>
      <c r="B121" s="57" t="s">
        <v>390</v>
      </c>
      <c r="C121" s="57" t="s">
        <v>208</v>
      </c>
      <c r="D121" s="57"/>
      <c r="E121" s="57" t="s">
        <v>221</v>
      </c>
      <c r="F121" s="57" t="s">
        <v>238</v>
      </c>
      <c r="G121" s="57">
        <v>10018612</v>
      </c>
      <c r="H121" s="57">
        <v>1429691</v>
      </c>
      <c r="I121" s="57" t="s">
        <v>239</v>
      </c>
      <c r="J121" s="57">
        <v>3</v>
      </c>
      <c r="K121" s="57">
        <v>22</v>
      </c>
      <c r="L121" s="58">
        <v>849</v>
      </c>
      <c r="M121" s="61">
        <v>44648</v>
      </c>
      <c r="N121" s="61">
        <v>44648</v>
      </c>
      <c r="O121" s="61">
        <v>44648</v>
      </c>
      <c r="P121" s="57" t="s">
        <v>579</v>
      </c>
      <c r="Q121" s="57" t="s">
        <v>489</v>
      </c>
      <c r="R121" s="57"/>
      <c r="S121" s="57">
        <v>0</v>
      </c>
      <c r="T121" s="57" t="s">
        <v>577</v>
      </c>
      <c r="U121" s="57"/>
      <c r="V121" s="57"/>
      <c r="W121" s="57"/>
      <c r="X121" s="57"/>
      <c r="Y121" s="57" t="s">
        <v>2</v>
      </c>
      <c r="Z121" s="57" t="s">
        <v>215</v>
      </c>
      <c r="AA121" s="57" t="s">
        <v>243</v>
      </c>
      <c r="AB121" s="57" t="s">
        <v>217</v>
      </c>
      <c r="AC121" s="57" t="s">
        <v>393</v>
      </c>
      <c r="AD121" s="57" t="s">
        <v>580</v>
      </c>
      <c r="AE121" s="57"/>
      <c r="AF121" s="57"/>
    </row>
    <row r="122" spans="1:32" ht="12.75" customHeight="1" x14ac:dyDescent="0.25">
      <c r="A122" s="57" t="s">
        <v>324</v>
      </c>
      <c r="B122" s="57" t="s">
        <v>390</v>
      </c>
      <c r="C122" s="57" t="s">
        <v>208</v>
      </c>
      <c r="D122" s="57"/>
      <c r="E122" s="57" t="s">
        <v>221</v>
      </c>
      <c r="F122" s="57" t="s">
        <v>238</v>
      </c>
      <c r="G122" s="57">
        <v>10018612</v>
      </c>
      <c r="H122" s="57">
        <v>1429693</v>
      </c>
      <c r="I122" s="57" t="s">
        <v>239</v>
      </c>
      <c r="J122" s="57">
        <v>3</v>
      </c>
      <c r="K122" s="57">
        <v>22</v>
      </c>
      <c r="L122" s="58">
        <v>389</v>
      </c>
      <c r="M122" s="61">
        <v>44648</v>
      </c>
      <c r="N122" s="61">
        <v>44648</v>
      </c>
      <c r="O122" s="61">
        <v>44648</v>
      </c>
      <c r="P122" s="57" t="s">
        <v>581</v>
      </c>
      <c r="Q122" s="57" t="s">
        <v>489</v>
      </c>
      <c r="R122" s="57"/>
      <c r="S122" s="57">
        <v>0</v>
      </c>
      <c r="T122" s="57" t="s">
        <v>582</v>
      </c>
      <c r="U122" s="57"/>
      <c r="V122" s="57"/>
      <c r="W122" s="57"/>
      <c r="X122" s="57"/>
      <c r="Y122" s="57" t="s">
        <v>2</v>
      </c>
      <c r="Z122" s="57" t="s">
        <v>215</v>
      </c>
      <c r="AA122" s="57" t="s">
        <v>243</v>
      </c>
      <c r="AB122" s="57" t="s">
        <v>217</v>
      </c>
      <c r="AC122" s="57" t="s">
        <v>393</v>
      </c>
      <c r="AD122" s="57" t="s">
        <v>583</v>
      </c>
      <c r="AE122" s="57"/>
      <c r="AF122" s="57"/>
    </row>
    <row r="123" spans="1:32" ht="12.75" customHeight="1" x14ac:dyDescent="0.25">
      <c r="A123" s="57" t="s">
        <v>324</v>
      </c>
      <c r="B123" s="57" t="s">
        <v>584</v>
      </c>
      <c r="C123" s="57" t="s">
        <v>208</v>
      </c>
      <c r="D123" s="57"/>
      <c r="E123" s="57" t="s">
        <v>221</v>
      </c>
      <c r="F123" s="57"/>
      <c r="G123" s="57">
        <v>10006457</v>
      </c>
      <c r="H123" s="57">
        <v>18958321</v>
      </c>
      <c r="I123" s="57" t="s">
        <v>222</v>
      </c>
      <c r="J123" s="57">
        <v>3</v>
      </c>
      <c r="K123" s="57">
        <v>22</v>
      </c>
      <c r="L123" s="58">
        <v>90000</v>
      </c>
      <c r="M123" s="61">
        <v>44621</v>
      </c>
      <c r="N123" s="61">
        <v>44621</v>
      </c>
      <c r="O123" s="61">
        <v>44623</v>
      </c>
      <c r="P123" s="57" t="s">
        <v>550</v>
      </c>
      <c r="Q123" s="57" t="s">
        <v>550</v>
      </c>
      <c r="R123" s="57"/>
      <c r="S123" s="57">
        <v>0</v>
      </c>
      <c r="T123" s="57" t="s">
        <v>585</v>
      </c>
      <c r="U123" s="57"/>
      <c r="V123" s="57"/>
      <c r="W123" s="57" t="s">
        <v>557</v>
      </c>
      <c r="X123" s="57"/>
      <c r="Y123" s="57" t="s">
        <v>2</v>
      </c>
      <c r="Z123" s="57" t="s">
        <v>215</v>
      </c>
      <c r="AA123" s="57" t="s">
        <v>558</v>
      </c>
      <c r="AB123" s="57" t="s">
        <v>553</v>
      </c>
      <c r="AC123" s="57" t="s">
        <v>586</v>
      </c>
      <c r="AD123" s="57" t="s">
        <v>555</v>
      </c>
      <c r="AE123" s="57"/>
      <c r="AF123" s="57"/>
    </row>
    <row r="124" spans="1:32" ht="12.75" customHeight="1" x14ac:dyDescent="0.25">
      <c r="A124" s="59" t="s">
        <v>395</v>
      </c>
      <c r="B124" s="59" t="s">
        <v>587</v>
      </c>
      <c r="C124" s="59" t="s">
        <v>208</v>
      </c>
      <c r="D124" s="59"/>
      <c r="E124" s="59" t="s">
        <v>209</v>
      </c>
      <c r="F124" s="59"/>
      <c r="G124" s="59">
        <v>10012152</v>
      </c>
      <c r="H124" s="59">
        <v>1428919</v>
      </c>
      <c r="I124" s="59" t="s">
        <v>210</v>
      </c>
      <c r="J124" s="59">
        <v>3</v>
      </c>
      <c r="K124" s="59">
        <v>22</v>
      </c>
      <c r="L124" s="62">
        <v>111000</v>
      </c>
      <c r="M124" s="63">
        <v>44607</v>
      </c>
      <c r="N124" s="63">
        <v>44634</v>
      </c>
      <c r="O124" s="63">
        <v>44634</v>
      </c>
      <c r="P124" s="59" t="s">
        <v>588</v>
      </c>
      <c r="Q124" s="59" t="s">
        <v>258</v>
      </c>
      <c r="R124" s="59" t="s">
        <v>589</v>
      </c>
      <c r="S124" s="59" t="s">
        <v>258</v>
      </c>
      <c r="T124" s="59" t="s">
        <v>590</v>
      </c>
      <c r="U124" s="59"/>
      <c r="V124" s="59"/>
      <c r="W124" s="59"/>
      <c r="X124" s="59"/>
      <c r="Y124" s="59" t="s">
        <v>2</v>
      </c>
      <c r="Z124" s="59" t="s">
        <v>215</v>
      </c>
      <c r="AA124" s="59" t="s">
        <v>216</v>
      </c>
      <c r="AB124" s="59" t="s">
        <v>217</v>
      </c>
      <c r="AC124" s="59" t="s">
        <v>591</v>
      </c>
      <c r="AD124" s="59" t="s">
        <v>592</v>
      </c>
      <c r="AE124" s="59"/>
      <c r="AF124" s="59"/>
    </row>
    <row r="125" spans="1:32" ht="12.75" customHeight="1" x14ac:dyDescent="0.25">
      <c r="A125" s="60" t="s">
        <v>423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4">
        <v>85899.51</v>
      </c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</row>
    <row r="127" spans="1:32" ht="21" x14ac:dyDescent="0.25">
      <c r="A127" s="55" t="s">
        <v>176</v>
      </c>
      <c r="B127" s="55" t="s">
        <v>152</v>
      </c>
      <c r="C127" s="55" t="s">
        <v>177</v>
      </c>
      <c r="D127" s="55" t="s">
        <v>178</v>
      </c>
      <c r="E127" s="55" t="s">
        <v>179</v>
      </c>
      <c r="F127" s="55" t="s">
        <v>180</v>
      </c>
      <c r="G127" s="55" t="s">
        <v>181</v>
      </c>
      <c r="H127" s="55" t="s">
        <v>182</v>
      </c>
      <c r="I127" s="55" t="s">
        <v>183</v>
      </c>
      <c r="J127" s="55" t="s">
        <v>184</v>
      </c>
      <c r="K127" s="55" t="s">
        <v>185</v>
      </c>
      <c r="L127" s="55" t="s">
        <v>186</v>
      </c>
      <c r="M127" s="55" t="s">
        <v>187</v>
      </c>
      <c r="N127" s="55" t="s">
        <v>8</v>
      </c>
      <c r="O127" s="55" t="s">
        <v>188</v>
      </c>
      <c r="P127" s="55" t="s">
        <v>189</v>
      </c>
      <c r="Q127" s="55" t="s">
        <v>190</v>
      </c>
      <c r="R127" s="55" t="s">
        <v>191</v>
      </c>
      <c r="S127" s="55" t="s">
        <v>192</v>
      </c>
      <c r="T127" s="55" t="s">
        <v>193</v>
      </c>
      <c r="U127" s="55" t="s">
        <v>194</v>
      </c>
      <c r="V127" s="55" t="s">
        <v>195</v>
      </c>
      <c r="W127" s="55" t="s">
        <v>196</v>
      </c>
      <c r="X127" s="55" t="s">
        <v>197</v>
      </c>
      <c r="Y127" s="55" t="s">
        <v>198</v>
      </c>
      <c r="Z127" s="55" t="s">
        <v>199</v>
      </c>
      <c r="AA127" s="55" t="s">
        <v>200</v>
      </c>
      <c r="AB127" s="55" t="s">
        <v>201</v>
      </c>
      <c r="AC127" s="55" t="s">
        <v>202</v>
      </c>
      <c r="AD127" s="55" t="s">
        <v>203</v>
      </c>
      <c r="AE127" s="55" t="s">
        <v>204</v>
      </c>
      <c r="AF127" s="55" t="s">
        <v>205</v>
      </c>
    </row>
    <row r="128" spans="1:32" ht="12.75" customHeight="1" x14ac:dyDescent="0.25">
      <c r="A128" s="57" t="s">
        <v>295</v>
      </c>
      <c r="B128" s="57" t="s">
        <v>519</v>
      </c>
      <c r="C128" s="57" t="s">
        <v>208</v>
      </c>
      <c r="D128" s="57"/>
      <c r="E128" s="57" t="s">
        <v>221</v>
      </c>
      <c r="F128" s="57"/>
      <c r="G128" s="57">
        <v>10030806</v>
      </c>
      <c r="H128" s="57">
        <v>19009089</v>
      </c>
      <c r="I128" s="57" t="s">
        <v>222</v>
      </c>
      <c r="J128" s="57">
        <v>4</v>
      </c>
      <c r="K128" s="57">
        <v>22</v>
      </c>
      <c r="L128" s="58">
        <v>-25000</v>
      </c>
      <c r="M128" s="61">
        <v>44679</v>
      </c>
      <c r="N128" s="61">
        <v>44679</v>
      </c>
      <c r="O128" s="61">
        <v>44679</v>
      </c>
      <c r="P128" s="57" t="s">
        <v>593</v>
      </c>
      <c r="Q128" s="57" t="s">
        <v>593</v>
      </c>
      <c r="R128" s="57"/>
      <c r="S128" s="57">
        <v>0</v>
      </c>
      <c r="T128" s="57" t="s">
        <v>594</v>
      </c>
      <c r="U128" s="57"/>
      <c r="V128" s="57"/>
      <c r="W128" s="57" t="s">
        <v>252</v>
      </c>
      <c r="X128" s="57"/>
      <c r="Y128" s="57" t="s">
        <v>2</v>
      </c>
      <c r="Z128" s="57" t="s">
        <v>215</v>
      </c>
      <c r="AA128" s="57" t="s">
        <v>595</v>
      </c>
      <c r="AB128" s="57" t="s">
        <v>217</v>
      </c>
      <c r="AC128" s="57" t="s">
        <v>524</v>
      </c>
      <c r="AD128" s="57" t="s">
        <v>596</v>
      </c>
      <c r="AE128" s="57"/>
      <c r="AF128" s="57"/>
    </row>
    <row r="129" spans="1:32" ht="12.75" customHeight="1" x14ac:dyDescent="0.25">
      <c r="A129" s="57" t="s">
        <v>295</v>
      </c>
      <c r="B129" s="57" t="s">
        <v>519</v>
      </c>
      <c r="C129" s="57" t="s">
        <v>208</v>
      </c>
      <c r="D129" s="57"/>
      <c r="E129" s="57" t="s">
        <v>221</v>
      </c>
      <c r="F129" s="57"/>
      <c r="G129" s="57">
        <v>10030810</v>
      </c>
      <c r="H129" s="57">
        <v>19009090</v>
      </c>
      <c r="I129" s="57" t="s">
        <v>222</v>
      </c>
      <c r="J129" s="57">
        <v>4</v>
      </c>
      <c r="K129" s="57">
        <v>22</v>
      </c>
      <c r="L129" s="58">
        <v>-36500</v>
      </c>
      <c r="M129" s="61">
        <v>44679</v>
      </c>
      <c r="N129" s="61">
        <v>44679</v>
      </c>
      <c r="O129" s="61">
        <v>44679</v>
      </c>
      <c r="P129" s="57" t="s">
        <v>597</v>
      </c>
      <c r="Q129" s="57" t="s">
        <v>597</v>
      </c>
      <c r="R129" s="57"/>
      <c r="S129" s="57">
        <v>0</v>
      </c>
      <c r="T129" s="57" t="s">
        <v>523</v>
      </c>
      <c r="U129" s="57"/>
      <c r="V129" s="57"/>
      <c r="W129" s="57" t="s">
        <v>252</v>
      </c>
      <c r="X129" s="57"/>
      <c r="Y129" s="57" t="s">
        <v>2</v>
      </c>
      <c r="Z129" s="57" t="s">
        <v>215</v>
      </c>
      <c r="AA129" s="57" t="s">
        <v>595</v>
      </c>
      <c r="AB129" s="57" t="s">
        <v>217</v>
      </c>
      <c r="AC129" s="57" t="s">
        <v>524</v>
      </c>
      <c r="AD129" s="57" t="s">
        <v>598</v>
      </c>
      <c r="AE129" s="57"/>
      <c r="AF129" s="57"/>
    </row>
    <row r="130" spans="1:32" ht="12.75" customHeight="1" x14ac:dyDescent="0.25">
      <c r="A130" s="57" t="s">
        <v>324</v>
      </c>
      <c r="B130" s="57" t="s">
        <v>325</v>
      </c>
      <c r="C130" s="57" t="s">
        <v>208</v>
      </c>
      <c r="D130" s="57"/>
      <c r="E130" s="57" t="s">
        <v>221</v>
      </c>
      <c r="F130" s="57"/>
      <c r="G130" s="57">
        <v>10024658</v>
      </c>
      <c r="H130" s="57">
        <v>18965860</v>
      </c>
      <c r="I130" s="57" t="s">
        <v>222</v>
      </c>
      <c r="J130" s="57">
        <v>4</v>
      </c>
      <c r="K130" s="57">
        <v>22</v>
      </c>
      <c r="L130" s="58">
        <v>-300000</v>
      </c>
      <c r="M130" s="61">
        <v>44663</v>
      </c>
      <c r="N130" s="61">
        <v>44663</v>
      </c>
      <c r="O130" s="61">
        <v>44663</v>
      </c>
      <c r="P130" s="57" t="s">
        <v>599</v>
      </c>
      <c r="Q130" s="57" t="s">
        <v>327</v>
      </c>
      <c r="R130" s="57"/>
      <c r="S130" s="57">
        <v>0</v>
      </c>
      <c r="T130" s="57" t="s">
        <v>600</v>
      </c>
      <c r="U130" s="57"/>
      <c r="V130" s="57"/>
      <c r="W130" s="57" t="s">
        <v>226</v>
      </c>
      <c r="X130" s="57"/>
      <c r="Y130" s="57" t="s">
        <v>2</v>
      </c>
      <c r="Z130" s="57" t="s">
        <v>215</v>
      </c>
      <c r="AA130" s="57" t="s">
        <v>329</v>
      </c>
      <c r="AB130" s="57" t="s">
        <v>217</v>
      </c>
      <c r="AC130" s="57" t="s">
        <v>330</v>
      </c>
      <c r="AD130" s="57" t="s">
        <v>601</v>
      </c>
      <c r="AE130" s="57"/>
      <c r="AF130" s="57"/>
    </row>
    <row r="131" spans="1:32" ht="12.75" customHeight="1" x14ac:dyDescent="0.25">
      <c r="A131" s="57" t="s">
        <v>395</v>
      </c>
      <c r="B131" s="57" t="s">
        <v>396</v>
      </c>
      <c r="C131" s="57" t="s">
        <v>208</v>
      </c>
      <c r="D131" s="57"/>
      <c r="E131" s="57" t="s">
        <v>221</v>
      </c>
      <c r="F131" s="57"/>
      <c r="G131" s="57">
        <v>10024226</v>
      </c>
      <c r="H131" s="57">
        <v>18965822</v>
      </c>
      <c r="I131" s="57" t="s">
        <v>222</v>
      </c>
      <c r="J131" s="57">
        <v>4</v>
      </c>
      <c r="K131" s="57">
        <v>22</v>
      </c>
      <c r="L131" s="58">
        <v>-5000</v>
      </c>
      <c r="M131" s="61">
        <v>44681</v>
      </c>
      <c r="N131" s="61">
        <v>44681</v>
      </c>
      <c r="O131" s="61">
        <v>44662</v>
      </c>
      <c r="P131" s="57" t="s">
        <v>602</v>
      </c>
      <c r="Q131" s="57" t="s">
        <v>602</v>
      </c>
      <c r="R131" s="57"/>
      <c r="S131" s="57">
        <v>0</v>
      </c>
      <c r="T131" s="57" t="s">
        <v>603</v>
      </c>
      <c r="U131" s="57"/>
      <c r="V131" s="57"/>
      <c r="W131" s="57" t="s">
        <v>226</v>
      </c>
      <c r="X131" s="57"/>
      <c r="Y131" s="57" t="s">
        <v>2</v>
      </c>
      <c r="Z131" s="57" t="s">
        <v>215</v>
      </c>
      <c r="AA131" s="57" t="s">
        <v>604</v>
      </c>
      <c r="AB131" s="57" t="s">
        <v>400</v>
      </c>
      <c r="AC131" s="57" t="s">
        <v>401</v>
      </c>
      <c r="AD131" s="57" t="s">
        <v>605</v>
      </c>
      <c r="AE131" s="57"/>
      <c r="AF131" s="57"/>
    </row>
    <row r="132" spans="1:32" ht="12.75" customHeight="1" x14ac:dyDescent="0.25">
      <c r="A132" s="57" t="s">
        <v>324</v>
      </c>
      <c r="B132" s="57" t="s">
        <v>349</v>
      </c>
      <c r="C132" s="57" t="s">
        <v>208</v>
      </c>
      <c r="D132" s="57"/>
      <c r="E132" s="57" t="s">
        <v>221</v>
      </c>
      <c r="F132" s="57"/>
      <c r="G132" s="57">
        <v>10027926</v>
      </c>
      <c r="H132" s="57">
        <v>18966413</v>
      </c>
      <c r="I132" s="57" t="s">
        <v>222</v>
      </c>
      <c r="J132" s="57">
        <v>4</v>
      </c>
      <c r="K132" s="57">
        <v>22</v>
      </c>
      <c r="L132" s="58">
        <v>-15000</v>
      </c>
      <c r="M132" s="61">
        <v>44652</v>
      </c>
      <c r="N132" s="61">
        <v>44652</v>
      </c>
      <c r="O132" s="61">
        <v>44671</v>
      </c>
      <c r="P132" s="57" t="s">
        <v>606</v>
      </c>
      <c r="Q132" s="57" t="s">
        <v>607</v>
      </c>
      <c r="R132" s="57"/>
      <c r="S132" s="57">
        <v>0</v>
      </c>
      <c r="T132" s="57" t="s">
        <v>608</v>
      </c>
      <c r="U132" s="57"/>
      <c r="V132" s="57"/>
      <c r="W132" s="57" t="s">
        <v>252</v>
      </c>
      <c r="X132" s="57"/>
      <c r="Y132" s="57" t="s">
        <v>2</v>
      </c>
      <c r="Z132" s="57" t="s">
        <v>215</v>
      </c>
      <c r="AA132" s="57" t="s">
        <v>609</v>
      </c>
      <c r="AB132" s="57" t="s">
        <v>217</v>
      </c>
      <c r="AC132" s="57" t="s">
        <v>354</v>
      </c>
      <c r="AD132" s="57" t="s">
        <v>610</v>
      </c>
      <c r="AE132" s="57"/>
      <c r="AF132" s="57"/>
    </row>
    <row r="133" spans="1:32" ht="12.75" customHeight="1" x14ac:dyDescent="0.25">
      <c r="A133" s="57" t="s">
        <v>324</v>
      </c>
      <c r="B133" s="57" t="s">
        <v>349</v>
      </c>
      <c r="C133" s="57" t="s">
        <v>208</v>
      </c>
      <c r="D133" s="57"/>
      <c r="E133" s="57" t="s">
        <v>221</v>
      </c>
      <c r="F133" s="57"/>
      <c r="G133" s="57">
        <v>10027927</v>
      </c>
      <c r="H133" s="57">
        <v>18966414</v>
      </c>
      <c r="I133" s="57" t="s">
        <v>222</v>
      </c>
      <c r="J133" s="57">
        <v>4</v>
      </c>
      <c r="K133" s="57">
        <v>22</v>
      </c>
      <c r="L133" s="58">
        <v>-60000</v>
      </c>
      <c r="M133" s="61">
        <v>44652</v>
      </c>
      <c r="N133" s="61">
        <v>44652</v>
      </c>
      <c r="O133" s="61">
        <v>44671</v>
      </c>
      <c r="P133" s="57" t="s">
        <v>611</v>
      </c>
      <c r="Q133" s="57" t="s">
        <v>612</v>
      </c>
      <c r="R133" s="57"/>
      <c r="S133" s="57">
        <v>0</v>
      </c>
      <c r="T133" s="57" t="s">
        <v>613</v>
      </c>
      <c r="U133" s="57"/>
      <c r="V133" s="57"/>
      <c r="W133" s="57"/>
      <c r="X133" s="57"/>
      <c r="Y133" s="57" t="s">
        <v>2</v>
      </c>
      <c r="Z133" s="57" t="s">
        <v>215</v>
      </c>
      <c r="AA133" s="57" t="s">
        <v>609</v>
      </c>
      <c r="AB133" s="57" t="s">
        <v>217</v>
      </c>
      <c r="AC133" s="57" t="s">
        <v>354</v>
      </c>
      <c r="AD133" s="57" t="s">
        <v>614</v>
      </c>
      <c r="AE133" s="57"/>
      <c r="AF133" s="57"/>
    </row>
    <row r="134" spans="1:32" ht="12.75" customHeight="1" x14ac:dyDescent="0.25">
      <c r="A134" s="57" t="s">
        <v>324</v>
      </c>
      <c r="B134" s="57" t="s">
        <v>349</v>
      </c>
      <c r="C134" s="57" t="s">
        <v>208</v>
      </c>
      <c r="D134" s="57"/>
      <c r="E134" s="57" t="s">
        <v>221</v>
      </c>
      <c r="F134" s="57"/>
      <c r="G134" s="57">
        <v>10027928</v>
      </c>
      <c r="H134" s="57">
        <v>18966415</v>
      </c>
      <c r="I134" s="57" t="s">
        <v>222</v>
      </c>
      <c r="J134" s="57">
        <v>4</v>
      </c>
      <c r="K134" s="57">
        <v>22</v>
      </c>
      <c r="L134" s="58">
        <v>-125000</v>
      </c>
      <c r="M134" s="61">
        <v>44652</v>
      </c>
      <c r="N134" s="61">
        <v>44652</v>
      </c>
      <c r="O134" s="61">
        <v>44671</v>
      </c>
      <c r="P134" s="57" t="s">
        <v>615</v>
      </c>
      <c r="Q134" s="57" t="s">
        <v>616</v>
      </c>
      <c r="R134" s="57"/>
      <c r="S134" s="57">
        <v>0</v>
      </c>
      <c r="T134" s="57" t="s">
        <v>353</v>
      </c>
      <c r="U134" s="57"/>
      <c r="V134" s="57"/>
      <c r="W134" s="57" t="s">
        <v>252</v>
      </c>
      <c r="X134" s="57"/>
      <c r="Y134" s="57" t="s">
        <v>2</v>
      </c>
      <c r="Z134" s="57" t="s">
        <v>215</v>
      </c>
      <c r="AA134" s="57" t="s">
        <v>609</v>
      </c>
      <c r="AB134" s="57" t="s">
        <v>217</v>
      </c>
      <c r="AC134" s="57" t="s">
        <v>354</v>
      </c>
      <c r="AD134" s="57" t="s">
        <v>355</v>
      </c>
      <c r="AE134" s="57"/>
      <c r="AF134" s="57"/>
    </row>
    <row r="135" spans="1:32" ht="12.75" customHeight="1" x14ac:dyDescent="0.25">
      <c r="A135" s="57" t="s">
        <v>324</v>
      </c>
      <c r="B135" s="57" t="s">
        <v>349</v>
      </c>
      <c r="C135" s="57" t="s">
        <v>208</v>
      </c>
      <c r="D135" s="57"/>
      <c r="E135" s="57" t="s">
        <v>209</v>
      </c>
      <c r="F135" s="57"/>
      <c r="G135" s="57">
        <v>10028223</v>
      </c>
      <c r="H135" s="57">
        <v>1433264</v>
      </c>
      <c r="I135" s="57" t="s">
        <v>210</v>
      </c>
      <c r="J135" s="57">
        <v>4</v>
      </c>
      <c r="K135" s="57">
        <v>22</v>
      </c>
      <c r="L135" s="58">
        <v>15000</v>
      </c>
      <c r="M135" s="61">
        <v>44642</v>
      </c>
      <c r="N135" s="61">
        <v>44672</v>
      </c>
      <c r="O135" s="61">
        <v>44672</v>
      </c>
      <c r="P135" s="57" t="s">
        <v>617</v>
      </c>
      <c r="Q135" s="57" t="s">
        <v>618</v>
      </c>
      <c r="R135" s="57" t="s">
        <v>619</v>
      </c>
      <c r="S135" s="57" t="s">
        <v>618</v>
      </c>
      <c r="T135" s="57" t="s">
        <v>608</v>
      </c>
      <c r="U135" s="57"/>
      <c r="V135" s="57"/>
      <c r="W135" s="57"/>
      <c r="X135" s="57"/>
      <c r="Y135" s="57" t="s">
        <v>2</v>
      </c>
      <c r="Z135" s="57" t="s">
        <v>215</v>
      </c>
      <c r="AA135" s="57" t="s">
        <v>216</v>
      </c>
      <c r="AB135" s="57" t="s">
        <v>217</v>
      </c>
      <c r="AC135" s="57" t="s">
        <v>354</v>
      </c>
      <c r="AD135" s="57" t="s">
        <v>610</v>
      </c>
      <c r="AE135" s="57"/>
      <c r="AF135" s="57"/>
    </row>
    <row r="136" spans="1:32" ht="12.75" customHeight="1" x14ac:dyDescent="0.25">
      <c r="A136" s="57" t="s">
        <v>206</v>
      </c>
      <c r="B136" s="57" t="s">
        <v>207</v>
      </c>
      <c r="C136" s="57" t="s">
        <v>208</v>
      </c>
      <c r="D136" s="57"/>
      <c r="E136" s="57" t="s">
        <v>221</v>
      </c>
      <c r="F136" s="57"/>
      <c r="G136" s="57">
        <v>10029859</v>
      </c>
      <c r="H136" s="57">
        <v>18966695</v>
      </c>
      <c r="I136" s="57" t="s">
        <v>222</v>
      </c>
      <c r="J136" s="57">
        <v>4</v>
      </c>
      <c r="K136" s="57">
        <v>22</v>
      </c>
      <c r="L136" s="58">
        <v>-65000</v>
      </c>
      <c r="M136" s="61">
        <v>44681</v>
      </c>
      <c r="N136" s="61">
        <v>44681</v>
      </c>
      <c r="O136" s="61">
        <v>44677</v>
      </c>
      <c r="P136" s="57" t="s">
        <v>620</v>
      </c>
      <c r="Q136" s="57" t="s">
        <v>621</v>
      </c>
      <c r="R136" s="57"/>
      <c r="S136" s="57">
        <v>0</v>
      </c>
      <c r="T136" s="57" t="s">
        <v>622</v>
      </c>
      <c r="U136" s="57"/>
      <c r="V136" s="57"/>
      <c r="W136" s="57"/>
      <c r="X136" s="57"/>
      <c r="Y136" s="57" t="s">
        <v>2</v>
      </c>
      <c r="Z136" s="57" t="s">
        <v>215</v>
      </c>
      <c r="AA136" s="57" t="s">
        <v>427</v>
      </c>
      <c r="AB136" s="57" t="s">
        <v>428</v>
      </c>
      <c r="AC136" s="57" t="s">
        <v>218</v>
      </c>
      <c r="AD136" s="57" t="s">
        <v>623</v>
      </c>
      <c r="AE136" s="57"/>
      <c r="AF136" s="57"/>
    </row>
    <row r="137" spans="1:32" ht="12.75" customHeight="1" x14ac:dyDescent="0.25">
      <c r="A137" s="57" t="s">
        <v>206</v>
      </c>
      <c r="B137" s="57" t="s">
        <v>230</v>
      </c>
      <c r="C137" s="57" t="s">
        <v>208</v>
      </c>
      <c r="D137" s="57"/>
      <c r="E137" s="57" t="s">
        <v>209</v>
      </c>
      <c r="F137" s="57"/>
      <c r="G137" s="57">
        <v>10023907</v>
      </c>
      <c r="H137" s="57">
        <v>1432167</v>
      </c>
      <c r="I137" s="57" t="s">
        <v>210</v>
      </c>
      <c r="J137" s="57">
        <v>4</v>
      </c>
      <c r="K137" s="57">
        <v>22</v>
      </c>
      <c r="L137" s="58">
        <v>50000</v>
      </c>
      <c r="M137" s="61">
        <v>44650</v>
      </c>
      <c r="N137" s="61">
        <v>44662</v>
      </c>
      <c r="O137" s="61">
        <v>44662</v>
      </c>
      <c r="P137" s="57" t="s">
        <v>624</v>
      </c>
      <c r="Q137" s="57" t="s">
        <v>351</v>
      </c>
      <c r="R137" s="57" t="s">
        <v>625</v>
      </c>
      <c r="S137" s="57" t="s">
        <v>351</v>
      </c>
      <c r="T137" s="57" t="s">
        <v>626</v>
      </c>
      <c r="U137" s="57"/>
      <c r="V137" s="57"/>
      <c r="W137" s="57"/>
      <c r="X137" s="57"/>
      <c r="Y137" s="57" t="s">
        <v>2</v>
      </c>
      <c r="Z137" s="57" t="s">
        <v>215</v>
      </c>
      <c r="AA137" s="57" t="s">
        <v>216</v>
      </c>
      <c r="AB137" s="57" t="s">
        <v>217</v>
      </c>
      <c r="AC137" s="57" t="s">
        <v>235</v>
      </c>
      <c r="AD137" s="57"/>
      <c r="AE137" s="57"/>
      <c r="AF137" s="57"/>
    </row>
    <row r="138" spans="1:32" ht="12.75" customHeight="1" x14ac:dyDescent="0.25">
      <c r="A138" s="57" t="s">
        <v>206</v>
      </c>
      <c r="B138" s="57" t="s">
        <v>230</v>
      </c>
      <c r="C138" s="57" t="s">
        <v>208</v>
      </c>
      <c r="D138" s="57"/>
      <c r="E138" s="57" t="s">
        <v>221</v>
      </c>
      <c r="F138" s="57"/>
      <c r="G138" s="57">
        <v>10030817</v>
      </c>
      <c r="H138" s="57">
        <v>19009092</v>
      </c>
      <c r="I138" s="57" t="s">
        <v>222</v>
      </c>
      <c r="J138" s="57">
        <v>4</v>
      </c>
      <c r="K138" s="57">
        <v>22</v>
      </c>
      <c r="L138" s="58">
        <v>-3772.55</v>
      </c>
      <c r="M138" s="61">
        <v>44679</v>
      </c>
      <c r="N138" s="61">
        <v>44679</v>
      </c>
      <c r="O138" s="61">
        <v>44679</v>
      </c>
      <c r="P138" s="57" t="s">
        <v>627</v>
      </c>
      <c r="Q138" s="57" t="s">
        <v>627</v>
      </c>
      <c r="R138" s="57"/>
      <c r="S138" s="57">
        <v>0</v>
      </c>
      <c r="T138" s="57" t="s">
        <v>628</v>
      </c>
      <c r="U138" s="57"/>
      <c r="V138" s="57"/>
      <c r="W138" s="57" t="s">
        <v>252</v>
      </c>
      <c r="X138" s="57"/>
      <c r="Y138" s="57" t="s">
        <v>2</v>
      </c>
      <c r="Z138" s="57" t="s">
        <v>215</v>
      </c>
      <c r="AA138" s="57" t="s">
        <v>595</v>
      </c>
      <c r="AB138" s="57" t="s">
        <v>217</v>
      </c>
      <c r="AC138" s="57" t="s">
        <v>235</v>
      </c>
      <c r="AD138" s="57" t="s">
        <v>629</v>
      </c>
      <c r="AE138" s="57"/>
      <c r="AF138" s="57"/>
    </row>
    <row r="139" spans="1:32" ht="12.75" customHeight="1" x14ac:dyDescent="0.25">
      <c r="A139" s="57" t="s">
        <v>206</v>
      </c>
      <c r="B139" s="57" t="s">
        <v>230</v>
      </c>
      <c r="C139" s="57" t="s">
        <v>208</v>
      </c>
      <c r="D139" s="57"/>
      <c r="E139" s="57" t="s">
        <v>221</v>
      </c>
      <c r="F139" s="57"/>
      <c r="G139" s="57">
        <v>10030823</v>
      </c>
      <c r="H139" s="57">
        <v>19009094</v>
      </c>
      <c r="I139" s="57" t="s">
        <v>222</v>
      </c>
      <c r="J139" s="57">
        <v>4</v>
      </c>
      <c r="K139" s="57">
        <v>22</v>
      </c>
      <c r="L139" s="58">
        <v>-5000</v>
      </c>
      <c r="M139" s="61">
        <v>44679</v>
      </c>
      <c r="N139" s="61">
        <v>44679</v>
      </c>
      <c r="O139" s="61">
        <v>44679</v>
      </c>
      <c r="P139" s="57" t="s">
        <v>630</v>
      </c>
      <c r="Q139" s="57" t="s">
        <v>630</v>
      </c>
      <c r="R139" s="57"/>
      <c r="S139" s="57">
        <v>0</v>
      </c>
      <c r="T139" s="57" t="s">
        <v>631</v>
      </c>
      <c r="U139" s="57"/>
      <c r="V139" s="57"/>
      <c r="W139" s="57" t="s">
        <v>252</v>
      </c>
      <c r="X139" s="57"/>
      <c r="Y139" s="57" t="s">
        <v>2</v>
      </c>
      <c r="Z139" s="57" t="s">
        <v>215</v>
      </c>
      <c r="AA139" s="57" t="s">
        <v>595</v>
      </c>
      <c r="AB139" s="57" t="s">
        <v>217</v>
      </c>
      <c r="AC139" s="57" t="s">
        <v>235</v>
      </c>
      <c r="AD139" s="57" t="s">
        <v>632</v>
      </c>
      <c r="AE139" s="57"/>
      <c r="AF139" s="57"/>
    </row>
    <row r="140" spans="1:32" ht="12.75" customHeight="1" x14ac:dyDescent="0.25">
      <c r="A140" s="57" t="s">
        <v>206</v>
      </c>
      <c r="B140" s="57" t="s">
        <v>230</v>
      </c>
      <c r="C140" s="57" t="s">
        <v>208</v>
      </c>
      <c r="D140" s="57"/>
      <c r="E140" s="57" t="s">
        <v>221</v>
      </c>
      <c r="F140" s="57"/>
      <c r="G140" s="57">
        <v>10030887</v>
      </c>
      <c r="H140" s="57">
        <v>19009100</v>
      </c>
      <c r="I140" s="57" t="s">
        <v>222</v>
      </c>
      <c r="J140" s="57">
        <v>4</v>
      </c>
      <c r="K140" s="57">
        <v>22</v>
      </c>
      <c r="L140" s="58">
        <v>-40000</v>
      </c>
      <c r="M140" s="61">
        <v>44679</v>
      </c>
      <c r="N140" s="61">
        <v>44679</v>
      </c>
      <c r="O140" s="61">
        <v>44679</v>
      </c>
      <c r="P140" s="57" t="s">
        <v>633</v>
      </c>
      <c r="Q140" s="57" t="s">
        <v>633</v>
      </c>
      <c r="R140" s="57"/>
      <c r="S140" s="57">
        <v>0</v>
      </c>
      <c r="T140" s="57" t="s">
        <v>234</v>
      </c>
      <c r="U140" s="57"/>
      <c r="V140" s="57"/>
      <c r="W140" s="57" t="s">
        <v>252</v>
      </c>
      <c r="X140" s="57"/>
      <c r="Y140" s="57" t="s">
        <v>2</v>
      </c>
      <c r="Z140" s="57" t="s">
        <v>215</v>
      </c>
      <c r="AA140" s="57" t="s">
        <v>595</v>
      </c>
      <c r="AB140" s="57" t="s">
        <v>217</v>
      </c>
      <c r="AC140" s="57" t="s">
        <v>235</v>
      </c>
      <c r="AD140" s="57" t="s">
        <v>236</v>
      </c>
      <c r="AE140" s="57"/>
      <c r="AF140" s="57"/>
    </row>
    <row r="141" spans="1:32" ht="12.75" customHeight="1" x14ac:dyDescent="0.25">
      <c r="A141" s="57" t="s">
        <v>206</v>
      </c>
      <c r="B141" s="57" t="s">
        <v>230</v>
      </c>
      <c r="C141" s="57" t="s">
        <v>208</v>
      </c>
      <c r="D141" s="57"/>
      <c r="E141" s="57" t="s">
        <v>221</v>
      </c>
      <c r="F141" s="57"/>
      <c r="G141" s="57">
        <v>10030889</v>
      </c>
      <c r="H141" s="57">
        <v>19009101</v>
      </c>
      <c r="I141" s="57" t="s">
        <v>222</v>
      </c>
      <c r="J141" s="57">
        <v>4</v>
      </c>
      <c r="K141" s="57">
        <v>22</v>
      </c>
      <c r="L141" s="58">
        <v>-50000</v>
      </c>
      <c r="M141" s="61">
        <v>44679</v>
      </c>
      <c r="N141" s="61">
        <v>44679</v>
      </c>
      <c r="O141" s="61">
        <v>44679</v>
      </c>
      <c r="P141" s="57" t="s">
        <v>634</v>
      </c>
      <c r="Q141" s="57" t="s">
        <v>635</v>
      </c>
      <c r="R141" s="57"/>
      <c r="S141" s="57">
        <v>0</v>
      </c>
      <c r="T141" s="57" t="s">
        <v>626</v>
      </c>
      <c r="U141" s="57"/>
      <c r="V141" s="57"/>
      <c r="W141" s="57" t="s">
        <v>252</v>
      </c>
      <c r="X141" s="57"/>
      <c r="Y141" s="57" t="s">
        <v>2</v>
      </c>
      <c r="Z141" s="57" t="s">
        <v>215</v>
      </c>
      <c r="AA141" s="57" t="s">
        <v>595</v>
      </c>
      <c r="AB141" s="57" t="s">
        <v>217</v>
      </c>
      <c r="AC141" s="57" t="s">
        <v>235</v>
      </c>
      <c r="AD141" s="57" t="s">
        <v>636</v>
      </c>
      <c r="AE141" s="57"/>
      <c r="AF141" s="57"/>
    </row>
    <row r="142" spans="1:32" ht="12.75" customHeight="1" x14ac:dyDescent="0.25">
      <c r="A142" s="57" t="s">
        <v>395</v>
      </c>
      <c r="B142" s="57" t="s">
        <v>637</v>
      </c>
      <c r="C142" s="57" t="s">
        <v>208</v>
      </c>
      <c r="D142" s="57"/>
      <c r="E142" s="57" t="s">
        <v>221</v>
      </c>
      <c r="F142" s="57"/>
      <c r="G142" s="57">
        <v>10030007</v>
      </c>
      <c r="H142" s="57">
        <v>18966791</v>
      </c>
      <c r="I142" s="57" t="s">
        <v>222</v>
      </c>
      <c r="J142" s="57">
        <v>4</v>
      </c>
      <c r="K142" s="57">
        <v>22</v>
      </c>
      <c r="L142" s="58">
        <v>-30714.82</v>
      </c>
      <c r="M142" s="61">
        <v>44681</v>
      </c>
      <c r="N142" s="61">
        <v>44681</v>
      </c>
      <c r="O142" s="61">
        <v>44677</v>
      </c>
      <c r="P142" s="57" t="s">
        <v>638</v>
      </c>
      <c r="Q142" s="57" t="s">
        <v>638</v>
      </c>
      <c r="R142" s="57"/>
      <c r="S142" s="57">
        <v>0</v>
      </c>
      <c r="T142" s="57" t="s">
        <v>639</v>
      </c>
      <c r="U142" s="57"/>
      <c r="V142" s="57"/>
      <c r="W142" s="57"/>
      <c r="X142" s="57"/>
      <c r="Y142" s="57" t="s">
        <v>2</v>
      </c>
      <c r="Z142" s="57" t="s">
        <v>215</v>
      </c>
      <c r="AA142" s="57" t="s">
        <v>399</v>
      </c>
      <c r="AB142" s="57" t="s">
        <v>400</v>
      </c>
      <c r="AC142" s="57" t="s">
        <v>640</v>
      </c>
      <c r="AD142" s="57" t="s">
        <v>641</v>
      </c>
      <c r="AE142" s="57"/>
      <c r="AF142" s="57"/>
    </row>
    <row r="143" spans="1:32" ht="12.75" customHeight="1" x14ac:dyDescent="0.25">
      <c r="A143" s="57" t="s">
        <v>395</v>
      </c>
      <c r="B143" s="57" t="s">
        <v>642</v>
      </c>
      <c r="C143" s="57" t="s">
        <v>208</v>
      </c>
      <c r="D143" s="57"/>
      <c r="E143" s="57" t="s">
        <v>221</v>
      </c>
      <c r="F143" s="57"/>
      <c r="G143" s="57">
        <v>10010484</v>
      </c>
      <c r="H143" s="57">
        <v>18960445</v>
      </c>
      <c r="I143" s="57" t="s">
        <v>222</v>
      </c>
      <c r="J143" s="57">
        <v>4</v>
      </c>
      <c r="K143" s="57">
        <v>22</v>
      </c>
      <c r="L143" s="58">
        <v>-15000</v>
      </c>
      <c r="M143" s="61">
        <v>44652</v>
      </c>
      <c r="N143" s="61">
        <v>44652</v>
      </c>
      <c r="O143" s="61">
        <v>44630</v>
      </c>
      <c r="P143" s="57" t="s">
        <v>643</v>
      </c>
      <c r="Q143" s="57" t="s">
        <v>643</v>
      </c>
      <c r="R143" s="57"/>
      <c r="S143" s="57">
        <v>0</v>
      </c>
      <c r="T143" s="57" t="s">
        <v>644</v>
      </c>
      <c r="U143" s="57"/>
      <c r="V143" s="57"/>
      <c r="W143" s="57" t="s">
        <v>252</v>
      </c>
      <c r="X143" s="57"/>
      <c r="Y143" s="57" t="s">
        <v>2</v>
      </c>
      <c r="Z143" s="57" t="s">
        <v>215</v>
      </c>
      <c r="AA143" s="57" t="s">
        <v>384</v>
      </c>
      <c r="AB143" s="57" t="s">
        <v>217</v>
      </c>
      <c r="AC143" s="57" t="s">
        <v>645</v>
      </c>
      <c r="AD143" s="57" t="s">
        <v>646</v>
      </c>
      <c r="AE143" s="57"/>
      <c r="AF143" s="57"/>
    </row>
    <row r="144" spans="1:32" ht="12.75" customHeight="1" x14ac:dyDescent="0.25">
      <c r="A144" s="57" t="s">
        <v>395</v>
      </c>
      <c r="B144" s="57" t="s">
        <v>642</v>
      </c>
      <c r="C144" s="57" t="s">
        <v>208</v>
      </c>
      <c r="D144" s="57"/>
      <c r="E144" s="57" t="s">
        <v>209</v>
      </c>
      <c r="F144" s="57"/>
      <c r="G144" s="57">
        <v>10022071</v>
      </c>
      <c r="H144" s="57">
        <v>1431673</v>
      </c>
      <c r="I144" s="57" t="s">
        <v>210</v>
      </c>
      <c r="J144" s="57">
        <v>4</v>
      </c>
      <c r="K144" s="57">
        <v>22</v>
      </c>
      <c r="L144" s="58">
        <v>97500</v>
      </c>
      <c r="M144" s="61">
        <v>44644</v>
      </c>
      <c r="N144" s="61">
        <v>44657</v>
      </c>
      <c r="O144" s="61">
        <v>44657</v>
      </c>
      <c r="P144" s="57" t="s">
        <v>647</v>
      </c>
      <c r="Q144" s="57" t="s">
        <v>648</v>
      </c>
      <c r="R144" s="57" t="s">
        <v>649</v>
      </c>
      <c r="S144" s="57" t="s">
        <v>648</v>
      </c>
      <c r="T144" s="57" t="s">
        <v>650</v>
      </c>
      <c r="U144" s="57"/>
      <c r="V144" s="57"/>
      <c r="W144" s="57"/>
      <c r="X144" s="57"/>
      <c r="Y144" s="57" t="s">
        <v>2</v>
      </c>
      <c r="Z144" s="57" t="s">
        <v>215</v>
      </c>
      <c r="AA144" s="57" t="s">
        <v>216</v>
      </c>
      <c r="AB144" s="57" t="s">
        <v>217</v>
      </c>
      <c r="AC144" s="57" t="s">
        <v>645</v>
      </c>
      <c r="AD144" s="57" t="s">
        <v>651</v>
      </c>
      <c r="AE144" s="57"/>
      <c r="AF144" s="57"/>
    </row>
    <row r="145" spans="1:32" ht="12.75" customHeight="1" x14ac:dyDescent="0.25">
      <c r="A145" s="57" t="s">
        <v>206</v>
      </c>
      <c r="B145" s="57" t="s">
        <v>477</v>
      </c>
      <c r="C145" s="57" t="s">
        <v>208</v>
      </c>
      <c r="D145" s="57"/>
      <c r="E145" s="57" t="s">
        <v>221</v>
      </c>
      <c r="F145" s="57"/>
      <c r="G145" s="57">
        <v>10022669</v>
      </c>
      <c r="H145" s="57">
        <v>18965558</v>
      </c>
      <c r="I145" s="57" t="s">
        <v>222</v>
      </c>
      <c r="J145" s="57">
        <v>4</v>
      </c>
      <c r="K145" s="57">
        <v>22</v>
      </c>
      <c r="L145" s="58">
        <v>-3000</v>
      </c>
      <c r="M145" s="61">
        <v>44681</v>
      </c>
      <c r="N145" s="61">
        <v>44681</v>
      </c>
      <c r="O145" s="61">
        <v>44658</v>
      </c>
      <c r="P145" s="57" t="s">
        <v>652</v>
      </c>
      <c r="Q145" s="57" t="s">
        <v>485</v>
      </c>
      <c r="R145" s="57"/>
      <c r="S145" s="57">
        <v>0</v>
      </c>
      <c r="T145" s="57" t="s">
        <v>481</v>
      </c>
      <c r="U145" s="57"/>
      <c r="V145" s="57"/>
      <c r="W145" s="57"/>
      <c r="X145" s="57"/>
      <c r="Y145" s="57" t="s">
        <v>2</v>
      </c>
      <c r="Z145" s="57" t="s">
        <v>215</v>
      </c>
      <c r="AA145" s="57" t="s">
        <v>427</v>
      </c>
      <c r="AB145" s="57" t="s">
        <v>217</v>
      </c>
      <c r="AC145" s="57" t="s">
        <v>482</v>
      </c>
      <c r="AD145" s="57" t="s">
        <v>483</v>
      </c>
      <c r="AE145" s="57"/>
      <c r="AF145" s="57"/>
    </row>
    <row r="146" spans="1:32" ht="12.75" customHeight="1" x14ac:dyDescent="0.25">
      <c r="A146" s="57" t="s">
        <v>206</v>
      </c>
      <c r="B146" s="57" t="s">
        <v>237</v>
      </c>
      <c r="C146" s="57" t="s">
        <v>208</v>
      </c>
      <c r="D146" s="57"/>
      <c r="E146" s="57" t="s">
        <v>221</v>
      </c>
      <c r="F146" s="57" t="s">
        <v>238</v>
      </c>
      <c r="G146" s="57">
        <v>10018612</v>
      </c>
      <c r="H146" s="57">
        <v>1427064</v>
      </c>
      <c r="I146" s="57" t="s">
        <v>239</v>
      </c>
      <c r="J146" s="57">
        <v>4</v>
      </c>
      <c r="K146" s="57">
        <v>22</v>
      </c>
      <c r="L146" s="58">
        <v>-673.5</v>
      </c>
      <c r="M146" s="61">
        <v>44648</v>
      </c>
      <c r="N146" s="61">
        <v>44652</v>
      </c>
      <c r="O146" s="61">
        <v>44648</v>
      </c>
      <c r="P146" s="57" t="s">
        <v>488</v>
      </c>
      <c r="Q146" s="57" t="s">
        <v>489</v>
      </c>
      <c r="R146" s="57"/>
      <c r="S146" s="57">
        <v>0</v>
      </c>
      <c r="T146" s="57" t="s">
        <v>490</v>
      </c>
      <c r="U146" s="57"/>
      <c r="V146" s="57"/>
      <c r="W146" s="57"/>
      <c r="X146" s="57"/>
      <c r="Y146" s="57" t="s">
        <v>2</v>
      </c>
      <c r="Z146" s="57" t="s">
        <v>215</v>
      </c>
      <c r="AA146" s="57" t="s">
        <v>243</v>
      </c>
      <c r="AB146" s="57" t="s">
        <v>217</v>
      </c>
      <c r="AC146" s="57" t="s">
        <v>245</v>
      </c>
      <c r="AD146" s="57" t="s">
        <v>491</v>
      </c>
      <c r="AE146" s="57"/>
      <c r="AF146" s="57"/>
    </row>
    <row r="147" spans="1:32" ht="12.75" customHeight="1" x14ac:dyDescent="0.25">
      <c r="A147" s="57" t="s">
        <v>206</v>
      </c>
      <c r="B147" s="57" t="s">
        <v>237</v>
      </c>
      <c r="C147" s="57" t="s">
        <v>208</v>
      </c>
      <c r="D147" s="57"/>
      <c r="E147" s="57" t="s">
        <v>221</v>
      </c>
      <c r="F147" s="57"/>
      <c r="G147" s="57">
        <v>10030009</v>
      </c>
      <c r="H147" s="57">
        <v>18966789</v>
      </c>
      <c r="I147" s="57" t="s">
        <v>222</v>
      </c>
      <c r="J147" s="57">
        <v>4</v>
      </c>
      <c r="K147" s="57">
        <v>22</v>
      </c>
      <c r="L147" s="58">
        <v>-69734.27</v>
      </c>
      <c r="M147" s="61">
        <v>44681</v>
      </c>
      <c r="N147" s="61">
        <v>44681</v>
      </c>
      <c r="O147" s="61">
        <v>44677</v>
      </c>
      <c r="P147" s="57" t="s">
        <v>653</v>
      </c>
      <c r="Q147" s="57" t="s">
        <v>485</v>
      </c>
      <c r="R147" s="57"/>
      <c r="S147" s="57">
        <v>0</v>
      </c>
      <c r="T147" s="57" t="s">
        <v>490</v>
      </c>
      <c r="U147" s="57"/>
      <c r="V147" s="57"/>
      <c r="W147" s="57"/>
      <c r="X147" s="57"/>
      <c r="Y147" s="57" t="s">
        <v>2</v>
      </c>
      <c r="Z147" s="57" t="s">
        <v>215</v>
      </c>
      <c r="AA147" s="57" t="s">
        <v>427</v>
      </c>
      <c r="AB147" s="57" t="s">
        <v>428</v>
      </c>
      <c r="AC147" s="57" t="s">
        <v>245</v>
      </c>
      <c r="AD147" s="57" t="s">
        <v>654</v>
      </c>
      <c r="AE147" s="57"/>
      <c r="AF147" s="57"/>
    </row>
    <row r="148" spans="1:32" ht="12.75" customHeight="1" x14ac:dyDescent="0.25">
      <c r="A148" s="57" t="s">
        <v>395</v>
      </c>
      <c r="B148" s="57" t="s">
        <v>587</v>
      </c>
      <c r="C148" s="57" t="s">
        <v>208</v>
      </c>
      <c r="D148" s="57"/>
      <c r="E148" s="57" t="s">
        <v>221</v>
      </c>
      <c r="F148" s="57"/>
      <c r="G148" s="57">
        <v>10022364</v>
      </c>
      <c r="H148" s="57">
        <v>18965531</v>
      </c>
      <c r="I148" s="57" t="s">
        <v>222</v>
      </c>
      <c r="J148" s="57">
        <v>4</v>
      </c>
      <c r="K148" s="57">
        <v>22</v>
      </c>
      <c r="L148" s="58">
        <v>-111000</v>
      </c>
      <c r="M148" s="61">
        <v>44681</v>
      </c>
      <c r="N148" s="61">
        <v>44681</v>
      </c>
      <c r="O148" s="61">
        <v>44657</v>
      </c>
      <c r="P148" s="57" t="s">
        <v>655</v>
      </c>
      <c r="Q148" s="57" t="s">
        <v>655</v>
      </c>
      <c r="R148" s="57"/>
      <c r="S148" s="57">
        <v>0</v>
      </c>
      <c r="T148" s="57" t="s">
        <v>590</v>
      </c>
      <c r="U148" s="57"/>
      <c r="V148" s="57"/>
      <c r="W148" s="57"/>
      <c r="X148" s="57"/>
      <c r="Y148" s="57" t="s">
        <v>2</v>
      </c>
      <c r="Z148" s="57" t="s">
        <v>215</v>
      </c>
      <c r="AA148" s="57" t="s">
        <v>399</v>
      </c>
      <c r="AB148" s="57" t="s">
        <v>400</v>
      </c>
      <c r="AC148" s="57" t="s">
        <v>591</v>
      </c>
      <c r="AD148" s="57" t="s">
        <v>592</v>
      </c>
      <c r="AE148" s="57"/>
      <c r="AF148" s="57"/>
    </row>
    <row r="149" spans="1:32" ht="12.75" customHeight="1" x14ac:dyDescent="0.25">
      <c r="A149" s="57" t="s">
        <v>324</v>
      </c>
      <c r="B149" s="57" t="s">
        <v>559</v>
      </c>
      <c r="C149" s="57" t="s">
        <v>208</v>
      </c>
      <c r="D149" s="57"/>
      <c r="E149" s="57" t="s">
        <v>221</v>
      </c>
      <c r="F149" s="57"/>
      <c r="G149" s="57">
        <v>10018842</v>
      </c>
      <c r="H149" s="57">
        <v>18961592</v>
      </c>
      <c r="I149" s="57" t="s">
        <v>222</v>
      </c>
      <c r="J149" s="57">
        <v>4</v>
      </c>
      <c r="K149" s="57">
        <v>22</v>
      </c>
      <c r="L149" s="58">
        <v>-5000</v>
      </c>
      <c r="M149" s="61">
        <v>44652</v>
      </c>
      <c r="N149" s="61">
        <v>44652</v>
      </c>
      <c r="O149" s="61">
        <v>44649</v>
      </c>
      <c r="P149" s="57" t="s">
        <v>656</v>
      </c>
      <c r="Q149" s="57" t="s">
        <v>657</v>
      </c>
      <c r="R149" s="57"/>
      <c r="S149" s="57">
        <v>0</v>
      </c>
      <c r="T149" s="57" t="s">
        <v>562</v>
      </c>
      <c r="U149" s="57"/>
      <c r="V149" s="57"/>
      <c r="W149" s="57" t="s">
        <v>252</v>
      </c>
      <c r="X149" s="57"/>
      <c r="Y149" s="57" t="s">
        <v>2</v>
      </c>
      <c r="Z149" s="57" t="s">
        <v>215</v>
      </c>
      <c r="AA149" s="57" t="s">
        <v>384</v>
      </c>
      <c r="AB149" s="57" t="s">
        <v>217</v>
      </c>
      <c r="AC149" s="57" t="s">
        <v>563</v>
      </c>
      <c r="AD149" s="57" t="s">
        <v>564</v>
      </c>
      <c r="AE149" s="57"/>
      <c r="AF149" s="57"/>
    </row>
    <row r="150" spans="1:32" ht="12.75" customHeight="1" x14ac:dyDescent="0.25">
      <c r="A150" s="57" t="s">
        <v>324</v>
      </c>
      <c r="B150" s="57" t="s">
        <v>559</v>
      </c>
      <c r="C150" s="57" t="s">
        <v>208</v>
      </c>
      <c r="D150" s="57"/>
      <c r="E150" s="57" t="s">
        <v>221</v>
      </c>
      <c r="F150" s="57"/>
      <c r="G150" s="57">
        <v>10018842</v>
      </c>
      <c r="H150" s="57">
        <v>18961592</v>
      </c>
      <c r="I150" s="57" t="s">
        <v>222</v>
      </c>
      <c r="J150" s="57">
        <v>4</v>
      </c>
      <c r="K150" s="57">
        <v>22</v>
      </c>
      <c r="L150" s="58">
        <v>-5000</v>
      </c>
      <c r="M150" s="61">
        <v>44652</v>
      </c>
      <c r="N150" s="61">
        <v>44652</v>
      </c>
      <c r="O150" s="61">
        <v>44649</v>
      </c>
      <c r="P150" s="57" t="s">
        <v>560</v>
      </c>
      <c r="Q150" s="57" t="s">
        <v>657</v>
      </c>
      <c r="R150" s="57"/>
      <c r="S150" s="57">
        <v>0</v>
      </c>
      <c r="T150" s="57" t="s">
        <v>562</v>
      </c>
      <c r="U150" s="57"/>
      <c r="V150" s="57"/>
      <c r="W150" s="57" t="s">
        <v>252</v>
      </c>
      <c r="X150" s="57"/>
      <c r="Y150" s="57" t="s">
        <v>2</v>
      </c>
      <c r="Z150" s="57" t="s">
        <v>215</v>
      </c>
      <c r="AA150" s="57" t="s">
        <v>384</v>
      </c>
      <c r="AB150" s="57" t="s">
        <v>217</v>
      </c>
      <c r="AC150" s="57" t="s">
        <v>563</v>
      </c>
      <c r="AD150" s="57" t="s">
        <v>564</v>
      </c>
      <c r="AE150" s="57"/>
      <c r="AF150" s="57"/>
    </row>
    <row r="151" spans="1:32" ht="12.75" customHeight="1" x14ac:dyDescent="0.25">
      <c r="A151" s="57" t="s">
        <v>395</v>
      </c>
      <c r="B151" s="57" t="s">
        <v>403</v>
      </c>
      <c r="C151" s="57" t="s">
        <v>208</v>
      </c>
      <c r="D151" s="57"/>
      <c r="E151" s="57" t="s">
        <v>221</v>
      </c>
      <c r="F151" s="57"/>
      <c r="G151" s="57">
        <v>10023468</v>
      </c>
      <c r="H151" s="57">
        <v>18965696</v>
      </c>
      <c r="I151" s="57" t="s">
        <v>222</v>
      </c>
      <c r="J151" s="57">
        <v>4</v>
      </c>
      <c r="K151" s="57">
        <v>22</v>
      </c>
      <c r="L151" s="58">
        <v>-3759.16</v>
      </c>
      <c r="M151" s="61">
        <v>44652</v>
      </c>
      <c r="N151" s="61">
        <v>44652</v>
      </c>
      <c r="O151" s="61">
        <v>44659</v>
      </c>
      <c r="P151" s="57" t="s">
        <v>658</v>
      </c>
      <c r="Q151" s="57" t="s">
        <v>658</v>
      </c>
      <c r="R151" s="57"/>
      <c r="S151" s="57">
        <v>0</v>
      </c>
      <c r="T151" s="57" t="s">
        <v>659</v>
      </c>
      <c r="U151" s="57"/>
      <c r="V151" s="57"/>
      <c r="W151" s="57" t="s">
        <v>226</v>
      </c>
      <c r="X151" s="57"/>
      <c r="Y151" s="57" t="s">
        <v>2</v>
      </c>
      <c r="Z151" s="57" t="s">
        <v>215</v>
      </c>
      <c r="AA151" s="57" t="s">
        <v>406</v>
      </c>
      <c r="AB151" s="57" t="s">
        <v>400</v>
      </c>
      <c r="AC151" s="57" t="s">
        <v>407</v>
      </c>
      <c r="AD151" s="57" t="s">
        <v>660</v>
      </c>
      <c r="AE151" s="57"/>
      <c r="AF151" s="57"/>
    </row>
    <row r="152" spans="1:32" ht="12.75" customHeight="1" x14ac:dyDescent="0.25">
      <c r="A152" s="57" t="s">
        <v>395</v>
      </c>
      <c r="B152" s="57" t="s">
        <v>403</v>
      </c>
      <c r="C152" s="57" t="s">
        <v>208</v>
      </c>
      <c r="D152" s="57"/>
      <c r="E152" s="57" t="s">
        <v>209</v>
      </c>
      <c r="F152" s="57"/>
      <c r="G152" s="57">
        <v>10028174</v>
      </c>
      <c r="H152" s="57">
        <v>1433214</v>
      </c>
      <c r="I152" s="57" t="s">
        <v>210</v>
      </c>
      <c r="J152" s="57">
        <v>4</v>
      </c>
      <c r="K152" s="57">
        <v>22</v>
      </c>
      <c r="L152" s="58">
        <v>3795.16</v>
      </c>
      <c r="M152" s="61">
        <v>44664</v>
      </c>
      <c r="N152" s="61">
        <v>44672</v>
      </c>
      <c r="O152" s="61">
        <v>44672</v>
      </c>
      <c r="P152" s="57" t="s">
        <v>661</v>
      </c>
      <c r="Q152" s="57" t="s">
        <v>662</v>
      </c>
      <c r="R152" s="57" t="s">
        <v>663</v>
      </c>
      <c r="S152" s="57" t="s">
        <v>662</v>
      </c>
      <c r="T152" s="57" t="s">
        <v>659</v>
      </c>
      <c r="U152" s="57"/>
      <c r="V152" s="57"/>
      <c r="W152" s="57"/>
      <c r="X152" s="57"/>
      <c r="Y152" s="57" t="s">
        <v>2</v>
      </c>
      <c r="Z152" s="57" t="s">
        <v>215</v>
      </c>
      <c r="AA152" s="57" t="s">
        <v>216</v>
      </c>
      <c r="AB152" s="57" t="s">
        <v>217</v>
      </c>
      <c r="AC152" s="57" t="s">
        <v>407</v>
      </c>
      <c r="AD152" s="57" t="s">
        <v>660</v>
      </c>
      <c r="AE152" s="57"/>
      <c r="AF152" s="57"/>
    </row>
    <row r="153" spans="1:32" ht="12.75" customHeight="1" x14ac:dyDescent="0.25">
      <c r="A153" s="57" t="s">
        <v>206</v>
      </c>
      <c r="B153" s="57" t="s">
        <v>249</v>
      </c>
      <c r="C153" s="57" t="s">
        <v>208</v>
      </c>
      <c r="D153" s="57"/>
      <c r="E153" s="57" t="s">
        <v>221</v>
      </c>
      <c r="F153" s="57"/>
      <c r="G153" s="57">
        <v>10022027</v>
      </c>
      <c r="H153" s="57">
        <v>18965521</v>
      </c>
      <c r="I153" s="57" t="s">
        <v>222</v>
      </c>
      <c r="J153" s="57">
        <v>4</v>
      </c>
      <c r="K153" s="57">
        <v>22</v>
      </c>
      <c r="L153" s="58">
        <v>-23196</v>
      </c>
      <c r="M153" s="61">
        <v>44652</v>
      </c>
      <c r="N153" s="61">
        <v>44652</v>
      </c>
      <c r="O153" s="61">
        <v>44657</v>
      </c>
      <c r="P153" s="57" t="s">
        <v>664</v>
      </c>
      <c r="Q153" s="57" t="s">
        <v>664</v>
      </c>
      <c r="R153" s="57"/>
      <c r="S153" s="57">
        <v>0</v>
      </c>
      <c r="T153" s="57" t="s">
        <v>496</v>
      </c>
      <c r="U153" s="57"/>
      <c r="V153" s="57"/>
      <c r="W153" s="57" t="s">
        <v>252</v>
      </c>
      <c r="X153" s="57"/>
      <c r="Y153" s="57" t="s">
        <v>2</v>
      </c>
      <c r="Z153" s="57" t="s">
        <v>215</v>
      </c>
      <c r="AA153" s="57" t="s">
        <v>253</v>
      </c>
      <c r="AB153" s="57" t="s">
        <v>217</v>
      </c>
      <c r="AC153" s="57" t="s">
        <v>254</v>
      </c>
      <c r="AD153" s="57" t="s">
        <v>497</v>
      </c>
      <c r="AE153" s="57"/>
      <c r="AF153" s="57"/>
    </row>
    <row r="154" spans="1:32" ht="12.75" customHeight="1" x14ac:dyDescent="0.25">
      <c r="A154" s="57" t="s">
        <v>295</v>
      </c>
      <c r="B154" s="57" t="s">
        <v>665</v>
      </c>
      <c r="C154" s="57" t="s">
        <v>208</v>
      </c>
      <c r="D154" s="57"/>
      <c r="E154" s="57" t="s">
        <v>221</v>
      </c>
      <c r="F154" s="57"/>
      <c r="G154" s="57">
        <v>10012319</v>
      </c>
      <c r="H154" s="57">
        <v>18960702</v>
      </c>
      <c r="I154" s="57" t="s">
        <v>222</v>
      </c>
      <c r="J154" s="57">
        <v>4</v>
      </c>
      <c r="K154" s="57">
        <v>22</v>
      </c>
      <c r="L154" s="58">
        <v>50000</v>
      </c>
      <c r="M154" s="61">
        <v>44652</v>
      </c>
      <c r="N154" s="61">
        <v>44652</v>
      </c>
      <c r="O154" s="61">
        <v>44634</v>
      </c>
      <c r="P154" s="57" t="s">
        <v>666</v>
      </c>
      <c r="Q154" s="57" t="s">
        <v>666</v>
      </c>
      <c r="R154" s="57"/>
      <c r="S154" s="57">
        <v>0</v>
      </c>
      <c r="T154" s="57" t="s">
        <v>667</v>
      </c>
      <c r="U154" s="57"/>
      <c r="V154" s="57"/>
      <c r="W154" s="57"/>
      <c r="X154" s="57"/>
      <c r="Y154" s="57" t="s">
        <v>2</v>
      </c>
      <c r="Z154" s="57" t="s">
        <v>215</v>
      </c>
      <c r="AA154" s="57" t="s">
        <v>668</v>
      </c>
      <c r="AB154" s="57" t="s">
        <v>669</v>
      </c>
      <c r="AC154" s="57" t="s">
        <v>670</v>
      </c>
      <c r="AD154" s="57"/>
      <c r="AE154" s="57"/>
      <c r="AF154" s="57"/>
    </row>
    <row r="155" spans="1:32" ht="12.75" customHeight="1" x14ac:dyDescent="0.25">
      <c r="A155" s="57" t="s">
        <v>295</v>
      </c>
      <c r="B155" s="57" t="s">
        <v>665</v>
      </c>
      <c r="C155" s="57" t="s">
        <v>208</v>
      </c>
      <c r="D155" s="57"/>
      <c r="E155" s="57" t="s">
        <v>221</v>
      </c>
      <c r="F155" s="57"/>
      <c r="G155" s="57">
        <v>10012319</v>
      </c>
      <c r="H155" s="57">
        <v>18960702</v>
      </c>
      <c r="I155" s="57" t="s">
        <v>222</v>
      </c>
      <c r="J155" s="57">
        <v>4</v>
      </c>
      <c r="K155" s="57">
        <v>22</v>
      </c>
      <c r="L155" s="58">
        <v>45000</v>
      </c>
      <c r="M155" s="61">
        <v>44652</v>
      </c>
      <c r="N155" s="61">
        <v>44652</v>
      </c>
      <c r="O155" s="61">
        <v>44634</v>
      </c>
      <c r="P155" s="57" t="s">
        <v>666</v>
      </c>
      <c r="Q155" s="57" t="s">
        <v>666</v>
      </c>
      <c r="R155" s="57"/>
      <c r="S155" s="57">
        <v>0</v>
      </c>
      <c r="T155" s="57" t="s">
        <v>671</v>
      </c>
      <c r="U155" s="57"/>
      <c r="V155" s="57"/>
      <c r="W155" s="57"/>
      <c r="X155" s="57"/>
      <c r="Y155" s="57" t="s">
        <v>2</v>
      </c>
      <c r="Z155" s="57" t="s">
        <v>215</v>
      </c>
      <c r="AA155" s="57" t="s">
        <v>668</v>
      </c>
      <c r="AB155" s="57" t="s">
        <v>669</v>
      </c>
      <c r="AC155" s="57" t="s">
        <v>670</v>
      </c>
      <c r="AD155" s="57"/>
      <c r="AE155" s="57"/>
      <c r="AF155" s="57"/>
    </row>
    <row r="156" spans="1:32" ht="12.75" customHeight="1" x14ac:dyDescent="0.25">
      <c r="A156" s="57" t="s">
        <v>295</v>
      </c>
      <c r="B156" s="57" t="s">
        <v>665</v>
      </c>
      <c r="C156" s="57" t="s">
        <v>208</v>
      </c>
      <c r="D156" s="57"/>
      <c r="E156" s="57" t="s">
        <v>221</v>
      </c>
      <c r="F156" s="57"/>
      <c r="G156" s="57">
        <v>10012319</v>
      </c>
      <c r="H156" s="57">
        <v>18960702</v>
      </c>
      <c r="I156" s="57" t="s">
        <v>222</v>
      </c>
      <c r="J156" s="57">
        <v>4</v>
      </c>
      <c r="K156" s="57">
        <v>22</v>
      </c>
      <c r="L156" s="58">
        <v>-50000</v>
      </c>
      <c r="M156" s="61">
        <v>44652</v>
      </c>
      <c r="N156" s="61">
        <v>44652</v>
      </c>
      <c r="O156" s="61">
        <v>44634</v>
      </c>
      <c r="P156" s="57" t="s">
        <v>666</v>
      </c>
      <c r="Q156" s="57" t="s">
        <v>666</v>
      </c>
      <c r="R156" s="57"/>
      <c r="S156" s="57">
        <v>0</v>
      </c>
      <c r="T156" s="57" t="s">
        <v>672</v>
      </c>
      <c r="U156" s="57"/>
      <c r="V156" s="57"/>
      <c r="W156" s="57"/>
      <c r="X156" s="57"/>
      <c r="Y156" s="57" t="s">
        <v>2</v>
      </c>
      <c r="Z156" s="57" t="s">
        <v>215</v>
      </c>
      <c r="AA156" s="57" t="s">
        <v>668</v>
      </c>
      <c r="AB156" s="57" t="s">
        <v>669</v>
      </c>
      <c r="AC156" s="57" t="s">
        <v>670</v>
      </c>
      <c r="AD156" s="57"/>
      <c r="AE156" s="57"/>
      <c r="AF156" s="57"/>
    </row>
    <row r="157" spans="1:32" ht="12.75" customHeight="1" x14ac:dyDescent="0.25">
      <c r="A157" s="57" t="s">
        <v>206</v>
      </c>
      <c r="B157" s="57" t="s">
        <v>256</v>
      </c>
      <c r="C157" s="57" t="s">
        <v>208</v>
      </c>
      <c r="D157" s="57"/>
      <c r="E157" s="57" t="s">
        <v>221</v>
      </c>
      <c r="F157" s="57"/>
      <c r="G157" s="57">
        <v>10019073</v>
      </c>
      <c r="H157" s="57">
        <v>18962042</v>
      </c>
      <c r="I157" s="57" t="s">
        <v>222</v>
      </c>
      <c r="J157" s="57">
        <v>4</v>
      </c>
      <c r="K157" s="57">
        <v>22</v>
      </c>
      <c r="L157" s="58">
        <v>-5000</v>
      </c>
      <c r="M157" s="61">
        <v>44681</v>
      </c>
      <c r="N157" s="61">
        <v>44681</v>
      </c>
      <c r="O157" s="61">
        <v>44650</v>
      </c>
      <c r="P157" s="57" t="s">
        <v>673</v>
      </c>
      <c r="Q157" s="57" t="s">
        <v>224</v>
      </c>
      <c r="R157" s="57"/>
      <c r="S157" s="57">
        <v>0</v>
      </c>
      <c r="T157" s="57" t="s">
        <v>517</v>
      </c>
      <c r="U157" s="57"/>
      <c r="V157" s="57"/>
      <c r="W157" s="57" t="s">
        <v>226</v>
      </c>
      <c r="X157" s="57"/>
      <c r="Y157" s="57" t="s">
        <v>2</v>
      </c>
      <c r="Z157" s="57" t="s">
        <v>215</v>
      </c>
      <c r="AA157" s="57" t="s">
        <v>227</v>
      </c>
      <c r="AB157" s="57" t="s">
        <v>217</v>
      </c>
      <c r="AC157" s="57" t="s">
        <v>261</v>
      </c>
      <c r="AD157" s="57" t="s">
        <v>518</v>
      </c>
      <c r="AE157" s="57"/>
      <c r="AF157" s="57"/>
    </row>
    <row r="158" spans="1:32" ht="12.75" customHeight="1" x14ac:dyDescent="0.25">
      <c r="A158" s="57" t="s">
        <v>395</v>
      </c>
      <c r="B158" s="57" t="s">
        <v>416</v>
      </c>
      <c r="C158" s="57" t="s">
        <v>208</v>
      </c>
      <c r="D158" s="57"/>
      <c r="E158" s="57" t="s">
        <v>221</v>
      </c>
      <c r="F158" s="57" t="s">
        <v>209</v>
      </c>
      <c r="G158" s="57">
        <v>10022021</v>
      </c>
      <c r="H158" s="57">
        <v>18965520</v>
      </c>
      <c r="I158" s="57" t="s">
        <v>222</v>
      </c>
      <c r="J158" s="57">
        <v>4</v>
      </c>
      <c r="K158" s="57">
        <v>22</v>
      </c>
      <c r="L158" s="58">
        <v>-22500</v>
      </c>
      <c r="M158" s="61">
        <v>44652</v>
      </c>
      <c r="N158" s="61">
        <v>44652</v>
      </c>
      <c r="O158" s="61">
        <v>44657</v>
      </c>
      <c r="P158" s="57" t="s">
        <v>674</v>
      </c>
      <c r="Q158" s="57" t="s">
        <v>411</v>
      </c>
      <c r="R158" s="57"/>
      <c r="S158" s="57">
        <v>0</v>
      </c>
      <c r="T158" s="57" t="s">
        <v>420</v>
      </c>
      <c r="U158" s="57"/>
      <c r="V158" s="57"/>
      <c r="W158" s="57"/>
      <c r="X158" s="57"/>
      <c r="Y158" s="57" t="s">
        <v>2</v>
      </c>
      <c r="Z158" s="57" t="s">
        <v>215</v>
      </c>
      <c r="AA158" s="57" t="s">
        <v>413</v>
      </c>
      <c r="AB158" s="57" t="s">
        <v>400</v>
      </c>
      <c r="AC158" s="57" t="s">
        <v>421</v>
      </c>
      <c r="AD158" s="57" t="s">
        <v>422</v>
      </c>
      <c r="AE158" s="57"/>
      <c r="AF158" s="57"/>
    </row>
    <row r="159" spans="1:32" ht="12.75" customHeight="1" x14ac:dyDescent="0.25">
      <c r="A159" s="57" t="s">
        <v>395</v>
      </c>
      <c r="B159" s="57" t="s">
        <v>416</v>
      </c>
      <c r="C159" s="57" t="s">
        <v>208</v>
      </c>
      <c r="D159" s="57"/>
      <c r="E159" s="57" t="s">
        <v>221</v>
      </c>
      <c r="F159" s="57" t="s">
        <v>209</v>
      </c>
      <c r="G159" s="57">
        <v>10022021</v>
      </c>
      <c r="H159" s="57">
        <v>18965520</v>
      </c>
      <c r="I159" s="57" t="s">
        <v>222</v>
      </c>
      <c r="J159" s="57">
        <v>4</v>
      </c>
      <c r="K159" s="57">
        <v>22</v>
      </c>
      <c r="L159" s="58">
        <v>22500</v>
      </c>
      <c r="M159" s="61">
        <v>44652</v>
      </c>
      <c r="N159" s="61">
        <v>44652</v>
      </c>
      <c r="O159" s="61">
        <v>44657</v>
      </c>
      <c r="P159" s="57" t="s">
        <v>674</v>
      </c>
      <c r="Q159" s="57" t="s">
        <v>411</v>
      </c>
      <c r="R159" s="57"/>
      <c r="S159" s="57">
        <v>0</v>
      </c>
      <c r="T159" s="57" t="s">
        <v>420</v>
      </c>
      <c r="U159" s="57"/>
      <c r="V159" s="57"/>
      <c r="W159" s="57"/>
      <c r="X159" s="57"/>
      <c r="Y159" s="57" t="s">
        <v>2</v>
      </c>
      <c r="Z159" s="57" t="s">
        <v>215</v>
      </c>
      <c r="AA159" s="57" t="s">
        <v>413</v>
      </c>
      <c r="AB159" s="57" t="s">
        <v>400</v>
      </c>
      <c r="AC159" s="57" t="s">
        <v>421</v>
      </c>
      <c r="AD159" s="57" t="s">
        <v>422</v>
      </c>
      <c r="AE159" s="57"/>
      <c r="AF159" s="57"/>
    </row>
    <row r="160" spans="1:32" ht="12.75" customHeight="1" x14ac:dyDescent="0.25">
      <c r="A160" s="57" t="s">
        <v>324</v>
      </c>
      <c r="B160" s="57" t="s">
        <v>374</v>
      </c>
      <c r="C160" s="57" t="s">
        <v>208</v>
      </c>
      <c r="D160" s="57"/>
      <c r="E160" s="57" t="s">
        <v>209</v>
      </c>
      <c r="F160" s="57"/>
      <c r="G160" s="57">
        <v>10025058</v>
      </c>
      <c r="H160" s="57">
        <v>1432408</v>
      </c>
      <c r="I160" s="57" t="s">
        <v>210</v>
      </c>
      <c r="J160" s="57">
        <v>4</v>
      </c>
      <c r="K160" s="57">
        <v>22</v>
      </c>
      <c r="L160" s="58">
        <v>30550.86</v>
      </c>
      <c r="M160" s="61">
        <v>44545</v>
      </c>
      <c r="N160" s="61">
        <v>44664</v>
      </c>
      <c r="O160" s="61">
        <v>44664</v>
      </c>
      <c r="P160" s="57" t="s">
        <v>675</v>
      </c>
      <c r="Q160" s="57" t="s">
        <v>676</v>
      </c>
      <c r="R160" s="57" t="s">
        <v>677</v>
      </c>
      <c r="S160" s="57" t="s">
        <v>678</v>
      </c>
      <c r="T160" s="57" t="s">
        <v>679</v>
      </c>
      <c r="U160" s="57"/>
      <c r="V160" s="57"/>
      <c r="W160" s="57"/>
      <c r="X160" s="57"/>
      <c r="Y160" s="57" t="s">
        <v>2</v>
      </c>
      <c r="Z160" s="57" t="s">
        <v>215</v>
      </c>
      <c r="AA160" s="57" t="s">
        <v>216</v>
      </c>
      <c r="AB160" s="57" t="s">
        <v>217</v>
      </c>
      <c r="AC160" s="57" t="s">
        <v>378</v>
      </c>
      <c r="AD160" s="57" t="s">
        <v>680</v>
      </c>
      <c r="AE160" s="57"/>
      <c r="AF160" s="57"/>
    </row>
    <row r="161" spans="1:32" ht="12.75" customHeight="1" x14ac:dyDescent="0.25">
      <c r="A161" s="57" t="s">
        <v>295</v>
      </c>
      <c r="B161" s="57" t="s">
        <v>681</v>
      </c>
      <c r="C161" s="57" t="s">
        <v>208</v>
      </c>
      <c r="D161" s="57"/>
      <c r="E161" s="57" t="s">
        <v>209</v>
      </c>
      <c r="F161" s="57"/>
      <c r="G161" s="57">
        <v>10028426</v>
      </c>
      <c r="H161" s="57">
        <v>1433460</v>
      </c>
      <c r="I161" s="57" t="s">
        <v>210</v>
      </c>
      <c r="J161" s="57">
        <v>4</v>
      </c>
      <c r="K161" s="57">
        <v>22</v>
      </c>
      <c r="L161" s="58">
        <v>125000</v>
      </c>
      <c r="M161" s="61">
        <v>44656</v>
      </c>
      <c r="N161" s="61">
        <v>44672</v>
      </c>
      <c r="O161" s="61">
        <v>44672</v>
      </c>
      <c r="P161" s="57" t="s">
        <v>682</v>
      </c>
      <c r="Q161" s="57" t="s">
        <v>683</v>
      </c>
      <c r="R161" s="57" t="s">
        <v>684</v>
      </c>
      <c r="S161" s="57" t="s">
        <v>683</v>
      </c>
      <c r="T161" s="57" t="s">
        <v>685</v>
      </c>
      <c r="U161" s="57"/>
      <c r="V161" s="57"/>
      <c r="W161" s="57"/>
      <c r="X161" s="57"/>
      <c r="Y161" s="57" t="s">
        <v>2</v>
      </c>
      <c r="Z161" s="57" t="s">
        <v>215</v>
      </c>
      <c r="AA161" s="57" t="s">
        <v>216</v>
      </c>
      <c r="AB161" s="57" t="s">
        <v>217</v>
      </c>
      <c r="AC161" s="57" t="s">
        <v>686</v>
      </c>
      <c r="AD161" s="57" t="s">
        <v>687</v>
      </c>
      <c r="AE161" s="57"/>
      <c r="AF161" s="57"/>
    </row>
    <row r="162" spans="1:32" ht="12.75" customHeight="1" x14ac:dyDescent="0.25">
      <c r="A162" s="57" t="s">
        <v>295</v>
      </c>
      <c r="B162" s="57" t="s">
        <v>296</v>
      </c>
      <c r="C162" s="57" t="s">
        <v>208</v>
      </c>
      <c r="D162" s="57"/>
      <c r="E162" s="57" t="s">
        <v>221</v>
      </c>
      <c r="F162" s="57" t="s">
        <v>238</v>
      </c>
      <c r="G162" s="57">
        <v>10018612</v>
      </c>
      <c r="H162" s="57">
        <v>1429688</v>
      </c>
      <c r="I162" s="57" t="s">
        <v>239</v>
      </c>
      <c r="J162" s="57">
        <v>4</v>
      </c>
      <c r="K162" s="57">
        <v>22</v>
      </c>
      <c r="L162" s="58">
        <v>-12117.3</v>
      </c>
      <c r="M162" s="61">
        <v>44648</v>
      </c>
      <c r="N162" s="61">
        <v>44652</v>
      </c>
      <c r="O162" s="61">
        <v>44648</v>
      </c>
      <c r="P162" s="57" t="s">
        <v>309</v>
      </c>
      <c r="Q162" s="57" t="s">
        <v>489</v>
      </c>
      <c r="R162" s="57"/>
      <c r="S162" s="57">
        <v>0</v>
      </c>
      <c r="T162" s="57" t="s">
        <v>525</v>
      </c>
      <c r="U162" s="57"/>
      <c r="V162" s="57"/>
      <c r="W162" s="57"/>
      <c r="X162" s="57"/>
      <c r="Y162" s="57" t="s">
        <v>2</v>
      </c>
      <c r="Z162" s="57" t="s">
        <v>215</v>
      </c>
      <c r="AA162" s="57" t="s">
        <v>243</v>
      </c>
      <c r="AB162" s="57" t="s">
        <v>217</v>
      </c>
      <c r="AC162" s="57" t="s">
        <v>299</v>
      </c>
      <c r="AD162" s="57" t="s">
        <v>526</v>
      </c>
      <c r="AE162" s="57"/>
      <c r="AF162" s="57"/>
    </row>
    <row r="163" spans="1:32" ht="12.75" customHeight="1" x14ac:dyDescent="0.25">
      <c r="A163" s="57" t="s">
        <v>295</v>
      </c>
      <c r="B163" s="57" t="s">
        <v>317</v>
      </c>
      <c r="C163" s="57" t="s">
        <v>208</v>
      </c>
      <c r="D163" s="57"/>
      <c r="E163" s="57" t="s">
        <v>221</v>
      </c>
      <c r="F163" s="57" t="s">
        <v>238</v>
      </c>
      <c r="G163" s="57">
        <v>10018612</v>
      </c>
      <c r="H163" s="57">
        <v>1427056</v>
      </c>
      <c r="I163" s="57" t="s">
        <v>239</v>
      </c>
      <c r="J163" s="57">
        <v>4</v>
      </c>
      <c r="K163" s="57">
        <v>22</v>
      </c>
      <c r="L163" s="58">
        <v>-4919</v>
      </c>
      <c r="M163" s="61">
        <v>44648</v>
      </c>
      <c r="N163" s="61">
        <v>44652</v>
      </c>
      <c r="O163" s="61">
        <v>44648</v>
      </c>
      <c r="P163" s="57" t="s">
        <v>527</v>
      </c>
      <c r="Q163" s="57" t="s">
        <v>489</v>
      </c>
      <c r="R163" s="57"/>
      <c r="S163" s="57">
        <v>0</v>
      </c>
      <c r="T163" s="57" t="s">
        <v>528</v>
      </c>
      <c r="U163" s="57"/>
      <c r="V163" s="57"/>
      <c r="W163" s="57"/>
      <c r="X163" s="57"/>
      <c r="Y163" s="57" t="s">
        <v>2</v>
      </c>
      <c r="Z163" s="57" t="s">
        <v>215</v>
      </c>
      <c r="AA163" s="57" t="s">
        <v>243</v>
      </c>
      <c r="AB163" s="57" t="s">
        <v>217</v>
      </c>
      <c r="AC163" s="57" t="s">
        <v>320</v>
      </c>
      <c r="AD163" s="57" t="s">
        <v>529</v>
      </c>
      <c r="AE163" s="57"/>
      <c r="AF163" s="57"/>
    </row>
    <row r="164" spans="1:32" ht="12.75" customHeight="1" x14ac:dyDescent="0.25">
      <c r="A164" s="57" t="s">
        <v>324</v>
      </c>
      <c r="B164" s="57" t="s">
        <v>390</v>
      </c>
      <c r="C164" s="57" t="s">
        <v>208</v>
      </c>
      <c r="D164" s="57"/>
      <c r="E164" s="57" t="s">
        <v>221</v>
      </c>
      <c r="F164" s="57" t="s">
        <v>238</v>
      </c>
      <c r="G164" s="57">
        <v>10018612</v>
      </c>
      <c r="H164" s="57">
        <v>1426273</v>
      </c>
      <c r="I164" s="57" t="s">
        <v>239</v>
      </c>
      <c r="J164" s="57">
        <v>4</v>
      </c>
      <c r="K164" s="57">
        <v>22</v>
      </c>
      <c r="L164" s="58">
        <v>-5074.3999999999996</v>
      </c>
      <c r="M164" s="61">
        <v>44648</v>
      </c>
      <c r="N164" s="61">
        <v>44652</v>
      </c>
      <c r="O164" s="61">
        <v>44648</v>
      </c>
      <c r="P164" s="57" t="s">
        <v>576</v>
      </c>
      <c r="Q164" s="57" t="s">
        <v>489</v>
      </c>
      <c r="R164" s="57"/>
      <c r="S164" s="57">
        <v>0</v>
      </c>
      <c r="T164" s="57" t="s">
        <v>577</v>
      </c>
      <c r="U164" s="57"/>
      <c r="V164" s="57"/>
      <c r="W164" s="57"/>
      <c r="X164" s="57"/>
      <c r="Y164" s="57" t="s">
        <v>2</v>
      </c>
      <c r="Z164" s="57" t="s">
        <v>215</v>
      </c>
      <c r="AA164" s="57" t="s">
        <v>243</v>
      </c>
      <c r="AB164" s="57" t="s">
        <v>217</v>
      </c>
      <c r="AC164" s="57" t="s">
        <v>393</v>
      </c>
      <c r="AD164" s="57" t="s">
        <v>578</v>
      </c>
      <c r="AE164" s="57"/>
      <c r="AF164" s="57"/>
    </row>
    <row r="165" spans="1:32" ht="12.75" customHeight="1" x14ac:dyDescent="0.25">
      <c r="A165" s="57" t="s">
        <v>324</v>
      </c>
      <c r="B165" s="57" t="s">
        <v>390</v>
      </c>
      <c r="C165" s="57" t="s">
        <v>208</v>
      </c>
      <c r="D165" s="57"/>
      <c r="E165" s="57" t="s">
        <v>221</v>
      </c>
      <c r="F165" s="57" t="s">
        <v>238</v>
      </c>
      <c r="G165" s="57">
        <v>10018612</v>
      </c>
      <c r="H165" s="57">
        <v>1429691</v>
      </c>
      <c r="I165" s="57" t="s">
        <v>239</v>
      </c>
      <c r="J165" s="57">
        <v>4</v>
      </c>
      <c r="K165" s="57">
        <v>22</v>
      </c>
      <c r="L165" s="58">
        <v>-849</v>
      </c>
      <c r="M165" s="61">
        <v>44648</v>
      </c>
      <c r="N165" s="61">
        <v>44652</v>
      </c>
      <c r="O165" s="61">
        <v>44648</v>
      </c>
      <c r="P165" s="57" t="s">
        <v>579</v>
      </c>
      <c r="Q165" s="57" t="s">
        <v>489</v>
      </c>
      <c r="R165" s="57"/>
      <c r="S165" s="57">
        <v>0</v>
      </c>
      <c r="T165" s="57" t="s">
        <v>577</v>
      </c>
      <c r="U165" s="57"/>
      <c r="V165" s="57"/>
      <c r="W165" s="57"/>
      <c r="X165" s="57"/>
      <c r="Y165" s="57" t="s">
        <v>2</v>
      </c>
      <c r="Z165" s="57" t="s">
        <v>215</v>
      </c>
      <c r="AA165" s="57" t="s">
        <v>243</v>
      </c>
      <c r="AB165" s="57" t="s">
        <v>217</v>
      </c>
      <c r="AC165" s="57" t="s">
        <v>393</v>
      </c>
      <c r="AD165" s="57" t="s">
        <v>580</v>
      </c>
      <c r="AE165" s="57"/>
      <c r="AF165" s="57"/>
    </row>
    <row r="166" spans="1:32" ht="12.75" customHeight="1" x14ac:dyDescent="0.25">
      <c r="A166" s="57" t="s">
        <v>324</v>
      </c>
      <c r="B166" s="57" t="s">
        <v>390</v>
      </c>
      <c r="C166" s="57" t="s">
        <v>208</v>
      </c>
      <c r="D166" s="57"/>
      <c r="E166" s="57" t="s">
        <v>221</v>
      </c>
      <c r="F166" s="57" t="s">
        <v>238</v>
      </c>
      <c r="G166" s="57">
        <v>10018612</v>
      </c>
      <c r="H166" s="57">
        <v>1429693</v>
      </c>
      <c r="I166" s="57" t="s">
        <v>239</v>
      </c>
      <c r="J166" s="57">
        <v>4</v>
      </c>
      <c r="K166" s="57">
        <v>22</v>
      </c>
      <c r="L166" s="58">
        <v>-389</v>
      </c>
      <c r="M166" s="61">
        <v>44648</v>
      </c>
      <c r="N166" s="61">
        <v>44652</v>
      </c>
      <c r="O166" s="61">
        <v>44648</v>
      </c>
      <c r="P166" s="57" t="s">
        <v>581</v>
      </c>
      <c r="Q166" s="57" t="s">
        <v>489</v>
      </c>
      <c r="R166" s="57"/>
      <c r="S166" s="57">
        <v>0</v>
      </c>
      <c r="T166" s="57" t="s">
        <v>582</v>
      </c>
      <c r="U166" s="57"/>
      <c r="V166" s="57"/>
      <c r="W166" s="57"/>
      <c r="X166" s="57"/>
      <c r="Y166" s="57" t="s">
        <v>2</v>
      </c>
      <c r="Z166" s="57" t="s">
        <v>215</v>
      </c>
      <c r="AA166" s="57" t="s">
        <v>243</v>
      </c>
      <c r="AB166" s="57" t="s">
        <v>217</v>
      </c>
      <c r="AC166" s="57" t="s">
        <v>393</v>
      </c>
      <c r="AD166" s="57" t="s">
        <v>583</v>
      </c>
      <c r="AE166" s="57"/>
      <c r="AF166" s="57"/>
    </row>
    <row r="167" spans="1:32" ht="12.75" customHeight="1" x14ac:dyDescent="0.25">
      <c r="A167" s="59" t="s">
        <v>206</v>
      </c>
      <c r="B167" s="59" t="s">
        <v>278</v>
      </c>
      <c r="C167" s="59" t="s">
        <v>208</v>
      </c>
      <c r="D167" s="59"/>
      <c r="E167" s="59" t="s">
        <v>209</v>
      </c>
      <c r="F167" s="59"/>
      <c r="G167" s="59">
        <v>10020277</v>
      </c>
      <c r="H167" s="59">
        <v>1430875</v>
      </c>
      <c r="I167" s="59" t="s">
        <v>210</v>
      </c>
      <c r="J167" s="59">
        <v>4</v>
      </c>
      <c r="K167" s="59">
        <v>22</v>
      </c>
      <c r="L167" s="62">
        <v>30019.87</v>
      </c>
      <c r="M167" s="63">
        <v>44643</v>
      </c>
      <c r="N167" s="63">
        <v>44655</v>
      </c>
      <c r="O167" s="63">
        <v>44655</v>
      </c>
      <c r="P167" s="59" t="s">
        <v>688</v>
      </c>
      <c r="Q167" s="59" t="s">
        <v>290</v>
      </c>
      <c r="R167" s="59" t="s">
        <v>689</v>
      </c>
      <c r="S167" s="59" t="s">
        <v>292</v>
      </c>
      <c r="T167" s="59" t="s">
        <v>690</v>
      </c>
      <c r="U167" s="59"/>
      <c r="V167" s="59"/>
      <c r="W167" s="59"/>
      <c r="X167" s="59"/>
      <c r="Y167" s="59" t="s">
        <v>2</v>
      </c>
      <c r="Z167" s="59" t="s">
        <v>215</v>
      </c>
      <c r="AA167" s="59" t="s">
        <v>216</v>
      </c>
      <c r="AB167" s="59" t="s">
        <v>217</v>
      </c>
      <c r="AC167" s="59" t="s">
        <v>281</v>
      </c>
      <c r="AD167" s="59"/>
      <c r="AE167" s="59"/>
      <c r="AF167" s="59"/>
    </row>
    <row r="168" spans="1:32" ht="12.75" customHeight="1" x14ac:dyDescent="0.25">
      <c r="A168" s="60" t="s">
        <v>423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4">
        <v>-628833.11</v>
      </c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</row>
    <row r="169" spans="1:32" x14ac:dyDescent="0.25">
      <c r="B169"/>
    </row>
  </sheetData>
  <autoFilter ref="A1:AF22" xr:uid="{285C1D4C-4246-4E0C-A06E-DA80DE6C4D6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22</vt:lpstr>
      <vt:lpstr>Center Balance</vt:lpstr>
      <vt:lpstr>GL007-Account Balance Inquiry B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ADAK Pritam (Ext)</dc:creator>
  <cp:lastModifiedBy>svc_uipath</cp:lastModifiedBy>
  <dcterms:created xsi:type="dcterms:W3CDTF">2022-06-21T19:14:05Z</dcterms:created>
  <dcterms:modified xsi:type="dcterms:W3CDTF">2022-06-24T07:32:37Z</dcterms:modified>
</cp:coreProperties>
</file>