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CSBD_OASIS Dropbox\01_Shank Generalization\Analyzed data\Molecular works\"/>
    </mc:Choice>
  </mc:AlternateContent>
  <xr:revisionPtr revIDLastSave="0" documentId="13_ncr:1_{48B6E166-C9DB-4BA5-BB83-2920DE5276EC}" xr6:coauthVersionLast="47" xr6:coauthVersionMax="47" xr10:uidLastSave="{00000000-0000-0000-0000-000000000000}"/>
  <bookViews>
    <workbookView xWindow="29715" yWindow="465" windowWidth="3255" windowHeight="20745" activeTab="1" xr2:uid="{BC3FBCD9-CB9B-403B-B387-FF8C9A98A1F8}"/>
  </bookViews>
  <sheets>
    <sheet name="info" sheetId="1" r:id="rId1"/>
    <sheet name="ddCt" sheetId="2" r:id="rId2"/>
    <sheet name="Sheet1" sheetId="3" r:id="rId3"/>
  </sheets>
  <externalReferences>
    <externalReference r:id="rId4"/>
  </externalReferenc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3" l="1"/>
  <c r="G50" i="3" s="1"/>
  <c r="F49" i="3"/>
  <c r="G49" i="3" s="1"/>
  <c r="F47" i="3"/>
  <c r="G47" i="3" s="1"/>
  <c r="H47" i="3" s="1"/>
  <c r="I47" i="3" s="1"/>
  <c r="F46" i="3"/>
  <c r="G46" i="3" s="1"/>
  <c r="F44" i="3"/>
  <c r="G44" i="3" s="1"/>
  <c r="F43" i="3"/>
  <c r="G43" i="3" s="1"/>
  <c r="F41" i="3"/>
  <c r="G41" i="3" s="1"/>
  <c r="H41" i="3" s="1"/>
  <c r="I41" i="3" s="1"/>
  <c r="F40" i="3"/>
  <c r="G40" i="3" s="1"/>
  <c r="F38" i="3"/>
  <c r="G38" i="3" s="1"/>
  <c r="F37" i="3"/>
  <c r="G37" i="3" s="1"/>
  <c r="F35" i="3"/>
  <c r="G35" i="3" s="1"/>
  <c r="H35" i="3" s="1"/>
  <c r="I35" i="3" s="1"/>
  <c r="F34" i="3"/>
  <c r="G34" i="3" s="1"/>
  <c r="F32" i="3"/>
  <c r="G32" i="3" s="1"/>
  <c r="H32" i="3" s="1"/>
  <c r="I32" i="3" s="1"/>
  <c r="F31" i="3"/>
  <c r="G31" i="3" s="1"/>
  <c r="F29" i="3"/>
  <c r="G29" i="3" s="1"/>
  <c r="H29" i="3" s="1"/>
  <c r="I29" i="3" s="1"/>
  <c r="F28" i="3"/>
  <c r="G28" i="3" s="1"/>
  <c r="F24" i="3"/>
  <c r="G24" i="3" s="1"/>
  <c r="F23" i="3"/>
  <c r="G23" i="3" s="1"/>
  <c r="F21" i="3"/>
  <c r="G21" i="3" s="1"/>
  <c r="H21" i="3" s="1"/>
  <c r="I21" i="3" s="1"/>
  <c r="F20" i="3"/>
  <c r="G20" i="3" s="1"/>
  <c r="F18" i="3"/>
  <c r="G18" i="3" s="1"/>
  <c r="H18" i="3" s="1"/>
  <c r="I18" i="3" s="1"/>
  <c r="F17" i="3"/>
  <c r="G17" i="3" s="1"/>
  <c r="F15" i="3"/>
  <c r="G15" i="3" s="1"/>
  <c r="H15" i="3" s="1"/>
  <c r="I15" i="3" s="1"/>
  <c r="F14" i="3"/>
  <c r="G14" i="3" s="1"/>
  <c r="F12" i="3"/>
  <c r="G12" i="3" s="1"/>
  <c r="P11" i="3"/>
  <c r="N11" i="3"/>
  <c r="F11" i="3"/>
  <c r="G11" i="3" s="1"/>
  <c r="P9" i="3"/>
  <c r="P10" i="3" s="1"/>
  <c r="N9" i="3"/>
  <c r="N10" i="3" s="1"/>
  <c r="F9" i="3"/>
  <c r="G9" i="3" s="1"/>
  <c r="H9" i="3" s="1"/>
  <c r="I9" i="3" s="1"/>
  <c r="P8" i="3"/>
  <c r="O8" i="3"/>
  <c r="N8" i="3"/>
  <c r="M8" i="3"/>
  <c r="F8" i="3"/>
  <c r="G8" i="3" s="1"/>
  <c r="F6" i="3"/>
  <c r="G6" i="3" s="1"/>
  <c r="F5" i="3"/>
  <c r="G5" i="3" s="1"/>
  <c r="F3" i="3"/>
  <c r="G3" i="3" s="1"/>
  <c r="H3" i="3" s="1"/>
  <c r="I3" i="3" s="1"/>
  <c r="F2" i="3"/>
  <c r="G2" i="3" s="1"/>
  <c r="M26" i="2"/>
  <c r="N26" i="2"/>
  <c r="O26" i="2"/>
  <c r="N25" i="2"/>
  <c r="M25" i="2"/>
  <c r="K26" i="2"/>
  <c r="D26" i="2"/>
  <c r="M21" i="2"/>
  <c r="J22" i="2"/>
  <c r="K22" i="2"/>
  <c r="L22" i="2"/>
  <c r="C17" i="2"/>
  <c r="C16" i="2"/>
  <c r="J26" i="2" s="1"/>
  <c r="C15" i="2"/>
  <c r="G26" i="2" s="1"/>
  <c r="C14" i="2"/>
  <c r="F26" i="2" s="1"/>
  <c r="B16" i="2"/>
  <c r="K21" i="2" s="1"/>
  <c r="B17" i="2"/>
  <c r="N21" i="2" s="1"/>
  <c r="B15" i="2"/>
  <c r="G22" i="2" s="1"/>
  <c r="B14" i="2"/>
  <c r="E22" i="2" s="1"/>
  <c r="H38" i="3" l="1"/>
  <c r="I38" i="3" s="1"/>
  <c r="H6" i="3"/>
  <c r="I6" i="3" s="1"/>
  <c r="H24" i="3"/>
  <c r="I24" i="3" s="1"/>
  <c r="H44" i="3"/>
  <c r="I44" i="3" s="1"/>
  <c r="H12" i="3"/>
  <c r="I12" i="3" s="1"/>
  <c r="H50" i="3"/>
  <c r="I50" i="3" s="1"/>
  <c r="N22" i="2"/>
  <c r="M22" i="2"/>
  <c r="D25" i="2"/>
  <c r="E26" i="2"/>
  <c r="D22" i="2"/>
  <c r="G21" i="2"/>
  <c r="I21" i="2"/>
  <c r="H21" i="2"/>
  <c r="I22" i="2"/>
  <c r="J25" i="2"/>
  <c r="C35" i="2"/>
  <c r="F25" i="2"/>
  <c r="E25" i="2"/>
  <c r="D21" i="2"/>
  <c r="G25" i="2"/>
  <c r="I25" i="2"/>
  <c r="H25" i="2"/>
  <c r="I26" i="2"/>
  <c r="H26" i="2"/>
  <c r="H22" i="2"/>
  <c r="L25" i="2"/>
  <c r="K25" i="2"/>
  <c r="F21" i="2"/>
  <c r="E21" i="2"/>
  <c r="F22" i="2"/>
  <c r="L21" i="2"/>
  <c r="L26" i="2"/>
  <c r="G21" i="1"/>
  <c r="B33" i="2" l="1"/>
  <c r="B35" i="2"/>
  <c r="C33" i="2"/>
  <c r="B32" i="2"/>
  <c r="B36" i="2" s="1"/>
  <c r="G40" i="2" s="1"/>
  <c r="G51" i="2" s="1"/>
  <c r="E44" i="2"/>
  <c r="E55" i="2" s="1"/>
  <c r="F44" i="2"/>
  <c r="F55" i="2" s="1"/>
  <c r="L45" i="2"/>
  <c r="L56" i="2" s="1"/>
  <c r="E45" i="2"/>
  <c r="E56" i="2" s="1"/>
  <c r="C32" i="2"/>
  <c r="D44" i="2"/>
  <c r="D55" i="2" s="1"/>
  <c r="F41" i="2"/>
  <c r="F52" i="2" s="1"/>
  <c r="B34" i="2"/>
  <c r="C34" i="2"/>
  <c r="G15" i="1"/>
  <c r="G16" i="1"/>
  <c r="G17" i="1"/>
  <c r="G18" i="1"/>
  <c r="G19" i="1"/>
  <c r="G20" i="1"/>
  <c r="G14" i="1"/>
  <c r="H45" i="2" l="1"/>
  <c r="H56" i="2" s="1"/>
  <c r="J44" i="2"/>
  <c r="J55" i="2" s="1"/>
  <c r="L40" i="2"/>
  <c r="L51" i="2" s="1"/>
  <c r="D41" i="2"/>
  <c r="D52" i="2" s="1"/>
  <c r="I41" i="2"/>
  <c r="I52" i="2" s="1"/>
  <c r="M41" i="2"/>
  <c r="M52" i="2" s="1"/>
  <c r="F40" i="2"/>
  <c r="F51" i="2" s="1"/>
  <c r="I45" i="2"/>
  <c r="I56" i="2" s="1"/>
  <c r="L44" i="2"/>
  <c r="L55" i="2" s="1"/>
  <c r="K44" i="2"/>
  <c r="K55" i="2" s="1"/>
  <c r="N41" i="2"/>
  <c r="N52" i="2" s="1"/>
  <c r="J41" i="2"/>
  <c r="J52" i="2" s="1"/>
  <c r="K41" i="2"/>
  <c r="K52" i="2" s="1"/>
  <c r="N45" i="2"/>
  <c r="N56" i="2" s="1"/>
  <c r="M45" i="2"/>
  <c r="M56" i="2" s="1"/>
  <c r="G41" i="2"/>
  <c r="G52" i="2" s="1"/>
  <c r="N40" i="2"/>
  <c r="N51" i="2" s="1"/>
  <c r="M40" i="2"/>
  <c r="M51" i="2" s="1"/>
  <c r="B65" i="2" s="1"/>
  <c r="N44" i="2"/>
  <c r="N55" i="2" s="1"/>
  <c r="O45" i="2"/>
  <c r="O56" i="2" s="1"/>
  <c r="F45" i="2"/>
  <c r="F56" i="2" s="1"/>
  <c r="C62" i="2" s="1"/>
  <c r="K45" i="2"/>
  <c r="K56" i="2" s="1"/>
  <c r="K40" i="2"/>
  <c r="K51" i="2" s="1"/>
  <c r="G45" i="2"/>
  <c r="G56" i="2" s="1"/>
  <c r="L41" i="2"/>
  <c r="L52" i="2" s="1"/>
  <c r="D45" i="2"/>
  <c r="D56" i="2" s="1"/>
  <c r="M44" i="2"/>
  <c r="M55" i="2" s="1"/>
  <c r="E41" i="2"/>
  <c r="E52" i="2" s="1"/>
  <c r="J45" i="2"/>
  <c r="J56" i="2" s="1"/>
  <c r="D40" i="2"/>
  <c r="D51" i="2" s="1"/>
  <c r="G44" i="2"/>
  <c r="G55" i="2" s="1"/>
  <c r="C63" i="2" s="1"/>
  <c r="I44" i="2"/>
  <c r="I55" i="2" s="1"/>
  <c r="I40" i="2"/>
  <c r="I51" i="2" s="1"/>
  <c r="H41" i="2"/>
  <c r="H52" i="2" s="1"/>
  <c r="H44" i="2"/>
  <c r="H55" i="2" s="1"/>
  <c r="E40" i="2"/>
  <c r="E51" i="2" s="1"/>
  <c r="H40" i="2"/>
  <c r="H51" i="2" s="1"/>
  <c r="B63" i="2" s="1"/>
  <c r="B62" i="2" l="1"/>
  <c r="C64" i="2"/>
  <c r="C65" i="2"/>
  <c r="B64" i="2"/>
  <c r="B66" i="2" l="1"/>
  <c r="C70" i="2" l="1"/>
  <c r="B71" i="2"/>
  <c r="B73" i="2"/>
  <c r="C71" i="2"/>
  <c r="B70" i="2"/>
  <c r="C73" i="2"/>
  <c r="B72" i="2"/>
  <c r="C72" i="2"/>
  <c r="B74" i="2" l="1"/>
  <c r="C74" i="2"/>
</calcChain>
</file>

<file path=xl/sharedStrings.xml><?xml version="1.0" encoding="utf-8"?>
<sst xmlns="http://schemas.openxmlformats.org/spreadsheetml/2006/main" count="184" uniqueCount="82">
  <si>
    <t>Exp</t>
    <phoneticPr fontId="1" type="noConversion"/>
  </si>
  <si>
    <t>Model</t>
    <phoneticPr fontId="1" type="noConversion"/>
  </si>
  <si>
    <t>Age</t>
    <phoneticPr fontId="1" type="noConversion"/>
  </si>
  <si>
    <t>Adult (&gt;P12W)</t>
    <phoneticPr fontId="1" type="noConversion"/>
  </si>
  <si>
    <t>Sex</t>
    <phoneticPr fontId="1" type="noConversion"/>
  </si>
  <si>
    <t>Region</t>
    <phoneticPr fontId="1" type="noConversion"/>
  </si>
  <si>
    <t>Mouse ID</t>
    <phoneticPr fontId="1" type="noConversion"/>
  </si>
  <si>
    <t>Genotype</t>
    <phoneticPr fontId="1" type="noConversion"/>
  </si>
  <si>
    <t>KO</t>
    <phoneticPr fontId="1" type="noConversion"/>
  </si>
  <si>
    <t>WT</t>
    <phoneticPr fontId="1" type="noConversion"/>
  </si>
  <si>
    <t>Target</t>
    <phoneticPr fontId="1" type="noConversion"/>
  </si>
  <si>
    <t>Parvalbumin</t>
    <phoneticPr fontId="1" type="noConversion"/>
  </si>
  <si>
    <t>비고</t>
    <phoneticPr fontId="1" type="noConversion"/>
  </si>
  <si>
    <t>Shank3 conventional WT, KO</t>
    <phoneticPr fontId="1" type="noConversion"/>
  </si>
  <si>
    <t>Male</t>
    <phoneticPr fontId="1" type="noConversion"/>
  </si>
  <si>
    <t>DOB</t>
    <phoneticPr fontId="1" type="noConversion"/>
  </si>
  <si>
    <t>qRT-PCR</t>
    <phoneticPr fontId="1" type="noConversion"/>
  </si>
  <si>
    <t>PFC</t>
    <phoneticPr fontId="1" type="noConversion"/>
  </si>
  <si>
    <t>Forward primer</t>
    <phoneticPr fontId="1" type="noConversion"/>
  </si>
  <si>
    <t>Reverse primer</t>
    <phoneticPr fontId="1" type="noConversion"/>
  </si>
  <si>
    <t>Gapdh</t>
    <phoneticPr fontId="1" type="noConversion"/>
  </si>
  <si>
    <t>90-610M</t>
    <phoneticPr fontId="1" type="noConversion"/>
  </si>
  <si>
    <t>90-79M</t>
    <phoneticPr fontId="1" type="noConversion"/>
  </si>
  <si>
    <t>92-7M</t>
    <phoneticPr fontId="1" type="noConversion"/>
  </si>
  <si>
    <t>92-8M</t>
    <phoneticPr fontId="1" type="noConversion"/>
  </si>
  <si>
    <t>92-9M</t>
    <phoneticPr fontId="1" type="noConversion"/>
  </si>
  <si>
    <t>92-12M</t>
    <phoneticPr fontId="1" type="noConversion"/>
  </si>
  <si>
    <t>97-2M</t>
    <phoneticPr fontId="1" type="noConversion"/>
  </si>
  <si>
    <t>97-3M</t>
    <phoneticPr fontId="1" type="noConversion"/>
  </si>
  <si>
    <t>A260/280</t>
    <phoneticPr fontId="1" type="noConversion"/>
  </si>
  <si>
    <t>TGTCGATGACAGACGTGCTC</t>
    <phoneticPr fontId="1" type="noConversion"/>
  </si>
  <si>
    <t>TTCTTCAACCCCAATCTTGC</t>
    <phoneticPr fontId="1" type="noConversion"/>
  </si>
  <si>
    <t>Measure 1</t>
    <phoneticPr fontId="1" type="noConversion"/>
  </si>
  <si>
    <t>Measure 2</t>
    <phoneticPr fontId="1" type="noConversion"/>
  </si>
  <si>
    <t>Average</t>
    <phoneticPr fontId="1" type="noConversion"/>
  </si>
  <si>
    <t>RNA 1ug</t>
    <phoneticPr fontId="1" type="noConversion"/>
  </si>
  <si>
    <t>RNA concentration (ng/ul) and purity</t>
    <phoneticPr fontId="1" type="noConversion"/>
  </si>
  <si>
    <t>Raw</t>
    <phoneticPr fontId="1" type="noConversion"/>
  </si>
  <si>
    <t>PV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</si>
  <si>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</si>
  <si>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</si>
  <si>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</si>
  <si>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</si>
  <si>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Average Gapdh</t>
    <phoneticPr fontId="1" type="noConversion"/>
  </si>
  <si>
    <t>dCt</t>
    <phoneticPr fontId="1" type="noConversion"/>
  </si>
  <si>
    <t>Average dCt</t>
    <phoneticPr fontId="1" type="noConversion"/>
  </si>
  <si>
    <t>ddCt</t>
    <phoneticPr fontId="1" type="noConversion"/>
  </si>
  <si>
    <t>power</t>
    <phoneticPr fontId="1" type="noConversion"/>
  </si>
  <si>
    <t>Average power</t>
    <phoneticPr fontId="1" type="noConversion"/>
  </si>
  <si>
    <t>Normalized power</t>
    <phoneticPr fontId="1" type="noConversion"/>
  </si>
  <si>
    <t>male</t>
    <phoneticPr fontId="9" type="noConversion"/>
  </si>
  <si>
    <t>c1</t>
    <phoneticPr fontId="9" type="noConversion"/>
  </si>
  <si>
    <t>c2</t>
    <phoneticPr fontId="9" type="noConversion"/>
  </si>
  <si>
    <t>c3</t>
    <phoneticPr fontId="9" type="noConversion"/>
  </si>
  <si>
    <t>average</t>
    <phoneticPr fontId="9" type="noConversion"/>
  </si>
  <si>
    <t>dct</t>
    <phoneticPr fontId="9" type="noConversion"/>
  </si>
  <si>
    <t>ddct</t>
    <phoneticPr fontId="9" type="noConversion"/>
  </si>
  <si>
    <t>2^(-ddct)</t>
  </si>
  <si>
    <t>WT 1</t>
    <phoneticPr fontId="9" type="noConversion"/>
  </si>
  <si>
    <t>Gapdh</t>
    <phoneticPr fontId="9" type="noConversion"/>
  </si>
  <si>
    <t>female</t>
    <phoneticPr fontId="9" type="noConversion"/>
  </si>
  <si>
    <t>PV</t>
    <phoneticPr fontId="9" type="noConversion"/>
  </si>
  <si>
    <t>mPFC</t>
    <phoneticPr fontId="9" type="noConversion"/>
  </si>
  <si>
    <t>WT</t>
    <phoneticPr fontId="9" type="noConversion"/>
  </si>
  <si>
    <t>Shank2 KO</t>
    <phoneticPr fontId="9" type="noConversion"/>
  </si>
  <si>
    <t>n1</t>
    <phoneticPr fontId="9" type="noConversion"/>
  </si>
  <si>
    <t>KO 1</t>
    <phoneticPr fontId="9" type="noConversion"/>
  </si>
  <si>
    <t>n2</t>
    <phoneticPr fontId="9" type="noConversion"/>
  </si>
  <si>
    <t>n3</t>
    <phoneticPr fontId="9" type="noConversion"/>
  </si>
  <si>
    <t>n4</t>
    <phoneticPr fontId="9" type="noConversion"/>
  </si>
  <si>
    <t>WT 2</t>
  </si>
  <si>
    <t>AVERAGE</t>
    <phoneticPr fontId="9" type="noConversion"/>
  </si>
  <si>
    <t>STD</t>
  </si>
  <si>
    <t>SEM</t>
  </si>
  <si>
    <t>KO 2</t>
  </si>
  <si>
    <t>p-value</t>
  </si>
  <si>
    <t>**</t>
    <phoneticPr fontId="9" type="noConversion"/>
  </si>
  <si>
    <t>WT 3</t>
  </si>
  <si>
    <t>KO 3</t>
  </si>
  <si>
    <t>WT 4</t>
  </si>
  <si>
    <t>KO 4</t>
  </si>
  <si>
    <t>Female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</si>
</sst>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1" applyFont="1"/>
    <xf numFmtId="0" fontId="10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176" fontId="8" fillId="0" borderId="1" xfId="1" applyNumberFormat="1" applyFont="1" applyBorder="1"/>
    <xf numFmtId="177" fontId="8" fillId="0" borderId="1" xfId="1" applyNumberFormat="1" applyFont="1" applyBorder="1" applyAlignment="1">
      <alignment horizontal="left"/>
    </xf>
    <xf numFmtId="176" fontId="8" fillId="0" borderId="2" xfId="1" applyNumberFormat="1" applyFont="1" applyBorder="1"/>
    <xf numFmtId="177" fontId="8" fillId="0" borderId="2" xfId="1" applyNumberFormat="1" applyFont="1" applyBorder="1" applyAlignment="1">
      <alignment horizontal="left"/>
    </xf>
    <xf numFmtId="0" fontId="8" fillId="0" borderId="3" xfId="1" applyFont="1" applyBorder="1"/>
    <xf numFmtId="177" fontId="8" fillId="0" borderId="3" xfId="1" applyNumberFormat="1" applyFont="1" applyBorder="1" applyAlignment="1">
      <alignment horizontal="left"/>
    </xf>
    <xf numFmtId="177" fontId="10" fillId="0" borderId="3" xfId="1" applyNumberFormat="1" applyFont="1" applyBorder="1" applyAlignment="1">
      <alignment horizontal="left"/>
    </xf>
    <xf numFmtId="177" fontId="11" fillId="0" borderId="1" xfId="1" applyNumberFormat="1" applyFont="1" applyBorder="1" applyAlignment="1">
      <alignment horizontal="left"/>
    </xf>
    <xf numFmtId="0" fontId="12" fillId="0" borderId="0" xfId="1" applyFont="1" applyAlignment="1">
      <alignment horizontal="left"/>
    </xf>
    <xf numFmtId="0" fontId="8" fillId="0" borderId="4" xfId="1" applyFont="1" applyBorder="1"/>
  </cellXfs>
  <cellStyles count="2">
    <cellStyle name="표준" xfId="0" builtinId="0"/>
    <cellStyle name="표준 2" xfId="1" xr:uid="{C38D2C55-CFEF-47D7-9E5D-2BD93FB860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mPFC</a:t>
            </a:r>
            <a:r>
              <a:rPr lang="en-US" altLang="ko-KR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region</a:t>
            </a:r>
            <a:endParaRPr lang="ko-KR" alt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151186742760179"/>
          <c:y val="3.864734299516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CA-4BA0-A109-694474367FD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A-4BA0-A109-694474367FD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Sheet1!$M$10:$P$10</c15:sqref>
                    </c15:fullRef>
                  </c:ext>
                </c:extLst>
                <c:f>(Sheet1!$N$10,Sheet1!$P$10)</c:f>
                <c:numCache>
                  <c:formatCode>General</c:formatCode>
                  <c:ptCount val="2"/>
                  <c:pt idx="0">
                    <c:v>3.5497483068449479E-2</c:v>
                  </c:pt>
                  <c:pt idx="1">
                    <c:v>9.54102769774859E-2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Sheet1!$M$10:$P$10</c15:sqref>
                    </c15:fullRef>
                  </c:ext>
                </c:extLst>
                <c:f>(Sheet1!$N$10,Sheet1!$P$10)</c:f>
                <c:numCache>
                  <c:formatCode>General</c:formatCode>
                  <c:ptCount val="2"/>
                  <c:pt idx="0">
                    <c:v>3.5497483068449479E-2</c:v>
                  </c:pt>
                  <c:pt idx="1">
                    <c:v>9.54102769774859E-2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Sheet1!$M$2:$P$3</c15:sqref>
                  </c15:fullRef>
                </c:ext>
              </c:extLst>
              <c:f>(Sheet1!$N$2:$N$3,Sheet1!$P$2:$P$3)</c:f>
              <c:multiLvlStrCache>
                <c:ptCount val="2"/>
                <c:lvl>
                  <c:pt idx="0">
                    <c:v>Shank2 KO</c:v>
                  </c:pt>
                  <c:pt idx="1">
                    <c:v>Shank2 KO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Sheet1!$M$8:$P$8</c15:sqref>
                  </c15:fullRef>
                </c:ext>
              </c:extLst>
              <c:f>(Sheet1!$N$8,Sheet1!$P$8)</c:f>
              <c:numCache>
                <c:formatCode>0.000</c:formatCode>
                <c:ptCount val="2"/>
                <c:pt idx="0">
                  <c:v>0.75888494899018633</c:v>
                </c:pt>
                <c:pt idx="1">
                  <c:v>0.74834552513282204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Sheet1!$M$8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Sheet1!$O$8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C9CA-4BA0-A109-694474367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overlap val="-20"/>
        <c:axId val="1729796223"/>
        <c:axId val="1812647871"/>
      </c:barChart>
      <c:catAx>
        <c:axId val="172979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2647871"/>
        <c:crosses val="autoZero"/>
        <c:auto val="1"/>
        <c:lblAlgn val="ctr"/>
        <c:lblOffset val="100"/>
        <c:noMultiLvlLbl val="0"/>
      </c:catAx>
      <c:valAx>
        <c:axId val="1812647871"/>
        <c:scaling>
          <c:orientation val="minMax"/>
          <c:max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chemeClr val="tx1"/>
                    </a:solidFill>
                  </a:rPr>
                  <a:t>Parvalbumin</a:t>
                </a:r>
                <a:r>
                  <a:rPr lang="en-US" altLang="ko-KR" sz="1200" baseline="0">
                    <a:solidFill>
                      <a:schemeClr val="tx1"/>
                    </a:solidFill>
                  </a:rPr>
                  <a:t> imRNA level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altLang="ko-KR" sz="1200" baseline="0">
                    <a:solidFill>
                      <a:schemeClr val="tx1"/>
                    </a:solidFill>
                  </a:rPr>
                  <a:t>(Gapdh normalized)</a:t>
                </a:r>
                <a:endParaRPr lang="ko-KR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979622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12</xdr:row>
      <xdr:rowOff>47625</xdr:rowOff>
    </xdr:from>
    <xdr:to>
      <xdr:col>15</xdr:col>
      <xdr:colOff>38100</xdr:colOff>
      <xdr:row>26</xdr:row>
      <xdr:rowOff>114301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D2A2D44-DFA9-4D1B-AB4C-DC088D740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CSBD_OASIS%20Dropbox\01_Shank%20Generalization\Analyzed%20data\Molecular%20works\Shank2%20KO_adult%20male-female%20PFC_qRT-PCR_PV.xlsx" TargetMode="External"/><Relationship Id="rId1" Type="http://schemas.openxmlformats.org/officeDocument/2006/relationships/externalLinkPath" Target="Shank2%20KO_adult%20male-female%20PFC_qRT-PCR_P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M2" t="str">
            <v>male</v>
          </cell>
          <cell r="O2" t="str">
            <v>female</v>
          </cell>
        </row>
        <row r="3">
          <cell r="M3" t="str">
            <v>WT</v>
          </cell>
          <cell r="N3" t="str">
            <v>Shank2 KO</v>
          </cell>
          <cell r="O3" t="str">
            <v>WT</v>
          </cell>
          <cell r="P3" t="str">
            <v>Shank2 KO</v>
          </cell>
        </row>
        <row r="8">
          <cell r="M8">
            <v>1</v>
          </cell>
          <cell r="N8">
            <v>0.75888494899018633</v>
          </cell>
          <cell r="O8">
            <v>1</v>
          </cell>
          <cell r="P8">
            <v>0.74834552513282204</v>
          </cell>
        </row>
        <row r="10">
          <cell r="N10">
            <v>3.5497483068449479E-2</v>
          </cell>
          <cell r="P10">
            <v>9.54102769774859E-2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6568-4D75-4047-9EF4-246399BDC1D6}">
  <sheetPr>
    <pageSetUpPr fitToPage="1"/>
  </sheetPr>
  <dimension ref="A1:L21"/>
  <sheetViews>
    <sheetView workbookViewId="0">
      <selection activeCell="C43" sqref="C43"/>
    </sheetView>
  </sheetViews>
  <sheetFormatPr defaultRowHeight="12.75" x14ac:dyDescent="0.3"/>
  <cols>
    <col min="1" max="1" width="14.25" style="1" bestFit="1" customWidth="1"/>
    <col min="2" max="2" width="9.5" style="1" bestFit="1" customWidth="1"/>
    <col min="3" max="4" width="9" style="1"/>
    <col min="5" max="5" width="9.5" style="1" bestFit="1" customWidth="1"/>
    <col min="6" max="8" width="9" style="1"/>
    <col min="9" max="9" width="11.625" style="1" bestFit="1" customWidth="1"/>
    <col min="10" max="11" width="9.625" style="1" bestFit="1" customWidth="1"/>
    <col min="12" max="16384" width="9" style="1"/>
  </cols>
  <sheetData>
    <row r="1" spans="1:12" x14ac:dyDescent="0.3">
      <c r="A1" s="2" t="s">
        <v>0</v>
      </c>
      <c r="B1" s="1" t="s">
        <v>16</v>
      </c>
    </row>
    <row r="2" spans="1:12" x14ac:dyDescent="0.3">
      <c r="A2" s="2" t="s">
        <v>1</v>
      </c>
      <c r="B2" s="1" t="s">
        <v>13</v>
      </c>
    </row>
    <row r="3" spans="1:12" x14ac:dyDescent="0.3">
      <c r="A3" s="2" t="s">
        <v>2</v>
      </c>
      <c r="B3" s="1" t="s">
        <v>3</v>
      </c>
    </row>
    <row r="4" spans="1:12" x14ac:dyDescent="0.3">
      <c r="A4" s="2" t="s">
        <v>4</v>
      </c>
      <c r="B4" s="1" t="s">
        <v>14</v>
      </c>
    </row>
    <row r="5" spans="1:12" x14ac:dyDescent="0.3">
      <c r="A5" s="2" t="s">
        <v>5</v>
      </c>
      <c r="B5" s="1" t="s">
        <v>17</v>
      </c>
    </row>
    <row r="6" spans="1:12" x14ac:dyDescent="0.3">
      <c r="A6" s="2" t="s">
        <v>10</v>
      </c>
      <c r="B6" s="1" t="s">
        <v>11</v>
      </c>
    </row>
    <row r="7" spans="1:12" x14ac:dyDescent="0.3">
      <c r="A7" s="2" t="s">
        <v>18</v>
      </c>
      <c r="B7" s="1" t="s">
        <v>30</v>
      </c>
    </row>
    <row r="8" spans="1:12" x14ac:dyDescent="0.3">
      <c r="A8" s="2" t="s">
        <v>19</v>
      </c>
      <c r="B8" s="1" t="s">
        <v>31</v>
      </c>
    </row>
    <row r="9" spans="1:12" x14ac:dyDescent="0.3">
      <c r="A9" s="2" t="s">
        <v>10</v>
      </c>
      <c r="B9" s="1" t="s">
        <v>20</v>
      </c>
    </row>
    <row r="10" spans="1:12" x14ac:dyDescent="0.3">
      <c r="A10" s="2" t="s">
        <v>18</v>
      </c>
    </row>
    <row r="11" spans="1:12" x14ac:dyDescent="0.3">
      <c r="A11" s="2" t="s">
        <v>19</v>
      </c>
    </row>
    <row r="12" spans="1:12" x14ac:dyDescent="0.3">
      <c r="H12" s="8" t="s">
        <v>36</v>
      </c>
      <c r="I12" s="8"/>
      <c r="J12" s="8"/>
      <c r="K12" s="8"/>
    </row>
    <row r="13" spans="1:12" x14ac:dyDescent="0.3">
      <c r="C13" s="1" t="s">
        <v>12</v>
      </c>
      <c r="D13" s="2" t="s">
        <v>6</v>
      </c>
      <c r="E13" s="2" t="s">
        <v>15</v>
      </c>
      <c r="F13" s="2" t="s">
        <v>7</v>
      </c>
      <c r="G13" s="2" t="s">
        <v>4</v>
      </c>
      <c r="H13" s="2" t="s">
        <v>29</v>
      </c>
      <c r="I13" s="2" t="s">
        <v>32</v>
      </c>
      <c r="J13" s="2" t="s">
        <v>33</v>
      </c>
      <c r="K13" s="2" t="s">
        <v>34</v>
      </c>
      <c r="L13" s="3" t="s">
        <v>35</v>
      </c>
    </row>
    <row r="14" spans="1:12" x14ac:dyDescent="0.3">
      <c r="D14" s="3" t="s">
        <v>21</v>
      </c>
      <c r="E14" s="7">
        <v>44701</v>
      </c>
      <c r="F14" s="5" t="s">
        <v>9</v>
      </c>
      <c r="G14" s="6" t="str">
        <f t="shared" ref="G14:G21" si="0">RIGHT(D14,1)</f>
        <v>M</v>
      </c>
      <c r="H14" s="1">
        <v>1.93</v>
      </c>
      <c r="I14" s="1">
        <v>751</v>
      </c>
      <c r="J14" s="1">
        <v>932.5</v>
      </c>
      <c r="K14" s="1">
        <v>841.75</v>
      </c>
      <c r="L14" s="1">
        <v>1.188001188001188</v>
      </c>
    </row>
    <row r="15" spans="1:12" x14ac:dyDescent="0.3">
      <c r="D15" s="3" t="s">
        <v>22</v>
      </c>
      <c r="E15" s="7">
        <v>44703</v>
      </c>
      <c r="F15" s="5" t="s">
        <v>9</v>
      </c>
      <c r="G15" s="6" t="str">
        <f t="shared" si="0"/>
        <v>M</v>
      </c>
      <c r="H15" s="1">
        <v>1.96</v>
      </c>
      <c r="I15" s="1">
        <v>1251</v>
      </c>
      <c r="J15" s="1">
        <v>1268</v>
      </c>
      <c r="K15" s="1">
        <v>1259.5</v>
      </c>
      <c r="L15" s="1">
        <v>0.79396585946804288</v>
      </c>
    </row>
    <row r="16" spans="1:12" x14ac:dyDescent="0.3">
      <c r="D16" s="3" t="s">
        <v>23</v>
      </c>
      <c r="E16" s="7">
        <v>44725</v>
      </c>
      <c r="F16" s="4" t="s">
        <v>8</v>
      </c>
      <c r="G16" s="6" t="str">
        <f t="shared" si="0"/>
        <v>M</v>
      </c>
      <c r="H16" s="1">
        <v>1.99</v>
      </c>
      <c r="I16" s="1">
        <v>1943.5</v>
      </c>
      <c r="J16" s="1">
        <v>1905.5</v>
      </c>
      <c r="K16" s="1">
        <v>1924.5</v>
      </c>
      <c r="L16" s="1">
        <v>0.51961548454143935</v>
      </c>
    </row>
    <row r="17" spans="4:12" x14ac:dyDescent="0.3">
      <c r="D17" s="3" t="s">
        <v>24</v>
      </c>
      <c r="E17" s="7">
        <v>44725</v>
      </c>
      <c r="F17" s="5" t="s">
        <v>9</v>
      </c>
      <c r="G17" s="6" t="str">
        <f t="shared" si="0"/>
        <v>M</v>
      </c>
      <c r="H17" s="1">
        <v>1.99</v>
      </c>
      <c r="I17" s="1">
        <v>1646</v>
      </c>
      <c r="J17" s="1">
        <v>1641.5</v>
      </c>
      <c r="K17" s="1">
        <v>1643.75</v>
      </c>
      <c r="L17" s="1">
        <v>0.60836501901140683</v>
      </c>
    </row>
    <row r="18" spans="4:12" x14ac:dyDescent="0.3">
      <c r="D18" s="3" t="s">
        <v>25</v>
      </c>
      <c r="E18" s="7">
        <v>44726</v>
      </c>
      <c r="F18" s="4" t="s">
        <v>8</v>
      </c>
      <c r="G18" s="6" t="str">
        <f t="shared" si="0"/>
        <v>M</v>
      </c>
      <c r="H18" s="1">
        <v>1.99</v>
      </c>
      <c r="I18" s="1">
        <v>1653.5</v>
      </c>
      <c r="J18" s="1">
        <v>1626.5</v>
      </c>
      <c r="K18" s="1">
        <v>1640</v>
      </c>
      <c r="L18" s="1">
        <v>0.6097560975609756</v>
      </c>
    </row>
    <row r="19" spans="4:12" x14ac:dyDescent="0.3">
      <c r="D19" s="3" t="s">
        <v>26</v>
      </c>
      <c r="E19" s="7">
        <v>44726</v>
      </c>
      <c r="F19" s="5" t="s">
        <v>9</v>
      </c>
      <c r="G19" s="6" t="str">
        <f t="shared" si="0"/>
        <v>M</v>
      </c>
      <c r="H19" s="1">
        <v>1.98</v>
      </c>
      <c r="I19" s="1">
        <v>1713.5</v>
      </c>
      <c r="J19" s="1">
        <v>1756.5</v>
      </c>
      <c r="K19" s="1">
        <v>1735</v>
      </c>
      <c r="L19" s="1">
        <v>0.57636887608069165</v>
      </c>
    </row>
    <row r="20" spans="4:12" x14ac:dyDescent="0.3">
      <c r="D20" s="3" t="s">
        <v>27</v>
      </c>
      <c r="E20" s="7">
        <v>44797</v>
      </c>
      <c r="F20" s="4" t="s">
        <v>8</v>
      </c>
      <c r="G20" s="6" t="str">
        <f t="shared" si="0"/>
        <v>M</v>
      </c>
      <c r="H20" s="1">
        <v>1.94</v>
      </c>
      <c r="I20" s="1">
        <v>1031.5</v>
      </c>
      <c r="J20" s="1">
        <v>1025.5</v>
      </c>
      <c r="K20" s="1">
        <v>1028.5</v>
      </c>
      <c r="L20" s="1">
        <v>0.9722897423432183</v>
      </c>
    </row>
    <row r="21" spans="4:12" x14ac:dyDescent="0.3">
      <c r="D21" s="3" t="s">
        <v>28</v>
      </c>
      <c r="E21" s="7">
        <v>44797</v>
      </c>
      <c r="F21" s="4" t="s">
        <v>8</v>
      </c>
      <c r="G21" s="6" t="str">
        <f t="shared" si="0"/>
        <v>M</v>
      </c>
      <c r="H21" s="1">
        <v>1.96</v>
      </c>
      <c r="I21" s="1">
        <v>1386.5</v>
      </c>
      <c r="J21" s="1">
        <v>1373.5</v>
      </c>
      <c r="K21" s="1">
        <v>1380</v>
      </c>
      <c r="L21" s="1">
        <v>0.72463768115942029</v>
      </c>
    </row>
  </sheetData>
  <mergeCells count="1">
    <mergeCell ref="H12:K12"/>
  </mergeCells>
  <phoneticPr fontId="1" type="noConversion"/>
  <pageMargins left="0.7" right="0.7" top="0.75" bottom="0.75" header="0.3" footer="0.3"/>
  <pageSetup paperSize="9" scale="6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C28F-C6D0-4AA8-9FD1-7FA7062D969B}">
  <dimension ref="A1:O74"/>
  <sheetViews>
    <sheetView tabSelected="1" topLeftCell="A19" workbookViewId="0">
      <selection activeCell="C70" sqref="C70:C73"/>
    </sheetView>
  </sheetViews>
  <sheetFormatPr defaultRowHeight="12.75" x14ac:dyDescent="0.3"/>
  <cols>
    <col min="1" max="1" width="9" style="3"/>
    <col min="2" max="16384" width="9" style="1"/>
  </cols>
  <sheetData>
    <row r="1" spans="2:15" x14ac:dyDescent="0.3">
      <c r="B1" s="1" t="s">
        <v>37</v>
      </c>
    </row>
    <row r="2" spans="2:15" x14ac:dyDescent="0.3">
      <c r="D2" s="9" t="s">
        <v>39</v>
      </c>
      <c r="E2" s="9"/>
      <c r="F2" s="9"/>
      <c r="G2" s="9" t="s">
        <v>40</v>
      </c>
      <c r="H2" s="9"/>
      <c r="I2" s="9"/>
      <c r="J2" s="9" t="s">
        <v>41</v>
      </c>
      <c r="K2" s="9"/>
      <c r="L2" s="9"/>
      <c r="M2" s="9" t="s">
        <v>42</v>
      </c>
      <c r="N2" s="9"/>
      <c r="O2" s="9"/>
    </row>
    <row r="3" spans="2:15" x14ac:dyDescent="0.3">
      <c r="B3" s="9" t="s">
        <v>9</v>
      </c>
      <c r="C3" s="9" t="s">
        <v>38</v>
      </c>
      <c r="D3" s="1">
        <v>22.9834887028859</v>
      </c>
      <c r="E3" s="1">
        <v>22.946025755490599</v>
      </c>
      <c r="F3" s="1">
        <v>22.4195941273431</v>
      </c>
      <c r="G3" s="1">
        <v>22.754170924524701</v>
      </c>
      <c r="H3" s="1">
        <v>22.530621364818298</v>
      </c>
      <c r="I3" s="1">
        <v>22.546536017442801</v>
      </c>
      <c r="K3" s="1">
        <v>22.670105322108999</v>
      </c>
      <c r="L3" s="1">
        <v>22.681794498521299</v>
      </c>
      <c r="M3" s="1">
        <v>22.3109318840222</v>
      </c>
      <c r="N3" s="1">
        <v>22.692006185542802</v>
      </c>
    </row>
    <row r="4" spans="2:15" x14ac:dyDescent="0.3">
      <c r="B4" s="9"/>
      <c r="C4" s="9"/>
      <c r="D4" s="1">
        <v>22.462408842588001</v>
      </c>
      <c r="E4" s="1">
        <v>22.4110975969493</v>
      </c>
      <c r="F4" s="1">
        <v>22.352592688066501</v>
      </c>
      <c r="G4" s="1">
        <v>22.2690697983655</v>
      </c>
      <c r="H4" s="1">
        <v>22.131258779158799</v>
      </c>
      <c r="I4" s="1">
        <v>22.652769948270901</v>
      </c>
      <c r="J4" s="1">
        <v>22.356403990610499</v>
      </c>
      <c r="K4" s="1">
        <v>22.257602522741799</v>
      </c>
      <c r="L4" s="1">
        <v>22.354143337732001</v>
      </c>
      <c r="M4" s="1">
        <v>22.1612115949833</v>
      </c>
      <c r="N4" s="1">
        <v>22.4154068239312</v>
      </c>
    </row>
    <row r="5" spans="2:15" x14ac:dyDescent="0.3">
      <c r="B5" s="9"/>
      <c r="C5" s="9" t="s">
        <v>20</v>
      </c>
      <c r="E5" s="1">
        <v>18.268589280035201</v>
      </c>
      <c r="F5" s="1">
        <v>18.217981431516101</v>
      </c>
      <c r="G5" s="1">
        <v>17.671089930072601</v>
      </c>
      <c r="H5" s="1">
        <v>17.7796063229023</v>
      </c>
      <c r="I5" s="1">
        <v>17.752685243309401</v>
      </c>
      <c r="J5" s="1">
        <v>18.061320858214799</v>
      </c>
      <c r="K5" s="1">
        <v>17.877536047855099</v>
      </c>
      <c r="L5" s="1">
        <v>17.949160880927401</v>
      </c>
      <c r="M5" s="1">
        <v>18.155061492722801</v>
      </c>
      <c r="N5" s="1">
        <v>18.440805029582801</v>
      </c>
      <c r="O5" s="1">
        <v>19.496274357297899</v>
      </c>
    </row>
    <row r="6" spans="2:15" x14ac:dyDescent="0.3">
      <c r="B6" s="9"/>
      <c r="C6" s="9"/>
      <c r="D6" s="1">
        <v>18.2425176769963</v>
      </c>
      <c r="E6" s="1">
        <v>18.169474253300201</v>
      </c>
      <c r="F6" s="1">
        <v>18.221287952747801</v>
      </c>
      <c r="G6" s="1">
        <v>17.8717141835671</v>
      </c>
      <c r="H6" s="1">
        <v>17.796428395495798</v>
      </c>
      <c r="I6" s="1">
        <v>17.7419708269796</v>
      </c>
      <c r="J6" s="1">
        <v>17.924675672630698</v>
      </c>
      <c r="K6" s="1">
        <v>17.8954114710697</v>
      </c>
      <c r="L6" s="1">
        <v>17.903099683497</v>
      </c>
      <c r="M6" s="1">
        <v>18.026782984066401</v>
      </c>
      <c r="N6" s="1">
        <v>18.1139457657892</v>
      </c>
    </row>
    <row r="7" spans="2:15" x14ac:dyDescent="0.3">
      <c r="B7" s="9" t="s">
        <v>8</v>
      </c>
      <c r="C7" s="9" t="s">
        <v>38</v>
      </c>
      <c r="D7" s="1">
        <v>22.2839196060396</v>
      </c>
      <c r="E7" s="1">
        <v>22.064306674272</v>
      </c>
      <c r="F7" s="1">
        <v>22.194535467901201</v>
      </c>
      <c r="G7" s="1">
        <v>21.026497932122901</v>
      </c>
      <c r="H7" s="1">
        <v>21.1075515740811</v>
      </c>
      <c r="I7" s="1">
        <v>21.027040639187</v>
      </c>
      <c r="J7" s="1">
        <v>22.143836821009401</v>
      </c>
      <c r="K7" s="1">
        <v>21.881604290108299</v>
      </c>
      <c r="L7" s="1">
        <v>21.898026489304801</v>
      </c>
      <c r="M7" s="1">
        <v>21.7947709187351</v>
      </c>
      <c r="N7" s="1">
        <v>21.9417511404836</v>
      </c>
    </row>
    <row r="8" spans="2:15" x14ac:dyDescent="0.3">
      <c r="B8" s="9"/>
      <c r="C8" s="9"/>
      <c r="D8" s="1">
        <v>22.110390963364999</v>
      </c>
      <c r="E8" s="1">
        <v>22.137959148335199</v>
      </c>
      <c r="F8" s="1">
        <v>22.152975142382399</v>
      </c>
      <c r="G8" s="1">
        <v>21.166637728332098</v>
      </c>
      <c r="H8" s="1">
        <v>20.9907898458594</v>
      </c>
      <c r="I8" s="1">
        <v>20.913184008857598</v>
      </c>
      <c r="J8" s="1">
        <v>21.967129661506899</v>
      </c>
      <c r="K8" s="1">
        <v>21.955025714531999</v>
      </c>
      <c r="L8" s="1">
        <v>21.844998179874</v>
      </c>
      <c r="M8" s="1">
        <v>21.7451215094475</v>
      </c>
      <c r="N8" s="1">
        <v>22.561510314604799</v>
      </c>
      <c r="O8" s="1">
        <v>22.2859299040162</v>
      </c>
    </row>
    <row r="9" spans="2:15" x14ac:dyDescent="0.3">
      <c r="B9" s="9"/>
      <c r="C9" s="9" t="s">
        <v>20</v>
      </c>
      <c r="D9" s="1">
        <v>17.968608088131699</v>
      </c>
      <c r="E9" s="1">
        <v>17.907940217868902</v>
      </c>
      <c r="F9" s="1">
        <v>17.777834483656999</v>
      </c>
      <c r="G9" s="1">
        <v>17.1997011345148</v>
      </c>
      <c r="H9" s="1">
        <v>16.911481271087901</v>
      </c>
      <c r="I9" s="1">
        <v>17.047250862011101</v>
      </c>
      <c r="J9" s="1">
        <v>17.915471057518801</v>
      </c>
      <c r="K9" s="1">
        <v>17.777017400923501</v>
      </c>
      <c r="L9" s="1">
        <v>17.832503084613101</v>
      </c>
      <c r="M9" s="1">
        <v>17.6048085216615</v>
      </c>
      <c r="N9" s="1">
        <v>17.761633408661901</v>
      </c>
      <c r="O9" s="1">
        <v>18.051093706182701</v>
      </c>
    </row>
    <row r="10" spans="2:15" x14ac:dyDescent="0.3">
      <c r="B10" s="9"/>
      <c r="C10" s="9"/>
      <c r="D10" s="1">
        <v>18.015500313221398</v>
      </c>
      <c r="E10" s="1">
        <v>17.882859017693502</v>
      </c>
      <c r="F10" s="1">
        <v>17.864698329544801</v>
      </c>
      <c r="G10" s="1">
        <v>17.1180213130508</v>
      </c>
      <c r="H10" s="1">
        <v>17.047269486678701</v>
      </c>
      <c r="I10" s="1">
        <v>17.030966780617099</v>
      </c>
      <c r="J10" s="1">
        <v>17.966640112438601</v>
      </c>
      <c r="K10" s="1">
        <v>18.038463359405199</v>
      </c>
      <c r="L10" s="1">
        <v>17.991847457489101</v>
      </c>
      <c r="M10" s="1">
        <v>18.037288926328198</v>
      </c>
      <c r="N10" s="1">
        <v>17.428418436832199</v>
      </c>
      <c r="O10" s="1">
        <v>18.102550309777701</v>
      </c>
    </row>
    <row r="12" spans="2:15" x14ac:dyDescent="0.3">
      <c r="B12" s="9" t="s">
        <v>43</v>
      </c>
      <c r="C12" s="9"/>
    </row>
    <row r="13" spans="2:15" x14ac:dyDescent="0.3">
      <c r="B13" s="3" t="s">
        <v>9</v>
      </c>
      <c r="C13" s="3" t="s">
        <v>8</v>
      </c>
    </row>
    <row r="14" spans="2:15" x14ac:dyDescent="0.3">
      <c r="B14" s="1">
        <f>AVERAGE(D5:F6)</f>
        <v>18.223970118919119</v>
      </c>
      <c r="C14" s="1">
        <f>AVERAGE(D9:F10)</f>
        <v>17.90290674168622</v>
      </c>
    </row>
    <row r="15" spans="2:15" x14ac:dyDescent="0.3">
      <c r="B15" s="1">
        <f>AVERAGE(G5:I6)</f>
        <v>17.768915817054467</v>
      </c>
      <c r="C15" s="1">
        <f>AVERAGE(G9:I10)</f>
        <v>17.059115141326732</v>
      </c>
    </row>
    <row r="16" spans="2:15" x14ac:dyDescent="0.3">
      <c r="B16" s="1">
        <f>AVERAGE(J5:L6)</f>
        <v>17.935200769032452</v>
      </c>
      <c r="C16" s="1">
        <f>AVERAGE(J9:L10)</f>
        <v>17.920323745398051</v>
      </c>
    </row>
    <row r="17" spans="2:15" x14ac:dyDescent="0.3">
      <c r="B17" s="1">
        <f>AVERAGE(M5:O6)</f>
        <v>18.446573925891819</v>
      </c>
      <c r="C17" s="1">
        <f>AVERAGE(M9:O10)</f>
        <v>17.830965551574035</v>
      </c>
    </row>
    <row r="19" spans="2:15" x14ac:dyDescent="0.3">
      <c r="B19" s="1" t="s">
        <v>44</v>
      </c>
    </row>
    <row r="20" spans="2:15" x14ac:dyDescent="0.3">
      <c r="D20" s="9" t="s">
        <v>39</v>
      </c>
      <c r="E20" s="9"/>
      <c r="F20" s="9"/>
      <c r="G20" s="9" t="s">
        <v>40</v>
      </c>
      <c r="H20" s="9"/>
      <c r="I20" s="9"/>
      <c r="J20" s="9" t="s">
        <v>41</v>
      </c>
      <c r="K20" s="9"/>
      <c r="L20" s="9"/>
      <c r="M20" s="9" t="s">
        <v>42</v>
      </c>
      <c r="N20" s="9"/>
      <c r="O20" s="9"/>
    </row>
    <row r="21" spans="2:15" x14ac:dyDescent="0.3">
      <c r="B21" s="9" t="s">
        <v>9</v>
      </c>
      <c r="C21" s="9" t="s">
        <v>38</v>
      </c>
      <c r="D21" s="1">
        <f>D3-$B$14</f>
        <v>4.7595185839667806</v>
      </c>
      <c r="E21" s="1">
        <f t="shared" ref="E21:F22" si="0">E3-$B$14</f>
        <v>4.7220556365714792</v>
      </c>
      <c r="F21" s="1">
        <f t="shared" si="0"/>
        <v>4.1956240084239802</v>
      </c>
      <c r="G21" s="1">
        <f>G3-$B$15</f>
        <v>4.985255107470234</v>
      </c>
      <c r="H21" s="1">
        <f t="shared" ref="H21:I22" si="1">H3-$B$15</f>
        <v>4.7617055477638317</v>
      </c>
      <c r="I21" s="1">
        <f t="shared" si="1"/>
        <v>4.7776202003883341</v>
      </c>
      <c r="K21" s="1">
        <f t="shared" ref="K21:L22" si="2">K3-$B$16</f>
        <v>4.7349045530765466</v>
      </c>
      <c r="L21" s="1">
        <f t="shared" si="2"/>
        <v>4.7465937294888469</v>
      </c>
      <c r="M21" s="1">
        <f>M3-$B$17</f>
        <v>3.8643579581303804</v>
      </c>
      <c r="N21" s="1">
        <f t="shared" ref="N21:N22" si="3">N3-$B$17</f>
        <v>4.2454322596509826</v>
      </c>
    </row>
    <row r="22" spans="2:15" x14ac:dyDescent="0.3">
      <c r="B22" s="9"/>
      <c r="C22" s="9"/>
      <c r="D22" s="1">
        <f>D4-$B$14</f>
        <v>4.2384387236688816</v>
      </c>
      <c r="E22" s="1">
        <f t="shared" si="0"/>
        <v>4.187127478030181</v>
      </c>
      <c r="F22" s="1">
        <f t="shared" si="0"/>
        <v>4.1286225691473817</v>
      </c>
      <c r="G22" s="1">
        <f>G4-$B$15</f>
        <v>4.5001539813110334</v>
      </c>
      <c r="H22" s="1">
        <f t="shared" si="1"/>
        <v>4.3623429621043321</v>
      </c>
      <c r="I22" s="1">
        <f t="shared" si="1"/>
        <v>4.8838541312164345</v>
      </c>
      <c r="J22" s="1">
        <f>J4-$B$16</f>
        <v>4.4212032215780468</v>
      </c>
      <c r="K22" s="1">
        <f t="shared" si="2"/>
        <v>4.3224017537093467</v>
      </c>
      <c r="L22" s="1">
        <f t="shared" si="2"/>
        <v>4.4189425686995492</v>
      </c>
      <c r="M22" s="1">
        <f>M4-$B$17</f>
        <v>3.7146376690914806</v>
      </c>
      <c r="N22" s="1">
        <f t="shared" si="3"/>
        <v>3.9688328980393806</v>
      </c>
    </row>
    <row r="23" spans="2:15" x14ac:dyDescent="0.3">
      <c r="B23" s="9"/>
      <c r="C23" s="9" t="s">
        <v>20</v>
      </c>
    </row>
    <row r="24" spans="2:15" x14ac:dyDescent="0.3">
      <c r="B24" s="9"/>
      <c r="C24" s="9"/>
    </row>
    <row r="25" spans="2:15" x14ac:dyDescent="0.3">
      <c r="B25" s="9" t="s">
        <v>8</v>
      </c>
      <c r="C25" s="9" t="s">
        <v>38</v>
      </c>
      <c r="D25" s="1">
        <f>D7-$C$14</f>
        <v>4.3810128643533801</v>
      </c>
      <c r="E25" s="1">
        <f t="shared" ref="E25:F26" si="4">E7-$C$14</f>
        <v>4.1613999325857804</v>
      </c>
      <c r="F25" s="1">
        <f t="shared" si="4"/>
        <v>4.2916287262149808</v>
      </c>
      <c r="G25" s="1">
        <f>G7-$C$15</f>
        <v>3.9673827907961687</v>
      </c>
      <c r="H25" s="1">
        <f t="shared" ref="H25:I26" si="5">H7-$C$15</f>
        <v>4.048436432754368</v>
      </c>
      <c r="I25" s="1">
        <f t="shared" si="5"/>
        <v>3.9679254978602678</v>
      </c>
      <c r="J25" s="1">
        <f>J7-$C$16</f>
        <v>4.2235130756113506</v>
      </c>
      <c r="K25" s="1">
        <f t="shared" ref="K25:L26" si="6">K7-$C$16</f>
        <v>3.9612805447102488</v>
      </c>
      <c r="L25" s="1">
        <f t="shared" si="6"/>
        <v>3.9777027439067503</v>
      </c>
      <c r="M25" s="1">
        <f>M7-$C$17</f>
        <v>3.9638053671610649</v>
      </c>
      <c r="N25" s="1">
        <f t="shared" ref="N25:O26" si="7">N7-$C$17</f>
        <v>4.1107855889095646</v>
      </c>
    </row>
    <row r="26" spans="2:15" x14ac:dyDescent="0.3">
      <c r="B26" s="9"/>
      <c r="C26" s="9"/>
      <c r="D26" s="1">
        <f>D8-$C$14</f>
        <v>4.2074842216787793</v>
      </c>
      <c r="E26" s="1">
        <f t="shared" si="4"/>
        <v>4.235052406648979</v>
      </c>
      <c r="F26" s="1">
        <f t="shared" si="4"/>
        <v>4.2500684006961791</v>
      </c>
      <c r="G26" s="1">
        <f>G8-$C$15</f>
        <v>4.1075225870053664</v>
      </c>
      <c r="H26" s="1">
        <f t="shared" si="5"/>
        <v>3.9316747045326679</v>
      </c>
      <c r="I26" s="1">
        <f t="shared" si="5"/>
        <v>3.8540688675308665</v>
      </c>
      <c r="J26" s="1">
        <f>J8-$C$16</f>
        <v>4.0468059161088483</v>
      </c>
      <c r="K26" s="1">
        <f>K8-$C$16</f>
        <v>4.0347019691339483</v>
      </c>
      <c r="L26" s="1">
        <f t="shared" si="6"/>
        <v>3.9246744344759499</v>
      </c>
      <c r="M26" s="1">
        <f>M8-$C$17</f>
        <v>3.914155957873465</v>
      </c>
      <c r="N26" s="1">
        <f t="shared" si="7"/>
        <v>4.730544763030764</v>
      </c>
      <c r="O26" s="1">
        <f t="shared" si="7"/>
        <v>4.4549643524421647</v>
      </c>
    </row>
    <row r="27" spans="2:15" x14ac:dyDescent="0.3">
      <c r="B27" s="9"/>
      <c r="C27" s="9" t="s">
        <v>20</v>
      </c>
    </row>
    <row r="28" spans="2:15" x14ac:dyDescent="0.3">
      <c r="B28" s="9"/>
      <c r="C28" s="9"/>
    </row>
    <row r="30" spans="2:15" x14ac:dyDescent="0.3">
      <c r="B30" s="9" t="s">
        <v>45</v>
      </c>
      <c r="C30" s="9"/>
    </row>
    <row r="31" spans="2:15" x14ac:dyDescent="0.3">
      <c r="B31" s="3" t="s">
        <v>9</v>
      </c>
      <c r="C31" s="3" t="s">
        <v>8</v>
      </c>
    </row>
    <row r="32" spans="2:15" x14ac:dyDescent="0.3">
      <c r="B32" s="1">
        <f>AVERAGE(D21:F22)</f>
        <v>4.3718978333014471</v>
      </c>
      <c r="C32" s="1">
        <f>AVERAGE(D25:F26)</f>
        <v>4.2544410920296798</v>
      </c>
    </row>
    <row r="33" spans="2:15" x14ac:dyDescent="0.3">
      <c r="B33" s="1">
        <f>AVERAGE(G21:I22)</f>
        <v>4.7118219883757</v>
      </c>
      <c r="C33" s="1">
        <f>AVERAGE(G25:I26)</f>
        <v>3.9795018134132842</v>
      </c>
    </row>
    <row r="34" spans="2:15" x14ac:dyDescent="0.3">
      <c r="B34" s="1">
        <f>AVERAGE(J21:L22)</f>
        <v>4.5288091653104674</v>
      </c>
      <c r="C34" s="1">
        <f>AVERAGE(J25:L26)</f>
        <v>4.028113113991183</v>
      </c>
    </row>
    <row r="35" spans="2:15" x14ac:dyDescent="0.3">
      <c r="B35" s="1">
        <f>AVERAGE(M21:O22)</f>
        <v>3.948315196228056</v>
      </c>
      <c r="C35" s="1">
        <f>AVERAGE(M25:O26)</f>
        <v>4.2348512058834045</v>
      </c>
    </row>
    <row r="36" spans="2:15" x14ac:dyDescent="0.3">
      <c r="B36" s="1">
        <f>AVERAGE(B32:B35)</f>
        <v>4.390211045803917</v>
      </c>
    </row>
    <row r="38" spans="2:15" x14ac:dyDescent="0.3">
      <c r="B38" s="1" t="s">
        <v>46</v>
      </c>
    </row>
    <row r="39" spans="2:15" x14ac:dyDescent="0.3">
      <c r="D39" s="9" t="s">
        <v>39</v>
      </c>
      <c r="E39" s="9"/>
      <c r="F39" s="9"/>
      <c r="G39" s="9" t="s">
        <v>40</v>
      </c>
      <c r="H39" s="9"/>
      <c r="I39" s="9"/>
      <c r="J39" s="9" t="s">
        <v>41</v>
      </c>
      <c r="K39" s="9"/>
      <c r="L39" s="9"/>
      <c r="M39" s="9" t="s">
        <v>42</v>
      </c>
      <c r="N39" s="9"/>
      <c r="O39" s="9"/>
    </row>
    <row r="40" spans="2:15" x14ac:dyDescent="0.3">
      <c r="B40" s="9" t="s">
        <v>9</v>
      </c>
      <c r="C40" s="9" t="s">
        <v>38</v>
      </c>
      <c r="D40" s="1">
        <f>D21-$B$36</f>
        <v>0.36930753816286366</v>
      </c>
      <c r="E40" s="1">
        <f t="shared" ref="E40:N40" si="8">E21-$B$36</f>
        <v>0.33184459076756223</v>
      </c>
      <c r="F40" s="1">
        <f t="shared" si="8"/>
        <v>-0.19458703737993677</v>
      </c>
      <c r="G40" s="1">
        <f t="shared" si="8"/>
        <v>0.59504406166631707</v>
      </c>
      <c r="H40" s="1">
        <f t="shared" si="8"/>
        <v>0.37149450195991474</v>
      </c>
      <c r="I40" s="1">
        <f t="shared" si="8"/>
        <v>0.38740915458441716</v>
      </c>
      <c r="K40" s="1">
        <f t="shared" si="8"/>
        <v>0.3446935072726296</v>
      </c>
      <c r="L40" s="1">
        <f t="shared" si="8"/>
        <v>0.35638268368492998</v>
      </c>
      <c r="M40" s="1">
        <f t="shared" si="8"/>
        <v>-0.52585308767353656</v>
      </c>
      <c r="N40" s="1">
        <f t="shared" si="8"/>
        <v>-0.14477878615293438</v>
      </c>
    </row>
    <row r="41" spans="2:15" x14ac:dyDescent="0.3">
      <c r="B41" s="9"/>
      <c r="C41" s="9"/>
      <c r="D41" s="1">
        <f t="shared" ref="D41:N41" si="9">D22-$B$36</f>
        <v>-0.15177232213503533</v>
      </c>
      <c r="E41" s="1">
        <f t="shared" si="9"/>
        <v>-0.20308356777373593</v>
      </c>
      <c r="F41" s="1">
        <f t="shared" si="9"/>
        <v>-0.26158847665653528</v>
      </c>
      <c r="G41" s="1">
        <f t="shared" si="9"/>
        <v>0.10994293550711642</v>
      </c>
      <c r="H41" s="1">
        <f t="shared" si="9"/>
        <v>-2.7868083699584822E-2</v>
      </c>
      <c r="I41" s="1">
        <f t="shared" si="9"/>
        <v>0.49364308541251756</v>
      </c>
      <c r="J41" s="1">
        <f t="shared" si="9"/>
        <v>3.0992175774129826E-2</v>
      </c>
      <c r="K41" s="1">
        <f t="shared" si="9"/>
        <v>-6.7809292094570317E-2</v>
      </c>
      <c r="L41" s="1">
        <f t="shared" si="9"/>
        <v>2.8731522895632189E-2</v>
      </c>
      <c r="M41" s="1">
        <f t="shared" si="9"/>
        <v>-0.67557337671243634</v>
      </c>
      <c r="N41" s="1">
        <f t="shared" si="9"/>
        <v>-0.42137814776453641</v>
      </c>
    </row>
    <row r="42" spans="2:15" x14ac:dyDescent="0.3">
      <c r="B42" s="9"/>
      <c r="C42" s="9" t="s">
        <v>20</v>
      </c>
    </row>
    <row r="43" spans="2:15" x14ac:dyDescent="0.3">
      <c r="B43" s="9"/>
      <c r="C43" s="9"/>
    </row>
    <row r="44" spans="2:15" x14ac:dyDescent="0.3">
      <c r="B44" s="9" t="s">
        <v>8</v>
      </c>
      <c r="C44" s="9" t="s">
        <v>38</v>
      </c>
      <c r="D44" s="1">
        <f t="shared" ref="D44:N44" si="10">D25-$B$36</f>
        <v>-9.1981814505368575E-3</v>
      </c>
      <c r="E44" s="1">
        <f t="shared" si="10"/>
        <v>-0.22881111321813652</v>
      </c>
      <c r="F44" s="1">
        <f t="shared" si="10"/>
        <v>-9.8582319588936151E-2</v>
      </c>
      <c r="G44" s="1">
        <f t="shared" si="10"/>
        <v>-0.42282825500774823</v>
      </c>
      <c r="H44" s="1">
        <f t="shared" si="10"/>
        <v>-0.34177461304954893</v>
      </c>
      <c r="I44" s="1">
        <f t="shared" si="10"/>
        <v>-0.42228554794364914</v>
      </c>
      <c r="J44" s="1">
        <f t="shared" si="10"/>
        <v>-0.16669797019256638</v>
      </c>
      <c r="K44" s="1">
        <f t="shared" si="10"/>
        <v>-0.42893050109366815</v>
      </c>
      <c r="L44" s="1">
        <f t="shared" si="10"/>
        <v>-0.4125083018971667</v>
      </c>
      <c r="M44" s="1">
        <f t="shared" si="10"/>
        <v>-0.42640567864285206</v>
      </c>
      <c r="N44" s="1">
        <f t="shared" si="10"/>
        <v>-0.27942545689435239</v>
      </c>
    </row>
    <row r="45" spans="2:15" x14ac:dyDescent="0.3">
      <c r="B45" s="9"/>
      <c r="C45" s="9"/>
      <c r="D45" s="1">
        <f t="shared" ref="D45:O45" si="11">D26-$B$36</f>
        <v>-0.18272682412513763</v>
      </c>
      <c r="E45" s="1">
        <f t="shared" si="11"/>
        <v>-0.15515863915493799</v>
      </c>
      <c r="F45" s="1">
        <f>F26-$B$36</f>
        <v>-0.14014264510773788</v>
      </c>
      <c r="G45" s="1">
        <f t="shared" si="11"/>
        <v>-0.28268845879855053</v>
      </c>
      <c r="H45" s="1">
        <f t="shared" si="11"/>
        <v>-0.45853634127124909</v>
      </c>
      <c r="I45" s="1">
        <f t="shared" si="11"/>
        <v>-0.53614217827305044</v>
      </c>
      <c r="J45" s="1">
        <f t="shared" si="11"/>
        <v>-0.34340512969506864</v>
      </c>
      <c r="K45" s="1">
        <f t="shared" si="11"/>
        <v>-0.35550907666996867</v>
      </c>
      <c r="L45" s="1">
        <f t="shared" si="11"/>
        <v>-0.46553661132796709</v>
      </c>
      <c r="M45" s="1">
        <f t="shared" si="11"/>
        <v>-0.47605508793045193</v>
      </c>
      <c r="N45" s="1">
        <f t="shared" si="11"/>
        <v>0.34033371722684702</v>
      </c>
      <c r="O45" s="1">
        <f t="shared" si="11"/>
        <v>6.4753306638247743E-2</v>
      </c>
    </row>
    <row r="46" spans="2:15" x14ac:dyDescent="0.3">
      <c r="B46" s="9"/>
      <c r="C46" s="9" t="s">
        <v>20</v>
      </c>
    </row>
    <row r="47" spans="2:15" x14ac:dyDescent="0.3">
      <c r="B47" s="9"/>
      <c r="C47" s="9"/>
    </row>
    <row r="49" spans="2:15" x14ac:dyDescent="0.3">
      <c r="B49" s="1" t="s">
        <v>47</v>
      </c>
    </row>
    <row r="50" spans="2:15" x14ac:dyDescent="0.3">
      <c r="D50" s="9" t="s">
        <v>39</v>
      </c>
      <c r="E50" s="9"/>
      <c r="F50" s="9"/>
      <c r="G50" s="9" t="s">
        <v>40</v>
      </c>
      <c r="H50" s="9"/>
      <c r="I50" s="9"/>
      <c r="J50" s="9" t="s">
        <v>41</v>
      </c>
      <c r="K50" s="9"/>
      <c r="L50" s="9"/>
      <c r="M50" s="9" t="s">
        <v>42</v>
      </c>
      <c r="N50" s="9"/>
      <c r="O50" s="9"/>
    </row>
    <row r="51" spans="2:15" x14ac:dyDescent="0.3">
      <c r="B51" s="9" t="s">
        <v>9</v>
      </c>
      <c r="C51" s="9" t="s">
        <v>38</v>
      </c>
      <c r="D51" s="1">
        <f>2^(-D40)</f>
        <v>0.77415398446908401</v>
      </c>
      <c r="E51" s="1">
        <f t="shared" ref="E51:N51" si="12">2^(-E40)</f>
        <v>0.7945199823479725</v>
      </c>
      <c r="F51" s="1">
        <f t="shared" si="12"/>
        <v>1.1443965372105946</v>
      </c>
      <c r="G51" s="1">
        <f t="shared" si="12"/>
        <v>0.66202423586125247</v>
      </c>
      <c r="H51" s="1">
        <f t="shared" si="12"/>
        <v>0.7729813429175727</v>
      </c>
      <c r="I51" s="1">
        <f t="shared" si="12"/>
        <v>0.76450129230403263</v>
      </c>
      <c r="K51" s="1">
        <f t="shared" si="12"/>
        <v>0.78747525364154003</v>
      </c>
      <c r="L51" s="1">
        <f t="shared" si="12"/>
        <v>0.78112065565751954</v>
      </c>
      <c r="M51" s="1">
        <f t="shared" si="12"/>
        <v>1.4397846950888209</v>
      </c>
      <c r="N51" s="1">
        <f t="shared" si="12"/>
        <v>1.1055611204857314</v>
      </c>
    </row>
    <row r="52" spans="2:15" x14ac:dyDescent="0.3">
      <c r="B52" s="9"/>
      <c r="C52" s="9"/>
      <c r="D52" s="1">
        <f t="shared" ref="D52:N52" si="13">2^(-D41)</f>
        <v>1.1109333936775392</v>
      </c>
      <c r="E52" s="1">
        <f t="shared" si="13"/>
        <v>1.1511561698492072</v>
      </c>
      <c r="F52" s="1">
        <f t="shared" si="13"/>
        <v>1.1987979124127892</v>
      </c>
      <c r="G52" s="1">
        <f t="shared" si="13"/>
        <v>0.92662471296498861</v>
      </c>
      <c r="H52" s="1">
        <f t="shared" si="13"/>
        <v>1.0195044578872756</v>
      </c>
      <c r="I52" s="1">
        <f t="shared" si="13"/>
        <v>0.71022936426391192</v>
      </c>
      <c r="J52" s="1">
        <f t="shared" si="13"/>
        <v>0.97874695846067161</v>
      </c>
      <c r="K52" s="1">
        <f t="shared" si="13"/>
        <v>1.0481239162768132</v>
      </c>
      <c r="L52" s="1">
        <f t="shared" si="13"/>
        <v>0.98028182307944256</v>
      </c>
      <c r="M52" s="1">
        <f t="shared" si="13"/>
        <v>1.5972314413873718</v>
      </c>
      <c r="N52" s="1">
        <f t="shared" si="13"/>
        <v>1.3392062330791619</v>
      </c>
    </row>
    <row r="53" spans="2:15" x14ac:dyDescent="0.3">
      <c r="B53" s="9"/>
      <c r="C53" s="9" t="s">
        <v>20</v>
      </c>
    </row>
    <row r="54" spans="2:15" x14ac:dyDescent="0.3">
      <c r="B54" s="9"/>
      <c r="C54" s="9"/>
    </row>
    <row r="55" spans="2:15" x14ac:dyDescent="0.3">
      <c r="B55" s="9" t="s">
        <v>8</v>
      </c>
      <c r="C55" s="9" t="s">
        <v>38</v>
      </c>
      <c r="D55" s="1">
        <f t="shared" ref="D55:N55" si="14">2^(-D44)</f>
        <v>1.0063960615364638</v>
      </c>
      <c r="E55" s="1">
        <f t="shared" si="14"/>
        <v>1.1718688451309622</v>
      </c>
      <c r="F55" s="1">
        <f t="shared" si="14"/>
        <v>1.0707207896561446</v>
      </c>
      <c r="G55" s="1">
        <f t="shared" si="14"/>
        <v>1.3405529965432479</v>
      </c>
      <c r="H55" s="1">
        <f t="shared" si="14"/>
        <v>1.2673145186729131</v>
      </c>
      <c r="I55" s="1">
        <f t="shared" si="14"/>
        <v>1.3400488076894683</v>
      </c>
      <c r="J55" s="1">
        <f t="shared" si="14"/>
        <v>1.1224864036998112</v>
      </c>
      <c r="K55" s="1">
        <f t="shared" si="14"/>
        <v>1.3462352155647306</v>
      </c>
      <c r="L55" s="1">
        <f t="shared" si="14"/>
        <v>1.3309979063447921</v>
      </c>
      <c r="M55" s="1">
        <f t="shared" si="14"/>
        <v>1.3438812652979888</v>
      </c>
      <c r="N55" s="1">
        <f t="shared" si="14"/>
        <v>1.2137114361334094</v>
      </c>
    </row>
    <row r="56" spans="2:15" x14ac:dyDescent="0.3">
      <c r="B56" s="9"/>
      <c r="C56" s="9"/>
      <c r="D56" s="1">
        <f t="shared" ref="D56:O56" si="15">2^(-D45)</f>
        <v>1.1350271631696018</v>
      </c>
      <c r="E56" s="1">
        <f t="shared" si="15"/>
        <v>1.1135440571164776</v>
      </c>
      <c r="F56" s="1">
        <f t="shared" si="15"/>
        <v>1.1020140710891484</v>
      </c>
      <c r="G56" s="1">
        <f>2^(-G45)</f>
        <v>1.2164596432230579</v>
      </c>
      <c r="H56" s="1">
        <f t="shared" si="15"/>
        <v>1.3741469960966097</v>
      </c>
      <c r="I56" s="1">
        <f t="shared" si="15"/>
        <v>1.4500897328607192</v>
      </c>
      <c r="J56" s="1">
        <f t="shared" si="15"/>
        <v>1.2687476320452706</v>
      </c>
      <c r="K56" s="1">
        <f t="shared" si="15"/>
        <v>1.27943697023437</v>
      </c>
      <c r="L56" s="1">
        <f t="shared" si="15"/>
        <v>1.3808308587979039</v>
      </c>
      <c r="M56" s="1">
        <f t="shared" si="15"/>
        <v>1.3909350822219242</v>
      </c>
      <c r="N56" s="1">
        <f t="shared" si="15"/>
        <v>0.7898585844695738</v>
      </c>
      <c r="O56" s="1">
        <f t="shared" si="15"/>
        <v>0.9561087932562834</v>
      </c>
    </row>
    <row r="57" spans="2:15" x14ac:dyDescent="0.3">
      <c r="B57" s="9"/>
      <c r="C57" s="9" t="s">
        <v>20</v>
      </c>
    </row>
    <row r="58" spans="2:15" x14ac:dyDescent="0.3">
      <c r="B58" s="9"/>
      <c r="C58" s="9"/>
    </row>
    <row r="60" spans="2:15" x14ac:dyDescent="0.3">
      <c r="B60" s="9" t="s">
        <v>48</v>
      </c>
      <c r="C60" s="9"/>
    </row>
    <row r="61" spans="2:15" x14ac:dyDescent="0.3">
      <c r="B61" s="3" t="s">
        <v>9</v>
      </c>
      <c r="C61" s="3" t="s">
        <v>8</v>
      </c>
    </row>
    <row r="62" spans="2:15" x14ac:dyDescent="0.3">
      <c r="B62" s="1">
        <f>AVERAGE(D51:F52)</f>
        <v>1.0289929966611977</v>
      </c>
      <c r="C62" s="1">
        <f>AVERAGE(D55:F56)</f>
        <v>1.0999284979497996</v>
      </c>
    </row>
    <row r="63" spans="2:15" x14ac:dyDescent="0.3">
      <c r="B63" s="1">
        <f>AVERAGE(G51:I52)</f>
        <v>0.80931090103317216</v>
      </c>
      <c r="C63" s="1">
        <f>AVERAGE(G55:I56)</f>
        <v>1.3314354491810028</v>
      </c>
    </row>
    <row r="64" spans="2:15" x14ac:dyDescent="0.3">
      <c r="B64" s="1">
        <f>AVERAGE(J51:L52)</f>
        <v>0.91514972142319739</v>
      </c>
      <c r="C64" s="1">
        <f>AVERAGE(J55:L56)</f>
        <v>1.2881224977811463</v>
      </c>
    </row>
    <row r="65" spans="1:3" x14ac:dyDescent="0.3">
      <c r="B65" s="1">
        <f>AVERAGE(M51:O52)</f>
        <v>1.3704458725102715</v>
      </c>
      <c r="C65" s="1">
        <f>AVERAGE(M55:O57)</f>
        <v>1.1388990322758359</v>
      </c>
    </row>
    <row r="66" spans="1:3" x14ac:dyDescent="0.3">
      <c r="B66" s="1">
        <f>AVERAGE(B62:B65)</f>
        <v>1.0309748729069597</v>
      </c>
    </row>
    <row r="68" spans="1:3" x14ac:dyDescent="0.3">
      <c r="B68" s="9" t="s">
        <v>49</v>
      </c>
      <c r="C68" s="9"/>
    </row>
    <row r="69" spans="1:3" x14ac:dyDescent="0.3">
      <c r="B69" s="3" t="s">
        <v>9</v>
      </c>
      <c r="C69" s="3" t="s">
        <v>8</v>
      </c>
    </row>
    <row r="70" spans="1:3" x14ac:dyDescent="0.3">
      <c r="B70" s="1">
        <f>B62/$B$66</f>
        <v>0.99807766775132567</v>
      </c>
      <c r="C70" s="1">
        <f>C62/$B$66</f>
        <v>1.0668819646868957</v>
      </c>
    </row>
    <row r="71" spans="1:3" x14ac:dyDescent="0.3">
      <c r="B71" s="1">
        <f t="shared" ref="B71:C73" si="16">B63/$B$66</f>
        <v>0.78499575722075665</v>
      </c>
      <c r="C71" s="1">
        <f t="shared" si="16"/>
        <v>1.2914334618329328</v>
      </c>
    </row>
    <row r="72" spans="1:3" x14ac:dyDescent="0.3">
      <c r="B72" s="1">
        <f t="shared" si="16"/>
        <v>0.88765472900694553</v>
      </c>
      <c r="C72" s="1">
        <f t="shared" si="16"/>
        <v>1.2494218158286705</v>
      </c>
    </row>
    <row r="73" spans="1:3" x14ac:dyDescent="0.3">
      <c r="B73" s="1">
        <f t="shared" si="16"/>
        <v>1.3292718460209723</v>
      </c>
      <c r="C73" s="1">
        <f t="shared" si="16"/>
        <v>1.1046816583071233</v>
      </c>
    </row>
    <row r="74" spans="1:3" x14ac:dyDescent="0.3">
      <c r="A74" s="3" t="s">
        <v>34</v>
      </c>
      <c r="B74" s="1">
        <f>AVERAGE(B70:B73)</f>
        <v>1</v>
      </c>
      <c r="C74" s="1">
        <f>AVERAGE(C70:C73)</f>
        <v>1.1781047251639056</v>
      </c>
    </row>
  </sheetData>
  <mergeCells count="44">
    <mergeCell ref="B12:C12"/>
    <mergeCell ref="G2:I2"/>
    <mergeCell ref="C3:C4"/>
    <mergeCell ref="C5:C6"/>
    <mergeCell ref="J2:L2"/>
    <mergeCell ref="M2:O2"/>
    <mergeCell ref="C7:C8"/>
    <mergeCell ref="C9:C10"/>
    <mergeCell ref="B3:B6"/>
    <mergeCell ref="B7:B10"/>
    <mergeCell ref="D2:F2"/>
    <mergeCell ref="D20:F20"/>
    <mergeCell ref="G20:I20"/>
    <mergeCell ref="J20:L20"/>
    <mergeCell ref="M20:O20"/>
    <mergeCell ref="B21:B24"/>
    <mergeCell ref="C21:C22"/>
    <mergeCell ref="C23:C24"/>
    <mergeCell ref="B44:B47"/>
    <mergeCell ref="C44:C45"/>
    <mergeCell ref="C46:C47"/>
    <mergeCell ref="B25:B28"/>
    <mergeCell ref="C25:C26"/>
    <mergeCell ref="C27:C28"/>
    <mergeCell ref="B30:C30"/>
    <mergeCell ref="J39:L39"/>
    <mergeCell ref="M39:O39"/>
    <mergeCell ref="B40:B43"/>
    <mergeCell ref="C40:C41"/>
    <mergeCell ref="C42:C43"/>
    <mergeCell ref="D39:F39"/>
    <mergeCell ref="G39:I39"/>
    <mergeCell ref="D50:F50"/>
    <mergeCell ref="G50:I50"/>
    <mergeCell ref="J50:L50"/>
    <mergeCell ref="M50:O50"/>
    <mergeCell ref="B51:B54"/>
    <mergeCell ref="C51:C52"/>
    <mergeCell ref="C53:C54"/>
    <mergeCell ref="B55:B58"/>
    <mergeCell ref="C55:C56"/>
    <mergeCell ref="C57:C58"/>
    <mergeCell ref="B60:C60"/>
    <mergeCell ref="B68:C6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00F2-366C-44C3-872D-CFF6E9B0E408}">
  <dimension ref="A1:P50"/>
  <sheetViews>
    <sheetView workbookViewId="0">
      <selection activeCell="G3" sqref="G3"/>
    </sheetView>
  </sheetViews>
  <sheetFormatPr defaultRowHeight="15" x14ac:dyDescent="0.25"/>
  <cols>
    <col min="1" max="11" width="9" style="10"/>
    <col min="12" max="12" width="11.375" style="10" bestFit="1" customWidth="1"/>
    <col min="13" max="16384" width="9" style="10"/>
  </cols>
  <sheetData>
    <row r="1" spans="1:16" x14ac:dyDescent="0.25">
      <c r="A1" s="10" t="s">
        <v>50</v>
      </c>
      <c r="C1" s="10" t="s">
        <v>51</v>
      </c>
      <c r="D1" s="10" t="s">
        <v>52</v>
      </c>
      <c r="E1" s="10" t="s">
        <v>53</v>
      </c>
      <c r="F1" s="10" t="s">
        <v>54</v>
      </c>
      <c r="G1" s="10" t="s">
        <v>55</v>
      </c>
      <c r="H1" s="10" t="s">
        <v>56</v>
      </c>
      <c r="I1" s="10" t="s">
        <v>57</v>
      </c>
    </row>
    <row r="2" spans="1:16" ht="16.5" customHeight="1" x14ac:dyDescent="0.25">
      <c r="A2" s="10" t="s">
        <v>58</v>
      </c>
      <c r="B2" s="10" t="s">
        <v>59</v>
      </c>
      <c r="C2" s="10">
        <v>15.6696766838791</v>
      </c>
      <c r="D2" s="10">
        <v>15.817678239987099</v>
      </c>
      <c r="E2" s="10">
        <v>16.254972882051199</v>
      </c>
      <c r="F2" s="10">
        <f>AVERAGE(C2:E2)</f>
        <v>15.914109268639132</v>
      </c>
      <c r="G2" s="10">
        <f>F2-$F$2</f>
        <v>0</v>
      </c>
      <c r="L2" s="11"/>
      <c r="M2" s="12" t="s">
        <v>50</v>
      </c>
      <c r="N2" s="12"/>
      <c r="O2" s="12" t="s">
        <v>60</v>
      </c>
      <c r="P2" s="12"/>
    </row>
    <row r="3" spans="1:16" x14ac:dyDescent="0.25">
      <c r="B3" s="10" t="s">
        <v>61</v>
      </c>
      <c r="C3" s="10">
        <v>19.409279157470699</v>
      </c>
      <c r="D3" s="10">
        <v>19.458570604193</v>
      </c>
      <c r="E3" s="10">
        <v>19.306751774637199</v>
      </c>
      <c r="F3" s="10">
        <f>AVERAGE(C3:E3)</f>
        <v>19.391533845433631</v>
      </c>
      <c r="G3" s="10">
        <f>F3-$F$2</f>
        <v>3.4774245767944993</v>
      </c>
      <c r="H3" s="10">
        <f>G3-G3</f>
        <v>0</v>
      </c>
      <c r="I3" s="10">
        <f>2^(-H3)</f>
        <v>1</v>
      </c>
      <c r="L3" s="11" t="s">
        <v>62</v>
      </c>
      <c r="M3" s="11" t="s">
        <v>63</v>
      </c>
      <c r="N3" s="11" t="s">
        <v>64</v>
      </c>
      <c r="O3" s="11" t="s">
        <v>63</v>
      </c>
      <c r="P3" s="11" t="s">
        <v>64</v>
      </c>
    </row>
    <row r="4" spans="1:16" x14ac:dyDescent="0.25">
      <c r="L4" s="13" t="s">
        <v>65</v>
      </c>
      <c r="M4" s="14">
        <v>1</v>
      </c>
      <c r="N4" s="14">
        <v>0.679425264201451</v>
      </c>
      <c r="O4" s="14">
        <v>1</v>
      </c>
      <c r="P4" s="14">
        <v>0.93737842677833916</v>
      </c>
    </row>
    <row r="5" spans="1:16" x14ac:dyDescent="0.25">
      <c r="A5" s="10" t="s">
        <v>66</v>
      </c>
      <c r="B5" s="10" t="s">
        <v>59</v>
      </c>
      <c r="C5" s="10">
        <v>14.326443131591301</v>
      </c>
      <c r="D5" s="10">
        <v>14.538321626895501</v>
      </c>
      <c r="E5" s="10">
        <v>14.649889404770899</v>
      </c>
      <c r="F5" s="10">
        <f>AVERAGE(C5:E5)</f>
        <v>14.504884721085901</v>
      </c>
      <c r="G5" s="10">
        <f>F5-$F$5</f>
        <v>0</v>
      </c>
      <c r="L5" s="13" t="s">
        <v>67</v>
      </c>
      <c r="M5" s="14">
        <v>1</v>
      </c>
      <c r="N5" s="14">
        <v>0.7242126154467976</v>
      </c>
      <c r="O5" s="14">
        <v>1</v>
      </c>
      <c r="P5" s="14">
        <v>0.78892017705350315</v>
      </c>
    </row>
    <row r="6" spans="1:16" x14ac:dyDescent="0.25">
      <c r="B6" s="10" t="s">
        <v>61</v>
      </c>
      <c r="C6" s="10">
        <v>18.538902260357901</v>
      </c>
      <c r="D6" s="10">
        <v>18.483493890915501</v>
      </c>
      <c r="E6" s="10">
        <v>18.597371430987</v>
      </c>
      <c r="F6" s="10">
        <f>AVERAGE(C6:E6)</f>
        <v>18.539922527420131</v>
      </c>
      <c r="G6" s="10">
        <f>F6-$F$5</f>
        <v>4.0350378063342305</v>
      </c>
      <c r="H6" s="10">
        <f>G6-G3</f>
        <v>0.55761322953973114</v>
      </c>
      <c r="I6" s="10">
        <f>2^(-H6)</f>
        <v>0.679425264201451</v>
      </c>
      <c r="L6" s="13" t="s">
        <v>68</v>
      </c>
      <c r="M6" s="14">
        <v>1</v>
      </c>
      <c r="N6" s="14">
        <v>0.83931529664449767</v>
      </c>
      <c r="O6" s="14">
        <v>1</v>
      </c>
      <c r="P6" s="14">
        <v>0.78436929362032592</v>
      </c>
    </row>
    <row r="7" spans="1:16" ht="15.75" thickBot="1" x14ac:dyDescent="0.3">
      <c r="L7" s="15" t="s">
        <v>69</v>
      </c>
      <c r="M7" s="16">
        <v>1</v>
      </c>
      <c r="N7" s="16">
        <v>0.79258661966799882</v>
      </c>
      <c r="O7" s="16">
        <v>1</v>
      </c>
      <c r="P7" s="16">
        <v>0.48271420307912</v>
      </c>
    </row>
    <row r="8" spans="1:16" ht="15.75" thickTop="1" x14ac:dyDescent="0.25">
      <c r="A8" s="10" t="s">
        <v>70</v>
      </c>
      <c r="B8" s="10" t="s">
        <v>59</v>
      </c>
      <c r="C8" s="10">
        <v>15.9029452522289</v>
      </c>
      <c r="D8" s="10">
        <v>15.7795036378487</v>
      </c>
      <c r="E8" s="10">
        <v>15.8796326919355</v>
      </c>
      <c r="F8" s="10">
        <f>AVERAGE(C8:E8)</f>
        <v>15.854027194004367</v>
      </c>
      <c r="G8" s="10">
        <f>F8-$F$8</f>
        <v>0</v>
      </c>
      <c r="L8" s="17" t="s">
        <v>71</v>
      </c>
      <c r="M8" s="18">
        <f>AVERAGE(M4:M7)</f>
        <v>1</v>
      </c>
      <c r="N8" s="19">
        <f>AVERAGE(N4:N7)</f>
        <v>0.75888494899018633</v>
      </c>
      <c r="O8" s="18">
        <f>AVERAGE(O4:O7)</f>
        <v>1</v>
      </c>
      <c r="P8" s="18">
        <f>AVERAGE(P4:P7)</f>
        <v>0.74834552513282204</v>
      </c>
    </row>
    <row r="9" spans="1:16" x14ac:dyDescent="0.25">
      <c r="B9" s="10" t="s">
        <v>61</v>
      </c>
      <c r="C9" s="10">
        <v>19.097768594197699</v>
      </c>
      <c r="D9" s="10">
        <v>19.1035930199814</v>
      </c>
      <c r="E9" s="10">
        <v>19.196867512297001</v>
      </c>
      <c r="F9" s="10">
        <f>AVERAGE(C9:E9)</f>
        <v>19.132743042158697</v>
      </c>
      <c r="G9" s="10">
        <f>F9-$F$8</f>
        <v>3.2787158481543308</v>
      </c>
      <c r="H9" s="10">
        <f>G9-G9</f>
        <v>0</v>
      </c>
      <c r="I9" s="10">
        <f>2^(-H9)</f>
        <v>1</v>
      </c>
      <c r="L9" s="13" t="s">
        <v>72</v>
      </c>
      <c r="M9" s="14"/>
      <c r="N9" s="14">
        <f>STDEV(N4:N7)</f>
        <v>7.0994966136898957E-2</v>
      </c>
      <c r="O9" s="14"/>
      <c r="P9" s="14">
        <f>STDEV(P4:P7)</f>
        <v>0.1908205539549718</v>
      </c>
    </row>
    <row r="10" spans="1:16" x14ac:dyDescent="0.25">
      <c r="L10" s="13" t="s">
        <v>73</v>
      </c>
      <c r="M10" s="14"/>
      <c r="N10" s="14">
        <f>N9/SQRT(4)</f>
        <v>3.5497483068449479E-2</v>
      </c>
      <c r="O10" s="14"/>
      <c r="P10" s="14">
        <f>P9/SQRT(4)</f>
        <v>9.54102769774859E-2</v>
      </c>
    </row>
    <row r="11" spans="1:16" x14ac:dyDescent="0.25">
      <c r="A11" s="10" t="s">
        <v>74</v>
      </c>
      <c r="B11" s="10" t="s">
        <v>59</v>
      </c>
      <c r="C11" s="10">
        <v>15.735184972229799</v>
      </c>
      <c r="D11" s="10">
        <v>15.9774773828082</v>
      </c>
      <c r="E11" s="10">
        <v>15.7721909831339</v>
      </c>
      <c r="F11" s="10">
        <f>AVERAGE(C11:E11)</f>
        <v>15.828284446057301</v>
      </c>
      <c r="G11" s="10">
        <f>F11-$F$11</f>
        <v>0</v>
      </c>
      <c r="L11" s="13" t="s">
        <v>75</v>
      </c>
      <c r="M11" s="14"/>
      <c r="N11" s="20">
        <f>_xlfn.T.TEST(M4:M7,N4:N7,2,3)</f>
        <v>6.5237972504020884E-3</v>
      </c>
      <c r="O11" s="14"/>
      <c r="P11" s="14">
        <f>_xlfn.T.TEST(O4:O7,P4:P7,2,3)</f>
        <v>7.7815680506820473E-2</v>
      </c>
    </row>
    <row r="12" spans="1:16" x14ac:dyDescent="0.25">
      <c r="B12" s="10" t="s">
        <v>61</v>
      </c>
      <c r="C12" s="10">
        <v>19.5302697461447</v>
      </c>
      <c r="D12" s="10">
        <v>19.567611972715</v>
      </c>
      <c r="E12" s="10">
        <v>19.619663524109299</v>
      </c>
      <c r="F12" s="10">
        <f>AVERAGE(C12:E12)</f>
        <v>19.572515080989664</v>
      </c>
      <c r="G12" s="10">
        <f>F12-$F$11</f>
        <v>3.7442306349323626</v>
      </c>
      <c r="H12" s="10">
        <f>G12-G9</f>
        <v>0.46551478677803182</v>
      </c>
      <c r="I12" s="10">
        <f>2^(-H12)</f>
        <v>0.7242126154467976</v>
      </c>
      <c r="N12" s="21" t="s">
        <v>76</v>
      </c>
    </row>
    <row r="14" spans="1:16" x14ac:dyDescent="0.25">
      <c r="A14" s="10" t="s">
        <v>77</v>
      </c>
      <c r="B14" s="10" t="s">
        <v>59</v>
      </c>
      <c r="C14" s="10">
        <v>15.9411093658079</v>
      </c>
      <c r="D14" s="10">
        <v>16.0338328798383</v>
      </c>
      <c r="E14" s="10">
        <v>15.816666136925599</v>
      </c>
      <c r="F14" s="10">
        <f>AVERAGE(C14:E14)</f>
        <v>15.930536127523935</v>
      </c>
      <c r="G14" s="10">
        <f>F14-$F$14</f>
        <v>0</v>
      </c>
    </row>
    <row r="15" spans="1:16" x14ac:dyDescent="0.25">
      <c r="B15" s="10" t="s">
        <v>61</v>
      </c>
      <c r="C15" s="10">
        <v>19.422488987676299</v>
      </c>
      <c r="D15" s="10">
        <v>19.399784310306298</v>
      </c>
      <c r="E15" s="10">
        <v>19.5056650091392</v>
      </c>
      <c r="F15" s="10">
        <f>AVERAGE(C15:E15)</f>
        <v>19.442646102373931</v>
      </c>
      <c r="G15" s="10">
        <f>F15-$F$14</f>
        <v>3.5121099748499969</v>
      </c>
      <c r="H15" s="10">
        <f>G15-G15</f>
        <v>0</v>
      </c>
      <c r="I15" s="10">
        <f>2^(-H15)</f>
        <v>1</v>
      </c>
    </row>
    <row r="17" spans="1:9" x14ac:dyDescent="0.25">
      <c r="A17" s="10" t="s">
        <v>78</v>
      </c>
      <c r="B17" s="10" t="s">
        <v>59</v>
      </c>
      <c r="C17" s="10">
        <v>15.287377738014399</v>
      </c>
      <c r="D17" s="10">
        <v>15.5205907775232</v>
      </c>
      <c r="E17" s="10">
        <v>15.626336326920701</v>
      </c>
      <c r="F17" s="10">
        <f>AVERAGE(C17:E17)</f>
        <v>15.478101614152768</v>
      </c>
      <c r="G17" s="10">
        <f>F17-$F$17</f>
        <v>0</v>
      </c>
    </row>
    <row r="18" spans="1:9" x14ac:dyDescent="0.25">
      <c r="B18" s="10" t="s">
        <v>61</v>
      </c>
      <c r="C18" s="10">
        <v>19.357608756484801</v>
      </c>
      <c r="D18" s="10">
        <v>19.272620346991999</v>
      </c>
      <c r="E18" s="10">
        <v>19.0985513250588</v>
      </c>
      <c r="F18" s="10">
        <f>AVERAGE(C18:E18)</f>
        <v>19.242926809511868</v>
      </c>
      <c r="G18" s="10">
        <f>F18-$F$17</f>
        <v>3.7648251953590997</v>
      </c>
      <c r="H18" s="10">
        <f>G18-G15</f>
        <v>0.25271522050910278</v>
      </c>
      <c r="I18" s="10">
        <f>2^(-H18)</f>
        <v>0.83931529664449767</v>
      </c>
    </row>
    <row r="20" spans="1:9" x14ac:dyDescent="0.25">
      <c r="A20" s="10" t="s">
        <v>79</v>
      </c>
      <c r="B20" s="10" t="s">
        <v>59</v>
      </c>
      <c r="C20" s="10">
        <v>15.7222118098418</v>
      </c>
      <c r="D20" s="10">
        <v>15.6226964694284</v>
      </c>
      <c r="E20" s="10">
        <v>15.9062999840852</v>
      </c>
      <c r="F20" s="10">
        <f>AVERAGE(C20:E20)</f>
        <v>15.7504027544518</v>
      </c>
      <c r="G20" s="10">
        <f>F20-$F$20</f>
        <v>0</v>
      </c>
    </row>
    <row r="21" spans="1:9" x14ac:dyDescent="0.25">
      <c r="B21" s="10" t="s">
        <v>61</v>
      </c>
      <c r="C21" s="10">
        <v>19.240251928315601</v>
      </c>
      <c r="D21" s="10">
        <v>19.278729296177598</v>
      </c>
      <c r="E21" s="10">
        <v>19.366018294922501</v>
      </c>
      <c r="F21" s="10">
        <f>AVERAGE(C21:E21)</f>
        <v>19.294999839805232</v>
      </c>
      <c r="G21" s="10">
        <f>F21-$F$20</f>
        <v>3.5445970853534323</v>
      </c>
      <c r="H21" s="10">
        <f>G21-G21</f>
        <v>0</v>
      </c>
      <c r="I21" s="10">
        <f>2^(-H21)</f>
        <v>1</v>
      </c>
    </row>
    <row r="23" spans="1:9" x14ac:dyDescent="0.25">
      <c r="A23" s="10" t="s">
        <v>80</v>
      </c>
      <c r="B23" s="10" t="s">
        <v>59</v>
      </c>
      <c r="C23" s="10">
        <v>15.576411086024599</v>
      </c>
      <c r="D23" s="10">
        <v>15.6102820899325</v>
      </c>
      <c r="E23" s="10">
        <v>15.7237380274426</v>
      </c>
      <c r="F23" s="10">
        <f>AVERAGE(C23:E23)</f>
        <v>15.636810401133232</v>
      </c>
      <c r="G23" s="10">
        <f>F23-$F$23</f>
        <v>0</v>
      </c>
    </row>
    <row r="24" spans="1:9" x14ac:dyDescent="0.25">
      <c r="B24" s="10" t="s">
        <v>61</v>
      </c>
      <c r="C24" s="10">
        <v>19.732115985059199</v>
      </c>
      <c r="D24" s="10">
        <v>19.5522606084483</v>
      </c>
      <c r="E24" s="10">
        <v>19.265924314183501</v>
      </c>
      <c r="F24" s="10">
        <f>AVERAGE(C24:E24)</f>
        <v>19.516766969230336</v>
      </c>
      <c r="G24" s="10">
        <f>F24-$F$23</f>
        <v>3.8799565680971035</v>
      </c>
      <c r="H24" s="10">
        <f>G24-G21</f>
        <v>0.33535948274367122</v>
      </c>
      <c r="I24" s="10">
        <f>2^(-H24)</f>
        <v>0.79258661966799882</v>
      </c>
    </row>
    <row r="25" spans="1:9" ht="15.75" thickBot="1" x14ac:dyDescent="0.3">
      <c r="A25" s="22"/>
      <c r="B25" s="22"/>
      <c r="C25" s="22"/>
      <c r="D25" s="22"/>
      <c r="E25" s="22"/>
      <c r="F25" s="22"/>
      <c r="G25" s="22"/>
      <c r="H25" s="22"/>
      <c r="I25" s="22"/>
    </row>
    <row r="26" spans="1:9" ht="15.75" thickTop="1" x14ac:dyDescent="0.25"/>
    <row r="27" spans="1:9" x14ac:dyDescent="0.25">
      <c r="A27" s="10" t="s">
        <v>81</v>
      </c>
      <c r="C27" s="10" t="s">
        <v>51</v>
      </c>
      <c r="D27" s="10" t="s">
        <v>52</v>
      </c>
      <c r="E27" s="10" t="s">
        <v>53</v>
      </c>
      <c r="F27" s="10" t="s">
        <v>54</v>
      </c>
      <c r="G27" s="10" t="s">
        <v>55</v>
      </c>
      <c r="H27" s="10" t="s">
        <v>56</v>
      </c>
      <c r="I27" s="10" t="s">
        <v>57</v>
      </c>
    </row>
    <row r="28" spans="1:9" x14ac:dyDescent="0.25">
      <c r="A28" s="10" t="s">
        <v>58</v>
      </c>
      <c r="B28" s="10" t="s">
        <v>59</v>
      </c>
      <c r="C28" s="10">
        <v>17.210965481400301</v>
      </c>
      <c r="D28" s="10">
        <v>16.880659611675298</v>
      </c>
      <c r="E28" s="10">
        <v>17.011223566203402</v>
      </c>
      <c r="F28" s="10">
        <f>AVERAGE(C28:E28)</f>
        <v>17.034282886426336</v>
      </c>
      <c r="G28" s="10">
        <f>F28-$F$28</f>
        <v>0</v>
      </c>
    </row>
    <row r="29" spans="1:9" x14ac:dyDescent="0.25">
      <c r="B29" s="10" t="s">
        <v>61</v>
      </c>
      <c r="C29" s="10">
        <v>21.118053099049899</v>
      </c>
      <c r="D29" s="10">
        <v>21.277414613157902</v>
      </c>
      <c r="E29" s="10">
        <v>21.152068440396999</v>
      </c>
      <c r="F29" s="10">
        <f>AVERAGE(C29:E29)</f>
        <v>21.182512050868269</v>
      </c>
      <c r="G29" s="10">
        <f>F29-$F$28</f>
        <v>4.1482291644419327</v>
      </c>
      <c r="H29" s="10">
        <f>G29-G29</f>
        <v>0</v>
      </c>
      <c r="I29" s="10">
        <f>2^(-H29)</f>
        <v>1</v>
      </c>
    </row>
    <row r="31" spans="1:9" x14ac:dyDescent="0.25">
      <c r="A31" s="10" t="s">
        <v>66</v>
      </c>
      <c r="B31" s="10" t="s">
        <v>59</v>
      </c>
      <c r="C31" s="10">
        <v>15.786107796839699</v>
      </c>
      <c r="D31" s="10">
        <v>15.652587898157501</v>
      </c>
      <c r="E31" s="10">
        <v>15.6990165392929</v>
      </c>
      <c r="F31" s="10">
        <f>AVERAGE(C31:E31)</f>
        <v>15.712570744763367</v>
      </c>
      <c r="G31" s="10">
        <f>F31-$F$31</f>
        <v>0</v>
      </c>
    </row>
    <row r="32" spans="1:9" x14ac:dyDescent="0.25">
      <c r="B32" s="10" t="s">
        <v>61</v>
      </c>
      <c r="C32" s="10">
        <v>19.9881120430286</v>
      </c>
      <c r="D32" s="10">
        <v>19.841209638649801</v>
      </c>
      <c r="E32" s="10">
        <v>20.0329675533753</v>
      </c>
      <c r="F32" s="10">
        <f>AVERAGE(C32:E32)</f>
        <v>19.954096411684567</v>
      </c>
      <c r="G32" s="10">
        <f>F32-$F$31</f>
        <v>4.2415256669212003</v>
      </c>
      <c r="H32" s="10">
        <f>G32-G29</f>
        <v>9.3296502479267573E-2</v>
      </c>
      <c r="I32" s="10">
        <f>2^(-H32)</f>
        <v>0.93737842677833916</v>
      </c>
    </row>
    <row r="34" spans="1:9" x14ac:dyDescent="0.25">
      <c r="A34" s="10" t="s">
        <v>70</v>
      </c>
      <c r="B34" s="10" t="s">
        <v>59</v>
      </c>
      <c r="C34" s="10">
        <v>15.677260158214001</v>
      </c>
      <c r="D34" s="10">
        <v>15.4449239155483</v>
      </c>
      <c r="E34" s="10">
        <v>15.4742310765273</v>
      </c>
      <c r="F34" s="10">
        <f>AVERAGE(C34:E34)</f>
        <v>15.532138383429867</v>
      </c>
      <c r="G34" s="10">
        <f>F34-$F$34</f>
        <v>0</v>
      </c>
    </row>
    <row r="35" spans="1:9" x14ac:dyDescent="0.25">
      <c r="B35" s="10" t="s">
        <v>61</v>
      </c>
      <c r="C35" s="10">
        <v>19.126362611769402</v>
      </c>
      <c r="D35" s="10">
        <v>19.3741610934836</v>
      </c>
      <c r="E35" s="10">
        <v>19.154641843718501</v>
      </c>
      <c r="F35" s="10">
        <f>AVERAGE(C35:E35)</f>
        <v>19.218388516323834</v>
      </c>
      <c r="G35" s="10">
        <f>F35-$F$34</f>
        <v>3.6862501328939672</v>
      </c>
      <c r="H35" s="10">
        <f>G35-G35</f>
        <v>0</v>
      </c>
      <c r="I35" s="10">
        <f>2^(-H35)</f>
        <v>1</v>
      </c>
    </row>
    <row r="37" spans="1:9" x14ac:dyDescent="0.25">
      <c r="A37" s="10" t="s">
        <v>74</v>
      </c>
      <c r="B37" s="10" t="s">
        <v>59</v>
      </c>
      <c r="C37" s="10">
        <v>15.4870380904244</v>
      </c>
      <c r="D37" s="10">
        <v>15.412639345298601</v>
      </c>
      <c r="E37" s="10">
        <v>15.3735368752135</v>
      </c>
      <c r="F37" s="10">
        <f>AVERAGE(C37:E37)</f>
        <v>15.424404770312165</v>
      </c>
      <c r="G37" s="10">
        <f>F37-$F$37</f>
        <v>0</v>
      </c>
    </row>
    <row r="38" spans="1:9" x14ac:dyDescent="0.25">
      <c r="B38" s="10" t="s">
        <v>61</v>
      </c>
      <c r="C38" s="10">
        <v>19.574887209688601</v>
      </c>
      <c r="D38" s="10">
        <v>19.382637230572001</v>
      </c>
      <c r="E38" s="10">
        <v>19.400586546820101</v>
      </c>
      <c r="F38" s="10">
        <f>AVERAGE(C38:E38)</f>
        <v>19.452703662360232</v>
      </c>
      <c r="G38" s="10">
        <f>F38-$F$37</f>
        <v>4.0282988920480669</v>
      </c>
      <c r="H38" s="10">
        <f>G38-G35</f>
        <v>0.34204875915409971</v>
      </c>
      <c r="I38" s="10">
        <f>2^(-H38)</f>
        <v>0.78892017705350315</v>
      </c>
    </row>
    <row r="40" spans="1:9" x14ac:dyDescent="0.25">
      <c r="A40" s="10" t="s">
        <v>77</v>
      </c>
      <c r="B40" s="10" t="s">
        <v>59</v>
      </c>
      <c r="C40" s="10">
        <v>16.020122796369801</v>
      </c>
      <c r="D40" s="10">
        <v>16.053965908371001</v>
      </c>
      <c r="E40" s="10">
        <v>15.9260078650682</v>
      </c>
      <c r="F40" s="10">
        <f>AVERAGE(C40:E40)</f>
        <v>16.000032189936334</v>
      </c>
      <c r="G40" s="10">
        <f>F40-$F$40</f>
        <v>0</v>
      </c>
    </row>
    <row r="41" spans="1:9" x14ac:dyDescent="0.25">
      <c r="B41" s="10" t="s">
        <v>61</v>
      </c>
      <c r="C41" s="10">
        <v>19.759746442240498</v>
      </c>
      <c r="D41" s="10">
        <v>19.8223694964984</v>
      </c>
      <c r="E41" s="10">
        <v>19.899673494124599</v>
      </c>
      <c r="F41" s="10">
        <f>AVERAGE(C41:E41)</f>
        <v>19.82726314428783</v>
      </c>
      <c r="G41" s="10">
        <f>F41-$F$40</f>
        <v>3.8272309543514957</v>
      </c>
      <c r="H41" s="10">
        <f>G41-G41</f>
        <v>0</v>
      </c>
      <c r="I41" s="10">
        <f>2^(-H41)</f>
        <v>1</v>
      </c>
    </row>
    <row r="43" spans="1:9" x14ac:dyDescent="0.25">
      <c r="A43" s="10" t="s">
        <v>78</v>
      </c>
      <c r="B43" s="10" t="s">
        <v>59</v>
      </c>
      <c r="C43" s="10">
        <v>16.069060349819001</v>
      </c>
      <c r="D43" s="10">
        <v>16.108525299004899</v>
      </c>
      <c r="E43" s="10">
        <v>16.170612796984599</v>
      </c>
      <c r="F43" s="10">
        <f>AVERAGE(C43:E43)</f>
        <v>16.116066148602833</v>
      </c>
      <c r="G43" s="10">
        <f>F43-$F$43</f>
        <v>0</v>
      </c>
    </row>
    <row r="44" spans="1:9" x14ac:dyDescent="0.25">
      <c r="B44" s="10" t="s">
        <v>61</v>
      </c>
      <c r="C44" s="10">
        <v>20.417400188991898</v>
      </c>
      <c r="D44" s="10">
        <v>20.189153433393901</v>
      </c>
      <c r="E44" s="10">
        <v>20.274522796505199</v>
      </c>
      <c r="F44" s="10">
        <f>AVERAGE(C44:E44)</f>
        <v>20.293692139630334</v>
      </c>
      <c r="G44" s="10">
        <f>F44-$F$43</f>
        <v>4.1776259910275009</v>
      </c>
      <c r="H44" s="10">
        <f>G44-G41</f>
        <v>0.35039503667600513</v>
      </c>
      <c r="I44" s="10">
        <f>2^(-H44)</f>
        <v>0.78436929362032592</v>
      </c>
    </row>
    <row r="46" spans="1:9" x14ac:dyDescent="0.25">
      <c r="A46" s="10" t="s">
        <v>79</v>
      </c>
      <c r="B46" s="10" t="s">
        <v>59</v>
      </c>
      <c r="C46" s="10">
        <v>15.797822656717001</v>
      </c>
      <c r="D46" s="10">
        <v>15.7703077130402</v>
      </c>
      <c r="E46" s="10">
        <v>15.9667546856434</v>
      </c>
      <c r="F46" s="10">
        <f>AVERAGE(C46:E46)</f>
        <v>15.844961685133534</v>
      </c>
      <c r="G46" s="10">
        <f>F46-$F$46</f>
        <v>0</v>
      </c>
    </row>
    <row r="47" spans="1:9" x14ac:dyDescent="0.25">
      <c r="B47" s="10" t="s">
        <v>61</v>
      </c>
      <c r="C47" s="10">
        <v>19.1920952945373</v>
      </c>
      <c r="D47" s="10">
        <v>19.5714460641302</v>
      </c>
      <c r="E47" s="10">
        <v>19.621945145523799</v>
      </c>
      <c r="F47" s="10">
        <f>AVERAGE(C47:E47)</f>
        <v>19.461828834730429</v>
      </c>
      <c r="G47" s="10">
        <f>F47-$F$46</f>
        <v>3.6168671495968958</v>
      </c>
      <c r="H47" s="10">
        <f>G47-G47</f>
        <v>0</v>
      </c>
      <c r="I47" s="10">
        <f>2^(-H47)</f>
        <v>1</v>
      </c>
    </row>
    <row r="49" spans="1:9" x14ac:dyDescent="0.25">
      <c r="A49" s="10" t="s">
        <v>80</v>
      </c>
      <c r="B49" s="10" t="s">
        <v>59</v>
      </c>
      <c r="C49" s="10">
        <v>15.5979093116584</v>
      </c>
      <c r="D49" s="10">
        <v>15.6849164557458</v>
      </c>
      <c r="E49" s="10">
        <v>15.8338619702903</v>
      </c>
      <c r="F49" s="10">
        <f>AVERAGE(C49:E49)</f>
        <v>15.705562579231499</v>
      </c>
      <c r="G49" s="10">
        <f>F49-$F$49</f>
        <v>0</v>
      </c>
    </row>
    <row r="50" spans="1:9" x14ac:dyDescent="0.25">
      <c r="B50" s="10" t="s">
        <v>61</v>
      </c>
      <c r="C50" s="10">
        <v>20.366510226465699</v>
      </c>
      <c r="D50" s="10">
        <v>20.509188668700901</v>
      </c>
      <c r="E50" s="10">
        <v>20.243866746904999</v>
      </c>
      <c r="F50" s="10">
        <f>AVERAGE(C50:E50)</f>
        <v>20.373188547357199</v>
      </c>
      <c r="G50" s="10">
        <f>F50-$F$49</f>
        <v>4.6676259681256997</v>
      </c>
      <c r="H50" s="10">
        <f>G50-G47</f>
        <v>1.0507588185288039</v>
      </c>
      <c r="I50" s="10">
        <f>2^(-H50)</f>
        <v>0.48271420307912</v>
      </c>
    </row>
  </sheetData>
  <mergeCells count="2">
    <mergeCell ref="M2:N2"/>
    <mergeCell ref="O2:P2"/>
  </mergeCells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info</vt:lpstr>
      <vt:lpstr>ddCt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csbd</dc:creator>
  <cp:lastModifiedBy>USER</cp:lastModifiedBy>
  <cp:lastPrinted>2022-12-23T13:02:47Z</cp:lastPrinted>
  <dcterms:created xsi:type="dcterms:W3CDTF">2022-11-08T16:06:03Z</dcterms:created>
  <dcterms:modified xsi:type="dcterms:W3CDTF">2023-01-08T18:43:03Z</dcterms:modified>
</cp:coreProperties>
</file>