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ig/Desktop/python_projects/research/bignet1/"/>
    </mc:Choice>
  </mc:AlternateContent>
  <xr:revisionPtr revIDLastSave="0" documentId="13_ncr:1_{B7B9D2A1-DB8B-EB47-80DD-FAA50C333DFC}" xr6:coauthVersionLast="46" xr6:coauthVersionMax="46" xr10:uidLastSave="{00000000-0000-0000-0000-000000000000}"/>
  <bookViews>
    <workbookView xWindow="7700" yWindow="500" windowWidth="28140" windowHeight="20760" activeTab="1" xr2:uid="{2053A546-CB1A-4B17-BBC3-7338AE16D3F7}"/>
  </bookViews>
  <sheets>
    <sheet name="samsung parameters" sheetId="6" r:id="rId1"/>
    <sheet name="apple parameter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9" i="4" l="1"/>
  <c r="AJ19" i="4"/>
  <c r="AI19" i="4"/>
  <c r="AH19" i="4"/>
  <c r="AG19" i="4"/>
  <c r="AF19" i="4"/>
  <c r="AE19" i="4"/>
  <c r="AD19" i="4"/>
  <c r="AC19" i="4"/>
  <c r="AB19" i="4"/>
  <c r="AK18" i="4"/>
  <c r="AJ18" i="4"/>
  <c r="AI18" i="4"/>
  <c r="AH18" i="4"/>
  <c r="AG18" i="4"/>
  <c r="AF18" i="4"/>
  <c r="AE18" i="4"/>
  <c r="AD18" i="4"/>
  <c r="AC18" i="4"/>
  <c r="AB18" i="4"/>
  <c r="AN16" i="6"/>
  <c r="L15" i="6"/>
  <c r="P13" i="6"/>
  <c r="N13" i="6"/>
  <c r="P14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L16" i="6"/>
  <c r="I16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B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X12" i="6"/>
  <c r="Y12" i="6"/>
  <c r="Z12" i="6"/>
  <c r="AA12" i="6"/>
  <c r="AB12" i="6"/>
  <c r="AC12" i="6"/>
  <c r="AD12" i="6"/>
  <c r="AE12" i="6"/>
  <c r="AI12" i="6"/>
  <c r="AJ12" i="6"/>
  <c r="AK12" i="6"/>
  <c r="AL12" i="6"/>
  <c r="AM12" i="6"/>
  <c r="AN12" i="6"/>
  <c r="C12" i="6"/>
  <c r="L22" i="4"/>
  <c r="Y21" i="4"/>
  <c r="Z21" i="4"/>
  <c r="X21" i="4"/>
  <c r="U21" i="4"/>
  <c r="Q21" i="4"/>
  <c r="F21" i="4"/>
  <c r="H21" i="4"/>
  <c r="K21" i="4"/>
  <c r="L21" i="4"/>
  <c r="J21" i="4"/>
  <c r="I21" i="4"/>
  <c r="E20" i="4"/>
  <c r="M20" i="4"/>
  <c r="N20" i="4"/>
  <c r="O20" i="4"/>
  <c r="F20" i="4"/>
  <c r="G20" i="4"/>
  <c r="H20" i="4"/>
  <c r="I20" i="4"/>
  <c r="J20" i="4"/>
  <c r="K20" i="4"/>
  <c r="L20" i="4"/>
  <c r="P20" i="4"/>
  <c r="Q20" i="4"/>
  <c r="R20" i="4"/>
  <c r="S20" i="4"/>
  <c r="T20" i="4"/>
  <c r="U20" i="4"/>
  <c r="V20" i="4"/>
  <c r="W20" i="4"/>
  <c r="X20" i="4"/>
  <c r="Y20" i="4"/>
  <c r="Z20" i="4"/>
  <c r="D20" i="4"/>
  <c r="BG19" i="4"/>
  <c r="AY19" i="4"/>
  <c r="AX19" i="4"/>
  <c r="AW19" i="4"/>
  <c r="Z19" i="4"/>
  <c r="Y19" i="4"/>
  <c r="X19" i="4"/>
  <c r="W19" i="4"/>
  <c r="V19" i="4"/>
  <c r="U19" i="4"/>
  <c r="T19" i="4"/>
  <c r="S19" i="4"/>
  <c r="R19" i="4"/>
  <c r="Q19" i="4"/>
  <c r="P19" i="4"/>
  <c r="L19" i="4"/>
  <c r="K19" i="4"/>
  <c r="J19" i="4"/>
  <c r="I19" i="4"/>
  <c r="H19" i="4"/>
  <c r="G19" i="4"/>
  <c r="F19" i="4"/>
  <c r="O19" i="4"/>
  <c r="N19" i="4"/>
  <c r="M19" i="4"/>
  <c r="E19" i="4"/>
  <c r="D19" i="4"/>
  <c r="C19" i="4"/>
  <c r="BG18" i="4"/>
  <c r="AY18" i="4"/>
  <c r="AX18" i="4"/>
  <c r="AW18" i="4"/>
  <c r="Z18" i="4"/>
  <c r="Y18" i="4"/>
  <c r="X18" i="4"/>
  <c r="W18" i="4"/>
  <c r="V18" i="4"/>
  <c r="U18" i="4"/>
  <c r="T18" i="4"/>
  <c r="S18" i="4"/>
  <c r="R18" i="4"/>
  <c r="Q18" i="4"/>
  <c r="P18" i="4"/>
  <c r="L18" i="4"/>
  <c r="K18" i="4"/>
  <c r="J18" i="4"/>
  <c r="I18" i="4"/>
  <c r="H18" i="4"/>
  <c r="G18" i="4"/>
  <c r="F18" i="4"/>
  <c r="O18" i="4"/>
  <c r="N18" i="4"/>
  <c r="M18" i="4"/>
  <c r="E18" i="4"/>
  <c r="D18" i="4"/>
  <c r="C18" i="4"/>
  <c r="BH4" i="4"/>
  <c r="AU4" i="4"/>
  <c r="AS4" i="4"/>
  <c r="AR4" i="4"/>
  <c r="AQ4" i="4"/>
  <c r="AP4" i="4"/>
  <c r="AO4" i="4"/>
  <c r="AT4" i="4" s="1"/>
  <c r="AN4" i="4"/>
  <c r="BH11" i="4"/>
  <c r="AU11" i="4"/>
  <c r="AS11" i="4"/>
  <c r="AR11" i="4"/>
  <c r="AQ11" i="4"/>
  <c r="AP11" i="4"/>
  <c r="AO11" i="4"/>
  <c r="AT11" i="4" s="1"/>
  <c r="AN11" i="4"/>
  <c r="BH17" i="4"/>
  <c r="AU17" i="4"/>
  <c r="AS17" i="4"/>
  <c r="AR17" i="4"/>
  <c r="AQ17" i="4"/>
  <c r="AP17" i="4"/>
  <c r="AO17" i="4"/>
  <c r="AT17" i="4" s="1"/>
  <c r="AN17" i="4"/>
  <c r="BH10" i="4"/>
  <c r="AU10" i="4"/>
  <c r="AS10" i="4"/>
  <c r="AR10" i="4"/>
  <c r="AQ10" i="4"/>
  <c r="AP10" i="4"/>
  <c r="AO10" i="4"/>
  <c r="AT10" i="4" s="1"/>
  <c r="AN10" i="4"/>
  <c r="BH9" i="4"/>
  <c r="AU9" i="4"/>
  <c r="AS9" i="4"/>
  <c r="AR9" i="4"/>
  <c r="AQ9" i="4"/>
  <c r="AP9" i="4"/>
  <c r="AO9" i="4"/>
  <c r="AT9" i="4" s="1"/>
  <c r="AN9" i="4"/>
  <c r="BH8" i="4"/>
  <c r="AU8" i="4"/>
  <c r="AS8" i="4"/>
  <c r="AR8" i="4"/>
  <c r="AQ8" i="4"/>
  <c r="AP8" i="4"/>
  <c r="AO8" i="4"/>
  <c r="AT8" i="4" s="1"/>
  <c r="AN8" i="4"/>
  <c r="BH16" i="4"/>
  <c r="AU16" i="4"/>
  <c r="AS16" i="4"/>
  <c r="AR16" i="4"/>
  <c r="AQ16" i="4"/>
  <c r="AP16" i="4"/>
  <c r="AO16" i="4"/>
  <c r="AT16" i="4" s="1"/>
  <c r="AN16" i="4"/>
  <c r="BH3" i="4"/>
  <c r="AU3" i="4"/>
  <c r="AS3" i="4"/>
  <c r="AR3" i="4"/>
  <c r="AQ3" i="4"/>
  <c r="AP3" i="4"/>
  <c r="AO3" i="4"/>
  <c r="AT3" i="4" s="1"/>
  <c r="AN3" i="4"/>
  <c r="BH15" i="4"/>
  <c r="AU15" i="4"/>
  <c r="AS15" i="4"/>
  <c r="AR15" i="4"/>
  <c r="AQ15" i="4"/>
  <c r="AP15" i="4"/>
  <c r="AO15" i="4"/>
  <c r="AT15" i="4" s="1"/>
  <c r="AN15" i="4"/>
  <c r="BH13" i="4"/>
  <c r="AU13" i="4"/>
  <c r="AS13" i="4"/>
  <c r="AR13" i="4"/>
  <c r="AQ13" i="4"/>
  <c r="AP13" i="4"/>
  <c r="AO13" i="4"/>
  <c r="AT13" i="4" s="1"/>
  <c r="AN13" i="4"/>
  <c r="BH7" i="4"/>
  <c r="AU7" i="4"/>
  <c r="AS7" i="4"/>
  <c r="AR7" i="4"/>
  <c r="AQ7" i="4"/>
  <c r="AP7" i="4"/>
  <c r="AO7" i="4"/>
  <c r="AT7" i="4" s="1"/>
  <c r="AN7" i="4"/>
  <c r="BH12" i="4"/>
  <c r="AU12" i="4"/>
  <c r="AS12" i="4"/>
  <c r="AR12" i="4"/>
  <c r="AQ12" i="4"/>
  <c r="AP12" i="4"/>
  <c r="AO12" i="4"/>
  <c r="AT12" i="4" s="1"/>
  <c r="AN12" i="4"/>
  <c r="BH6" i="4"/>
  <c r="AU6" i="4"/>
  <c r="AS6" i="4"/>
  <c r="AR6" i="4"/>
  <c r="AQ6" i="4"/>
  <c r="AP6" i="4"/>
  <c r="AO6" i="4"/>
  <c r="AT6" i="4" s="1"/>
  <c r="AN6" i="4"/>
  <c r="BH14" i="4"/>
  <c r="AU14" i="4"/>
  <c r="AS14" i="4"/>
  <c r="AR14" i="4"/>
  <c r="AQ14" i="4"/>
  <c r="AP14" i="4"/>
  <c r="AO14" i="4"/>
  <c r="AT14" i="4" s="1"/>
  <c r="AN14" i="4"/>
  <c r="BH5" i="4"/>
  <c r="AU5" i="4"/>
  <c r="AS5" i="4"/>
  <c r="AR5" i="4"/>
  <c r="AQ5" i="4"/>
  <c r="AP5" i="4"/>
  <c r="AO5" i="4"/>
  <c r="AT5" i="4" s="1"/>
  <c r="AN5" i="4"/>
  <c r="AP19" i="4" l="1"/>
  <c r="AQ18" i="4"/>
  <c r="AS19" i="4"/>
  <c r="AU19" i="4"/>
  <c r="AN18" i="4"/>
  <c r="AQ19" i="4"/>
  <c r="BH18" i="4"/>
  <c r="AO19" i="4"/>
  <c r="BH19" i="4"/>
  <c r="AP18" i="4"/>
  <c r="AR19" i="4"/>
  <c r="AT19" i="4"/>
  <c r="AO18" i="4"/>
  <c r="AN19" i="4"/>
  <c r="AR18" i="4"/>
  <c r="AS18" i="4"/>
  <c r="AT18" i="4"/>
  <c r="AU18" i="4"/>
</calcChain>
</file>

<file path=xl/sharedStrings.xml><?xml version="1.0" encoding="utf-8"?>
<sst xmlns="http://schemas.openxmlformats.org/spreadsheetml/2006/main" count="232" uniqueCount="140">
  <si>
    <t>11 pro max</t>
    <phoneticPr fontId="2" type="noConversion"/>
  </si>
  <si>
    <t>12 mini</t>
    <phoneticPr fontId="2" type="noConversion"/>
  </si>
  <si>
    <t>12 pro</t>
    <phoneticPr fontId="2" type="noConversion"/>
  </si>
  <si>
    <t>12 pro max</t>
    <phoneticPr fontId="2" type="noConversion"/>
  </si>
  <si>
    <r>
      <t>C.</t>
    </r>
    <r>
      <rPr>
        <sz val="11"/>
        <color rgb="FF000000"/>
        <rFont val="45 Helvetica Light"/>
        <family val="2"/>
      </rPr>
      <t>Mute switch height/phone height</t>
    </r>
  </si>
  <si>
    <r>
      <t>D.</t>
    </r>
    <r>
      <rPr>
        <sz val="11"/>
        <color rgb="FF000000"/>
        <rFont val="45 Helvetica Light"/>
        <family val="2"/>
      </rPr>
      <t>Power button’s vertical position shift</t>
    </r>
  </si>
  <si>
    <r>
      <t>E.</t>
    </r>
    <r>
      <rPr>
        <sz val="11"/>
        <color rgb="FF000000"/>
        <rFont val="45 Helvetica Light"/>
        <family val="2"/>
      </rPr>
      <t>Notch height</t>
    </r>
  </si>
  <si>
    <r>
      <t>F.</t>
    </r>
    <r>
      <rPr>
        <sz val="11"/>
        <color rgb="FF000000"/>
        <rFont val="45 Helvetica Light"/>
        <family val="2"/>
      </rPr>
      <t>Notch width/phone width</t>
    </r>
  </si>
  <si>
    <t>gen</t>
    <phoneticPr fontId="2" type="noConversion"/>
  </si>
  <si>
    <t>height</t>
    <phoneticPr fontId="2" type="noConversion"/>
  </si>
  <si>
    <t>width</t>
    <phoneticPr fontId="2" type="noConversion"/>
  </si>
  <si>
    <t>depth</t>
    <phoneticPr fontId="2" type="noConversion"/>
  </si>
  <si>
    <t>diagonal</t>
    <phoneticPr fontId="2" type="noConversion"/>
  </si>
  <si>
    <t>X</t>
    <phoneticPr fontId="2" type="noConversion"/>
  </si>
  <si>
    <t>XS max</t>
    <phoneticPr fontId="2" type="noConversion"/>
  </si>
  <si>
    <t>XS</t>
    <phoneticPr fontId="2" type="noConversion"/>
  </si>
  <si>
    <t>XR</t>
    <phoneticPr fontId="2" type="noConversion"/>
  </si>
  <si>
    <t>11 pro</t>
    <phoneticPr fontId="2" type="noConversion"/>
  </si>
  <si>
    <t>13 pro max</t>
    <phoneticPr fontId="2" type="noConversion"/>
  </si>
  <si>
    <t>13 pro</t>
    <phoneticPr fontId="2" type="noConversion"/>
  </si>
  <si>
    <t>13 mini</t>
    <phoneticPr fontId="2" type="noConversion"/>
  </si>
  <si>
    <t>min</t>
    <phoneticPr fontId="2" type="noConversion"/>
  </si>
  <si>
    <t>max</t>
    <phoneticPr fontId="2" type="noConversion"/>
  </si>
  <si>
    <t>h/w</t>
    <phoneticPr fontId="2" type="noConversion"/>
  </si>
  <si>
    <t>Camera d</t>
    <phoneticPr fontId="2" type="noConversion"/>
  </si>
  <si>
    <t>mute size</t>
    <phoneticPr fontId="2" type="noConversion"/>
  </si>
  <si>
    <t>mute2top</t>
    <phoneticPr fontId="2" type="noConversion"/>
  </si>
  <si>
    <t>powe2top</t>
    <phoneticPr fontId="2" type="noConversion"/>
  </si>
  <si>
    <t>mute2vup</t>
    <phoneticPr fontId="2" type="noConversion"/>
  </si>
  <si>
    <t>vup2vlow</t>
    <phoneticPr fontId="2" type="noConversion"/>
  </si>
  <si>
    <t>notch
height</t>
    <phoneticPr fontId="2" type="noConversion"/>
  </si>
  <si>
    <t>notch
width</t>
    <phoneticPr fontId="2" type="noConversion"/>
  </si>
  <si>
    <t>button
thick</t>
    <phoneticPr fontId="2" type="noConversion"/>
  </si>
  <si>
    <t>mute h/h</t>
    <phoneticPr fontId="2" type="noConversion"/>
  </si>
  <si>
    <t>power h/h</t>
    <phoneticPr fontId="2" type="noConversion"/>
  </si>
  <si>
    <t>notch w/w</t>
    <phoneticPr fontId="2" type="noConversion"/>
  </si>
  <si>
    <t>screen2plane</t>
    <phoneticPr fontId="2" type="noConversion"/>
  </si>
  <si>
    <t>plane2edge</t>
    <phoneticPr fontId="2" type="noConversion"/>
  </si>
  <si>
    <t>stripe
width</t>
    <phoneticPr fontId="2" type="noConversion"/>
  </si>
  <si>
    <t>stripe
2top</t>
    <phoneticPr fontId="2" type="noConversion"/>
  </si>
  <si>
    <t>stripe
2low</t>
    <phoneticPr fontId="2" type="noConversion"/>
  </si>
  <si>
    <t>power
size</t>
    <phoneticPr fontId="2" type="noConversion"/>
  </si>
  <si>
    <t>volume
size</t>
    <phoneticPr fontId="2" type="noConversion"/>
  </si>
  <si>
    <t>speaker</t>
    <phoneticPr fontId="2" type="noConversion"/>
  </si>
  <si>
    <t>power size/h</t>
    <phoneticPr fontId="2" type="noConversion"/>
  </si>
  <si>
    <t>power h/mute h</t>
    <phoneticPr fontId="2" type="noConversion"/>
  </si>
  <si>
    <t>Volume h/mute h</t>
    <phoneticPr fontId="2" type="noConversion"/>
  </si>
  <si>
    <t>up vol h</t>
    <phoneticPr fontId="2" type="noConversion"/>
  </si>
  <si>
    <t>fillet</t>
    <phoneticPr fontId="2" type="noConversion"/>
  </si>
  <si>
    <t>notch r1</t>
    <phoneticPr fontId="2" type="noConversion"/>
  </si>
  <si>
    <t>notch r2</t>
    <phoneticPr fontId="2" type="noConversion"/>
  </si>
  <si>
    <t>vshift</t>
    <phoneticPr fontId="2" type="noConversion"/>
  </si>
  <si>
    <t>better
notch</t>
    <phoneticPr fontId="2" type="noConversion"/>
  </si>
  <si>
    <t>na</t>
    <phoneticPr fontId="2" type="noConversion"/>
  </si>
  <si>
    <t>y</t>
    <phoneticPr fontId="2" type="noConversion"/>
  </si>
  <si>
    <t>stripe
ur</t>
    <phoneticPr fontId="2" type="noConversion"/>
  </si>
  <si>
    <t>stripe
ll</t>
    <phoneticPr fontId="2" type="noConversion"/>
  </si>
  <si>
    <t>cor to h</t>
    <phoneticPr fontId="2" type="noConversion"/>
  </si>
  <si>
    <t>cor2mute h</t>
    <phoneticPr fontId="2" type="noConversion"/>
  </si>
  <si>
    <t>cor notch h</t>
    <phoneticPr fontId="2" type="noConversion"/>
  </si>
  <si>
    <t>cor2gap</t>
    <phoneticPr fontId="2" type="noConversion"/>
  </si>
  <si>
    <t>cor</t>
    <phoneticPr fontId="2" type="noConversion"/>
  </si>
  <si>
    <t>vol cor</t>
    <phoneticPr fontId="2" type="noConversion"/>
  </si>
  <si>
    <t>S10 5g</t>
    <phoneticPr fontId="2" type="noConversion"/>
  </si>
  <si>
    <t>s10 e</t>
    <phoneticPr fontId="2" type="noConversion"/>
  </si>
  <si>
    <t>s10</t>
    <phoneticPr fontId="2" type="noConversion"/>
  </si>
  <si>
    <t>s10 plus</t>
    <phoneticPr fontId="2" type="noConversion"/>
  </si>
  <si>
    <t>s20</t>
    <phoneticPr fontId="2" type="noConversion"/>
  </si>
  <si>
    <t>s20 plus</t>
    <phoneticPr fontId="2" type="noConversion"/>
  </si>
  <si>
    <t>s20 ultra</t>
    <phoneticPr fontId="2" type="noConversion"/>
  </si>
  <si>
    <t>weight</t>
    <phoneticPr fontId="2" type="noConversion"/>
  </si>
  <si>
    <t>fillet L</t>
    <phoneticPr fontId="2" type="noConversion"/>
  </si>
  <si>
    <t>fillet M</t>
    <phoneticPr fontId="2" type="noConversion"/>
  </si>
  <si>
    <t>fillet S</t>
    <phoneticPr fontId="2" type="noConversion"/>
  </si>
  <si>
    <t>gap uo</t>
    <phoneticPr fontId="2" type="noConversion"/>
  </si>
  <si>
    <t>gap ui</t>
    <phoneticPr fontId="2" type="noConversion"/>
  </si>
  <si>
    <t>gap lo</t>
    <phoneticPr fontId="2" type="noConversion"/>
  </si>
  <si>
    <t>gap li</t>
    <phoneticPr fontId="2" type="noConversion"/>
  </si>
  <si>
    <t>gap sidei</t>
    <phoneticPr fontId="2" type="noConversion"/>
  </si>
  <si>
    <t>gap sideo</t>
    <phoneticPr fontId="2" type="noConversion"/>
  </si>
  <si>
    <t>camera</t>
    <phoneticPr fontId="2" type="noConversion"/>
  </si>
  <si>
    <t>2 right</t>
    <phoneticPr fontId="2" type="noConversion"/>
  </si>
  <si>
    <t>1 right</t>
    <phoneticPr fontId="2" type="noConversion"/>
  </si>
  <si>
    <t>1 mid</t>
    <phoneticPr fontId="2" type="noConversion"/>
  </si>
  <si>
    <t>cam vert</t>
    <phoneticPr fontId="2" type="noConversion"/>
  </si>
  <si>
    <t>cam r</t>
    <phoneticPr fontId="2" type="noConversion"/>
  </si>
  <si>
    <t>cam2right</t>
    <phoneticPr fontId="2" type="noConversion"/>
  </si>
  <si>
    <t>cam dist</t>
    <phoneticPr fontId="2" type="noConversion"/>
  </si>
  <si>
    <t>na'</t>
    <phoneticPr fontId="2" type="noConversion"/>
  </si>
  <si>
    <t>ring r</t>
    <phoneticPr fontId="2" type="noConversion"/>
  </si>
  <si>
    <t>trap u</t>
    <phoneticPr fontId="2" type="noConversion"/>
  </si>
  <si>
    <t>trap l</t>
    <phoneticPr fontId="2" type="noConversion"/>
  </si>
  <si>
    <t>trap h</t>
    <phoneticPr fontId="2" type="noConversion"/>
  </si>
  <si>
    <t>0.75?</t>
    <phoneticPr fontId="2" type="noConversion"/>
  </si>
  <si>
    <t>button h</t>
    <phoneticPr fontId="2" type="noConversion"/>
  </si>
  <si>
    <t>button ct</t>
    <phoneticPr fontId="2" type="noConversion"/>
  </si>
  <si>
    <t>L2R1</t>
    <phoneticPr fontId="2" type="noConversion"/>
  </si>
  <si>
    <t>R2</t>
    <phoneticPr fontId="2" type="noConversion"/>
  </si>
  <si>
    <t>Lup len</t>
    <phoneticPr fontId="2" type="noConversion"/>
  </si>
  <si>
    <t>Lup h</t>
    <phoneticPr fontId="2" type="noConversion"/>
  </si>
  <si>
    <t>Llow len</t>
    <phoneticPr fontId="2" type="noConversion"/>
  </si>
  <si>
    <t>Llow h</t>
    <phoneticPr fontId="2" type="noConversion"/>
  </si>
  <si>
    <t>bixby</t>
    <phoneticPr fontId="2" type="noConversion"/>
  </si>
  <si>
    <t>bixby?</t>
    <phoneticPr fontId="2" type="noConversion"/>
  </si>
  <si>
    <t>n</t>
    <phoneticPr fontId="2" type="noConversion"/>
  </si>
  <si>
    <t>y(vol left)</t>
    <phoneticPr fontId="2" type="noConversion"/>
  </si>
  <si>
    <t>n(vol right)</t>
    <phoneticPr fontId="2" type="noConversion"/>
  </si>
  <si>
    <t>volume</t>
    <phoneticPr fontId="2" type="noConversion"/>
  </si>
  <si>
    <t>power</t>
    <phoneticPr fontId="2" type="noConversion"/>
  </si>
  <si>
    <t>Rlow len</t>
    <phoneticPr fontId="2" type="noConversion"/>
  </si>
  <si>
    <t>Rlow h</t>
    <phoneticPr fontId="2" type="noConversion"/>
  </si>
  <si>
    <t>L up side</t>
    <phoneticPr fontId="2" type="noConversion"/>
  </si>
  <si>
    <t>L up h</t>
    <phoneticPr fontId="2" type="noConversion"/>
  </si>
  <si>
    <t>L low side</t>
    <phoneticPr fontId="2" type="noConversion"/>
  </si>
  <si>
    <t>L low h</t>
    <phoneticPr fontId="2" type="noConversion"/>
  </si>
  <si>
    <t>M ushift</t>
    <phoneticPr fontId="2" type="noConversion"/>
  </si>
  <si>
    <t>M lshift</t>
    <phoneticPr fontId="2" type="noConversion"/>
  </si>
  <si>
    <t>ppl see</t>
    <phoneticPr fontId="2" type="noConversion"/>
  </si>
  <si>
    <t>real l</t>
    <phoneticPr fontId="2" type="noConversion"/>
  </si>
  <si>
    <t>S up x</t>
    <phoneticPr fontId="2" type="noConversion"/>
  </si>
  <si>
    <t>S up h</t>
    <phoneticPr fontId="2" type="noConversion"/>
  </si>
  <si>
    <t>S low x</t>
    <phoneticPr fontId="2" type="noConversion"/>
  </si>
  <si>
    <t>S low h</t>
    <phoneticPr fontId="2" type="noConversion"/>
  </si>
  <si>
    <t>[+] in</t>
    <phoneticPr fontId="2" type="noConversion"/>
  </si>
  <si>
    <t>[+] out</t>
    <phoneticPr fontId="2" type="noConversion"/>
  </si>
  <si>
    <t>cor to L</t>
    <phoneticPr fontId="2" type="noConversion"/>
  </si>
  <si>
    <t>cor x</t>
    <phoneticPr fontId="2" type="noConversion"/>
  </si>
  <si>
    <t>cor m</t>
    <phoneticPr fontId="2" type="noConversion"/>
  </si>
  <si>
    <t>ring
position</t>
    <phoneticPr fontId="2" type="noConversion"/>
  </si>
  <si>
    <t>ring d</t>
    <phoneticPr fontId="2" type="noConversion"/>
  </si>
  <si>
    <t>m</t>
    <phoneticPr fontId="2" type="noConversion"/>
  </si>
  <si>
    <t>u</t>
    <phoneticPr fontId="2" type="noConversion"/>
  </si>
  <si>
    <t>holes1234 r</t>
    <phoneticPr fontId="2" type="noConversion"/>
  </si>
  <si>
    <t>holes1234 %</t>
    <phoneticPr fontId="2" type="noConversion"/>
  </si>
  <si>
    <t>rl2rs</t>
  </si>
  <si>
    <t>rm2rs</t>
  </si>
  <si>
    <t>suh2slh</t>
  </si>
  <si>
    <t>cor</t>
  </si>
  <si>
    <t>Other cor</t>
  </si>
  <si>
    <t>other 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</si>
</sst>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1"/>
      <color theme="1"/>
      <name val="Calibri"/>
      <family val="1"/>
      <charset val="136"/>
      <scheme val="minor"/>
    </font>
    <font>
      <sz val="11"/>
      <color rgb="FF000000"/>
      <name val="45 Helvetica Light"/>
      <family val="2"/>
    </font>
    <font>
      <sz val="12"/>
      <color rgb="FFFF0000"/>
      <name val="Calibri"/>
      <family val="1"/>
      <charset val="136"/>
      <scheme val="minor"/>
    </font>
    <font>
      <sz val="12"/>
      <name val="Calibri"/>
      <family val="1"/>
      <charset val="136"/>
      <scheme val="minor"/>
    </font>
    <font>
      <b/>
      <sz val="12"/>
      <color theme="1"/>
      <name val="Calibri"/>
      <family val="1"/>
      <charset val="136"/>
      <scheme val="minor"/>
    </font>
    <font>
      <b/>
      <sz val="12"/>
      <color rgb="FFFF0000"/>
      <name val="Calibri"/>
      <family val="1"/>
      <charset val="136"/>
      <scheme val="minor"/>
    </font>
    <font>
      <strike/>
      <sz val="12"/>
      <name val="Calibri"/>
      <family val="1"/>
      <charset val="136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 indent="1" readingOrder="1"/>
    </xf>
    <xf numFmtId="0" fontId="1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1" fillId="0" borderId="0" xfId="0" applyFont="1">
      <alignment vertical="center"/>
    </xf>
    <xf numFmtId="0" fontId="0" fillId="4" borderId="0" xfId="0" applyFill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1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DDCB8-E6DE-4F23-A33E-8D489BFB31B0}">
  <dimension ref="A1:AN16"/>
  <sheetViews>
    <sheetView zoomScale="125" workbookViewId="0">
      <pane xSplit="1" topLeftCell="B1" activePane="topRight" state="frozen"/>
      <selection pane="topRight" activeCell="W18" sqref="W18"/>
    </sheetView>
  </sheetViews>
  <sheetFormatPr baseColWidth="10" defaultColWidth="8.83203125" defaultRowHeight="16"/>
  <cols>
    <col min="5" max="8" width="8.83203125" hidden="1" customWidth="1"/>
    <col min="15" max="15" width="0" hidden="1" customWidth="1"/>
    <col min="17" max="17" width="9.6640625" hidden="1" customWidth="1"/>
    <col min="18" max="22" width="0" hidden="1" customWidth="1"/>
  </cols>
  <sheetData>
    <row r="1" spans="1:40">
      <c r="J1" t="s">
        <v>118</v>
      </c>
      <c r="M1" t="s">
        <v>123</v>
      </c>
      <c r="N1" t="s">
        <v>124</v>
      </c>
      <c r="O1" t="s">
        <v>123</v>
      </c>
      <c r="P1" t="s">
        <v>123</v>
      </c>
      <c r="Q1" t="s">
        <v>117</v>
      </c>
      <c r="AI1" s="24" t="s">
        <v>107</v>
      </c>
      <c r="AJ1" s="24"/>
      <c r="AK1" s="24" t="s">
        <v>102</v>
      </c>
      <c r="AL1" s="24"/>
      <c r="AM1" s="25" t="s">
        <v>108</v>
      </c>
      <c r="AN1" s="25"/>
    </row>
    <row r="2" spans="1:40">
      <c r="B2" t="s">
        <v>9</v>
      </c>
      <c r="C2" t="s">
        <v>70</v>
      </c>
      <c r="D2" t="s">
        <v>71</v>
      </c>
      <c r="E2" t="s">
        <v>111</v>
      </c>
      <c r="F2" t="s">
        <v>112</v>
      </c>
      <c r="G2" t="s">
        <v>113</v>
      </c>
      <c r="H2" t="s">
        <v>114</v>
      </c>
      <c r="I2" t="s">
        <v>72</v>
      </c>
      <c r="J2" s="14" t="s">
        <v>115</v>
      </c>
      <c r="K2" s="14" t="s">
        <v>116</v>
      </c>
      <c r="L2" t="s">
        <v>73</v>
      </c>
      <c r="M2" t="s">
        <v>119</v>
      </c>
      <c r="N2" t="s">
        <v>120</v>
      </c>
      <c r="O2" t="s">
        <v>121</v>
      </c>
      <c r="P2" t="s">
        <v>122</v>
      </c>
      <c r="Q2" s="14" t="s">
        <v>74</v>
      </c>
      <c r="R2" t="s">
        <v>75</v>
      </c>
      <c r="S2" s="14" t="s">
        <v>76</v>
      </c>
      <c r="T2" t="s">
        <v>77</v>
      </c>
      <c r="U2" t="s">
        <v>78</v>
      </c>
      <c r="V2" t="s">
        <v>79</v>
      </c>
      <c r="W2" s="19" t="s">
        <v>80</v>
      </c>
      <c r="X2" t="s">
        <v>84</v>
      </c>
      <c r="Y2" s="19" t="s">
        <v>85</v>
      </c>
      <c r="Z2" s="19" t="s">
        <v>86</v>
      </c>
      <c r="AA2" t="s">
        <v>87</v>
      </c>
      <c r="AB2" t="s">
        <v>89</v>
      </c>
      <c r="AC2" t="s">
        <v>90</v>
      </c>
      <c r="AD2" t="s">
        <v>91</v>
      </c>
      <c r="AE2" t="s">
        <v>92</v>
      </c>
      <c r="AF2" t="s">
        <v>94</v>
      </c>
      <c r="AG2" t="s">
        <v>95</v>
      </c>
      <c r="AH2" t="s">
        <v>103</v>
      </c>
      <c r="AI2" t="s">
        <v>98</v>
      </c>
      <c r="AJ2" t="s">
        <v>99</v>
      </c>
      <c r="AK2" t="s">
        <v>100</v>
      </c>
      <c r="AL2" t="s">
        <v>101</v>
      </c>
      <c r="AM2" s="19" t="s">
        <v>109</v>
      </c>
      <c r="AN2" s="19" t="s">
        <v>110</v>
      </c>
    </row>
    <row r="3" spans="1:40">
      <c r="A3" t="s">
        <v>64</v>
      </c>
      <c r="B3">
        <v>142.19999999999999</v>
      </c>
      <c r="C3">
        <v>69.849999999999994</v>
      </c>
      <c r="D3">
        <v>8.31</v>
      </c>
      <c r="E3">
        <v>8.31</v>
      </c>
      <c r="F3">
        <v>8.31</v>
      </c>
      <c r="G3">
        <v>8.31</v>
      </c>
      <c r="H3">
        <v>8.31</v>
      </c>
      <c r="I3">
        <v>7.29</v>
      </c>
      <c r="J3" s="15">
        <v>0</v>
      </c>
      <c r="K3" s="15">
        <v>0</v>
      </c>
      <c r="L3">
        <v>4.96</v>
      </c>
      <c r="M3">
        <v>0</v>
      </c>
      <c r="N3">
        <v>0</v>
      </c>
      <c r="O3">
        <v>0</v>
      </c>
      <c r="P3">
        <v>1.71</v>
      </c>
      <c r="Q3" s="15">
        <v>1.02</v>
      </c>
      <c r="R3">
        <v>2.33</v>
      </c>
      <c r="S3" s="15">
        <v>1.02</v>
      </c>
      <c r="T3">
        <v>4.04</v>
      </c>
      <c r="U3">
        <v>2.33</v>
      </c>
      <c r="V3">
        <v>1.02</v>
      </c>
      <c r="W3" s="19" t="s">
        <v>82</v>
      </c>
      <c r="X3">
        <v>7.91</v>
      </c>
      <c r="Y3" s="19">
        <v>2.4900000000000002</v>
      </c>
      <c r="Z3" s="19">
        <v>9.59</v>
      </c>
      <c r="AA3" t="s">
        <v>53</v>
      </c>
      <c r="AB3" t="s">
        <v>53</v>
      </c>
      <c r="AC3">
        <v>13.23</v>
      </c>
      <c r="AD3">
        <v>10.5</v>
      </c>
      <c r="AE3">
        <v>1.7</v>
      </c>
      <c r="AF3">
        <v>0.75</v>
      </c>
      <c r="AG3" t="s">
        <v>96</v>
      </c>
      <c r="AH3" t="s">
        <v>54</v>
      </c>
      <c r="AI3">
        <v>19.25</v>
      </c>
      <c r="AJ3">
        <v>28.94</v>
      </c>
      <c r="AK3">
        <v>7.86</v>
      </c>
      <c r="AL3">
        <v>50.16</v>
      </c>
      <c r="AM3" s="19">
        <v>14.88</v>
      </c>
      <c r="AN3" s="19">
        <v>26.76</v>
      </c>
    </row>
    <row r="4" spans="1:40">
      <c r="A4" t="s">
        <v>65</v>
      </c>
      <c r="B4">
        <v>149.9</v>
      </c>
      <c r="C4">
        <v>70.400000000000006</v>
      </c>
      <c r="D4">
        <v>6.52</v>
      </c>
      <c r="E4">
        <v>6.52</v>
      </c>
      <c r="F4">
        <v>6.52</v>
      </c>
      <c r="G4">
        <v>6.52</v>
      </c>
      <c r="H4">
        <v>6.52</v>
      </c>
      <c r="I4">
        <v>6.52</v>
      </c>
      <c r="J4" s="14">
        <v>1.47</v>
      </c>
      <c r="K4" s="14">
        <v>1.79</v>
      </c>
      <c r="L4">
        <v>5.12</v>
      </c>
      <c r="M4">
        <v>-0.05</v>
      </c>
      <c r="N4">
        <v>-0.23</v>
      </c>
      <c r="O4">
        <v>-0.05</v>
      </c>
      <c r="P4">
        <v>1.58</v>
      </c>
      <c r="Q4" s="14">
        <v>1.47</v>
      </c>
      <c r="R4">
        <v>1.62</v>
      </c>
      <c r="S4" s="14">
        <v>1.79</v>
      </c>
      <c r="T4">
        <v>2.98</v>
      </c>
      <c r="U4">
        <v>1.35</v>
      </c>
      <c r="V4">
        <v>0</v>
      </c>
      <c r="W4" s="19" t="s">
        <v>82</v>
      </c>
      <c r="X4">
        <v>7.82</v>
      </c>
      <c r="Y4" s="19">
        <v>2.4700000000000002</v>
      </c>
      <c r="Z4" s="19">
        <v>8.5</v>
      </c>
      <c r="AA4" t="s">
        <v>53</v>
      </c>
      <c r="AB4" t="s">
        <v>53</v>
      </c>
      <c r="AC4">
        <v>12.45</v>
      </c>
      <c r="AD4">
        <v>8.51</v>
      </c>
      <c r="AE4">
        <v>1.62</v>
      </c>
      <c r="AF4">
        <v>0.75</v>
      </c>
      <c r="AG4" t="s">
        <v>96</v>
      </c>
      <c r="AH4" t="s">
        <v>54</v>
      </c>
      <c r="AI4">
        <v>19.899999999999999</v>
      </c>
      <c r="AJ4">
        <v>28.76</v>
      </c>
      <c r="AK4">
        <v>10</v>
      </c>
      <c r="AL4">
        <v>52.78</v>
      </c>
      <c r="AM4" s="19">
        <v>10.37</v>
      </c>
      <c r="AN4" s="19">
        <v>30.45</v>
      </c>
    </row>
    <row r="5" spans="1:40">
      <c r="A5" t="s">
        <v>67</v>
      </c>
      <c r="B5">
        <v>151.69999999999999</v>
      </c>
      <c r="C5">
        <v>69.099999999999994</v>
      </c>
      <c r="D5">
        <v>8.0299999999999994</v>
      </c>
      <c r="E5">
        <v>8.0299999999999994</v>
      </c>
      <c r="F5">
        <v>8.0299999999999994</v>
      </c>
      <c r="G5">
        <v>8.0299999999999994</v>
      </c>
      <c r="H5">
        <v>8.0299999999999994</v>
      </c>
      <c r="I5">
        <v>8.0299999999999994</v>
      </c>
      <c r="J5" s="14">
        <v>1.1299999999999999</v>
      </c>
      <c r="K5" s="14">
        <v>1.1299999999999999</v>
      </c>
      <c r="L5">
        <v>5.94</v>
      </c>
      <c r="M5">
        <v>-0.28999999999999998</v>
      </c>
      <c r="N5">
        <v>0.86</v>
      </c>
      <c r="O5">
        <v>-0.28999999999999998</v>
      </c>
      <c r="P5">
        <v>0.41</v>
      </c>
      <c r="Q5" s="14">
        <v>1.1299999999999999</v>
      </c>
      <c r="R5">
        <v>1.24</v>
      </c>
      <c r="S5" s="14">
        <v>1.1299999999999999</v>
      </c>
      <c r="T5">
        <v>2.5099999999999998</v>
      </c>
      <c r="U5">
        <v>1.81</v>
      </c>
      <c r="V5">
        <v>0</v>
      </c>
      <c r="W5" s="19" t="s">
        <v>83</v>
      </c>
      <c r="X5">
        <v>5.33</v>
      </c>
      <c r="Y5" s="19">
        <v>1.98</v>
      </c>
      <c r="Z5" s="19">
        <v>34.549999999999997</v>
      </c>
      <c r="AA5" t="s">
        <v>53</v>
      </c>
      <c r="AB5" t="s">
        <v>53</v>
      </c>
      <c r="AC5" t="s">
        <v>53</v>
      </c>
      <c r="AD5" t="s">
        <v>53</v>
      </c>
      <c r="AE5" t="s">
        <v>53</v>
      </c>
      <c r="AF5">
        <v>0.75</v>
      </c>
      <c r="AG5" t="s">
        <v>97</v>
      </c>
      <c r="AH5" t="s">
        <v>106</v>
      </c>
      <c r="AI5" s="14">
        <v>19.3</v>
      </c>
      <c r="AJ5" s="14">
        <v>36.99</v>
      </c>
      <c r="AK5" s="14" t="s">
        <v>53</v>
      </c>
      <c r="AL5" s="14" t="s">
        <v>53</v>
      </c>
      <c r="AM5" s="19">
        <v>10.029999999999999</v>
      </c>
      <c r="AN5" s="19">
        <v>61.52</v>
      </c>
    </row>
    <row r="6" spans="1:40">
      <c r="A6" t="s">
        <v>66</v>
      </c>
      <c r="B6">
        <v>157.6</v>
      </c>
      <c r="C6">
        <v>74.099999999999994</v>
      </c>
      <c r="D6">
        <v>6.75</v>
      </c>
      <c r="E6">
        <v>6.75</v>
      </c>
      <c r="F6">
        <v>6.75</v>
      </c>
      <c r="G6">
        <v>6.75</v>
      </c>
      <c r="H6">
        <v>6.75</v>
      </c>
      <c r="I6">
        <v>6.75</v>
      </c>
      <c r="J6" s="14">
        <v>1.41</v>
      </c>
      <c r="K6" s="14">
        <v>1.49</v>
      </c>
      <c r="L6">
        <v>4.8899999999999997</v>
      </c>
      <c r="M6">
        <v>-0.37</v>
      </c>
      <c r="N6">
        <v>-0.25</v>
      </c>
      <c r="O6">
        <v>-0.37</v>
      </c>
      <c r="P6">
        <v>1.29</v>
      </c>
      <c r="Q6" s="14">
        <v>1.41</v>
      </c>
      <c r="R6">
        <v>2.11</v>
      </c>
      <c r="S6" s="14">
        <v>1.49</v>
      </c>
      <c r="T6">
        <v>3.15</v>
      </c>
      <c r="U6">
        <v>1.5</v>
      </c>
      <c r="V6">
        <v>0</v>
      </c>
      <c r="W6" s="19" t="s">
        <v>81</v>
      </c>
      <c r="X6">
        <v>7.94</v>
      </c>
      <c r="Y6" s="19">
        <v>1.63</v>
      </c>
      <c r="Z6" s="19">
        <v>7.79</v>
      </c>
      <c r="AA6">
        <v>7.29</v>
      </c>
      <c r="AB6">
        <v>2.36</v>
      </c>
      <c r="AC6">
        <v>13.56</v>
      </c>
      <c r="AD6">
        <v>9.8800000000000008</v>
      </c>
      <c r="AE6">
        <v>1.06</v>
      </c>
      <c r="AF6">
        <v>0.75</v>
      </c>
      <c r="AG6" t="s">
        <v>96</v>
      </c>
      <c r="AH6" t="s">
        <v>54</v>
      </c>
      <c r="AI6">
        <v>20.04</v>
      </c>
      <c r="AJ6">
        <v>36.619999999999997</v>
      </c>
      <c r="AK6">
        <v>10.220000000000001</v>
      </c>
      <c r="AL6">
        <v>60.67</v>
      </c>
      <c r="AM6" s="19">
        <v>10.37</v>
      </c>
      <c r="AN6" s="19">
        <v>30.45</v>
      </c>
    </row>
    <row r="7" spans="1:40">
      <c r="A7" t="s">
        <v>68</v>
      </c>
      <c r="B7">
        <v>161.9</v>
      </c>
      <c r="C7">
        <v>73.7</v>
      </c>
      <c r="D7">
        <v>7.37</v>
      </c>
      <c r="E7">
        <v>7.37</v>
      </c>
      <c r="F7">
        <v>7.37</v>
      </c>
      <c r="G7">
        <v>7.37</v>
      </c>
      <c r="H7">
        <v>7.37</v>
      </c>
      <c r="I7">
        <v>7.37</v>
      </c>
      <c r="J7" s="14">
        <v>1.06</v>
      </c>
      <c r="K7" s="14">
        <v>2.44</v>
      </c>
      <c r="L7">
        <v>6.97</v>
      </c>
      <c r="M7">
        <v>1.33</v>
      </c>
      <c r="N7">
        <v>-0.76</v>
      </c>
      <c r="O7">
        <v>1.33</v>
      </c>
      <c r="P7">
        <v>1.97</v>
      </c>
      <c r="Q7" s="14">
        <v>1.06</v>
      </c>
      <c r="R7">
        <v>1.1599999999999999</v>
      </c>
      <c r="S7" s="14">
        <v>1.06</v>
      </c>
      <c r="T7">
        <v>2.44</v>
      </c>
      <c r="U7">
        <v>1.73</v>
      </c>
      <c r="V7">
        <v>0</v>
      </c>
      <c r="W7" s="19" t="s">
        <v>83</v>
      </c>
      <c r="X7">
        <v>5.23</v>
      </c>
      <c r="Y7" s="19">
        <v>1.81</v>
      </c>
      <c r="Z7" s="19">
        <v>36.85</v>
      </c>
      <c r="AA7" t="s">
        <v>53</v>
      </c>
      <c r="AB7" t="s">
        <v>53</v>
      </c>
      <c r="AC7" t="s">
        <v>53</v>
      </c>
      <c r="AD7" t="s">
        <v>53</v>
      </c>
      <c r="AE7" t="s">
        <v>53</v>
      </c>
      <c r="AF7">
        <v>0.75</v>
      </c>
      <c r="AG7" t="s">
        <v>97</v>
      </c>
      <c r="AH7" t="s">
        <v>104</v>
      </c>
      <c r="AI7" s="14">
        <v>19.3</v>
      </c>
      <c r="AJ7" s="14">
        <v>37.83</v>
      </c>
      <c r="AK7" s="14" t="s">
        <v>53</v>
      </c>
      <c r="AL7" s="14" t="s">
        <v>53</v>
      </c>
      <c r="AM7" s="19">
        <v>10.029999999999999</v>
      </c>
      <c r="AN7" s="19">
        <v>62.35</v>
      </c>
    </row>
    <row r="8" spans="1:40">
      <c r="A8" t="s">
        <v>63</v>
      </c>
      <c r="B8">
        <v>162.6</v>
      </c>
      <c r="C8">
        <v>77.099999999999994</v>
      </c>
      <c r="D8">
        <v>7.11</v>
      </c>
      <c r="E8">
        <v>7.11</v>
      </c>
      <c r="F8">
        <v>7.11</v>
      </c>
      <c r="G8">
        <v>7.11</v>
      </c>
      <c r="H8">
        <v>7.11</v>
      </c>
      <c r="I8">
        <v>7.11</v>
      </c>
      <c r="J8" s="14">
        <v>1.76</v>
      </c>
      <c r="K8" s="14">
        <v>1.27</v>
      </c>
      <c r="L8">
        <v>5.04</v>
      </c>
      <c r="M8">
        <v>0.34</v>
      </c>
      <c r="N8">
        <v>0.08</v>
      </c>
      <c r="O8">
        <v>0.34</v>
      </c>
      <c r="P8">
        <v>1.66</v>
      </c>
      <c r="Q8" s="14">
        <v>1.76</v>
      </c>
      <c r="R8">
        <v>1.99</v>
      </c>
      <c r="S8" s="14">
        <v>1.27</v>
      </c>
      <c r="T8">
        <v>3.74</v>
      </c>
      <c r="U8">
        <v>2.41</v>
      </c>
      <c r="V8">
        <v>0</v>
      </c>
      <c r="W8" s="19" t="s">
        <v>81</v>
      </c>
      <c r="X8">
        <v>8.01</v>
      </c>
      <c r="Y8" s="19">
        <v>1.59</v>
      </c>
      <c r="Z8" s="19">
        <v>9.9600000000000009</v>
      </c>
      <c r="AA8">
        <v>11.03</v>
      </c>
      <c r="AB8">
        <v>2.65</v>
      </c>
      <c r="AC8">
        <v>12.77</v>
      </c>
      <c r="AD8">
        <v>9</v>
      </c>
      <c r="AE8">
        <v>0.89</v>
      </c>
      <c r="AF8">
        <v>0.75</v>
      </c>
      <c r="AG8" t="s">
        <v>96</v>
      </c>
      <c r="AH8" t="s">
        <v>105</v>
      </c>
      <c r="AI8">
        <v>19.98</v>
      </c>
      <c r="AJ8">
        <v>41.8</v>
      </c>
      <c r="AK8">
        <v>9.8699999999999992</v>
      </c>
      <c r="AL8">
        <v>65.69</v>
      </c>
      <c r="AM8" s="19">
        <v>10.050000000000001</v>
      </c>
      <c r="AN8" s="19">
        <v>51.57</v>
      </c>
    </row>
    <row r="9" spans="1:40" s="29" customFormat="1">
      <c r="A9" s="29" t="s">
        <v>69</v>
      </c>
      <c r="B9" s="29">
        <v>166.9</v>
      </c>
      <c r="C9" s="29">
        <v>76</v>
      </c>
      <c r="D9" s="29">
        <v>7.81</v>
      </c>
      <c r="E9" s="29">
        <v>7.81</v>
      </c>
      <c r="F9" s="29">
        <v>7.81</v>
      </c>
      <c r="G9" s="29">
        <v>7.81</v>
      </c>
      <c r="H9" s="29">
        <v>7.81</v>
      </c>
      <c r="I9" s="29">
        <v>7.81</v>
      </c>
      <c r="J9" s="30">
        <v>1.2</v>
      </c>
      <c r="K9" s="30">
        <v>2.04</v>
      </c>
      <c r="L9" s="29">
        <v>6.97</v>
      </c>
      <c r="M9" s="29">
        <v>1.02</v>
      </c>
      <c r="N9" s="29">
        <v>-0.09</v>
      </c>
      <c r="O9" s="29">
        <v>1.02</v>
      </c>
      <c r="P9" s="29">
        <v>1.2</v>
      </c>
      <c r="Q9" s="30">
        <v>1.2</v>
      </c>
      <c r="R9" s="29">
        <v>0.93</v>
      </c>
      <c r="S9" s="30">
        <v>2.04</v>
      </c>
      <c r="T9" s="29">
        <v>1.4</v>
      </c>
      <c r="U9" s="29">
        <v>1.86</v>
      </c>
      <c r="V9" s="29">
        <v>0</v>
      </c>
      <c r="W9" s="31" t="s">
        <v>83</v>
      </c>
      <c r="X9" s="29">
        <v>5.37</v>
      </c>
      <c r="Y9" s="31">
        <v>1.85</v>
      </c>
      <c r="Z9" s="31">
        <v>38</v>
      </c>
      <c r="AA9" s="29" t="s">
        <v>88</v>
      </c>
      <c r="AB9" s="29" t="s">
        <v>53</v>
      </c>
      <c r="AC9" s="29" t="s">
        <v>53</v>
      </c>
      <c r="AD9" s="29" t="s">
        <v>53</v>
      </c>
      <c r="AE9" s="29" t="s">
        <v>53</v>
      </c>
      <c r="AF9" s="29">
        <v>0.75</v>
      </c>
      <c r="AG9" s="29" t="s">
        <v>97</v>
      </c>
      <c r="AH9" s="29" t="s">
        <v>104</v>
      </c>
      <c r="AI9" s="30">
        <v>20.04</v>
      </c>
      <c r="AJ9" s="30">
        <v>41.41</v>
      </c>
      <c r="AK9" s="30" t="s">
        <v>53</v>
      </c>
      <c r="AL9" s="30" t="s">
        <v>53</v>
      </c>
      <c r="AM9" s="31">
        <v>10.3</v>
      </c>
      <c r="AN9" s="31">
        <v>66.38</v>
      </c>
    </row>
    <row r="10" spans="1:40">
      <c r="A10" t="s">
        <v>21</v>
      </c>
      <c r="B10">
        <f>MIN(B3:B9)</f>
        <v>142.19999999999999</v>
      </c>
      <c r="C10">
        <f t="shared" ref="C10:AN10" si="0">MIN(C3:C9)</f>
        <v>69.099999999999994</v>
      </c>
      <c r="D10">
        <f t="shared" si="0"/>
        <v>6.52</v>
      </c>
      <c r="E10">
        <f t="shared" si="0"/>
        <v>6.52</v>
      </c>
      <c r="F10">
        <f t="shared" si="0"/>
        <v>6.52</v>
      </c>
      <c r="G10">
        <f t="shared" si="0"/>
        <v>6.52</v>
      </c>
      <c r="H10">
        <f t="shared" si="0"/>
        <v>6.52</v>
      </c>
      <c r="I10">
        <f t="shared" si="0"/>
        <v>6.52</v>
      </c>
      <c r="J10">
        <f t="shared" si="0"/>
        <v>0</v>
      </c>
      <c r="K10">
        <f t="shared" si="0"/>
        <v>0</v>
      </c>
      <c r="L10">
        <f t="shared" si="0"/>
        <v>4.8899999999999997</v>
      </c>
      <c r="M10">
        <f t="shared" si="0"/>
        <v>-0.37</v>
      </c>
      <c r="N10">
        <f t="shared" si="0"/>
        <v>-0.76</v>
      </c>
      <c r="O10">
        <f t="shared" si="0"/>
        <v>-0.37</v>
      </c>
      <c r="P10">
        <f t="shared" si="0"/>
        <v>0.41</v>
      </c>
      <c r="Q10">
        <f t="shared" si="0"/>
        <v>1.02</v>
      </c>
      <c r="R10">
        <f t="shared" si="0"/>
        <v>0.93</v>
      </c>
      <c r="S10">
        <f t="shared" si="0"/>
        <v>1.02</v>
      </c>
      <c r="T10">
        <f t="shared" si="0"/>
        <v>1.4</v>
      </c>
      <c r="U10">
        <f t="shared" si="0"/>
        <v>1.35</v>
      </c>
      <c r="V10">
        <f t="shared" si="0"/>
        <v>0</v>
      </c>
      <c r="W10">
        <f t="shared" si="0"/>
        <v>0</v>
      </c>
      <c r="X10">
        <f t="shared" si="0"/>
        <v>5.23</v>
      </c>
      <c r="Y10">
        <f t="shared" si="0"/>
        <v>1.59</v>
      </c>
      <c r="Z10">
        <f t="shared" si="0"/>
        <v>7.79</v>
      </c>
      <c r="AA10">
        <f t="shared" si="0"/>
        <v>7.29</v>
      </c>
      <c r="AB10">
        <f t="shared" si="0"/>
        <v>2.36</v>
      </c>
      <c r="AC10">
        <f t="shared" si="0"/>
        <v>12.45</v>
      </c>
      <c r="AD10">
        <f t="shared" si="0"/>
        <v>8.51</v>
      </c>
      <c r="AE10">
        <f t="shared" si="0"/>
        <v>0.89</v>
      </c>
      <c r="AF10">
        <f t="shared" si="0"/>
        <v>0.75</v>
      </c>
      <c r="AG10">
        <f t="shared" si="0"/>
        <v>0</v>
      </c>
      <c r="AH10">
        <f t="shared" si="0"/>
        <v>0</v>
      </c>
      <c r="AI10">
        <f t="shared" si="0"/>
        <v>19.25</v>
      </c>
      <c r="AJ10">
        <f t="shared" si="0"/>
        <v>28.76</v>
      </c>
      <c r="AK10">
        <f t="shared" si="0"/>
        <v>7.86</v>
      </c>
      <c r="AL10">
        <f t="shared" si="0"/>
        <v>50.16</v>
      </c>
      <c r="AM10">
        <f t="shared" si="0"/>
        <v>10.029999999999999</v>
      </c>
      <c r="AN10">
        <f t="shared" si="0"/>
        <v>26.76</v>
      </c>
    </row>
    <row r="11" spans="1:40" s="29" customFormat="1">
      <c r="A11" s="29" t="s">
        <v>22</v>
      </c>
      <c r="B11" s="29">
        <f>MAX(B3:B9)</f>
        <v>166.9</v>
      </c>
      <c r="C11" s="29">
        <f t="shared" ref="C11:AN11" si="1">MAX(C3:C9)</f>
        <v>77.099999999999994</v>
      </c>
      <c r="D11" s="29">
        <f t="shared" si="1"/>
        <v>8.31</v>
      </c>
      <c r="E11" s="29">
        <f t="shared" si="1"/>
        <v>8.31</v>
      </c>
      <c r="F11" s="29">
        <f t="shared" si="1"/>
        <v>8.31</v>
      </c>
      <c r="G11" s="29">
        <f t="shared" si="1"/>
        <v>8.31</v>
      </c>
      <c r="H11" s="29">
        <f t="shared" si="1"/>
        <v>8.31</v>
      </c>
      <c r="I11" s="29">
        <f t="shared" si="1"/>
        <v>8.0299999999999994</v>
      </c>
      <c r="J11" s="29">
        <f t="shared" si="1"/>
        <v>1.76</v>
      </c>
      <c r="K11" s="29">
        <f t="shared" si="1"/>
        <v>2.44</v>
      </c>
      <c r="L11" s="29">
        <f t="shared" si="1"/>
        <v>6.97</v>
      </c>
      <c r="M11" s="29">
        <f t="shared" si="1"/>
        <v>1.33</v>
      </c>
      <c r="N11" s="29">
        <f t="shared" si="1"/>
        <v>0.86</v>
      </c>
      <c r="O11" s="29">
        <f t="shared" si="1"/>
        <v>1.33</v>
      </c>
      <c r="P11" s="29">
        <f t="shared" si="1"/>
        <v>1.97</v>
      </c>
      <c r="Q11" s="29">
        <f t="shared" si="1"/>
        <v>1.76</v>
      </c>
      <c r="R11" s="29">
        <f t="shared" si="1"/>
        <v>2.33</v>
      </c>
      <c r="S11" s="29">
        <f t="shared" si="1"/>
        <v>2.04</v>
      </c>
      <c r="T11" s="29">
        <f t="shared" si="1"/>
        <v>4.04</v>
      </c>
      <c r="U11" s="29">
        <f t="shared" si="1"/>
        <v>2.41</v>
      </c>
      <c r="V11" s="29">
        <f t="shared" si="1"/>
        <v>1.02</v>
      </c>
      <c r="W11" s="29">
        <f t="shared" si="1"/>
        <v>0</v>
      </c>
      <c r="X11" s="29">
        <f t="shared" si="1"/>
        <v>8.01</v>
      </c>
      <c r="Y11" s="29">
        <f t="shared" si="1"/>
        <v>2.4900000000000002</v>
      </c>
      <c r="Z11" s="29">
        <f t="shared" si="1"/>
        <v>38</v>
      </c>
      <c r="AA11" s="29">
        <f t="shared" si="1"/>
        <v>11.03</v>
      </c>
      <c r="AB11" s="29">
        <f t="shared" si="1"/>
        <v>2.65</v>
      </c>
      <c r="AC11" s="29">
        <f t="shared" si="1"/>
        <v>13.56</v>
      </c>
      <c r="AD11" s="29">
        <f t="shared" si="1"/>
        <v>10.5</v>
      </c>
      <c r="AE11" s="29">
        <f t="shared" si="1"/>
        <v>1.7</v>
      </c>
      <c r="AF11" s="29">
        <f t="shared" si="1"/>
        <v>0.75</v>
      </c>
      <c r="AG11" s="29">
        <f t="shared" si="1"/>
        <v>0</v>
      </c>
      <c r="AH11" s="29">
        <f t="shared" si="1"/>
        <v>0</v>
      </c>
      <c r="AI11" s="29">
        <f t="shared" si="1"/>
        <v>20.04</v>
      </c>
      <c r="AJ11" s="29">
        <f t="shared" si="1"/>
        <v>41.8</v>
      </c>
      <c r="AK11" s="29">
        <f t="shared" si="1"/>
        <v>10.220000000000001</v>
      </c>
      <c r="AL11" s="29">
        <f t="shared" si="1"/>
        <v>65.69</v>
      </c>
      <c r="AM11" s="29">
        <f t="shared" si="1"/>
        <v>14.88</v>
      </c>
      <c r="AN11" s="29">
        <f t="shared" si="1"/>
        <v>66.38</v>
      </c>
    </row>
    <row r="12" spans="1:40" s="16" customFormat="1">
      <c r="A12" s="16" t="s">
        <v>57</v>
      </c>
      <c r="C12" s="17">
        <f>CORREL($B$3:$B$9,C3:C9)</f>
        <v>0.87219324687376154</v>
      </c>
      <c r="D12" s="16">
        <f>CORREL($B$3:$B$9,D3:D9)</f>
        <v>-0.24830960221535769</v>
      </c>
      <c r="E12" s="16">
        <f>CORREL($B$3:$B$9,E3:E9)</f>
        <v>-0.24830960221535769</v>
      </c>
      <c r="F12" s="16">
        <f>CORREL($B$3:$B$9,F3:F9)</f>
        <v>-0.24830960221535769</v>
      </c>
      <c r="G12" s="16">
        <f>CORREL($B$3:$B$9,G3:G9)</f>
        <v>-0.24830960221535769</v>
      </c>
      <c r="H12" s="16">
        <f>CORREL($B$3:$B$9,H3:H9)</f>
        <v>-0.24830960221535769</v>
      </c>
      <c r="I12" s="16">
        <f>CORREL($B$3:$B$9,I3:I9)</f>
        <v>0.20190510262332864</v>
      </c>
      <c r="J12" s="17">
        <f>CORREL($B$3:$B$9,J3:J9)</f>
        <v>0.63849500812025672</v>
      </c>
      <c r="K12" s="17">
        <f>CORREL($B$3:$B$9,K3:K9)</f>
        <v>0.75173852977318489</v>
      </c>
      <c r="L12" s="17">
        <f>CORREL($B$3:$B$9,L3:L9)</f>
        <v>0.58660641548628845</v>
      </c>
      <c r="M12" s="17">
        <f>CORREL($B$3:$B$9,M3:M9)</f>
        <v>0.64597391532838677</v>
      </c>
      <c r="N12" s="16">
        <f>CORREL($B$3:$B$9,N3:N9)</f>
        <v>-0.30099974374016636</v>
      </c>
      <c r="O12" s="16">
        <f>CORREL($B$3:$B$9,O3:O9)</f>
        <v>0.64597391532838677</v>
      </c>
      <c r="P12" s="16">
        <f>CORREL($B$3:$B$9,P3:P9)</f>
        <v>6.0871623093589615E-2</v>
      </c>
      <c r="Q12" s="16">
        <f>CORREL($B$3:$B$9,Q3:Q9)</f>
        <v>0.30941956781634633</v>
      </c>
      <c r="R12" s="16">
        <f>CORREL($B$3:$B$9,R3:R9)</f>
        <v>-0.54924076150933965</v>
      </c>
      <c r="S12" s="16">
        <f>CORREL($B$3:$B$9,S3:S9)</f>
        <v>0.40904518016303748</v>
      </c>
      <c r="T12" s="16">
        <f>CORREL($B$3:$B$9,T3:T9)</f>
        <v>-0.60504696577045436</v>
      </c>
      <c r="U12" s="16">
        <f>CORREL($B$3:$B$9,U3:U9)</f>
        <v>-4.2652679392392132E-2</v>
      </c>
      <c r="V12" s="16">
        <f>CORREL($B$3:$B$9,V3:V9)</f>
        <v>-0.71181944318866264</v>
      </c>
      <c r="X12" s="16">
        <f>CORREL($B$3:$B$9,X3:X9)</f>
        <v>-0.41887632966178467</v>
      </c>
      <c r="Y12" s="16">
        <f>CORREL($B$3:$B$9,Y3:Y9)</f>
        <v>-0.81451326100642296</v>
      </c>
      <c r="Z12" s="16">
        <f>CORREL($B$3:$B$9,Z3:Z9)</f>
        <v>0.47237368484416437</v>
      </c>
      <c r="AA12" s="16">
        <f>CORREL($B$3:$B$9,AA3:AA9)</f>
        <v>1</v>
      </c>
      <c r="AB12" s="16">
        <f>CORREL($B$3:$B$9,AB3:AB9)</f>
        <v>1</v>
      </c>
      <c r="AC12" s="16">
        <f>CORREL($B$3:$B$9,AC3:AC9)</f>
        <v>-3.1311709974569814E-2</v>
      </c>
      <c r="AD12" s="16">
        <f>CORREL($B$3:$B$9,AD3:AD9)</f>
        <v>-0.45206627134836191</v>
      </c>
      <c r="AE12" s="16">
        <f>CORREL($B$3:$B$9,AE3:AE9)</f>
        <v>-0.95904702028649769</v>
      </c>
      <c r="AI12" s="16">
        <f>CORREL($B$3:$B$9,AI3:AI9)</f>
        <v>0.53076369185556238</v>
      </c>
      <c r="AJ12" s="17">
        <f>CORREL($B$3:$B$9,AJ3:AJ9)</f>
        <v>0.89517083320754187</v>
      </c>
      <c r="AK12" s="20">
        <f>CORREL($B$3:$B$9,AK3:AK9)</f>
        <v>0.7848519669804882</v>
      </c>
      <c r="AL12" s="20">
        <f>CORREL($B$3:$B$9,AL3:AL9)</f>
        <v>0.97713664268105505</v>
      </c>
      <c r="AM12" s="16">
        <f>CORREL($B$3:$B$9,AM3:AM9)</f>
        <v>-0.71790785355416176</v>
      </c>
      <c r="AN12" s="16">
        <f>CORREL($B$3:$B$9,AN3:AN9)</f>
        <v>0.69571228900785509</v>
      </c>
    </row>
    <row r="13" spans="1:40">
      <c r="A13" s="28" t="s">
        <v>138</v>
      </c>
      <c r="M13" t="s">
        <v>126</v>
      </c>
      <c r="N13">
        <f>CORREL(M3:M9,N3:N9)</f>
        <v>-0.57814669822112763</v>
      </c>
      <c r="P13">
        <f>CORREL(M3:M9,P3:P9)</f>
        <v>0.47662741032914285</v>
      </c>
      <c r="AI13" t="s">
        <v>137</v>
      </c>
      <c r="AK13" s="18">
        <v>0.99485520650263159</v>
      </c>
    </row>
    <row r="14" spans="1:40">
      <c r="A14" s="28"/>
      <c r="N14" t="s">
        <v>136</v>
      </c>
      <c r="P14" s="18">
        <f>CORREL(N3:N9,P3:P9)</f>
        <v>-0.84588840418501499</v>
      </c>
      <c r="AJ14" t="s">
        <v>137</v>
      </c>
      <c r="AL14" s="18">
        <v>0.98988600000000004</v>
      </c>
      <c r="AN14" s="27">
        <v>0.91166899827978176</v>
      </c>
    </row>
    <row r="15" spans="1:40">
      <c r="A15" s="28"/>
      <c r="I15" t="s">
        <v>127</v>
      </c>
      <c r="K15" t="s">
        <v>135</v>
      </c>
      <c r="L15" s="18">
        <f>CORREL(I3:I9,L3:L9)</f>
        <v>0.64239186973449081</v>
      </c>
      <c r="Q15" t="s">
        <v>93</v>
      </c>
    </row>
    <row r="16" spans="1:40">
      <c r="A16" s="28"/>
      <c r="D16" t="s">
        <v>125</v>
      </c>
      <c r="I16" s="18">
        <f>CORREL($D$3:$D$9,I3:I9)</f>
        <v>0.81642646908650407</v>
      </c>
      <c r="K16" t="s">
        <v>134</v>
      </c>
      <c r="L16">
        <f>CORREL($D$3:$D$9,L3:L9)</f>
        <v>0.31704684259222443</v>
      </c>
      <c r="AJ16" t="s">
        <v>61</v>
      </c>
      <c r="AN16" s="17">
        <f>CORREL(AJ3:AJ9,AN3:AN9)</f>
        <v>0.77078269795888965</v>
      </c>
    </row>
  </sheetData>
  <sortState xmlns:xlrd2="http://schemas.microsoft.com/office/spreadsheetml/2017/richdata2" ref="A3:AO9">
    <sortCondition ref="B3:B9"/>
  </sortState>
  <mergeCells count="4">
    <mergeCell ref="A13:A16"/>
    <mergeCell ref="AI1:AJ1"/>
    <mergeCell ref="AK1:AL1"/>
    <mergeCell ref="AM1:AN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5697-EF01-4EDB-B811-908E6BD7D984}">
  <dimension ref="A1:BP40"/>
  <sheetViews>
    <sheetView tabSelected="1" zoomScale="125" zoomScaleNormal="85" workbookViewId="0">
      <pane xSplit="2" topLeftCell="P1" activePane="topRight" state="frozen"/>
      <selection pane="topRight" activeCell="F19" sqref="F19"/>
    </sheetView>
  </sheetViews>
  <sheetFormatPr baseColWidth="10" defaultColWidth="8.83203125" defaultRowHeight="16"/>
  <cols>
    <col min="1" max="1" width="13.83203125" customWidth="1"/>
    <col min="4" max="5" width="8.83203125" style="4"/>
    <col min="13" max="17" width="8.83203125" style="4"/>
    <col min="42" max="48" width="8.83203125" style="4"/>
  </cols>
  <sheetData>
    <row r="1" spans="1:68">
      <c r="AA1" s="21"/>
      <c r="AB1" s="23"/>
      <c r="AC1" s="23"/>
      <c r="AD1" s="26" t="s">
        <v>132</v>
      </c>
      <c r="AE1" s="26"/>
      <c r="AF1" s="26"/>
      <c r="AG1" s="26"/>
      <c r="AH1" s="26" t="s">
        <v>133</v>
      </c>
      <c r="AI1" s="26"/>
      <c r="AJ1" s="26"/>
      <c r="AK1" s="26"/>
    </row>
    <row r="2" spans="1:68" ht="36" customHeight="1">
      <c r="A2" s="12" t="s">
        <v>8</v>
      </c>
      <c r="B2" s="12"/>
      <c r="C2" s="12" t="s">
        <v>9</v>
      </c>
      <c r="D2" s="12" t="s">
        <v>10</v>
      </c>
      <c r="E2" s="12" t="s">
        <v>48</v>
      </c>
      <c r="F2" s="12" t="s">
        <v>25</v>
      </c>
      <c r="G2" s="12" t="s">
        <v>26</v>
      </c>
      <c r="H2" s="13" t="s">
        <v>41</v>
      </c>
      <c r="I2" s="12" t="s">
        <v>27</v>
      </c>
      <c r="J2" s="12" t="s">
        <v>28</v>
      </c>
      <c r="K2" s="13" t="s">
        <v>42</v>
      </c>
      <c r="L2" s="12" t="s">
        <v>29</v>
      </c>
      <c r="M2" s="12" t="s">
        <v>49</v>
      </c>
      <c r="N2" s="12" t="s">
        <v>51</v>
      </c>
      <c r="O2" s="12" t="s">
        <v>50</v>
      </c>
      <c r="P2" s="13" t="s">
        <v>30</v>
      </c>
      <c r="Q2" s="13" t="s">
        <v>52</v>
      </c>
      <c r="R2" s="13" t="s">
        <v>31</v>
      </c>
      <c r="S2" s="13" t="s">
        <v>32</v>
      </c>
      <c r="T2" s="12" t="s">
        <v>36</v>
      </c>
      <c r="U2" s="12" t="s">
        <v>37</v>
      </c>
      <c r="V2" s="13" t="s">
        <v>38</v>
      </c>
      <c r="W2" s="13" t="s">
        <v>39</v>
      </c>
      <c r="X2" s="13" t="s">
        <v>40</v>
      </c>
      <c r="Y2" s="13" t="s">
        <v>55</v>
      </c>
      <c r="Z2" s="13" t="s">
        <v>56</v>
      </c>
      <c r="AA2" s="13" t="s">
        <v>128</v>
      </c>
      <c r="AB2" s="13" t="s">
        <v>89</v>
      </c>
      <c r="AC2" s="13" t="s">
        <v>129</v>
      </c>
      <c r="AD2" s="13">
        <v>1</v>
      </c>
      <c r="AE2" s="13">
        <v>2</v>
      </c>
      <c r="AF2" s="13">
        <v>3</v>
      </c>
      <c r="AG2" s="13">
        <v>4</v>
      </c>
      <c r="AH2" s="13">
        <v>1</v>
      </c>
      <c r="AI2" s="13">
        <v>2</v>
      </c>
      <c r="AJ2" s="13">
        <v>3</v>
      </c>
      <c r="AK2" s="13">
        <v>4</v>
      </c>
      <c r="AL2" s="6"/>
      <c r="AM2" s="6"/>
      <c r="AN2" s="6" t="s">
        <v>44</v>
      </c>
      <c r="AO2" s="6" t="s">
        <v>47</v>
      </c>
      <c r="AP2" s="5" t="s">
        <v>23</v>
      </c>
      <c r="AQ2" s="5" t="s">
        <v>33</v>
      </c>
      <c r="AR2" s="5" t="s">
        <v>34</v>
      </c>
      <c r="AS2" s="5" t="s">
        <v>35</v>
      </c>
      <c r="AT2" s="5" t="s">
        <v>46</v>
      </c>
      <c r="AU2" s="5" t="s">
        <v>45</v>
      </c>
      <c r="AV2" s="3"/>
      <c r="AW2" s="1" t="s">
        <v>9</v>
      </c>
      <c r="AX2" s="1" t="s">
        <v>10</v>
      </c>
      <c r="AY2" s="1" t="s">
        <v>12</v>
      </c>
      <c r="AZ2" s="1"/>
      <c r="BA2" s="1"/>
      <c r="BB2" s="1" t="s">
        <v>9</v>
      </c>
      <c r="BC2" s="1" t="s">
        <v>10</v>
      </c>
      <c r="BD2" s="1"/>
      <c r="BG2" s="1" t="s">
        <v>10</v>
      </c>
      <c r="BH2" s="1" t="s">
        <v>23</v>
      </c>
      <c r="BI2" s="2" t="s">
        <v>4</v>
      </c>
      <c r="BJ2" s="2" t="s">
        <v>5</v>
      </c>
      <c r="BK2" s="2" t="s">
        <v>6</v>
      </c>
      <c r="BL2" s="2" t="s">
        <v>7</v>
      </c>
      <c r="BO2" s="1" t="s">
        <v>11</v>
      </c>
      <c r="BP2" s="1" t="s">
        <v>24</v>
      </c>
    </row>
    <row r="3" spans="1:68">
      <c r="A3" s="5">
        <v>14</v>
      </c>
      <c r="B3" s="5" t="s">
        <v>1</v>
      </c>
      <c r="C3" s="5">
        <v>131.5</v>
      </c>
      <c r="D3" s="5">
        <v>64.2</v>
      </c>
      <c r="E3" s="5">
        <v>10.62</v>
      </c>
      <c r="F3" s="5">
        <v>5.34</v>
      </c>
      <c r="G3" s="8">
        <v>23.5</v>
      </c>
      <c r="H3" s="8">
        <v>17.57</v>
      </c>
      <c r="I3" s="8">
        <v>30.91</v>
      </c>
      <c r="J3" s="8">
        <v>13.3</v>
      </c>
      <c r="K3" s="8">
        <v>10.91</v>
      </c>
      <c r="L3" s="8">
        <v>13.98</v>
      </c>
      <c r="M3" s="5">
        <v>0.82</v>
      </c>
      <c r="N3" s="5">
        <v>0.82</v>
      </c>
      <c r="O3" s="5">
        <v>3.69</v>
      </c>
      <c r="P3" s="5">
        <v>7.51</v>
      </c>
      <c r="Q3" s="5">
        <v>34.76</v>
      </c>
      <c r="R3" s="5">
        <v>34.76</v>
      </c>
      <c r="S3" s="5">
        <v>0.59</v>
      </c>
      <c r="T3" s="5">
        <v>2.17</v>
      </c>
      <c r="U3" s="5">
        <v>1.08</v>
      </c>
      <c r="V3" s="5">
        <v>1.51</v>
      </c>
      <c r="W3" s="5">
        <v>13.97</v>
      </c>
      <c r="X3" s="5">
        <v>13.82</v>
      </c>
      <c r="Y3" s="5">
        <v>13.36</v>
      </c>
      <c r="Z3" s="5">
        <v>13.38</v>
      </c>
      <c r="AA3" s="5" t="s">
        <v>130</v>
      </c>
      <c r="AB3" s="5">
        <v>0.68</v>
      </c>
      <c r="AC3" s="5">
        <v>6.57</v>
      </c>
      <c r="AD3" s="5"/>
      <c r="AE3" s="5"/>
      <c r="AF3" s="5">
        <v>1.1499999999999999</v>
      </c>
      <c r="AG3" s="6"/>
      <c r="AH3" s="6"/>
      <c r="AI3" s="6"/>
      <c r="AJ3" s="6">
        <v>0.71260069044879171</v>
      </c>
      <c r="AK3" s="6"/>
      <c r="AL3" s="6"/>
      <c r="AM3" s="6"/>
      <c r="AN3" s="5">
        <f t="shared" ref="AN3:AN17" si="0">H3/C3</f>
        <v>0.13361216730038022</v>
      </c>
      <c r="AO3" s="5">
        <f t="shared" ref="AO3:AO17" si="1">G3+J3</f>
        <v>36.799999999999997</v>
      </c>
      <c r="AP3" s="5">
        <f t="shared" ref="AP3:AP17" si="2">C3/D3</f>
        <v>2.0482866043613708</v>
      </c>
      <c r="AQ3" s="5">
        <f t="shared" ref="AQ3:AQ17" si="3">G3/C3</f>
        <v>0.17870722433460076</v>
      </c>
      <c r="AR3" s="5">
        <f t="shared" ref="AR3:AR17" si="4">I3/C3</f>
        <v>0.23505703422053231</v>
      </c>
      <c r="AS3" s="5">
        <f t="shared" ref="AS3:AS17" si="5">R3/D3</f>
        <v>0.54143302180685349</v>
      </c>
      <c r="AT3" s="5">
        <f t="shared" ref="AT3:AT17" si="6">AO3/G3</f>
        <v>1.5659574468085105</v>
      </c>
      <c r="AU3" s="5">
        <f t="shared" ref="AU3:AU17" si="7">I3/G3</f>
        <v>1.3153191489361702</v>
      </c>
      <c r="AV3" s="3"/>
      <c r="AW3" s="1">
        <v>125</v>
      </c>
      <c r="AX3" s="1">
        <v>58</v>
      </c>
      <c r="AY3" s="1">
        <v>137.19999999999999</v>
      </c>
      <c r="AZ3" s="1"/>
      <c r="BA3" s="1"/>
      <c r="BB3" s="1"/>
      <c r="BC3" s="1"/>
      <c r="BD3" s="1"/>
      <c r="BF3" s="1" t="s">
        <v>1</v>
      </c>
      <c r="BG3" s="1">
        <v>64.2</v>
      </c>
      <c r="BH3">
        <f t="shared" ref="BH3:BH17" si="8">C3/D3</f>
        <v>2.0482866043613708</v>
      </c>
      <c r="BO3" s="1">
        <v>7.4</v>
      </c>
      <c r="BP3" s="1"/>
    </row>
    <row r="4" spans="1:68" ht="17">
      <c r="A4" s="5">
        <v>15</v>
      </c>
      <c r="B4" s="5" t="s">
        <v>20</v>
      </c>
      <c r="C4" s="5">
        <v>131.5</v>
      </c>
      <c r="D4" s="5">
        <v>64.2</v>
      </c>
      <c r="E4" s="5">
        <v>9.5</v>
      </c>
      <c r="F4" s="5">
        <v>5.5</v>
      </c>
      <c r="G4" s="8">
        <v>23.31</v>
      </c>
      <c r="H4" s="8">
        <v>18.05</v>
      </c>
      <c r="I4" s="8">
        <v>43.56</v>
      </c>
      <c r="J4" s="8">
        <v>13.26</v>
      </c>
      <c r="K4" s="8">
        <v>10.5</v>
      </c>
      <c r="L4" s="8">
        <v>14.01</v>
      </c>
      <c r="M4" s="5">
        <v>1</v>
      </c>
      <c r="N4" s="5">
        <v>0.79</v>
      </c>
      <c r="O4" s="5">
        <v>4</v>
      </c>
      <c r="P4" s="5">
        <v>8.0500000000000007</v>
      </c>
      <c r="Q4" s="5">
        <v>26.86</v>
      </c>
      <c r="R4" s="5">
        <v>26.86</v>
      </c>
      <c r="S4" s="5">
        <v>0.5</v>
      </c>
      <c r="T4" s="5">
        <v>2.2599999999999998</v>
      </c>
      <c r="U4" s="5">
        <v>1</v>
      </c>
      <c r="V4" s="5">
        <v>1.51</v>
      </c>
      <c r="W4" s="5">
        <v>13.76</v>
      </c>
      <c r="X4" s="5">
        <v>13.76</v>
      </c>
      <c r="Y4" s="5">
        <v>13.13</v>
      </c>
      <c r="Z4" s="5">
        <v>13.13</v>
      </c>
      <c r="AA4" s="5" t="s">
        <v>131</v>
      </c>
      <c r="AB4" s="5">
        <v>0.5</v>
      </c>
      <c r="AC4" s="5">
        <v>10.34</v>
      </c>
      <c r="AD4" s="5">
        <v>1.07</v>
      </c>
      <c r="AE4" s="5"/>
      <c r="AF4" s="5"/>
      <c r="AG4" s="6"/>
      <c r="AH4" s="6">
        <v>0.14259121370067016</v>
      </c>
      <c r="AI4" s="6"/>
      <c r="AJ4" s="6"/>
      <c r="AK4" s="6"/>
      <c r="AL4" s="6" t="s">
        <v>43</v>
      </c>
      <c r="AM4" s="6"/>
      <c r="AN4" s="5">
        <f t="shared" si="0"/>
        <v>0.13726235741444867</v>
      </c>
      <c r="AO4" s="5">
        <f t="shared" si="1"/>
        <v>36.57</v>
      </c>
      <c r="AP4" s="5">
        <f t="shared" si="2"/>
        <v>2.0482866043613708</v>
      </c>
      <c r="AQ4" s="5">
        <f t="shared" si="3"/>
        <v>0.17726235741444865</v>
      </c>
      <c r="AR4" s="5">
        <f t="shared" si="4"/>
        <v>0.33125475285171102</v>
      </c>
      <c r="AS4" s="5">
        <f t="shared" si="5"/>
        <v>0.4183800623052959</v>
      </c>
      <c r="AT4" s="5">
        <f t="shared" si="6"/>
        <v>1.568854568854569</v>
      </c>
      <c r="AU4" s="5">
        <f t="shared" si="7"/>
        <v>1.868725868725869</v>
      </c>
      <c r="AV4" s="3"/>
      <c r="AW4" s="1">
        <v>125</v>
      </c>
      <c r="AX4" s="1">
        <v>58</v>
      </c>
      <c r="AY4" s="1">
        <v>137.69999999999999</v>
      </c>
      <c r="AZ4" s="1"/>
      <c r="BA4" s="1"/>
      <c r="BB4" s="1"/>
      <c r="BC4" s="1"/>
      <c r="BD4" s="1"/>
      <c r="BF4" s="1" t="s">
        <v>20</v>
      </c>
      <c r="BG4" s="1">
        <v>64.2</v>
      </c>
      <c r="BH4">
        <f t="shared" si="8"/>
        <v>2.0482866043613708</v>
      </c>
      <c r="BO4" s="1">
        <v>7.65</v>
      </c>
      <c r="BP4" s="1"/>
    </row>
    <row r="5" spans="1:68">
      <c r="A5" s="5">
        <v>11</v>
      </c>
      <c r="B5" s="5" t="s">
        <v>13</v>
      </c>
      <c r="C5" s="5">
        <v>143.6</v>
      </c>
      <c r="D5" s="5">
        <v>70.900000000000006</v>
      </c>
      <c r="E5" s="5">
        <v>10</v>
      </c>
      <c r="F5" s="5">
        <v>5.5</v>
      </c>
      <c r="G5" s="8">
        <v>21.96</v>
      </c>
      <c r="H5" s="8">
        <v>16</v>
      </c>
      <c r="I5" s="8">
        <v>41.21</v>
      </c>
      <c r="J5" s="8">
        <v>12.75</v>
      </c>
      <c r="K5" s="8">
        <v>10</v>
      </c>
      <c r="L5" s="8">
        <v>13</v>
      </c>
      <c r="M5" s="5">
        <v>1.1399999999999999</v>
      </c>
      <c r="N5" s="5">
        <v>0</v>
      </c>
      <c r="O5" s="5">
        <v>3.83</v>
      </c>
      <c r="P5" s="5">
        <v>7.46</v>
      </c>
      <c r="Q5" s="5">
        <v>35</v>
      </c>
      <c r="R5" s="5">
        <v>35</v>
      </c>
      <c r="S5" s="5">
        <v>0.5</v>
      </c>
      <c r="T5" s="5">
        <v>2.5</v>
      </c>
      <c r="U5" s="5">
        <v>1.5</v>
      </c>
      <c r="V5" s="5">
        <v>1</v>
      </c>
      <c r="W5" s="5">
        <v>14.4</v>
      </c>
      <c r="X5" s="5">
        <v>14.4</v>
      </c>
      <c r="Y5" s="5"/>
      <c r="Z5" s="5"/>
      <c r="AA5" s="5" t="s">
        <v>130</v>
      </c>
      <c r="AB5" s="5">
        <v>0.5</v>
      </c>
      <c r="AC5" s="5">
        <v>8</v>
      </c>
      <c r="AD5" s="5"/>
      <c r="AE5" s="5"/>
      <c r="AF5" s="5">
        <v>0.9</v>
      </c>
      <c r="AG5" s="5"/>
      <c r="AH5" s="5"/>
      <c r="AI5" s="5"/>
      <c r="AJ5" s="5">
        <v>0.71457142857142864</v>
      </c>
      <c r="AK5" s="5"/>
      <c r="AL5" s="5"/>
      <c r="AM5" s="5"/>
      <c r="AN5" s="5">
        <f t="shared" si="0"/>
        <v>0.11142061281337048</v>
      </c>
      <c r="AO5" s="5">
        <f t="shared" si="1"/>
        <v>34.71</v>
      </c>
      <c r="AP5" s="5">
        <f t="shared" si="2"/>
        <v>2.0253878702397743</v>
      </c>
      <c r="AQ5" s="5">
        <f t="shared" si="3"/>
        <v>0.15292479108635099</v>
      </c>
      <c r="AR5" s="5">
        <f t="shared" si="4"/>
        <v>0.28697771587743737</v>
      </c>
      <c r="AS5" s="5">
        <f t="shared" si="5"/>
        <v>0.49365303244005637</v>
      </c>
      <c r="AT5" s="5">
        <f t="shared" si="6"/>
        <v>1.5806010928961749</v>
      </c>
      <c r="AU5" s="5">
        <f t="shared" si="7"/>
        <v>1.8765938069216757</v>
      </c>
      <c r="AV5" s="3"/>
      <c r="AW5" s="1">
        <v>135</v>
      </c>
      <c r="AX5" s="1">
        <v>62</v>
      </c>
      <c r="AY5" s="1">
        <v>149</v>
      </c>
      <c r="AZ5" s="1"/>
      <c r="BA5" s="1"/>
      <c r="BB5" s="1"/>
      <c r="BC5" s="1"/>
      <c r="BD5" s="1"/>
      <c r="BF5" s="1" t="s">
        <v>13</v>
      </c>
      <c r="BG5" s="1">
        <v>70.900000000000006</v>
      </c>
      <c r="BH5">
        <f t="shared" si="8"/>
        <v>2.0253878702397743</v>
      </c>
      <c r="BO5" s="1">
        <v>7.7</v>
      </c>
      <c r="BP5" s="1">
        <v>8.9499999999999993</v>
      </c>
    </row>
    <row r="6" spans="1:68">
      <c r="A6" s="5">
        <v>12</v>
      </c>
      <c r="B6" s="5" t="s">
        <v>15</v>
      </c>
      <c r="C6" s="5">
        <v>143.6</v>
      </c>
      <c r="D6" s="5">
        <v>70.900000000000006</v>
      </c>
      <c r="E6" s="5">
        <v>10.5</v>
      </c>
      <c r="F6" s="5">
        <v>5.5</v>
      </c>
      <c r="G6" s="8">
        <v>22.77</v>
      </c>
      <c r="H6" s="8">
        <v>16.75</v>
      </c>
      <c r="I6" s="8">
        <v>41.34</v>
      </c>
      <c r="J6" s="8">
        <v>12.93</v>
      </c>
      <c r="K6" s="8">
        <v>10.25</v>
      </c>
      <c r="L6" s="8">
        <v>12.61</v>
      </c>
      <c r="M6" s="5">
        <v>0.88</v>
      </c>
      <c r="N6" s="5">
        <v>0.88</v>
      </c>
      <c r="O6" s="5">
        <v>2.56</v>
      </c>
      <c r="P6" s="5">
        <v>7.29</v>
      </c>
      <c r="Q6" s="5">
        <v>34.270000000000003</v>
      </c>
      <c r="R6" s="5">
        <v>34.29</v>
      </c>
      <c r="S6" s="5">
        <v>0.4</v>
      </c>
      <c r="T6" s="5">
        <v>2.96</v>
      </c>
      <c r="U6" s="5">
        <v>1.25</v>
      </c>
      <c r="V6" s="5">
        <v>1</v>
      </c>
      <c r="W6" s="5">
        <v>12.81</v>
      </c>
      <c r="X6" s="5">
        <v>12.81</v>
      </c>
      <c r="Y6" s="5"/>
      <c r="Z6" s="5"/>
      <c r="AA6" s="5" t="s">
        <v>130</v>
      </c>
      <c r="AB6" s="21">
        <v>0.77</v>
      </c>
      <c r="AC6" s="21">
        <v>6.97</v>
      </c>
      <c r="AD6" s="21">
        <v>1.43</v>
      </c>
      <c r="AE6" s="21">
        <v>1.22</v>
      </c>
      <c r="AF6" s="5">
        <v>1.22</v>
      </c>
      <c r="AG6" s="21">
        <v>1.61</v>
      </c>
      <c r="AH6" s="5">
        <v>0.1018383425736796</v>
      </c>
      <c r="AI6" s="5">
        <v>0.26758097461336444</v>
      </c>
      <c r="AJ6" s="5">
        <v>0.73271082579515601</v>
      </c>
      <c r="AK6" s="5">
        <v>0.88853224394514141</v>
      </c>
      <c r="AL6" s="5"/>
      <c r="AM6" s="5"/>
      <c r="AN6" s="5">
        <f t="shared" si="0"/>
        <v>0.11664345403899722</v>
      </c>
      <c r="AO6" s="5">
        <f t="shared" si="1"/>
        <v>35.700000000000003</v>
      </c>
      <c r="AP6" s="5">
        <f t="shared" si="2"/>
        <v>2.0253878702397743</v>
      </c>
      <c r="AQ6" s="5">
        <f t="shared" si="3"/>
        <v>0.15856545961002785</v>
      </c>
      <c r="AR6" s="5">
        <f t="shared" si="4"/>
        <v>0.28788300835654601</v>
      </c>
      <c r="AS6" s="5">
        <f t="shared" si="5"/>
        <v>0.48363892806770092</v>
      </c>
      <c r="AT6" s="5">
        <f t="shared" si="6"/>
        <v>1.567852437417655</v>
      </c>
      <c r="AU6" s="5">
        <f t="shared" si="7"/>
        <v>1.8155467720685114</v>
      </c>
      <c r="AV6" s="3"/>
      <c r="AW6" s="1">
        <v>135</v>
      </c>
      <c r="AX6" s="1">
        <v>62</v>
      </c>
      <c r="AY6" s="1">
        <v>149</v>
      </c>
      <c r="AZ6" s="1"/>
      <c r="BA6" s="1"/>
      <c r="BB6" s="1"/>
      <c r="BC6" s="1"/>
      <c r="BD6" s="1"/>
      <c r="BF6" s="1" t="s">
        <v>15</v>
      </c>
      <c r="BG6" s="1">
        <v>70.900000000000006</v>
      </c>
      <c r="BH6">
        <f t="shared" si="8"/>
        <v>2.0253878702397743</v>
      </c>
      <c r="BO6" s="1">
        <v>7.7</v>
      </c>
      <c r="BP6" s="1"/>
    </row>
    <row r="7" spans="1:68">
      <c r="A7" s="5">
        <v>13</v>
      </c>
      <c r="B7" s="5" t="s">
        <v>17</v>
      </c>
      <c r="C7" s="5">
        <v>144</v>
      </c>
      <c r="D7" s="5">
        <v>71.400000000000006</v>
      </c>
      <c r="E7" s="5">
        <v>11.32</v>
      </c>
      <c r="F7" s="5">
        <v>5.19</v>
      </c>
      <c r="G7" s="8">
        <v>22.47</v>
      </c>
      <c r="H7" s="8">
        <v>15.56</v>
      </c>
      <c r="I7" s="8">
        <v>40.64</v>
      </c>
      <c r="J7" s="8">
        <v>12.11</v>
      </c>
      <c r="K7" s="8">
        <v>9.76</v>
      </c>
      <c r="L7" s="8">
        <v>12.26</v>
      </c>
      <c r="M7" s="5" t="s">
        <v>53</v>
      </c>
      <c r="N7" s="5" t="s">
        <v>53</v>
      </c>
      <c r="O7" s="5" t="s">
        <v>53</v>
      </c>
      <c r="P7" s="5">
        <v>8.68</v>
      </c>
      <c r="Q7" s="5" t="s">
        <v>53</v>
      </c>
      <c r="R7" s="5">
        <v>34.130000000000003</v>
      </c>
      <c r="S7" s="5">
        <v>0.5</v>
      </c>
      <c r="T7" s="5">
        <v>3.96</v>
      </c>
      <c r="U7" s="5">
        <v>1.27</v>
      </c>
      <c r="V7" s="5">
        <v>1.28</v>
      </c>
      <c r="W7" s="5">
        <v>14.72</v>
      </c>
      <c r="X7" s="5">
        <v>14.2</v>
      </c>
      <c r="Y7" s="5"/>
      <c r="Z7" s="5"/>
      <c r="AA7" s="5" t="s">
        <v>130</v>
      </c>
      <c r="AB7" s="5">
        <v>0.71</v>
      </c>
      <c r="AC7" s="5">
        <v>5.79</v>
      </c>
      <c r="AD7" s="5"/>
      <c r="AE7" s="5"/>
      <c r="AF7" s="5">
        <v>1.1100000000000001</v>
      </c>
      <c r="AG7" s="5"/>
      <c r="AH7" s="5"/>
      <c r="AI7" s="5"/>
      <c r="AJ7" s="5">
        <v>0.70026369762672125</v>
      </c>
      <c r="AK7" s="5"/>
      <c r="AL7" s="5"/>
      <c r="AM7" s="5"/>
      <c r="AN7" s="5">
        <f t="shared" si="0"/>
        <v>0.10805555555555556</v>
      </c>
      <c r="AO7" s="5">
        <f t="shared" si="1"/>
        <v>34.58</v>
      </c>
      <c r="AP7" s="5">
        <f t="shared" si="2"/>
        <v>2.0168067226890756</v>
      </c>
      <c r="AQ7" s="5">
        <f t="shared" si="3"/>
        <v>0.15604166666666666</v>
      </c>
      <c r="AR7" s="5">
        <f t="shared" si="4"/>
        <v>0.28222222222222221</v>
      </c>
      <c r="AS7" s="5">
        <f t="shared" si="5"/>
        <v>0.47801120448179274</v>
      </c>
      <c r="AT7" s="5">
        <f t="shared" si="6"/>
        <v>1.5389408099688473</v>
      </c>
      <c r="AU7" s="5">
        <f t="shared" si="7"/>
        <v>1.8086337338673788</v>
      </c>
      <c r="AV7" s="3"/>
      <c r="AW7" s="1">
        <v>135</v>
      </c>
      <c r="AX7" s="1">
        <v>62</v>
      </c>
      <c r="AY7" s="1">
        <v>149</v>
      </c>
      <c r="AZ7" s="1"/>
      <c r="BA7" s="1"/>
      <c r="BB7" s="1"/>
      <c r="BC7" s="1"/>
      <c r="BD7" s="1"/>
      <c r="BF7" s="1" t="s">
        <v>17</v>
      </c>
      <c r="BG7" s="1">
        <v>71.400000000000006</v>
      </c>
      <c r="BH7">
        <f t="shared" si="8"/>
        <v>2.0168067226890756</v>
      </c>
      <c r="BO7" s="1">
        <v>8.1</v>
      </c>
      <c r="BP7" s="1"/>
    </row>
    <row r="8" spans="1:68">
      <c r="A8" s="5">
        <v>14</v>
      </c>
      <c r="B8" s="5">
        <v>12</v>
      </c>
      <c r="C8" s="5">
        <v>146.69999999999999</v>
      </c>
      <c r="D8" s="5">
        <v>71.5</v>
      </c>
      <c r="E8" s="5">
        <v>11.32</v>
      </c>
      <c r="F8" s="5">
        <v>5.34</v>
      </c>
      <c r="G8" s="8">
        <v>26.06</v>
      </c>
      <c r="H8" s="8">
        <v>17.57</v>
      </c>
      <c r="I8" s="8">
        <v>46.11</v>
      </c>
      <c r="J8" s="8">
        <v>13.3</v>
      </c>
      <c r="K8" s="8">
        <v>10.91</v>
      </c>
      <c r="L8" s="8">
        <v>13.98</v>
      </c>
      <c r="M8" s="5">
        <v>0.82</v>
      </c>
      <c r="N8" s="5">
        <v>0.82</v>
      </c>
      <c r="O8" s="5">
        <v>3.69</v>
      </c>
      <c r="P8" s="5">
        <v>7.78</v>
      </c>
      <c r="Q8" s="5">
        <v>34.76</v>
      </c>
      <c r="R8" s="5">
        <v>34.76</v>
      </c>
      <c r="S8" s="5">
        <v>0.59</v>
      </c>
      <c r="T8" s="5">
        <v>2.42</v>
      </c>
      <c r="U8" s="5">
        <v>1.08</v>
      </c>
      <c r="V8" s="5">
        <v>1.51</v>
      </c>
      <c r="W8" s="5">
        <v>15.52</v>
      </c>
      <c r="X8" s="5">
        <v>15.45</v>
      </c>
      <c r="Y8" s="5">
        <v>14.77</v>
      </c>
      <c r="Z8" s="5">
        <v>14.98</v>
      </c>
      <c r="AA8" s="5" t="s">
        <v>130</v>
      </c>
      <c r="AB8" s="5">
        <v>0.68</v>
      </c>
      <c r="AC8" s="5">
        <v>6.57</v>
      </c>
      <c r="AD8" s="5"/>
      <c r="AE8" s="5"/>
      <c r="AF8" s="5">
        <v>1.1499999999999999</v>
      </c>
      <c r="AG8" s="6"/>
      <c r="AH8" s="6"/>
      <c r="AI8" s="6"/>
      <c r="AJ8" s="6">
        <v>0.71260069044879171</v>
      </c>
      <c r="AK8" s="6"/>
      <c r="AL8" s="6"/>
      <c r="AM8" s="6"/>
      <c r="AN8" s="5">
        <f t="shared" si="0"/>
        <v>0.11976823449216088</v>
      </c>
      <c r="AO8" s="5">
        <f t="shared" si="1"/>
        <v>39.36</v>
      </c>
      <c r="AP8" s="5">
        <f t="shared" si="2"/>
        <v>2.0517482517482515</v>
      </c>
      <c r="AQ8" s="5">
        <f t="shared" si="3"/>
        <v>0.17764144512610772</v>
      </c>
      <c r="AR8" s="5">
        <f t="shared" si="4"/>
        <v>0.31431492842535791</v>
      </c>
      <c r="AS8" s="5">
        <f t="shared" si="5"/>
        <v>0.4861538461538461</v>
      </c>
      <c r="AT8" s="5">
        <f t="shared" si="6"/>
        <v>1.5103607060629318</v>
      </c>
      <c r="AU8" s="5">
        <f t="shared" si="7"/>
        <v>1.7693783576362241</v>
      </c>
      <c r="AV8" s="3"/>
      <c r="AW8" s="1">
        <v>141</v>
      </c>
      <c r="AX8" s="1">
        <v>65</v>
      </c>
      <c r="AY8" s="1">
        <v>154</v>
      </c>
      <c r="AZ8" s="1"/>
      <c r="BA8" s="1"/>
      <c r="BB8" s="1"/>
      <c r="BC8" s="1"/>
      <c r="BD8" s="1"/>
      <c r="BF8" s="1">
        <v>12</v>
      </c>
      <c r="BG8" s="1">
        <v>71.5</v>
      </c>
      <c r="BH8">
        <f t="shared" si="8"/>
        <v>2.0517482517482515</v>
      </c>
      <c r="BO8" s="1">
        <v>7.4</v>
      </c>
      <c r="BP8" s="1"/>
    </row>
    <row r="9" spans="1:68">
      <c r="A9" s="5">
        <v>14</v>
      </c>
      <c r="B9" s="5" t="s">
        <v>2</v>
      </c>
      <c r="C9" s="5">
        <v>146.69999999999999</v>
      </c>
      <c r="D9" s="5">
        <v>71.5</v>
      </c>
      <c r="E9" s="5">
        <v>11.32</v>
      </c>
      <c r="F9" s="5">
        <v>5.34</v>
      </c>
      <c r="G9" s="8">
        <v>26.06</v>
      </c>
      <c r="H9" s="8">
        <v>17.57</v>
      </c>
      <c r="I9" s="8">
        <v>46.11</v>
      </c>
      <c r="J9" s="8">
        <v>13.3</v>
      </c>
      <c r="K9" s="8">
        <v>10.91</v>
      </c>
      <c r="L9" s="8">
        <v>13.98</v>
      </c>
      <c r="M9" s="5">
        <v>0.82</v>
      </c>
      <c r="N9" s="5">
        <v>0.82</v>
      </c>
      <c r="O9" s="5">
        <v>3.69</v>
      </c>
      <c r="P9" s="5">
        <v>7.78</v>
      </c>
      <c r="Q9" s="5">
        <v>34.76</v>
      </c>
      <c r="R9" s="5">
        <v>34.76</v>
      </c>
      <c r="S9" s="5">
        <v>0.59</v>
      </c>
      <c r="T9" s="5">
        <v>2.44</v>
      </c>
      <c r="U9" s="5">
        <v>1.08</v>
      </c>
      <c r="V9" s="5">
        <v>1.51</v>
      </c>
      <c r="W9" s="5">
        <v>15.52</v>
      </c>
      <c r="X9" s="5">
        <v>15.45</v>
      </c>
      <c r="Y9" s="5">
        <v>14.77</v>
      </c>
      <c r="Z9" s="5">
        <v>14.98</v>
      </c>
      <c r="AA9" s="5" t="s">
        <v>130</v>
      </c>
      <c r="AB9" s="5">
        <v>0.68</v>
      </c>
      <c r="AC9" s="5">
        <v>6.57</v>
      </c>
      <c r="AD9" s="5"/>
      <c r="AE9" s="5"/>
      <c r="AF9" s="5">
        <v>1.1499999999999999</v>
      </c>
      <c r="AG9" s="6"/>
      <c r="AH9" s="6"/>
      <c r="AI9" s="6"/>
      <c r="AJ9" s="6">
        <v>0.71260069044879171</v>
      </c>
      <c r="AK9" s="6"/>
      <c r="AL9" s="6"/>
      <c r="AM9" s="6"/>
      <c r="AN9" s="5">
        <f t="shared" si="0"/>
        <v>0.11976823449216088</v>
      </c>
      <c r="AO9" s="5">
        <f t="shared" si="1"/>
        <v>39.36</v>
      </c>
      <c r="AP9" s="5">
        <f t="shared" si="2"/>
        <v>2.0517482517482515</v>
      </c>
      <c r="AQ9" s="5">
        <f t="shared" si="3"/>
        <v>0.17764144512610772</v>
      </c>
      <c r="AR9" s="5">
        <f t="shared" si="4"/>
        <v>0.31431492842535791</v>
      </c>
      <c r="AS9" s="5">
        <f t="shared" si="5"/>
        <v>0.4861538461538461</v>
      </c>
      <c r="AT9" s="5">
        <f t="shared" si="6"/>
        <v>1.5103607060629318</v>
      </c>
      <c r="AU9" s="5">
        <f t="shared" si="7"/>
        <v>1.7693783576362241</v>
      </c>
      <c r="AV9" s="3"/>
      <c r="AW9" s="1">
        <v>141</v>
      </c>
      <c r="AX9" s="1">
        <v>65</v>
      </c>
      <c r="AY9" s="1">
        <v>154</v>
      </c>
      <c r="AZ9" s="1"/>
      <c r="BA9" s="1"/>
      <c r="BB9" s="1"/>
      <c r="BC9" s="1"/>
      <c r="BD9" s="1"/>
      <c r="BF9" s="1" t="s">
        <v>2</v>
      </c>
      <c r="BG9" s="1">
        <v>71.5</v>
      </c>
      <c r="BH9">
        <f t="shared" si="8"/>
        <v>2.0517482517482515</v>
      </c>
      <c r="BO9" s="1">
        <v>7.4</v>
      </c>
      <c r="BP9" s="1"/>
    </row>
    <row r="10" spans="1:68" ht="17">
      <c r="A10" s="5">
        <v>15</v>
      </c>
      <c r="B10" s="5">
        <v>13</v>
      </c>
      <c r="C10" s="5">
        <v>146.69999999999999</v>
      </c>
      <c r="D10" s="5">
        <v>71.5</v>
      </c>
      <c r="E10" s="5">
        <v>11</v>
      </c>
      <c r="F10" s="5">
        <v>5.5</v>
      </c>
      <c r="G10" s="8">
        <v>32.26</v>
      </c>
      <c r="H10" s="8">
        <v>18.05</v>
      </c>
      <c r="I10" s="8">
        <v>52.51</v>
      </c>
      <c r="J10" s="8">
        <v>13.26</v>
      </c>
      <c r="K10" s="8">
        <v>10.5</v>
      </c>
      <c r="L10" s="8">
        <v>14.01</v>
      </c>
      <c r="M10" s="5">
        <v>1</v>
      </c>
      <c r="N10" s="5">
        <v>0.79</v>
      </c>
      <c r="O10" s="5">
        <v>4</v>
      </c>
      <c r="P10" s="5">
        <v>8.0500000000000007</v>
      </c>
      <c r="Q10" s="5">
        <v>26.86</v>
      </c>
      <c r="R10" s="5">
        <v>26.86</v>
      </c>
      <c r="S10" s="5">
        <v>0.5</v>
      </c>
      <c r="T10" s="5">
        <v>2.2599999999999998</v>
      </c>
      <c r="U10" s="5">
        <v>1</v>
      </c>
      <c r="V10" s="5">
        <v>1.51</v>
      </c>
      <c r="W10" s="5">
        <v>15.26</v>
      </c>
      <c r="X10" s="5">
        <v>15.26</v>
      </c>
      <c r="Y10" s="5">
        <v>14.88</v>
      </c>
      <c r="Z10" s="5">
        <v>14.8</v>
      </c>
      <c r="AA10" s="5" t="s">
        <v>131</v>
      </c>
      <c r="AB10" s="5">
        <v>0.5</v>
      </c>
      <c r="AC10" s="5">
        <v>10.34</v>
      </c>
      <c r="AD10" s="5">
        <v>1.07</v>
      </c>
      <c r="AE10" s="5"/>
      <c r="AF10" s="21"/>
      <c r="AG10" s="6"/>
      <c r="AH10" s="6">
        <v>0.14259121370067016</v>
      </c>
      <c r="AI10" s="6"/>
      <c r="AJ10" s="6"/>
      <c r="AK10" s="6"/>
      <c r="AL10" s="6" t="s">
        <v>43</v>
      </c>
      <c r="AM10" s="6"/>
      <c r="AN10" s="5">
        <f t="shared" si="0"/>
        <v>0.12304021813224268</v>
      </c>
      <c r="AO10" s="5">
        <f t="shared" si="1"/>
        <v>45.519999999999996</v>
      </c>
      <c r="AP10" s="5">
        <f t="shared" si="2"/>
        <v>2.0517482517482515</v>
      </c>
      <c r="AQ10" s="5">
        <f t="shared" si="3"/>
        <v>0.21990456714383094</v>
      </c>
      <c r="AR10" s="5">
        <f t="shared" si="4"/>
        <v>0.3579413769597819</v>
      </c>
      <c r="AS10" s="5">
        <f t="shared" si="5"/>
        <v>0.37566433566433566</v>
      </c>
      <c r="AT10" s="5">
        <f t="shared" si="6"/>
        <v>1.4110353378797271</v>
      </c>
      <c r="AU10" s="5">
        <f t="shared" si="7"/>
        <v>1.6277123372597644</v>
      </c>
      <c r="AV10" s="3"/>
      <c r="AW10" s="1">
        <v>141</v>
      </c>
      <c r="AX10" s="1">
        <v>65</v>
      </c>
      <c r="AY10" s="1">
        <v>154</v>
      </c>
      <c r="AZ10" s="1"/>
      <c r="BA10" s="1"/>
      <c r="BB10" s="1"/>
      <c r="BC10" s="1"/>
      <c r="BD10" s="1"/>
      <c r="BF10" s="1">
        <v>13</v>
      </c>
      <c r="BG10" s="1">
        <v>71.5</v>
      </c>
      <c r="BH10">
        <f t="shared" si="8"/>
        <v>2.0517482517482515</v>
      </c>
      <c r="BO10" s="1">
        <v>7.65</v>
      </c>
      <c r="BP10" s="1"/>
    </row>
    <row r="11" spans="1:68" ht="17">
      <c r="A11" s="5">
        <v>15</v>
      </c>
      <c r="B11" s="5" t="s">
        <v>19</v>
      </c>
      <c r="C11" s="5">
        <v>146.69999999999999</v>
      </c>
      <c r="D11" s="5">
        <v>71.5</v>
      </c>
      <c r="E11" s="5">
        <v>11</v>
      </c>
      <c r="F11" s="5">
        <v>5.5</v>
      </c>
      <c r="G11" s="8">
        <v>32.26</v>
      </c>
      <c r="H11" s="8">
        <v>18.05</v>
      </c>
      <c r="I11" s="8">
        <v>52.51</v>
      </c>
      <c r="J11" s="8">
        <v>13.26</v>
      </c>
      <c r="K11" s="8">
        <v>10.5</v>
      </c>
      <c r="L11" s="8">
        <v>14.01</v>
      </c>
      <c r="M11" s="5">
        <v>1</v>
      </c>
      <c r="N11" s="5">
        <v>0.79</v>
      </c>
      <c r="O11" s="5">
        <v>4</v>
      </c>
      <c r="P11" s="5">
        <v>8.0500000000000007</v>
      </c>
      <c r="Q11" s="5">
        <v>26.86</v>
      </c>
      <c r="R11" s="5">
        <v>26.86</v>
      </c>
      <c r="S11" s="5">
        <v>0.5</v>
      </c>
      <c r="T11" s="5">
        <v>2.2599999999999998</v>
      </c>
      <c r="U11" s="5">
        <v>1</v>
      </c>
      <c r="V11" s="5">
        <v>1.51</v>
      </c>
      <c r="W11" s="5">
        <v>15.26</v>
      </c>
      <c r="X11" s="5">
        <v>15.26</v>
      </c>
      <c r="Y11" s="5">
        <v>14.88</v>
      </c>
      <c r="Z11" s="5">
        <v>14.8</v>
      </c>
      <c r="AA11" s="5" t="s">
        <v>131</v>
      </c>
      <c r="AB11" s="5">
        <v>0.5</v>
      </c>
      <c r="AC11" s="5">
        <v>10.34</v>
      </c>
      <c r="AD11" s="5">
        <v>1.07</v>
      </c>
      <c r="AE11" s="5">
        <v>1.5</v>
      </c>
      <c r="AF11" s="5">
        <v>1.5</v>
      </c>
      <c r="AG11" s="6">
        <v>1.88</v>
      </c>
      <c r="AH11" s="6">
        <v>0.14259121370067016</v>
      </c>
      <c r="AI11" s="6">
        <v>0.4184661206254654</v>
      </c>
      <c r="AJ11" s="6">
        <v>0.63216679076693971</v>
      </c>
      <c r="AK11" s="6">
        <v>0.85443037974683544</v>
      </c>
      <c r="AL11" s="6" t="s">
        <v>43</v>
      </c>
      <c r="AM11" s="6"/>
      <c r="AN11" s="5">
        <f t="shared" si="0"/>
        <v>0.12304021813224268</v>
      </c>
      <c r="AO11" s="5">
        <f t="shared" si="1"/>
        <v>45.519999999999996</v>
      </c>
      <c r="AP11" s="5">
        <f t="shared" si="2"/>
        <v>2.0517482517482515</v>
      </c>
      <c r="AQ11" s="5">
        <f t="shared" si="3"/>
        <v>0.21990456714383094</v>
      </c>
      <c r="AR11" s="5">
        <f t="shared" si="4"/>
        <v>0.3579413769597819</v>
      </c>
      <c r="AS11" s="5">
        <f t="shared" si="5"/>
        <v>0.37566433566433566</v>
      </c>
      <c r="AT11" s="5">
        <f t="shared" si="6"/>
        <v>1.4110353378797271</v>
      </c>
      <c r="AU11" s="5">
        <f t="shared" si="7"/>
        <v>1.6277123372597644</v>
      </c>
      <c r="AV11" s="3"/>
      <c r="AW11" s="1">
        <v>141</v>
      </c>
      <c r="AX11" s="1">
        <v>65</v>
      </c>
      <c r="AY11" s="1">
        <v>154.9</v>
      </c>
      <c r="AZ11" s="1"/>
      <c r="BA11" s="1"/>
      <c r="BB11" s="1"/>
      <c r="BC11" s="1"/>
      <c r="BD11" s="1"/>
      <c r="BF11" s="1" t="s">
        <v>19</v>
      </c>
      <c r="BG11" s="1">
        <v>71.5</v>
      </c>
      <c r="BH11">
        <f t="shared" si="8"/>
        <v>2.0517482517482515</v>
      </c>
      <c r="BO11" s="1">
        <v>7.65</v>
      </c>
      <c r="BP11" s="1"/>
    </row>
    <row r="12" spans="1:68">
      <c r="A12" s="5">
        <v>12</v>
      </c>
      <c r="B12" s="5" t="s">
        <v>16</v>
      </c>
      <c r="C12" s="5">
        <v>150.9</v>
      </c>
      <c r="D12" s="5">
        <v>75.7</v>
      </c>
      <c r="E12" s="5">
        <v>11</v>
      </c>
      <c r="F12" s="5">
        <v>5.25</v>
      </c>
      <c r="G12" s="8">
        <v>23.4</v>
      </c>
      <c r="H12" s="8">
        <v>16</v>
      </c>
      <c r="I12" s="8">
        <v>42.71</v>
      </c>
      <c r="J12" s="8">
        <v>12.72</v>
      </c>
      <c r="K12" s="8">
        <v>10</v>
      </c>
      <c r="L12" s="8">
        <v>12.32</v>
      </c>
      <c r="M12" s="5">
        <v>0.86</v>
      </c>
      <c r="N12" s="5">
        <v>0</v>
      </c>
      <c r="O12" s="5">
        <v>4</v>
      </c>
      <c r="P12" s="5">
        <v>8.41</v>
      </c>
      <c r="Q12" s="5">
        <v>36.79</v>
      </c>
      <c r="R12" s="5">
        <v>36.950000000000003</v>
      </c>
      <c r="S12" s="5">
        <v>0.4</v>
      </c>
      <c r="T12" s="5">
        <v>3.55</v>
      </c>
      <c r="U12" s="5">
        <v>1.25</v>
      </c>
      <c r="V12" s="5">
        <v>1</v>
      </c>
      <c r="W12" s="5">
        <v>13.81</v>
      </c>
      <c r="X12" s="5">
        <v>13.81</v>
      </c>
      <c r="Y12" s="5"/>
      <c r="Z12" s="5"/>
      <c r="AA12" s="5" t="s">
        <v>130</v>
      </c>
      <c r="AB12" s="5">
        <v>0.56000000000000005</v>
      </c>
      <c r="AC12" s="5">
        <v>8.1</v>
      </c>
      <c r="AD12" s="5">
        <v>1.53</v>
      </c>
      <c r="AE12" s="5">
        <v>1.2</v>
      </c>
      <c r="AF12" s="5">
        <v>1.2</v>
      </c>
      <c r="AG12" s="5">
        <v>1.88</v>
      </c>
      <c r="AH12" s="5">
        <v>0.1176950258222343</v>
      </c>
      <c r="AI12" s="5">
        <v>0.27290024463169338</v>
      </c>
      <c r="AJ12" s="5">
        <v>0.72709975536830662</v>
      </c>
      <c r="AK12" s="5">
        <v>0.8790432182658332</v>
      </c>
      <c r="AL12" s="5"/>
      <c r="AM12" s="5"/>
      <c r="AN12" s="5">
        <f t="shared" si="0"/>
        <v>0.10603048376408217</v>
      </c>
      <c r="AO12" s="5">
        <f t="shared" si="1"/>
        <v>36.119999999999997</v>
      </c>
      <c r="AP12" s="5">
        <f t="shared" si="2"/>
        <v>1.9933949801849407</v>
      </c>
      <c r="AQ12" s="5">
        <f t="shared" si="3"/>
        <v>0.15506958250497016</v>
      </c>
      <c r="AR12" s="5">
        <f t="shared" si="4"/>
        <v>0.28303512259774682</v>
      </c>
      <c r="AS12" s="5">
        <f t="shared" si="5"/>
        <v>0.48811096433289303</v>
      </c>
      <c r="AT12" s="5">
        <f t="shared" si="6"/>
        <v>1.5435897435897437</v>
      </c>
      <c r="AU12" s="5">
        <f t="shared" si="7"/>
        <v>1.8252136752136754</v>
      </c>
      <c r="AV12" s="3"/>
      <c r="AW12" s="1">
        <v>141</v>
      </c>
      <c r="AX12" s="1">
        <v>65</v>
      </c>
      <c r="AY12" s="1">
        <v>154</v>
      </c>
      <c r="AZ12" s="1"/>
      <c r="BA12" s="1"/>
      <c r="BB12" s="1"/>
      <c r="BC12" s="1"/>
      <c r="BD12" s="1"/>
      <c r="BF12" s="1" t="s">
        <v>16</v>
      </c>
      <c r="BG12" s="1">
        <v>75.7</v>
      </c>
      <c r="BH12">
        <f t="shared" si="8"/>
        <v>1.9933949801849407</v>
      </c>
      <c r="BO12" s="1">
        <v>8.3000000000000007</v>
      </c>
      <c r="BP12" s="1"/>
    </row>
    <row r="13" spans="1:68">
      <c r="A13" s="5">
        <v>13</v>
      </c>
      <c r="B13" s="5">
        <v>11</v>
      </c>
      <c r="C13" s="5">
        <v>150.9</v>
      </c>
      <c r="D13" s="5">
        <v>75.7</v>
      </c>
      <c r="E13" s="5">
        <v>12</v>
      </c>
      <c r="F13" s="5">
        <v>5.5</v>
      </c>
      <c r="G13" s="8">
        <v>23.24</v>
      </c>
      <c r="H13" s="8">
        <v>16.5</v>
      </c>
      <c r="I13" s="8">
        <v>42.59</v>
      </c>
      <c r="J13" s="8">
        <v>12.84</v>
      </c>
      <c r="K13" s="8">
        <v>10.35</v>
      </c>
      <c r="L13" s="8">
        <v>13</v>
      </c>
      <c r="M13" s="5" t="s">
        <v>53</v>
      </c>
      <c r="N13" s="5" t="s">
        <v>53</v>
      </c>
      <c r="O13" s="5" t="s">
        <v>53</v>
      </c>
      <c r="P13" s="5">
        <v>9.1999999999999993</v>
      </c>
      <c r="Q13" s="5" t="s">
        <v>53</v>
      </c>
      <c r="R13" s="5">
        <v>36.200000000000003</v>
      </c>
      <c r="S13" s="5">
        <v>0.5</v>
      </c>
      <c r="T13" s="5">
        <v>4.2</v>
      </c>
      <c r="U13" s="5">
        <v>1.35</v>
      </c>
      <c r="V13" s="5">
        <v>1.36</v>
      </c>
      <c r="W13" s="5">
        <v>15.61</v>
      </c>
      <c r="X13" s="5">
        <v>15.58</v>
      </c>
      <c r="Y13" s="5"/>
      <c r="Z13" s="5"/>
      <c r="AA13" s="5" t="s">
        <v>130</v>
      </c>
      <c r="AB13" s="5">
        <v>0.75</v>
      </c>
      <c r="AC13" s="5">
        <v>6.14</v>
      </c>
      <c r="AD13" s="5"/>
      <c r="AE13" s="5"/>
      <c r="AF13" s="5">
        <v>1.18</v>
      </c>
      <c r="AG13" s="5"/>
      <c r="AH13" s="5"/>
      <c r="AI13" s="5"/>
      <c r="AJ13" s="5">
        <v>0.70027624309392267</v>
      </c>
      <c r="AK13" s="5"/>
      <c r="AL13" s="5"/>
      <c r="AM13" s="5"/>
      <c r="AN13" s="5">
        <f t="shared" si="0"/>
        <v>0.10934393638170974</v>
      </c>
      <c r="AO13" s="5">
        <f t="shared" si="1"/>
        <v>36.08</v>
      </c>
      <c r="AP13" s="5">
        <f t="shared" si="2"/>
        <v>1.9933949801849407</v>
      </c>
      <c r="AQ13" s="5">
        <f t="shared" si="3"/>
        <v>0.15400927766732933</v>
      </c>
      <c r="AR13" s="5">
        <f t="shared" si="4"/>
        <v>0.28223989396951626</v>
      </c>
      <c r="AS13" s="5">
        <f t="shared" si="5"/>
        <v>0.47820343461030385</v>
      </c>
      <c r="AT13" s="5">
        <f t="shared" si="6"/>
        <v>1.5524956970740103</v>
      </c>
      <c r="AU13" s="5">
        <f t="shared" si="7"/>
        <v>1.8326161790017215</v>
      </c>
      <c r="AV13" s="3"/>
      <c r="AW13" s="1">
        <v>141</v>
      </c>
      <c r="AX13" s="1">
        <v>65</v>
      </c>
      <c r="AY13" s="1">
        <v>154</v>
      </c>
      <c r="AZ13" s="1"/>
      <c r="BA13" s="1"/>
      <c r="BB13" s="1"/>
      <c r="BC13" s="1"/>
      <c r="BD13" s="1"/>
      <c r="BF13" s="1">
        <v>11</v>
      </c>
      <c r="BG13" s="1">
        <v>75.7</v>
      </c>
      <c r="BH13">
        <f t="shared" si="8"/>
        <v>1.9933949801849407</v>
      </c>
      <c r="BO13" s="1">
        <v>8.3000000000000007</v>
      </c>
      <c r="BP13" s="1"/>
    </row>
    <row r="14" spans="1:68">
      <c r="A14" s="5">
        <v>12</v>
      </c>
      <c r="B14" s="5" t="s">
        <v>14</v>
      </c>
      <c r="C14" s="5">
        <v>157.5</v>
      </c>
      <c r="D14" s="5">
        <v>77.400000000000006</v>
      </c>
      <c r="E14" s="5">
        <v>10.5</v>
      </c>
      <c r="F14" s="5">
        <v>5.5</v>
      </c>
      <c r="G14" s="8">
        <v>22.66</v>
      </c>
      <c r="H14" s="8">
        <v>16.75</v>
      </c>
      <c r="I14" s="8">
        <v>41.31</v>
      </c>
      <c r="J14" s="8">
        <v>12.93</v>
      </c>
      <c r="K14" s="8">
        <v>10.25</v>
      </c>
      <c r="L14" s="8">
        <v>12.61</v>
      </c>
      <c r="M14" s="5">
        <v>1</v>
      </c>
      <c r="N14" s="5">
        <v>1</v>
      </c>
      <c r="O14" s="5">
        <v>3</v>
      </c>
      <c r="P14" s="5">
        <v>7.62</v>
      </c>
      <c r="Q14" s="5">
        <v>36</v>
      </c>
      <c r="R14" s="5">
        <v>36</v>
      </c>
      <c r="S14" s="5">
        <v>0.4</v>
      </c>
      <c r="T14" s="5">
        <v>2.62</v>
      </c>
      <c r="U14" s="5">
        <v>1.25</v>
      </c>
      <c r="V14" s="5">
        <v>1</v>
      </c>
      <c r="W14" s="5">
        <v>12.92</v>
      </c>
      <c r="X14" s="5">
        <v>12.92</v>
      </c>
      <c r="Y14" s="5"/>
      <c r="Z14" s="5"/>
      <c r="AA14" s="5" t="s">
        <v>130</v>
      </c>
      <c r="AB14" s="5">
        <v>0.62</v>
      </c>
      <c r="AC14" s="5">
        <v>7.56</v>
      </c>
      <c r="AD14" s="5">
        <v>1.36</v>
      </c>
      <c r="AE14" s="5">
        <v>1.36</v>
      </c>
      <c r="AF14" s="5">
        <v>1.36</v>
      </c>
      <c r="AG14" s="5">
        <v>1.76</v>
      </c>
      <c r="AH14" s="5">
        <v>0.11305555555555556</v>
      </c>
      <c r="AI14" s="5">
        <v>0.28888888888888892</v>
      </c>
      <c r="AJ14" s="5">
        <v>0.71111111111111114</v>
      </c>
      <c r="AK14" s="5">
        <v>0.87250000000000005</v>
      </c>
      <c r="AL14" s="5"/>
      <c r="AM14" s="5"/>
      <c r="AN14" s="5">
        <f t="shared" si="0"/>
        <v>0.10634920634920635</v>
      </c>
      <c r="AO14" s="5">
        <f t="shared" si="1"/>
        <v>35.590000000000003</v>
      </c>
      <c r="AP14" s="5">
        <f t="shared" si="2"/>
        <v>2.0348837209302326</v>
      </c>
      <c r="AQ14" s="5">
        <f t="shared" si="3"/>
        <v>0.14387301587301587</v>
      </c>
      <c r="AR14" s="5">
        <f t="shared" si="4"/>
        <v>0.26228571428571429</v>
      </c>
      <c r="AS14" s="5">
        <f t="shared" si="5"/>
        <v>0.46511627906976744</v>
      </c>
      <c r="AT14" s="5">
        <f t="shared" si="6"/>
        <v>1.5706090026478376</v>
      </c>
      <c r="AU14" s="5">
        <f t="shared" si="7"/>
        <v>1.8230361871138572</v>
      </c>
      <c r="AV14" s="3"/>
      <c r="AW14" s="1">
        <v>150</v>
      </c>
      <c r="AX14" s="1">
        <v>69</v>
      </c>
      <c r="AY14" s="1">
        <v>164</v>
      </c>
      <c r="AZ14" s="1"/>
      <c r="BA14" s="1"/>
      <c r="BB14" s="1"/>
      <c r="BC14" s="1"/>
      <c r="BD14" s="1"/>
      <c r="BF14" s="1" t="s">
        <v>14</v>
      </c>
      <c r="BG14" s="1">
        <v>77.400000000000006</v>
      </c>
      <c r="BH14">
        <f t="shared" si="8"/>
        <v>2.0348837209302326</v>
      </c>
      <c r="BO14" s="1">
        <v>7.7</v>
      </c>
      <c r="BP14" s="1"/>
    </row>
    <row r="15" spans="1:68">
      <c r="A15" s="5">
        <v>13</v>
      </c>
      <c r="B15" s="5" t="s">
        <v>0</v>
      </c>
      <c r="C15" s="5">
        <v>158</v>
      </c>
      <c r="D15" s="5">
        <v>77.8</v>
      </c>
      <c r="E15" s="5">
        <v>11.5</v>
      </c>
      <c r="F15" s="5">
        <v>5.65</v>
      </c>
      <c r="G15" s="8">
        <v>22.84</v>
      </c>
      <c r="H15" s="8">
        <v>16.96</v>
      </c>
      <c r="I15" s="8">
        <v>41.48</v>
      </c>
      <c r="J15" s="8">
        <v>12.88</v>
      </c>
      <c r="K15" s="8">
        <v>10</v>
      </c>
      <c r="L15" s="8">
        <v>12.62</v>
      </c>
      <c r="M15" s="5" t="s">
        <v>53</v>
      </c>
      <c r="N15" s="5" t="s">
        <v>53</v>
      </c>
      <c r="O15" s="5" t="s">
        <v>53</v>
      </c>
      <c r="P15" s="5">
        <v>8.24</v>
      </c>
      <c r="Q15" s="5" t="s">
        <v>53</v>
      </c>
      <c r="R15" s="5">
        <v>35.450000000000003</v>
      </c>
      <c r="S15" s="5">
        <v>0.54</v>
      </c>
      <c r="T15" s="5">
        <v>3.1</v>
      </c>
      <c r="U15" s="5">
        <v>1.25</v>
      </c>
      <c r="V15" s="5">
        <v>1</v>
      </c>
      <c r="W15" s="5">
        <v>12.84</v>
      </c>
      <c r="X15" s="5">
        <v>12.84</v>
      </c>
      <c r="Y15" s="5">
        <v>15.84</v>
      </c>
      <c r="Z15" s="5">
        <v>13.32</v>
      </c>
      <c r="AA15" s="5" t="s">
        <v>130</v>
      </c>
      <c r="AB15" s="5">
        <v>0.54</v>
      </c>
      <c r="AC15" s="5">
        <v>7.66</v>
      </c>
      <c r="AD15" s="5"/>
      <c r="AE15" s="5"/>
      <c r="AF15" s="5">
        <v>1</v>
      </c>
      <c r="AG15" s="6"/>
      <c r="AH15" s="6"/>
      <c r="AI15" s="6"/>
      <c r="AJ15" s="6">
        <v>0.71791255289139622</v>
      </c>
      <c r="AK15" s="6"/>
      <c r="AL15" s="6"/>
      <c r="AM15" s="6"/>
      <c r="AN15" s="5">
        <f t="shared" si="0"/>
        <v>0.10734177215189875</v>
      </c>
      <c r="AO15" s="5">
        <f t="shared" si="1"/>
        <v>35.72</v>
      </c>
      <c r="AP15" s="5">
        <f t="shared" si="2"/>
        <v>2.030848329048843</v>
      </c>
      <c r="AQ15" s="5">
        <f t="shared" si="3"/>
        <v>0.14455696202531645</v>
      </c>
      <c r="AR15" s="5">
        <f t="shared" si="4"/>
        <v>0.26253164556962022</v>
      </c>
      <c r="AS15" s="5">
        <f t="shared" si="5"/>
        <v>0.45565552699228795</v>
      </c>
      <c r="AT15" s="5">
        <f t="shared" si="6"/>
        <v>1.563922942206655</v>
      </c>
      <c r="AU15" s="5">
        <f t="shared" si="7"/>
        <v>1.8161120840630471</v>
      </c>
      <c r="AV15" s="3"/>
      <c r="AW15" s="1">
        <v>135</v>
      </c>
      <c r="AX15" s="1">
        <v>62</v>
      </c>
      <c r="AY15" s="1">
        <v>149</v>
      </c>
      <c r="AZ15" s="1"/>
      <c r="BA15" s="1"/>
      <c r="BB15" s="1"/>
      <c r="BC15" s="1"/>
      <c r="BD15" s="1"/>
      <c r="BF15" s="1" t="s">
        <v>17</v>
      </c>
      <c r="BG15" s="1">
        <v>77.8</v>
      </c>
      <c r="BH15">
        <f t="shared" si="8"/>
        <v>2.030848329048843</v>
      </c>
      <c r="BO15" s="1">
        <v>8.1</v>
      </c>
      <c r="BP15" s="1"/>
    </row>
    <row r="16" spans="1:68">
      <c r="A16" s="5">
        <v>14</v>
      </c>
      <c r="B16" s="5" t="s">
        <v>3</v>
      </c>
      <c r="C16" s="5">
        <v>160.80000000000001</v>
      </c>
      <c r="D16" s="5">
        <v>78.099999999999994</v>
      </c>
      <c r="E16" s="5">
        <v>11.32</v>
      </c>
      <c r="F16" s="5">
        <v>5.34</v>
      </c>
      <c r="G16" s="8">
        <v>33.270000000000003</v>
      </c>
      <c r="H16" s="8">
        <v>17.57</v>
      </c>
      <c r="I16" s="8">
        <v>53.66</v>
      </c>
      <c r="J16" s="8">
        <v>13.3</v>
      </c>
      <c r="K16" s="8">
        <v>10.91</v>
      </c>
      <c r="L16" s="8">
        <v>13.98</v>
      </c>
      <c r="M16" s="5">
        <v>0.82</v>
      </c>
      <c r="N16" s="5">
        <v>0.82</v>
      </c>
      <c r="O16" s="5">
        <v>3.69</v>
      </c>
      <c r="P16" s="5">
        <v>7.51</v>
      </c>
      <c r="Q16" s="5">
        <v>34.76</v>
      </c>
      <c r="R16" s="5">
        <v>34.76</v>
      </c>
      <c r="S16" s="5">
        <v>0.59</v>
      </c>
      <c r="T16" s="5">
        <v>2.17</v>
      </c>
      <c r="U16" s="5">
        <v>1.08</v>
      </c>
      <c r="V16" s="5">
        <v>1.51</v>
      </c>
      <c r="W16" s="5">
        <v>16.2</v>
      </c>
      <c r="X16" s="5">
        <v>16.48</v>
      </c>
      <c r="Y16" s="5">
        <v>16.309999999999999</v>
      </c>
      <c r="Z16" s="5">
        <v>16.010000000000002</v>
      </c>
      <c r="AA16" s="5" t="s">
        <v>130</v>
      </c>
      <c r="AB16" s="5">
        <v>0.68</v>
      </c>
      <c r="AC16" s="5">
        <v>6.57</v>
      </c>
      <c r="AD16" s="5"/>
      <c r="AE16" s="5"/>
      <c r="AF16" s="5">
        <v>1.31</v>
      </c>
      <c r="AG16" s="6"/>
      <c r="AH16" s="6"/>
      <c r="AI16" s="6"/>
      <c r="AJ16" s="6">
        <v>0.7082853855005754</v>
      </c>
      <c r="AK16" s="6"/>
      <c r="AL16" s="6"/>
      <c r="AM16" s="6"/>
      <c r="AN16" s="5">
        <f t="shared" si="0"/>
        <v>0.10926616915422885</v>
      </c>
      <c r="AO16" s="5">
        <f t="shared" si="1"/>
        <v>46.570000000000007</v>
      </c>
      <c r="AP16" s="5">
        <f t="shared" si="2"/>
        <v>2.0588988476312422</v>
      </c>
      <c r="AQ16" s="5">
        <f t="shared" si="3"/>
        <v>0.20690298507462687</v>
      </c>
      <c r="AR16" s="5">
        <f t="shared" si="4"/>
        <v>0.33370646766169149</v>
      </c>
      <c r="AS16" s="5">
        <f t="shared" si="5"/>
        <v>0.44507042253521129</v>
      </c>
      <c r="AT16" s="5">
        <f t="shared" si="6"/>
        <v>1.3997595431319507</v>
      </c>
      <c r="AU16" s="5">
        <f t="shared" si="7"/>
        <v>1.6128644424406369</v>
      </c>
      <c r="AV16" s="3"/>
      <c r="AW16" s="1">
        <v>154</v>
      </c>
      <c r="AX16" s="1">
        <v>71</v>
      </c>
      <c r="AY16" s="1">
        <v>170.2</v>
      </c>
      <c r="AZ16" s="1"/>
      <c r="BA16" s="1"/>
      <c r="BB16" s="1"/>
      <c r="BC16" s="1"/>
      <c r="BD16" s="1"/>
      <c r="BF16" s="1" t="s">
        <v>3</v>
      </c>
      <c r="BG16" s="1">
        <v>78.099999999999994</v>
      </c>
      <c r="BH16">
        <f t="shared" si="8"/>
        <v>2.0588988476312422</v>
      </c>
      <c r="BO16" s="1">
        <v>7.4</v>
      </c>
      <c r="BP16" s="1"/>
    </row>
    <row r="17" spans="1:68" s="41" customFormat="1" ht="18" thickBot="1">
      <c r="A17" s="36">
        <v>15</v>
      </c>
      <c r="B17" s="36" t="s">
        <v>18</v>
      </c>
      <c r="C17" s="36">
        <v>160.80000000000001</v>
      </c>
      <c r="D17" s="36">
        <v>78.099999999999994</v>
      </c>
      <c r="E17" s="36">
        <v>12</v>
      </c>
      <c r="F17" s="36">
        <v>5.5</v>
      </c>
      <c r="G17" s="37">
        <v>32.229999999999997</v>
      </c>
      <c r="H17" s="37">
        <v>18.05</v>
      </c>
      <c r="I17" s="37">
        <v>52.48</v>
      </c>
      <c r="J17" s="37">
        <v>13.26</v>
      </c>
      <c r="K17" s="37">
        <v>10.5</v>
      </c>
      <c r="L17" s="37">
        <v>14.01</v>
      </c>
      <c r="M17" s="36">
        <v>1</v>
      </c>
      <c r="N17" s="36">
        <v>0.6</v>
      </c>
      <c r="O17" s="36">
        <v>4</v>
      </c>
      <c r="P17" s="36">
        <v>8.0500000000000007</v>
      </c>
      <c r="Q17" s="36">
        <v>26.86</v>
      </c>
      <c r="R17" s="36">
        <v>26.85</v>
      </c>
      <c r="S17" s="36">
        <v>0.5</v>
      </c>
      <c r="T17" s="36">
        <v>2.4500000000000002</v>
      </c>
      <c r="U17" s="36">
        <v>1</v>
      </c>
      <c r="V17" s="36">
        <v>1.51</v>
      </c>
      <c r="W17" s="36">
        <v>16.510000000000002</v>
      </c>
      <c r="X17" s="36">
        <v>16.510000000000002</v>
      </c>
      <c r="Y17" s="36">
        <v>16.38</v>
      </c>
      <c r="Z17" s="36">
        <v>16.38</v>
      </c>
      <c r="AA17" s="36" t="s">
        <v>131</v>
      </c>
      <c r="AB17" s="36">
        <v>0.5</v>
      </c>
      <c r="AC17" s="36">
        <v>10.34</v>
      </c>
      <c r="AD17" s="36">
        <v>1.07</v>
      </c>
      <c r="AE17" s="36">
        <v>1.5</v>
      </c>
      <c r="AF17" s="36">
        <v>1.5</v>
      </c>
      <c r="AG17" s="38">
        <v>1.88</v>
      </c>
      <c r="AH17" s="38">
        <v>0.14264432029795157</v>
      </c>
      <c r="AI17" s="38">
        <v>0.41899441340782123</v>
      </c>
      <c r="AJ17" s="38">
        <v>0.63240223463687151</v>
      </c>
      <c r="AK17" s="38">
        <v>0.85474860335195524</v>
      </c>
      <c r="AL17" s="38" t="s">
        <v>43</v>
      </c>
      <c r="AM17" s="38"/>
      <c r="AN17" s="36">
        <f t="shared" si="0"/>
        <v>0.11225124378109452</v>
      </c>
      <c r="AO17" s="36">
        <f t="shared" si="1"/>
        <v>45.489999999999995</v>
      </c>
      <c r="AP17" s="36">
        <f t="shared" si="2"/>
        <v>2.0588988476312422</v>
      </c>
      <c r="AQ17" s="36">
        <f t="shared" si="3"/>
        <v>0.20043532338308453</v>
      </c>
      <c r="AR17" s="36">
        <f t="shared" si="4"/>
        <v>0.32636815920398005</v>
      </c>
      <c r="AS17" s="36">
        <f t="shared" si="5"/>
        <v>0.34379001280409738</v>
      </c>
      <c r="AT17" s="36">
        <f t="shared" si="6"/>
        <v>1.4114179336022339</v>
      </c>
      <c r="AU17" s="36">
        <f t="shared" si="7"/>
        <v>1.6282966180577103</v>
      </c>
      <c r="AV17" s="39"/>
      <c r="AW17" s="40">
        <v>154</v>
      </c>
      <c r="AX17" s="40">
        <v>71</v>
      </c>
      <c r="AY17" s="40">
        <v>169.7</v>
      </c>
      <c r="AZ17" s="40"/>
      <c r="BA17" s="40"/>
      <c r="BB17" s="40"/>
      <c r="BC17" s="40"/>
      <c r="BD17" s="40"/>
      <c r="BF17" s="40" t="s">
        <v>18</v>
      </c>
      <c r="BG17" s="40">
        <v>78.099999999999994</v>
      </c>
      <c r="BH17" s="41">
        <f t="shared" si="8"/>
        <v>2.0588988476312422</v>
      </c>
      <c r="BO17" s="40">
        <v>4.6500000000000004</v>
      </c>
      <c r="BP17" s="40"/>
    </row>
    <row r="18" spans="1:68" s="4" customFormat="1">
      <c r="A18" s="7" t="s">
        <v>21</v>
      </c>
      <c r="B18" s="7"/>
      <c r="C18" s="7">
        <f>MIN(C3:C17)</f>
        <v>131.5</v>
      </c>
      <c r="D18" s="7">
        <f>MIN(D3:D17)</f>
        <v>64.2</v>
      </c>
      <c r="E18" s="7">
        <f t="shared" ref="E18:Z18" si="9">MIN(E3:E17)</f>
        <v>9.5</v>
      </c>
      <c r="F18" s="7">
        <f t="shared" si="9"/>
        <v>5.19</v>
      </c>
      <c r="G18" s="9">
        <f t="shared" si="9"/>
        <v>21.96</v>
      </c>
      <c r="H18" s="9">
        <f t="shared" si="9"/>
        <v>15.56</v>
      </c>
      <c r="I18" s="9">
        <f t="shared" si="9"/>
        <v>30.91</v>
      </c>
      <c r="J18" s="9">
        <f t="shared" si="9"/>
        <v>12.11</v>
      </c>
      <c r="K18" s="9">
        <f t="shared" si="9"/>
        <v>9.76</v>
      </c>
      <c r="L18" s="9">
        <f t="shared" si="9"/>
        <v>12.26</v>
      </c>
      <c r="M18" s="7">
        <f>MIN(M3:M17)</f>
        <v>0.82</v>
      </c>
      <c r="N18" s="7">
        <f>MIN(N3:N17)</f>
        <v>0</v>
      </c>
      <c r="O18" s="7">
        <f>MIN(O3:O17)</f>
        <v>2.56</v>
      </c>
      <c r="P18" s="7">
        <f t="shared" si="9"/>
        <v>7.29</v>
      </c>
      <c r="Q18" s="7">
        <f t="shared" si="9"/>
        <v>26.86</v>
      </c>
      <c r="R18" s="7">
        <f t="shared" si="9"/>
        <v>26.85</v>
      </c>
      <c r="S18" s="7">
        <f t="shared" si="9"/>
        <v>0.4</v>
      </c>
      <c r="T18" s="7">
        <f t="shared" si="9"/>
        <v>2.17</v>
      </c>
      <c r="U18" s="7">
        <f t="shared" si="9"/>
        <v>1</v>
      </c>
      <c r="V18" s="7">
        <f t="shared" si="9"/>
        <v>1</v>
      </c>
      <c r="W18" s="7">
        <f t="shared" si="9"/>
        <v>12.81</v>
      </c>
      <c r="X18" s="7">
        <f t="shared" si="9"/>
        <v>12.81</v>
      </c>
      <c r="Y18" s="7">
        <f t="shared" si="9"/>
        <v>13.13</v>
      </c>
      <c r="Z18" s="7">
        <f t="shared" si="9"/>
        <v>13.13</v>
      </c>
      <c r="AA18" s="7"/>
      <c r="AB18" s="7">
        <f t="shared" ref="AB18:AK18" si="10">MIN(AB3:AB17)</f>
        <v>0.5</v>
      </c>
      <c r="AC18" s="7">
        <f t="shared" si="10"/>
        <v>5.79</v>
      </c>
      <c r="AD18" s="7">
        <f t="shared" si="10"/>
        <v>1.07</v>
      </c>
      <c r="AE18" s="7">
        <f t="shared" si="10"/>
        <v>1.2</v>
      </c>
      <c r="AF18" s="7">
        <f t="shared" si="10"/>
        <v>0.9</v>
      </c>
      <c r="AG18" s="7">
        <f t="shared" si="10"/>
        <v>1.61</v>
      </c>
      <c r="AH18" s="7">
        <f t="shared" si="10"/>
        <v>0.1018383425736796</v>
      </c>
      <c r="AI18" s="22">
        <f t="shared" si="10"/>
        <v>0.26758097461336444</v>
      </c>
      <c r="AJ18" s="22">
        <f t="shared" si="10"/>
        <v>0.63216679076693971</v>
      </c>
      <c r="AK18" s="7">
        <f t="shared" si="10"/>
        <v>0.85443037974683544</v>
      </c>
      <c r="AL18" s="7"/>
      <c r="AM18" s="7"/>
      <c r="AN18" s="7">
        <f t="shared" ref="AN18:AU18" si="11">MIN(AN3:AN17)</f>
        <v>0.10603048376408217</v>
      </c>
      <c r="AO18" s="7">
        <f t="shared" si="11"/>
        <v>34.58</v>
      </c>
      <c r="AP18" s="7">
        <f t="shared" si="11"/>
        <v>1.9933949801849407</v>
      </c>
      <c r="AQ18" s="7">
        <f t="shared" si="11"/>
        <v>0.14387301587301587</v>
      </c>
      <c r="AR18" s="7">
        <f t="shared" si="11"/>
        <v>0.23505703422053231</v>
      </c>
      <c r="AS18" s="7">
        <f t="shared" si="11"/>
        <v>0.34379001280409738</v>
      </c>
      <c r="AT18" s="7">
        <f t="shared" si="11"/>
        <v>1.3997595431319507</v>
      </c>
      <c r="AU18" s="7">
        <f t="shared" si="11"/>
        <v>1.3153191489361702</v>
      </c>
      <c r="AV18" s="7"/>
      <c r="AW18" s="7">
        <f>MIN(AW3:AW17)</f>
        <v>125</v>
      </c>
      <c r="AX18" s="7">
        <f>MIN(AX3:AX17)</f>
        <v>58</v>
      </c>
      <c r="AY18" s="7">
        <f>MIN(AY3:AY17)</f>
        <v>137.19999999999999</v>
      </c>
      <c r="AZ18" s="7"/>
      <c r="BA18" s="7"/>
      <c r="BB18" s="7"/>
      <c r="BC18" s="7"/>
      <c r="BD18" s="7"/>
      <c r="BF18" s="7" t="s">
        <v>21</v>
      </c>
      <c r="BG18" s="7">
        <f>MIN(BG3:BG17)</f>
        <v>64.2</v>
      </c>
      <c r="BH18" s="7">
        <f>MIN(BH3:BH17)</f>
        <v>1.9933949801849407</v>
      </c>
      <c r="BO18" s="7"/>
      <c r="BP18" s="7"/>
    </row>
    <row r="19" spans="1:68" s="35" customFormat="1" ht="17" thickBot="1">
      <c r="A19" s="32" t="s">
        <v>22</v>
      </c>
      <c r="B19" s="32"/>
      <c r="C19" s="32">
        <f>MAX(C3:C17)</f>
        <v>160.80000000000001</v>
      </c>
      <c r="D19" s="32">
        <f>MAX(D3:D17)</f>
        <v>78.099999999999994</v>
      </c>
      <c r="E19" s="32">
        <f t="shared" ref="E19:Z19" si="12">MAX(E3:E17)</f>
        <v>12</v>
      </c>
      <c r="F19" s="32">
        <f t="shared" si="12"/>
        <v>5.65</v>
      </c>
      <c r="G19" s="33">
        <f t="shared" si="12"/>
        <v>33.270000000000003</v>
      </c>
      <c r="H19" s="33">
        <f t="shared" si="12"/>
        <v>18.05</v>
      </c>
      <c r="I19" s="33">
        <f t="shared" si="12"/>
        <v>53.66</v>
      </c>
      <c r="J19" s="33">
        <f t="shared" si="12"/>
        <v>13.3</v>
      </c>
      <c r="K19" s="33">
        <f t="shared" si="12"/>
        <v>10.91</v>
      </c>
      <c r="L19" s="33">
        <f t="shared" si="12"/>
        <v>14.01</v>
      </c>
      <c r="M19" s="32">
        <f>MAX(M3:M17)</f>
        <v>1.1399999999999999</v>
      </c>
      <c r="N19" s="32">
        <f>MAX(N3:N17)</f>
        <v>1</v>
      </c>
      <c r="O19" s="32">
        <f>MAX(O3:O17)</f>
        <v>4</v>
      </c>
      <c r="P19" s="32">
        <f t="shared" si="12"/>
        <v>9.1999999999999993</v>
      </c>
      <c r="Q19" s="32">
        <f t="shared" si="12"/>
        <v>36.79</v>
      </c>
      <c r="R19" s="32">
        <f t="shared" si="12"/>
        <v>36.950000000000003</v>
      </c>
      <c r="S19" s="32">
        <f t="shared" si="12"/>
        <v>0.59</v>
      </c>
      <c r="T19" s="32">
        <f t="shared" si="12"/>
        <v>4.2</v>
      </c>
      <c r="U19" s="32">
        <f t="shared" si="12"/>
        <v>1.5</v>
      </c>
      <c r="V19" s="32">
        <f t="shared" si="12"/>
        <v>1.51</v>
      </c>
      <c r="W19" s="32">
        <f t="shared" si="12"/>
        <v>16.510000000000002</v>
      </c>
      <c r="X19" s="32">
        <f t="shared" si="12"/>
        <v>16.510000000000002</v>
      </c>
      <c r="Y19" s="32">
        <f t="shared" si="12"/>
        <v>16.38</v>
      </c>
      <c r="Z19" s="32">
        <f t="shared" si="12"/>
        <v>16.38</v>
      </c>
      <c r="AA19" s="32"/>
      <c r="AB19" s="32">
        <f t="shared" ref="AB19:AK19" si="13">MAX(AB3:AB17)</f>
        <v>0.77</v>
      </c>
      <c r="AC19" s="32">
        <f t="shared" si="13"/>
        <v>10.34</v>
      </c>
      <c r="AD19" s="32">
        <f t="shared" si="13"/>
        <v>1.53</v>
      </c>
      <c r="AE19" s="32">
        <f t="shared" si="13"/>
        <v>1.5</v>
      </c>
      <c r="AF19" s="32">
        <f t="shared" si="13"/>
        <v>1.5</v>
      </c>
      <c r="AG19" s="32">
        <f t="shared" si="13"/>
        <v>1.88</v>
      </c>
      <c r="AH19" s="32">
        <f t="shared" si="13"/>
        <v>0.14264432029795157</v>
      </c>
      <c r="AI19" s="34">
        <f t="shared" si="13"/>
        <v>0.41899441340782123</v>
      </c>
      <c r="AJ19" s="34">
        <f t="shared" si="13"/>
        <v>0.73271082579515601</v>
      </c>
      <c r="AK19" s="32">
        <f t="shared" si="13"/>
        <v>0.88853224394514141</v>
      </c>
      <c r="AL19" s="32"/>
      <c r="AM19" s="32"/>
      <c r="AN19" s="32">
        <f t="shared" ref="AN19:AY19" si="14">MAX(AN3:AN17)</f>
        <v>0.13726235741444867</v>
      </c>
      <c r="AO19" s="32">
        <f t="shared" si="14"/>
        <v>46.570000000000007</v>
      </c>
      <c r="AP19" s="32">
        <f t="shared" si="14"/>
        <v>2.0588988476312422</v>
      </c>
      <c r="AQ19" s="32">
        <f t="shared" si="14"/>
        <v>0.21990456714383094</v>
      </c>
      <c r="AR19" s="32">
        <f t="shared" si="14"/>
        <v>0.3579413769597819</v>
      </c>
      <c r="AS19" s="32">
        <f t="shared" si="14"/>
        <v>0.54143302180685349</v>
      </c>
      <c r="AT19" s="32">
        <f t="shared" si="14"/>
        <v>1.5806010928961749</v>
      </c>
      <c r="AU19" s="32">
        <f t="shared" si="14"/>
        <v>1.8765938069216757</v>
      </c>
      <c r="AV19" s="32"/>
      <c r="AW19" s="32">
        <f t="shared" si="14"/>
        <v>154</v>
      </c>
      <c r="AX19" s="32">
        <f t="shared" si="14"/>
        <v>71</v>
      </c>
      <c r="AY19" s="32">
        <f t="shared" si="14"/>
        <v>170.2</v>
      </c>
      <c r="AZ19" s="32"/>
      <c r="BA19" s="32"/>
      <c r="BB19" s="32"/>
      <c r="BC19" s="32"/>
      <c r="BD19" s="32"/>
      <c r="BF19" s="32" t="s">
        <v>22</v>
      </c>
      <c r="BG19" s="32">
        <f>MAX(BG3:BG17)</f>
        <v>78.099999999999994</v>
      </c>
      <c r="BH19" s="32">
        <f>MAX(BH3:BH17)</f>
        <v>2.0588988476312422</v>
      </c>
      <c r="BO19" s="32"/>
      <c r="BP19" s="32"/>
    </row>
    <row r="20" spans="1:68">
      <c r="A20" s="1" t="s">
        <v>57</v>
      </c>
      <c r="B20" s="1"/>
      <c r="C20" s="1"/>
      <c r="D20" s="7">
        <f xml:space="preserve"> CORREL($C$3:$C$17,D3:D17)</f>
        <v>0.98423042519837989</v>
      </c>
      <c r="E20" s="7">
        <f t="shared" ref="E20:Z20" si="15" xml:space="preserve"> CORREL($C$3:$C$17,E3:E17)</f>
        <v>0.64252153568850146</v>
      </c>
      <c r="F20" s="5">
        <f t="shared" si="15"/>
        <v>0.19486344901536695</v>
      </c>
      <c r="G20" s="8">
        <f t="shared" si="15"/>
        <v>0.38561308368844222</v>
      </c>
      <c r="H20" s="8">
        <f t="shared" si="15"/>
        <v>-5.7022615828454498E-2</v>
      </c>
      <c r="I20" s="8">
        <f t="shared" si="15"/>
        <v>0.52389853214657944</v>
      </c>
      <c r="J20" s="8">
        <f t="shared" si="15"/>
        <v>-3.9721724328062258E-2</v>
      </c>
      <c r="K20" s="8">
        <f t="shared" si="15"/>
        <v>-0.11667189111323212</v>
      </c>
      <c r="L20" s="8">
        <f t="shared" si="15"/>
        <v>-0.18767302111314849</v>
      </c>
      <c r="M20" s="5">
        <f xml:space="preserve"> CORREL($C$3:$C$17,M3:M17)</f>
        <v>8.9232198128271411E-4</v>
      </c>
      <c r="N20" s="5">
        <f xml:space="preserve"> CORREL($C$3:$C$17,N3:N17)</f>
        <v>-2.4527078554445525E-2</v>
      </c>
      <c r="O20" s="5">
        <f xml:space="preserve"> CORREL($C$3:$C$17,O3:O17)</f>
        <v>-7.0272749094950474E-2</v>
      </c>
      <c r="P20" s="5">
        <f t="shared" si="15"/>
        <v>0.12876454531172277</v>
      </c>
      <c r="Q20" s="5">
        <f t="shared" si="15"/>
        <v>0.10825248529553921</v>
      </c>
      <c r="R20" s="5">
        <f t="shared" si="15"/>
        <v>0.16751937849757775</v>
      </c>
      <c r="S20" s="5">
        <f t="shared" si="15"/>
        <v>-0.11368927129533687</v>
      </c>
      <c r="T20" s="5">
        <f t="shared" si="15"/>
        <v>0.1508307687064612</v>
      </c>
      <c r="U20" s="5">
        <f t="shared" si="15"/>
        <v>9.0872575779775727E-2</v>
      </c>
      <c r="V20" s="5">
        <f t="shared" si="15"/>
        <v>-0.2137154975204027</v>
      </c>
      <c r="W20" s="5">
        <f t="shared" si="15"/>
        <v>0.26312443956895382</v>
      </c>
      <c r="X20" s="5">
        <f t="shared" si="15"/>
        <v>0.30922378664679084</v>
      </c>
      <c r="Y20" s="7">
        <f t="shared" si="15"/>
        <v>0.99659462783290198</v>
      </c>
      <c r="Z20" s="5">
        <f t="shared" si="15"/>
        <v>0.69105270988961121</v>
      </c>
      <c r="AA20" s="5"/>
    </row>
    <row r="21" spans="1:68">
      <c r="A21" s="24" t="s">
        <v>139</v>
      </c>
      <c r="B21" s="1"/>
      <c r="C21" s="1"/>
      <c r="D21" s="7"/>
      <c r="E21" s="7"/>
      <c r="F21" s="1">
        <f>CORREL($G$3:$G$17,F3:F17)</f>
        <v>5.0015242684010752E-2</v>
      </c>
      <c r="G21" s="10" t="s">
        <v>58</v>
      </c>
      <c r="H21" s="11">
        <f>CORREL($G$3:$G$17,H3:H17)</f>
        <v>0.68773498983802817</v>
      </c>
      <c r="I21" s="11">
        <f>CORREL($G$3:$G$17,I3:I17)</f>
        <v>0.86856387514457434</v>
      </c>
      <c r="J21" s="10">
        <f>CORREL($G$3:$G$17,J3:J17)</f>
        <v>0.58262852835004153</v>
      </c>
      <c r="K21" s="10">
        <f>CORREL($G$3:$G$17,K3:K17)</f>
        <v>0.50148555239724868</v>
      </c>
      <c r="L21" s="11">
        <f>CORREL($G$3:$G$17,L3:L17)</f>
        <v>0.67887859001543704</v>
      </c>
      <c r="M21" s="7"/>
      <c r="N21" s="7"/>
      <c r="O21" s="7"/>
      <c r="P21" s="1" t="s">
        <v>59</v>
      </c>
      <c r="Q21" s="5">
        <f>CORREL($P$3:$P$17,Q3:Q17)</f>
        <v>-0.45426703226063458</v>
      </c>
      <c r="R21" s="1"/>
      <c r="S21" s="1"/>
      <c r="T21" s="1" t="s">
        <v>60</v>
      </c>
      <c r="U21" s="3">
        <f>CORREL(T3:T17,U3:U17)</f>
        <v>0.61056054025592998</v>
      </c>
      <c r="V21" s="1"/>
      <c r="W21" s="1" t="s">
        <v>61</v>
      </c>
      <c r="X21" s="3">
        <f>CORREL($W$3:$W$17,X3:X17)</f>
        <v>0.99176659982512427</v>
      </c>
      <c r="Y21" s="1">
        <f>CORREL($W$3:$W$17,Y3:Y17)</f>
        <v>0.4980879839693671</v>
      </c>
      <c r="Z21" s="3">
        <f>CORREL($W$3:$W$17,Z3:Z17)</f>
        <v>0.95641690719514516</v>
      </c>
      <c r="AA21" s="3"/>
    </row>
    <row r="22" spans="1:68">
      <c r="A22" s="24"/>
      <c r="B22" s="1"/>
      <c r="C22" s="1"/>
      <c r="D22" s="7"/>
      <c r="E22" s="7"/>
      <c r="F22" s="1"/>
      <c r="G22" s="1"/>
      <c r="H22" s="1"/>
      <c r="I22" s="1"/>
      <c r="J22" s="1"/>
      <c r="K22" s="1" t="s">
        <v>62</v>
      </c>
      <c r="L22" s="3">
        <f>CORREL($K$3:$K$17,L3:L17)</f>
        <v>0.85928329792159586</v>
      </c>
      <c r="M22" s="7"/>
      <c r="N22" s="7"/>
      <c r="O22" s="7"/>
      <c r="P22" s="7"/>
      <c r="Q22" s="7"/>
      <c r="R22" s="1"/>
      <c r="S22" s="1"/>
      <c r="T22" s="1"/>
      <c r="U22" s="1"/>
      <c r="V22" s="1"/>
      <c r="W22" s="1"/>
      <c r="X22" s="1"/>
      <c r="Y22" s="1"/>
      <c r="Z22" s="1"/>
      <c r="AA22" s="21"/>
    </row>
    <row r="24" spans="1:68">
      <c r="E24" s="5"/>
      <c r="F24" s="5"/>
      <c r="G24" s="21"/>
      <c r="H24" s="21"/>
      <c r="I24" s="21"/>
      <c r="J24" s="24"/>
      <c r="K24" s="24"/>
      <c r="L24" s="24"/>
      <c r="M24" s="24"/>
      <c r="N24" s="24"/>
      <c r="O24" s="24"/>
      <c r="P24" s="24"/>
      <c r="Q24" s="24"/>
    </row>
    <row r="25" spans="1:68">
      <c r="E25" s="6"/>
      <c r="F25" s="6"/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spans="1:68">
      <c r="D26" s="5"/>
      <c r="E26" s="5"/>
      <c r="F26" s="5"/>
      <c r="G26" s="5"/>
      <c r="H26" s="5"/>
      <c r="I26" s="5"/>
      <c r="J26" s="5"/>
      <c r="K26" s="5"/>
      <c r="L26" s="5"/>
      <c r="M26" s="6"/>
      <c r="N26" s="6"/>
      <c r="O26" s="6"/>
      <c r="P26" s="6"/>
      <c r="Q26" s="6"/>
    </row>
    <row r="27" spans="1:68">
      <c r="D27" s="5"/>
      <c r="E27" s="5"/>
      <c r="F27" s="5"/>
      <c r="G27" s="5"/>
      <c r="H27" s="5"/>
      <c r="I27" s="5"/>
      <c r="J27" s="5"/>
      <c r="K27" s="5"/>
      <c r="L27" s="5"/>
      <c r="M27" s="6"/>
      <c r="N27" s="6"/>
      <c r="O27" s="6"/>
      <c r="P27" s="6"/>
      <c r="Q27" s="6"/>
    </row>
    <row r="28" spans="1:68"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68">
      <c r="D29" s="5"/>
      <c r="E29" s="5"/>
      <c r="F29" s="5"/>
      <c r="G29" s="5"/>
      <c r="H29" s="21"/>
      <c r="I29" s="21"/>
      <c r="J29" s="21"/>
      <c r="K29" s="21"/>
      <c r="L29" s="5"/>
      <c r="M29" s="21"/>
      <c r="N29" s="5"/>
      <c r="O29" s="5"/>
      <c r="P29" s="5"/>
      <c r="Q29" s="5"/>
    </row>
    <row r="30" spans="1:68"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68">
      <c r="D31" s="5"/>
      <c r="E31" s="5"/>
      <c r="F31" s="5"/>
      <c r="G31" s="5"/>
      <c r="H31" s="5"/>
      <c r="I31" s="5"/>
      <c r="J31" s="5"/>
      <c r="K31" s="5"/>
      <c r="L31" s="5"/>
      <c r="M31" s="6"/>
      <c r="N31" s="6"/>
      <c r="O31" s="6"/>
      <c r="P31" s="6"/>
      <c r="Q31" s="6"/>
    </row>
    <row r="32" spans="1:68">
      <c r="D32" s="5"/>
      <c r="E32" s="5"/>
      <c r="F32" s="5"/>
      <c r="G32" s="5"/>
      <c r="H32" s="5"/>
      <c r="I32" s="5"/>
      <c r="J32" s="5"/>
      <c r="K32" s="5"/>
      <c r="L32" s="5"/>
      <c r="M32" s="6"/>
      <c r="N32" s="6"/>
      <c r="O32" s="6"/>
      <c r="P32" s="6"/>
      <c r="Q32" s="6"/>
    </row>
    <row r="33" spans="4:17">
      <c r="D33" s="5"/>
      <c r="E33" s="5"/>
      <c r="F33" s="5"/>
      <c r="G33" s="5"/>
      <c r="H33" s="5"/>
      <c r="I33" s="5"/>
      <c r="J33" s="5"/>
      <c r="K33" s="5"/>
      <c r="L33" s="21"/>
      <c r="M33" s="6"/>
      <c r="N33" s="6"/>
      <c r="O33" s="6"/>
      <c r="P33" s="6"/>
      <c r="Q33" s="6"/>
    </row>
    <row r="34" spans="4:17">
      <c r="D34" s="5"/>
      <c r="E34" s="5"/>
      <c r="F34" s="5"/>
      <c r="G34" s="5"/>
      <c r="H34" s="5"/>
      <c r="I34" s="5"/>
      <c r="J34" s="5"/>
      <c r="K34" s="5"/>
      <c r="L34" s="5"/>
      <c r="M34" s="6"/>
      <c r="N34" s="6"/>
      <c r="O34" s="6"/>
      <c r="P34" s="6"/>
      <c r="Q34" s="6"/>
    </row>
    <row r="35" spans="4:17"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4:17"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spans="4:17"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4:17">
      <c r="D38" s="5"/>
      <c r="E38" s="5"/>
      <c r="F38" s="5"/>
      <c r="G38" s="5"/>
      <c r="H38" s="5"/>
      <c r="I38" s="5"/>
      <c r="J38" s="5"/>
      <c r="K38" s="5"/>
      <c r="L38" s="5"/>
      <c r="M38" s="6"/>
      <c r="N38" s="6"/>
      <c r="O38" s="6"/>
      <c r="P38" s="6"/>
      <c r="Q38" s="6"/>
    </row>
    <row r="39" spans="4:17">
      <c r="D39" s="5"/>
      <c r="E39" s="5"/>
      <c r="F39" s="5"/>
      <c r="G39" s="5"/>
      <c r="H39" s="5"/>
      <c r="I39" s="5"/>
      <c r="J39" s="5"/>
      <c r="K39" s="5"/>
      <c r="L39" s="5"/>
      <c r="M39" s="6"/>
      <c r="N39" s="6"/>
      <c r="O39" s="6"/>
      <c r="P39" s="6"/>
      <c r="Q39" s="6"/>
    </row>
    <row r="40" spans="4:17">
      <c r="D40" s="5"/>
      <c r="E40" s="5"/>
      <c r="F40" s="5"/>
      <c r="G40" s="5"/>
      <c r="H40" s="5"/>
      <c r="I40" s="5"/>
      <c r="J40" s="5"/>
      <c r="K40" s="5"/>
      <c r="L40" s="5"/>
      <c r="M40" s="6"/>
      <c r="N40" s="6"/>
      <c r="O40" s="6"/>
      <c r="P40" s="6"/>
      <c r="Q40" s="6"/>
    </row>
  </sheetData>
  <sortState xmlns:xlrd2="http://schemas.microsoft.com/office/spreadsheetml/2017/richdata2" ref="D26:Q40">
    <sortCondition ref="D26:D40"/>
  </sortState>
  <mergeCells count="5">
    <mergeCell ref="J24:M24"/>
    <mergeCell ref="N24:Q24"/>
    <mergeCell ref="AD1:AG1"/>
    <mergeCell ref="AH1:AK1"/>
    <mergeCell ref="A21:A22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samsung parameters</vt:lpstr>
      <vt:lpstr>apple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SeanChen</cp:lastModifiedBy>
  <dcterms:created xsi:type="dcterms:W3CDTF">2021-12-06T20:58:53Z</dcterms:created>
  <dcterms:modified xsi:type="dcterms:W3CDTF">2023-05-21T05:58:25Z</dcterms:modified>
</cp:coreProperties>
</file>