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11016" activeTab="3"/>
  </bookViews>
  <sheets>
    <sheet name="상품코드표" sheetId="1" r:id="rId1"/>
    <sheet name="상품입고내역서" sheetId="2" r:id="rId2"/>
    <sheet name="사원명단" sheetId="3" r:id="rId3"/>
    <sheet name="회원증명서" sheetId="4" r:id="rId4"/>
    <sheet name="회원명단" sheetId="5" r:id="rId5"/>
  </sheets>
  <externalReferences>
    <externalReference r:id="rId6"/>
  </externalReferences>
  <definedNames>
    <definedName name="가입일">회원명단!$E$2:$E$5</definedName>
    <definedName name="동적상품코드표">OFFSET(상품코드표!$A$10,0,0,COUNTA(상품코드표!$A:$A))</definedName>
    <definedName name="발행번호">회원증명서!$D$4</definedName>
    <definedName name="사원명단">OFFSET([1]직원명단!$A$4,0,0,COUNTA([1]직원명단!$A:$A)-1,9)</definedName>
    <definedName name="상품명">상품코드표!$B$10:$B$16</definedName>
    <definedName name="상품명2">상품입고내역서!$C$4:$C$11</definedName>
    <definedName name="상품코드">상품코드표!$A$10:$A$16</definedName>
    <definedName name="상품코드표">상품코드표!$A$10:$C$16</definedName>
    <definedName name="상품할인율">상품코드표!$B$4:$G$5</definedName>
    <definedName name="성명">회원명단!$B$2:$B$5</definedName>
    <definedName name="수량">상품입고내역서!$E$4:$E$11</definedName>
    <definedName name="주민번호">회원명단!$C$2:$C$5</definedName>
    <definedName name="주소">회원명단!$H$2:$H$5</definedName>
    <definedName name="지역">회원명단!$G$2:$G$5</definedName>
    <definedName name="직업">회원명단!$D$2:$D$5</definedName>
    <definedName name="탈퇴일">회원명단!$F$2:$F$5</definedName>
    <definedName name="회원번호">회원명단!$A$2:$A$5</definedName>
  </definedNames>
  <calcPr calcId="145621"/>
  <fileRecoveryPr repairLoad="1"/>
</workbook>
</file>

<file path=xl/calcChain.xml><?xml version="1.0" encoding="utf-8"?>
<calcChain xmlns="http://schemas.openxmlformats.org/spreadsheetml/2006/main">
  <c r="D8" i="4" l="1"/>
  <c r="B8" i="4"/>
  <c r="B7" i="4"/>
  <c r="D6" i="4" s="1"/>
  <c r="B6" i="4"/>
  <c r="B5" i="4"/>
  <c r="B4" i="4"/>
  <c r="B3" i="4"/>
  <c r="F11" i="2"/>
  <c r="G11" i="2" s="1"/>
  <c r="G10" i="2"/>
  <c r="J9" i="2"/>
  <c r="G9" i="2"/>
  <c r="G8" i="2"/>
  <c r="G7" i="2"/>
  <c r="G6" i="2"/>
  <c r="F5" i="2"/>
  <c r="D5" i="2"/>
  <c r="G5" i="2" s="1"/>
  <c r="C5" i="2"/>
  <c r="F4" i="2"/>
  <c r="D4" i="2"/>
  <c r="G4" i="2" s="1"/>
  <c r="C4" i="2"/>
</calcChain>
</file>

<file path=xl/sharedStrings.xml><?xml version="1.0" encoding="utf-8"?>
<sst xmlns="http://schemas.openxmlformats.org/spreadsheetml/2006/main" count="119" uniqueCount="94">
  <si>
    <t>회원기간</t>
  </si>
  <si>
    <t>상품코드</t>
  </si>
  <si>
    <t>M001</t>
  </si>
  <si>
    <t>P002</t>
  </si>
  <si>
    <t>P001</t>
  </si>
  <si>
    <t>5월20일</t>
  </si>
  <si>
    <t>5월18일</t>
  </si>
  <si>
    <t>상품입고내역서</t>
  </si>
  <si>
    <t xml:space="preserve"> 입사일</t>
  </si>
  <si>
    <t>P95001</t>
  </si>
  <si>
    <t>5월23일</t>
  </si>
  <si>
    <t>5월8일</t>
  </si>
  <si>
    <t>P03003</t>
  </si>
  <si>
    <t>입고날짜</t>
  </si>
  <si>
    <t>D002</t>
  </si>
  <si>
    <t>사원명단</t>
  </si>
  <si>
    <t>국어사전</t>
  </si>
  <si>
    <t>상품코드표</t>
  </si>
  <si>
    <t>P98000</t>
  </si>
  <si>
    <t>D001</t>
  </si>
  <si>
    <t>5월22일</t>
  </si>
  <si>
    <t>주민번호</t>
  </si>
  <si>
    <t>5월21일</t>
  </si>
  <si>
    <t>C002</t>
  </si>
  <si>
    <t>150개 이상</t>
  </si>
  <si>
    <t>C001</t>
  </si>
  <si>
    <t>5월9일</t>
  </si>
  <si>
    <t>전자사전</t>
  </si>
  <si>
    <t>K0002</t>
  </si>
  <si>
    <t>K0003</t>
  </si>
  <si>
    <t>주민번호</t>
  </si>
  <si>
    <t>탈퇴구분</t>
  </si>
  <si>
    <t>주민등록번호</t>
  </si>
  <si>
    <t>K0004</t>
  </si>
  <si>
    <t>회원증명서</t>
  </si>
  <si>
    <t>K0001</t>
  </si>
  <si>
    <t>회원번호</t>
  </si>
  <si>
    <t>직업</t>
  </si>
  <si>
    <t>탈퇴일</t>
  </si>
  <si>
    <t>주부</t>
  </si>
  <si>
    <t>부산시 동래구 장전동 100번지</t>
  </si>
  <si>
    <t>Notebook</t>
  </si>
  <si>
    <t>Computuer</t>
  </si>
  <si>
    <t>상품 수량별 할인율표</t>
  </si>
  <si>
    <t>서울시 강남구 도곡동</t>
  </si>
  <si>
    <t>Computer</t>
  </si>
  <si>
    <t>서울시 종로구 수소동</t>
  </si>
  <si>
    <t>서울시 강동구 천호동</t>
  </si>
  <si>
    <t>650210-2******</t>
  </si>
  <si>
    <t>710213-2******</t>
  </si>
  <si>
    <t>700217-1******</t>
  </si>
  <si>
    <t>부산시 부산진구 부전동</t>
  </si>
  <si>
    <t>650210-2******</t>
  </si>
  <si>
    <t>700217-1******</t>
  </si>
  <si>
    <t>710213-2******</t>
  </si>
  <si>
    <t>651203-2******</t>
  </si>
  <si>
    <t>부산시 부산진구 전포동</t>
  </si>
  <si>
    <t>홍길동</t>
  </si>
  <si>
    <t>정유진</t>
  </si>
  <si>
    <t>지역</t>
  </si>
  <si>
    <t>교사</t>
  </si>
  <si>
    <t>상품명</t>
  </si>
  <si>
    <t>단가</t>
  </si>
  <si>
    <t>할인율</t>
  </si>
  <si>
    <t>PDA</t>
  </si>
  <si>
    <t>부서</t>
  </si>
  <si>
    <t>직위</t>
  </si>
  <si>
    <t>MP3</t>
  </si>
  <si>
    <t>PSP</t>
  </si>
  <si>
    <t>금액</t>
  </si>
  <si>
    <t>사번</t>
  </si>
  <si>
    <t>성명</t>
  </si>
  <si>
    <t>수량</t>
  </si>
  <si>
    <t>대리</t>
  </si>
  <si>
    <t>영업부</t>
  </si>
  <si>
    <t>퇴사일</t>
  </si>
  <si>
    <t>자격</t>
  </si>
  <si>
    <t>주소</t>
  </si>
  <si>
    <t>홍미라</t>
  </si>
  <si>
    <t>정유진</t>
  </si>
  <si>
    <t>차장</t>
  </si>
  <si>
    <t>과장</t>
  </si>
  <si>
    <t>생산부</t>
  </si>
  <si>
    <t>관리부</t>
  </si>
  <si>
    <t>홍길동</t>
  </si>
  <si>
    <t xml:space="preserve">               개수
  상품명</t>
  </si>
  <si>
    <t>회사원</t>
  </si>
  <si>
    <t>가입일</t>
  </si>
  <si>
    <t>홍미라</t>
  </si>
  <si>
    <t>대장금</t>
  </si>
  <si>
    <t>성명</t>
  </si>
  <si>
    <t>주소</t>
  </si>
  <si>
    <t>부산시 동래구 장전동</t>
  </si>
  <si>
    <t>클럽 지역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</si>
</sst>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649;&#50896;&#47749;&#458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16"/>
  <sheetViews>
    <sheetView zoomScaleNormal="100" workbookViewId="0">
      <selection activeCell="C10" sqref="C10:C15"/>
    </sheetView>
  </sheetViews>
  <sheetFormatPr defaultColWidth="8.8984375" defaultRowHeight="17.399999999999999" x14ac:dyDescent="0.4"/>
  <cols>
    <col min="2" max="2" width="11.5" customWidth="1"/>
    <col min="3" max="3" width="12" customWidth="1"/>
  </cols>
  <sheetData>
    <row r="3" spans="1:6" x14ac:dyDescent="0.4">
      <c r="A3" s="5" t="s">
        <v>43</v>
      </c>
      <c r="B3" s="5"/>
      <c r="C3" s="5"/>
      <c r="D3" s="5"/>
      <c r="E3" s="5"/>
    </row>
    <row r="4" spans="1:6" x14ac:dyDescent="0.4">
      <c r="A4" t="s">
        <v>72</v>
      </c>
      <c r="B4">
        <v>100</v>
      </c>
      <c r="C4">
        <v>200</v>
      </c>
      <c r="D4">
        <v>300</v>
      </c>
      <c r="E4">
        <v>400</v>
      </c>
      <c r="F4">
        <v>500</v>
      </c>
    </row>
    <row r="5" spans="1:6" x14ac:dyDescent="0.4">
      <c r="A5" t="s">
        <v>63</v>
      </c>
      <c r="B5" s="6">
        <v>0.05</v>
      </c>
      <c r="C5" s="6">
        <v>0.1</v>
      </c>
      <c r="D5" s="6">
        <v>0.15</v>
      </c>
      <c r="E5" s="6">
        <v>0.2</v>
      </c>
      <c r="F5" s="6">
        <v>0.25</v>
      </c>
    </row>
    <row r="8" spans="1:6" x14ac:dyDescent="0.4">
      <c r="A8" s="5" t="s">
        <v>17</v>
      </c>
      <c r="B8" s="5"/>
      <c r="C8" s="5"/>
    </row>
    <row r="9" spans="1:6" x14ac:dyDescent="0.4">
      <c r="A9" t="s">
        <v>1</v>
      </c>
      <c r="B9" t="s">
        <v>61</v>
      </c>
      <c r="C9" t="s">
        <v>62</v>
      </c>
    </row>
    <row r="10" spans="1:6" x14ac:dyDescent="0.4">
      <c r="A10" t="s">
        <v>2</v>
      </c>
      <c r="B10" t="s">
        <v>67</v>
      </c>
      <c r="C10">
        <v>235000</v>
      </c>
    </row>
    <row r="11" spans="1:6" x14ac:dyDescent="0.4">
      <c r="A11" t="s">
        <v>4</v>
      </c>
      <c r="B11" t="s">
        <v>64</v>
      </c>
      <c r="C11">
        <v>350000</v>
      </c>
    </row>
    <row r="12" spans="1:6" x14ac:dyDescent="0.4">
      <c r="A12" t="s">
        <v>3</v>
      </c>
      <c r="B12" t="s">
        <v>68</v>
      </c>
      <c r="C12">
        <v>543000</v>
      </c>
    </row>
    <row r="13" spans="1:6" x14ac:dyDescent="0.4">
      <c r="A13" t="s">
        <v>25</v>
      </c>
      <c r="B13" t="s">
        <v>42</v>
      </c>
      <c r="C13">
        <v>985000</v>
      </c>
    </row>
    <row r="14" spans="1:6" x14ac:dyDescent="0.4">
      <c r="A14" t="s">
        <v>25</v>
      </c>
      <c r="B14" t="s">
        <v>41</v>
      </c>
      <c r="C14">
        <v>1150000</v>
      </c>
    </row>
    <row r="15" spans="1:6" x14ac:dyDescent="0.4">
      <c r="A15" t="s">
        <v>19</v>
      </c>
      <c r="B15" t="s">
        <v>27</v>
      </c>
      <c r="C15">
        <v>256000</v>
      </c>
    </row>
    <row r="16" spans="1:6" x14ac:dyDescent="0.4">
      <c r="A16" t="s">
        <v>14</v>
      </c>
      <c r="B16" t="s">
        <v>16</v>
      </c>
    </row>
  </sheetData>
  <mergeCells count="2">
    <mergeCell ref="A8:C8"/>
    <mergeCell ref="A3:E3"/>
  </mergeCells>
  <phoneticPr fontId="2" type="noConversion"/>
  <pageMargins left="0.69999998807907104" right="0.69999998807907104" top="0.75" bottom="0.75" header="0.30000001192092896" footer="0.30000001192092896"/>
  <pageSetup paperSize="9" orientation="portrait" horizont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9"/>
  <sheetViews>
    <sheetView zoomScaleNormal="100" workbookViewId="0">
      <selection activeCell="C4" sqref="C4"/>
    </sheetView>
  </sheetViews>
  <sheetFormatPr defaultColWidth="8.8984375" defaultRowHeight="17.399999999999999" x14ac:dyDescent="0.4"/>
  <cols>
    <col min="3" max="3" width="12.8984375" customWidth="1"/>
    <col min="4" max="4" width="11.3984375" customWidth="1"/>
    <col min="7" max="7" width="12.3984375" customWidth="1"/>
    <col min="9" max="9" width="15.69921875" customWidth="1"/>
    <col min="10" max="10" width="12" customWidth="1"/>
  </cols>
  <sheetData>
    <row r="1" spans="1:11" x14ac:dyDescent="0.4">
      <c r="A1" s="8"/>
      <c r="B1" s="8"/>
      <c r="C1" s="4" t="s">
        <v>7</v>
      </c>
      <c r="D1" s="4"/>
      <c r="E1" s="4"/>
      <c r="F1" s="8"/>
      <c r="G1" s="8"/>
      <c r="H1" s="8"/>
      <c r="I1" s="8"/>
      <c r="J1" s="8"/>
      <c r="K1" s="8"/>
    </row>
    <row r="2" spans="1:11" x14ac:dyDescent="0.4">
      <c r="A2" s="8"/>
      <c r="B2" s="8"/>
      <c r="C2" s="4"/>
      <c r="D2" s="4"/>
      <c r="E2" s="4"/>
      <c r="F2" s="8"/>
      <c r="G2" s="8"/>
      <c r="H2" s="8"/>
      <c r="I2" s="8"/>
      <c r="J2" s="8"/>
      <c r="K2" s="8"/>
    </row>
    <row r="3" spans="1:11" x14ac:dyDescent="0.4">
      <c r="A3" s="8" t="s">
        <v>13</v>
      </c>
      <c r="B3" s="8" t="s">
        <v>1</v>
      </c>
      <c r="C3" s="8" t="s">
        <v>61</v>
      </c>
      <c r="D3" s="8" t="s">
        <v>62</v>
      </c>
      <c r="E3" s="8" t="s">
        <v>72</v>
      </c>
      <c r="F3" s="8" t="s">
        <v>63</v>
      </c>
      <c r="G3" s="8" t="s">
        <v>69</v>
      </c>
      <c r="H3" s="8"/>
      <c r="I3" s="8"/>
      <c r="J3" s="8"/>
      <c r="K3" s="8"/>
    </row>
    <row r="4" spans="1:11" x14ac:dyDescent="0.4">
      <c r="A4" s="8" t="s">
        <v>11</v>
      </c>
      <c r="B4" s="8" t="s">
        <v>2</v>
      </c>
      <c r="C4" s="8" t="str">
        <f>VLOOKUP(B4,상품코드표,2,FALSE)</f>
        <v>MP3</v>
      </c>
      <c r="D4" s="8">
        <f>VLOOKUP(B4,상품코드표,3,FALSE)</f>
        <v>235000</v>
      </c>
      <c r="E4" s="8">
        <v>100</v>
      </c>
      <c r="F4" s="8">
        <f>IFERROR(HLOOKUP(E4,상품할인율,2,TRUE),"")</f>
        <v>0.05</v>
      </c>
      <c r="G4" s="8">
        <f t="shared" ref="G4:G11" si="0">SUM(D4*E4*(1-F4))</f>
        <v>22325000</v>
      </c>
      <c r="H4" s="8"/>
      <c r="I4" s="8"/>
      <c r="J4" s="8"/>
      <c r="K4" s="8"/>
    </row>
    <row r="5" spans="1:11" x14ac:dyDescent="0.4">
      <c r="A5" s="8" t="s">
        <v>26</v>
      </c>
      <c r="B5" s="8" t="s">
        <v>19</v>
      </c>
      <c r="C5" s="8" t="str">
        <f>VLOOKUP(B5,상품코드표,2,FALSE)</f>
        <v>전자사전</v>
      </c>
      <c r="D5" s="8">
        <f>VLOOKUP(B5,상품코드표,3,FALSE)</f>
        <v>256000</v>
      </c>
      <c r="E5" s="8">
        <v>150</v>
      </c>
      <c r="F5" s="8">
        <f>IFERROR(HLOOKUP(E5,상품할인율,2,TRUE),"")</f>
        <v>0.05</v>
      </c>
      <c r="G5" s="8">
        <f t="shared" si="0"/>
        <v>36480000</v>
      </c>
      <c r="H5" s="8"/>
      <c r="I5" s="8"/>
      <c r="J5" s="8"/>
      <c r="K5" s="8"/>
    </row>
    <row r="6" spans="1:11" x14ac:dyDescent="0.4">
      <c r="A6" s="8" t="s">
        <v>6</v>
      </c>
      <c r="B6" s="8" t="s">
        <v>25</v>
      </c>
      <c r="C6" s="8" t="s">
        <v>45</v>
      </c>
      <c r="D6" s="8">
        <v>985000</v>
      </c>
      <c r="E6" s="8">
        <v>20</v>
      </c>
      <c r="F6" s="8">
        <v>0</v>
      </c>
      <c r="G6" s="8">
        <f t="shared" si="0"/>
        <v>19700000</v>
      </c>
      <c r="H6" s="8"/>
      <c r="I6" s="8"/>
      <c r="J6" s="8"/>
      <c r="K6" s="8"/>
    </row>
    <row r="7" spans="1:11" x14ac:dyDescent="0.4">
      <c r="A7" s="8" t="s">
        <v>6</v>
      </c>
      <c r="B7" s="8" t="s">
        <v>19</v>
      </c>
      <c r="C7" s="8" t="s">
        <v>27</v>
      </c>
      <c r="D7" s="8">
        <v>256000</v>
      </c>
      <c r="E7" s="8">
        <v>30</v>
      </c>
      <c r="F7" s="8">
        <v>0</v>
      </c>
      <c r="G7" s="8">
        <f t="shared" si="0"/>
        <v>7680000</v>
      </c>
      <c r="H7" s="8"/>
      <c r="I7" s="2" t="s">
        <v>85</v>
      </c>
      <c r="J7" s="3" t="s">
        <v>24</v>
      </c>
      <c r="K7" s="8"/>
    </row>
    <row r="8" spans="1:11" x14ac:dyDescent="0.4">
      <c r="A8" s="8" t="s">
        <v>5</v>
      </c>
      <c r="B8" s="8" t="s">
        <v>2</v>
      </c>
      <c r="C8" s="8" t="s">
        <v>67</v>
      </c>
      <c r="D8" s="8">
        <v>235000</v>
      </c>
      <c r="E8" s="8">
        <v>50</v>
      </c>
      <c r="F8" s="8">
        <v>0</v>
      </c>
      <c r="G8" s="8">
        <f t="shared" si="0"/>
        <v>11750000</v>
      </c>
      <c r="H8" s="8"/>
      <c r="I8" s="4"/>
      <c r="J8" s="4"/>
      <c r="K8" s="8"/>
    </row>
    <row r="9" spans="1:11" x14ac:dyDescent="0.4">
      <c r="A9" s="8" t="s">
        <v>22</v>
      </c>
      <c r="B9" s="8" t="s">
        <v>4</v>
      </c>
      <c r="C9" s="8" t="s">
        <v>64</v>
      </c>
      <c r="D9" s="8">
        <v>350000</v>
      </c>
      <c r="E9" s="8">
        <v>10</v>
      </c>
      <c r="F9" s="8">
        <v>0</v>
      </c>
      <c r="G9" s="8">
        <f t="shared" si="0"/>
        <v>3500000</v>
      </c>
      <c r="H9" s="8"/>
      <c r="I9" s="8" t="s">
        <v>27</v>
      </c>
      <c r="J9" s="8">
        <f>COUNTIFS(C4:C11,11,E4:E11,"&gt;="&amp;J7)</f>
        <v>0</v>
      </c>
      <c r="K9" s="8"/>
    </row>
    <row r="10" spans="1:11" x14ac:dyDescent="0.4">
      <c r="A10" s="8" t="s">
        <v>20</v>
      </c>
      <c r="B10" s="8" t="s">
        <v>23</v>
      </c>
      <c r="C10" s="8" t="s">
        <v>41</v>
      </c>
      <c r="D10" s="8">
        <v>1150000</v>
      </c>
      <c r="E10" s="8">
        <v>10</v>
      </c>
      <c r="F10" s="8">
        <v>0</v>
      </c>
      <c r="G10" s="8">
        <f t="shared" si="0"/>
        <v>11500000</v>
      </c>
      <c r="H10" s="8"/>
      <c r="I10" s="8"/>
      <c r="J10" s="8"/>
      <c r="K10" s="8"/>
    </row>
    <row r="11" spans="1:11" x14ac:dyDescent="0.4">
      <c r="A11" s="8" t="s">
        <v>10</v>
      </c>
      <c r="B11" s="8" t="s">
        <v>25</v>
      </c>
      <c r="C11" s="8" t="s">
        <v>45</v>
      </c>
      <c r="D11" s="8">
        <v>985000</v>
      </c>
      <c r="E11" s="8">
        <v>250</v>
      </c>
      <c r="F11" s="8">
        <f>IFERROR(HLOOKUP(E11,상품할인율,2,TRUE),"")</f>
        <v>0.1</v>
      </c>
      <c r="G11" s="8">
        <f t="shared" si="0"/>
        <v>221625000</v>
      </c>
      <c r="H11" s="8"/>
      <c r="I11" s="8"/>
      <c r="J11" s="8"/>
      <c r="K11" s="8"/>
    </row>
    <row r="12" spans="1:11" x14ac:dyDescent="0.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mergeCells count="3">
    <mergeCell ref="C1:E2"/>
    <mergeCell ref="J7:J8"/>
    <mergeCell ref="I7:I8"/>
  </mergeCells>
  <phoneticPr fontId="2" type="noConversion"/>
  <dataValidations count="4">
    <dataValidation type="list" allowBlank="1" showInputMessage="1" showErrorMessage="1" sqref="B4">
      <formula1>상품코드</formula1>
    </dataValidation>
    <dataValidation type="list" allowBlank="1" showInputMessage="1" showErrorMessage="1" sqref="C4">
      <formula1>상품명</formula1>
    </dataValidation>
    <dataValidation type="list" allowBlank="1" showInputMessage="1" showErrorMessage="1" sqref="I9">
      <formula1>상품명2</formula1>
    </dataValidation>
    <dataValidation type="list" allowBlank="1" showInputMessage="1" showErrorMessage="1" sqref="J7">
      <formula1>$E$4:$E$11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"/>
  <sheetViews>
    <sheetView zoomScaleNormal="100" workbookViewId="0">
      <selection activeCell="B4" sqref="B4:B6"/>
    </sheetView>
  </sheetViews>
  <sheetFormatPr defaultColWidth="8.8984375" defaultRowHeight="17.399999999999999" x14ac:dyDescent="0.4"/>
  <cols>
    <col min="3" max="3" width="15" customWidth="1"/>
    <col min="6" max="6" width="12.09765625" customWidth="1"/>
    <col min="7" max="7" width="11.8984375" customWidth="1"/>
    <col min="9" max="9" width="27" customWidth="1"/>
  </cols>
  <sheetData>
    <row r="1" spans="1:9" x14ac:dyDescent="0.4">
      <c r="A1" s="5" t="s">
        <v>15</v>
      </c>
      <c r="B1" s="5"/>
      <c r="C1" s="5"/>
      <c r="D1" s="5"/>
      <c r="E1" s="5"/>
      <c r="F1" s="5"/>
      <c r="G1" s="5"/>
      <c r="H1" s="5"/>
      <c r="I1" s="5"/>
    </row>
    <row r="3" spans="1:9" x14ac:dyDescent="0.4">
      <c r="A3" t="s">
        <v>70</v>
      </c>
      <c r="B3" t="s">
        <v>71</v>
      </c>
      <c r="C3" t="s">
        <v>21</v>
      </c>
      <c r="D3" t="s">
        <v>65</v>
      </c>
      <c r="E3" t="s">
        <v>66</v>
      </c>
      <c r="F3" t="s">
        <v>8</v>
      </c>
      <c r="G3" t="s">
        <v>75</v>
      </c>
      <c r="H3" t="s">
        <v>76</v>
      </c>
      <c r="I3" t="s">
        <v>77</v>
      </c>
    </row>
    <row r="4" spans="1:9" x14ac:dyDescent="0.4">
      <c r="A4" t="s">
        <v>9</v>
      </c>
      <c r="B4" t="s">
        <v>79</v>
      </c>
      <c r="C4" t="s">
        <v>48</v>
      </c>
      <c r="D4" t="s">
        <v>74</v>
      </c>
      <c r="E4" t="s">
        <v>80</v>
      </c>
      <c r="F4" s="9">
        <v>35064</v>
      </c>
      <c r="G4" s="9">
        <v>39020</v>
      </c>
      <c r="H4">
        <v>1</v>
      </c>
      <c r="I4" t="s">
        <v>47</v>
      </c>
    </row>
    <row r="5" spans="1:9" x14ac:dyDescent="0.4">
      <c r="A5" t="s">
        <v>18</v>
      </c>
      <c r="B5" t="s">
        <v>84</v>
      </c>
      <c r="C5" t="s">
        <v>50</v>
      </c>
      <c r="D5" t="s">
        <v>83</v>
      </c>
      <c r="E5" t="s">
        <v>81</v>
      </c>
      <c r="F5" s="9">
        <v>36160</v>
      </c>
      <c r="G5" s="9">
        <v>38478</v>
      </c>
      <c r="H5">
        <v>2</v>
      </c>
      <c r="I5" t="s">
        <v>46</v>
      </c>
    </row>
    <row r="6" spans="1:9" x14ac:dyDescent="0.4">
      <c r="A6" t="s">
        <v>12</v>
      </c>
      <c r="B6" t="s">
        <v>78</v>
      </c>
      <c r="C6" t="s">
        <v>49</v>
      </c>
      <c r="D6" t="s">
        <v>82</v>
      </c>
      <c r="E6" t="s">
        <v>73</v>
      </c>
      <c r="F6" s="9">
        <v>38868</v>
      </c>
      <c r="H6">
        <v>3</v>
      </c>
      <c r="I6" t="s">
        <v>44</v>
      </c>
    </row>
  </sheetData>
  <mergeCells count="1">
    <mergeCell ref="A1:I1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"/>
  <sheetViews>
    <sheetView tabSelected="1" zoomScaleNormal="100" workbookViewId="0">
      <selection activeCell="D9" sqref="D9"/>
    </sheetView>
  </sheetViews>
  <sheetFormatPr defaultColWidth="8.8984375" defaultRowHeight="17.399999999999999" x14ac:dyDescent="0.4"/>
  <cols>
    <col min="2" max="2" width="11.296875" customWidth="1"/>
    <col min="3" max="3" width="12.69921875" customWidth="1"/>
    <col min="4" max="4" width="21.3984375" customWidth="1"/>
    <col min="5" max="5" width="4.59765625" customWidth="1"/>
  </cols>
  <sheetData>
    <row r="1" spans="1:5" ht="16.350000000000001" customHeight="1" x14ac:dyDescent="0.4">
      <c r="A1" s="1" t="s">
        <v>34</v>
      </c>
      <c r="B1" s="1"/>
      <c r="C1" s="1"/>
      <c r="D1" s="1"/>
      <c r="E1" s="1"/>
    </row>
    <row r="2" spans="1:5" x14ac:dyDescent="0.4">
      <c r="A2" s="1"/>
      <c r="B2" s="1"/>
      <c r="C2" s="1"/>
      <c r="D2" s="1"/>
      <c r="E2" s="1"/>
    </row>
    <row r="3" spans="1:5" x14ac:dyDescent="0.4">
      <c r="A3" s="7" t="s">
        <v>36</v>
      </c>
      <c r="B3" s="7" t="str">
        <f>INDEX(회원번호,MATCH(발행번호,주민번호,0))</f>
        <v>K0002</v>
      </c>
      <c r="C3" s="7"/>
      <c r="D3" s="7"/>
      <c r="E3" s="7"/>
    </row>
    <row r="4" spans="1:5" ht="16.350000000000001" customHeight="1" x14ac:dyDescent="0.4">
      <c r="A4" s="7" t="s">
        <v>90</v>
      </c>
      <c r="B4" s="7" t="str">
        <f>INDEX(성명,MATCH(발행번호,주민번호,0))</f>
        <v>홍길동</v>
      </c>
      <c r="C4" s="7" t="s">
        <v>32</v>
      </c>
      <c r="D4" s="1" t="s">
        <v>50</v>
      </c>
      <c r="E4" s="1"/>
    </row>
    <row r="5" spans="1:5" ht="16.350000000000001" customHeight="1" x14ac:dyDescent="0.4">
      <c r="A5" s="7" t="s">
        <v>91</v>
      </c>
      <c r="B5" s="1" t="str">
        <f>INDEX(주소,MATCH(발행번호,주민번호,0))</f>
        <v>부산시 동래구 장전동 100번지</v>
      </c>
      <c r="C5" s="1"/>
      <c r="D5" s="1"/>
      <c r="E5" s="1"/>
    </row>
    <row r="6" spans="1:5" ht="16.350000000000001" customHeight="1" x14ac:dyDescent="0.4">
      <c r="A6" s="1" t="s">
        <v>0</v>
      </c>
      <c r="B6" s="1">
        <f>INDEX(가입일,MATCH(발행번호,주민번호,0))</f>
        <v>36160</v>
      </c>
      <c r="C6" s="1"/>
      <c r="D6" s="1" t="str">
        <f ca="1">"("&amp;DATEDIF(B6,B7,"y")&amp;"년 " &amp; DATEDIF(B6,B7,"ym")&amp;"개월 )"</f>
        <v>(6년 4개월 )</v>
      </c>
      <c r="E6" s="1"/>
    </row>
    <row r="7" spans="1:5" ht="16.350000000000001" customHeight="1" x14ac:dyDescent="0.4">
      <c r="A7" s="1"/>
      <c r="B7" s="1">
        <f ca="1">IF(INDEX(탈퇴일,MATCH(발행번호,주민번호,0))="",TODAY(),INDEX(탈퇴일,MATCH(발행번호,주민번호,0)))</f>
        <v>38478</v>
      </c>
      <c r="C7" s="1"/>
      <c r="D7" s="1"/>
      <c r="E7" s="1"/>
    </row>
    <row r="8" spans="1:5" ht="16.350000000000001" customHeight="1" x14ac:dyDescent="0.4">
      <c r="A8" s="7" t="s">
        <v>31</v>
      </c>
      <c r="B8" s="10" t="str">
        <f>IF(INDEX(탈퇴일,MATCH(발행번호,주민번호,0))="","현재 회원임", "회원 탈퇴")</f>
        <v>회원 탈퇴</v>
      </c>
      <c r="C8" s="10" t="s">
        <v>93</v>
      </c>
      <c r="D8" s="1" t="str">
        <f>CHOOSE(INDEX(지역,MATCH(발행번호,주민번호,0)),"해운대구","동래구","강서구","부산진구")</f>
        <v>동래구</v>
      </c>
      <c r="E8" s="1"/>
    </row>
  </sheetData>
  <mergeCells count="8">
    <mergeCell ref="D8:E8"/>
    <mergeCell ref="A1:E2"/>
    <mergeCell ref="D4:E4"/>
    <mergeCell ref="B5:E5"/>
    <mergeCell ref="B6:C6"/>
    <mergeCell ref="B7:C7"/>
    <mergeCell ref="A6:A7"/>
    <mergeCell ref="D6:E7"/>
  </mergeCells>
  <phoneticPr fontId="2" type="noConversion"/>
  <dataValidations count="1">
    <dataValidation type="list" operator="equal" allowBlank="1" showInputMessage="1" showErrorMessage="1" sqref="D4:E4">
      <formula1>주민번호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"/>
  <sheetViews>
    <sheetView zoomScaleNormal="100" workbookViewId="0">
      <selection activeCell="E2" sqref="E2:E5"/>
    </sheetView>
  </sheetViews>
  <sheetFormatPr defaultColWidth="9" defaultRowHeight="17.399999999999999" x14ac:dyDescent="0.4"/>
  <cols>
    <col min="3" max="3" width="13.3984375" customWidth="1"/>
    <col min="5" max="5" width="14.19921875" customWidth="1"/>
    <col min="6" max="6" width="14.5" customWidth="1"/>
    <col min="7" max="7" width="9" bestFit="1" customWidth="1"/>
    <col min="8" max="8" width="26.8984375" customWidth="1"/>
  </cols>
  <sheetData>
    <row r="1" spans="1:8" x14ac:dyDescent="0.4">
      <c r="A1" t="s">
        <v>36</v>
      </c>
      <c r="B1" t="s">
        <v>90</v>
      </c>
      <c r="C1" t="s">
        <v>30</v>
      </c>
      <c r="D1" t="s">
        <v>37</v>
      </c>
      <c r="E1" t="s">
        <v>87</v>
      </c>
      <c r="F1" t="s">
        <v>38</v>
      </c>
      <c r="G1" t="s">
        <v>59</v>
      </c>
      <c r="H1" t="s">
        <v>91</v>
      </c>
    </row>
    <row r="2" spans="1:8" x14ac:dyDescent="0.4">
      <c r="A2" t="s">
        <v>35</v>
      </c>
      <c r="B2" t="s">
        <v>58</v>
      </c>
      <c r="C2" t="s">
        <v>52</v>
      </c>
      <c r="D2" t="s">
        <v>39</v>
      </c>
      <c r="E2" s="9">
        <v>35064</v>
      </c>
      <c r="F2" s="9">
        <v>39020</v>
      </c>
      <c r="G2">
        <v>1</v>
      </c>
      <c r="H2" t="s">
        <v>51</v>
      </c>
    </row>
    <row r="3" spans="1:8" x14ac:dyDescent="0.4">
      <c r="A3" t="s">
        <v>28</v>
      </c>
      <c r="B3" t="s">
        <v>57</v>
      </c>
      <c r="C3" t="s">
        <v>53</v>
      </c>
      <c r="D3" t="s">
        <v>86</v>
      </c>
      <c r="E3" s="9">
        <v>36160</v>
      </c>
      <c r="F3" s="9">
        <v>38478</v>
      </c>
      <c r="G3">
        <v>2</v>
      </c>
      <c r="H3" t="s">
        <v>40</v>
      </c>
    </row>
    <row r="4" spans="1:8" x14ac:dyDescent="0.4">
      <c r="A4" t="s">
        <v>29</v>
      </c>
      <c r="B4" t="s">
        <v>88</v>
      </c>
      <c r="C4" t="s">
        <v>54</v>
      </c>
      <c r="D4" t="s">
        <v>60</v>
      </c>
      <c r="E4" s="9">
        <v>38868</v>
      </c>
      <c r="G4">
        <v>3</v>
      </c>
      <c r="H4" t="s">
        <v>92</v>
      </c>
    </row>
    <row r="5" spans="1:8" x14ac:dyDescent="0.4">
      <c r="A5" t="s">
        <v>33</v>
      </c>
      <c r="B5" t="s">
        <v>89</v>
      </c>
      <c r="C5" t="s">
        <v>55</v>
      </c>
      <c r="D5" t="s">
        <v>39</v>
      </c>
      <c r="E5" s="9">
        <v>37437</v>
      </c>
      <c r="F5" s="9">
        <v>39020</v>
      </c>
      <c r="G5">
        <v>1</v>
      </c>
      <c r="H5" t="s">
        <v>56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15</vt:i4>
      </vt:variant>
    </vt:vector>
  </HeadingPairs>
  <TitlesOfParts>
    <vt:vector size="20" baseType="lpstr">
      <vt:lpstr>상품코드표</vt:lpstr>
      <vt:lpstr>상품입고내역서</vt:lpstr>
      <vt:lpstr>사원명단</vt:lpstr>
      <vt:lpstr>회원증명서</vt:lpstr>
      <vt:lpstr>회원명단</vt:lpstr>
      <vt:lpstr>가입일</vt:lpstr>
      <vt:lpstr>발행번호</vt:lpstr>
      <vt:lpstr>상품명</vt:lpstr>
      <vt:lpstr>상품명2</vt:lpstr>
      <vt:lpstr>상품코드</vt:lpstr>
      <vt:lpstr>상품코드표</vt:lpstr>
      <vt:lpstr>상품할인율</vt:lpstr>
      <vt:lpstr>성명</vt:lpstr>
      <vt:lpstr>수량</vt:lpstr>
      <vt:lpstr>주민번호</vt:lpstr>
      <vt:lpstr>주소</vt:lpstr>
      <vt:lpstr>지역</vt:lpstr>
      <vt:lpstr>직업</vt:lpstr>
      <vt:lpstr>탈퇴일</vt:lpstr>
      <vt:lpstr>회원번호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sol-ah park</cp:lastModifiedBy>
  <cp:revision>2</cp:revision>
  <dcterms:created xsi:type="dcterms:W3CDTF">2015-09-22T04:40:43Z</dcterms:created>
  <dcterms:modified xsi:type="dcterms:W3CDTF">2015-10-05T15:23:16Z</dcterms:modified>
</cp:coreProperties>
</file>