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 activeTab="7"/>
  </bookViews>
  <sheets>
    <sheet name="사원명단목록" sheetId="1" r:id="rId1"/>
    <sheet name="p69 5-1" sheetId="2" r:id="rId2"/>
    <sheet name="5-2" sheetId="3" r:id="rId3"/>
    <sheet name="5-3" sheetId="4" r:id="rId4"/>
    <sheet name="5-4" sheetId="6" r:id="rId5"/>
    <sheet name="시나리오 요약" sheetId="8" r:id="rId6"/>
    <sheet name="p47 ex)15" sheetId="7" r:id="rId7"/>
    <sheet name="Sheet9" sheetId="9" r:id="rId8"/>
  </sheets>
  <definedNames>
    <definedName name="_1회원금">'p47 ex)15'!$C$11</definedName>
    <definedName name="_1회이자">'p47 ex)15'!$D$11</definedName>
    <definedName name="_2회원금">'p47 ex)15'!$C$12</definedName>
    <definedName name="_2회이자">'p47 ex)15'!$D$12</definedName>
    <definedName name="_3회원금">'p47 ex)15'!$C$13</definedName>
    <definedName name="_3회이자">'p47 ex)15'!$D$13</definedName>
    <definedName name="_4회요약">'p47 ex)15'!$D$14</definedName>
    <definedName name="_4회원금">'p47 ex)15'!$C$14</definedName>
    <definedName name="_5회요약">'p47 ex)15'!$D$15</definedName>
    <definedName name="_5회원금">'p47 ex)15'!$C$15</definedName>
    <definedName name="_6회요약">'p47 ex)15'!$D$16</definedName>
    <definedName name="_6회원금">'p47 ex)15'!$C$16</definedName>
    <definedName name="근속연수">사원명단목록!$F$3:$F$6</definedName>
    <definedName name="금리">'p47 ex)15'!$C$5</definedName>
    <definedName name="기본급">사원명단목록!$G$3:$G$6</definedName>
    <definedName name="매월상환액">'p47 ex)15'!$C$7</definedName>
    <definedName name="부서명">사원명단목록!$D$3:$D$6</definedName>
    <definedName name="사번">사원명단목록!$B$3:$B$6</definedName>
    <definedName name="이름">사원명단목록!$C$3:$C$6</definedName>
    <definedName name="직급">사원명단목록!$E$3:$E$6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9" l="1"/>
  <c r="C16" i="9"/>
  <c r="D15" i="9"/>
  <c r="C15" i="9"/>
  <c r="D14" i="9"/>
  <c r="C14" i="9"/>
  <c r="D13" i="9"/>
  <c r="C13" i="9"/>
  <c r="D12" i="9"/>
  <c r="C12" i="9"/>
  <c r="D11" i="9"/>
  <c r="C11" i="9"/>
  <c r="E11" i="9" s="1"/>
  <c r="C7" i="9"/>
  <c r="G4" i="9" s="1"/>
  <c r="C14" i="7"/>
  <c r="C11" i="7"/>
  <c r="E11" i="7" s="1"/>
  <c r="C7" i="7"/>
  <c r="D12" i="7"/>
  <c r="D13" i="7"/>
  <c r="D14" i="7"/>
  <c r="D15" i="7"/>
  <c r="D16" i="7"/>
  <c r="D11" i="7"/>
  <c r="C12" i="7"/>
  <c r="C13" i="7"/>
  <c r="C15" i="7"/>
  <c r="C16" i="7"/>
  <c r="D15" i="6"/>
  <c r="C15" i="6"/>
  <c r="B15" i="6"/>
  <c r="E14" i="6"/>
  <c r="E13" i="6"/>
  <c r="E12" i="6"/>
  <c r="E11" i="6"/>
  <c r="E4" i="6"/>
  <c r="E5" i="6"/>
  <c r="E6" i="6"/>
  <c r="E7" i="6"/>
  <c r="E3" i="6"/>
  <c r="C7" i="6"/>
  <c r="D7" i="6"/>
  <c r="B7" i="6"/>
  <c r="D15" i="4"/>
  <c r="C15" i="4"/>
  <c r="B15" i="4"/>
  <c r="D7" i="4"/>
  <c r="C7" i="4"/>
  <c r="B7" i="4"/>
  <c r="C2" i="3"/>
  <c r="D2" i="3"/>
  <c r="E2" i="3"/>
  <c r="F2" i="3"/>
  <c r="C3" i="3"/>
  <c r="D3" i="3"/>
  <c r="E3" i="3"/>
  <c r="F3" i="3"/>
  <c r="C4" i="3"/>
  <c r="D4" i="3"/>
  <c r="E4" i="3"/>
  <c r="F4" i="3"/>
  <c r="C5" i="3"/>
  <c r="D5" i="3"/>
  <c r="E5" i="3"/>
  <c r="F5" i="3"/>
  <c r="C6" i="3"/>
  <c r="D6" i="3"/>
  <c r="E6" i="3"/>
  <c r="F6" i="3"/>
  <c r="C7" i="3"/>
  <c r="D7" i="3"/>
  <c r="E7" i="3"/>
  <c r="F7" i="3"/>
  <c r="C8" i="3"/>
  <c r="D8" i="3"/>
  <c r="E8" i="3"/>
  <c r="F8" i="3"/>
  <c r="C9" i="3"/>
  <c r="D9" i="3"/>
  <c r="E9" i="3"/>
  <c r="F9" i="3"/>
  <c r="C10" i="3"/>
  <c r="D10" i="3"/>
  <c r="E10" i="3"/>
  <c r="F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C18" i="3"/>
  <c r="D18" i="3"/>
  <c r="E18" i="3"/>
  <c r="F18" i="3"/>
  <c r="C19" i="3"/>
  <c r="D19" i="3"/>
  <c r="E19" i="3"/>
  <c r="F19" i="3"/>
  <c r="E17" i="2"/>
  <c r="D17" i="2"/>
  <c r="C17" i="2"/>
  <c r="B17" i="2"/>
  <c r="C8" i="2"/>
  <c r="D8" i="2"/>
  <c r="E8" i="2"/>
  <c r="B8" i="2"/>
  <c r="E12" i="9" l="1"/>
  <c r="E13" i="9" s="1"/>
  <c r="E14" i="9" s="1"/>
  <c r="E15" i="9" s="1"/>
  <c r="E16" i="9" s="1"/>
  <c r="E12" i="7"/>
  <c r="E13" i="7" s="1"/>
  <c r="E14" i="7"/>
  <c r="E15" i="7" s="1"/>
  <c r="E16" i="7" s="1"/>
  <c r="E15" i="6"/>
</calcChain>
</file>

<file path=xl/sharedStrings.xml><?xml version="1.0" encoding="utf-8"?>
<sst xmlns="http://schemas.openxmlformats.org/spreadsheetml/2006/main" count="182" uniqueCount="95">
  <si>
    <t>사번</t>
    <phoneticPr fontId="2" type="noConversion"/>
  </si>
  <si>
    <t>이름</t>
    <phoneticPr fontId="2" type="noConversion"/>
  </si>
  <si>
    <t>부서명</t>
    <phoneticPr fontId="2" type="noConversion"/>
  </si>
  <si>
    <t>직급</t>
    <phoneticPr fontId="2" type="noConversion"/>
  </si>
  <si>
    <t>근속연수</t>
    <phoneticPr fontId="2" type="noConversion"/>
  </si>
  <si>
    <t>기본급</t>
    <phoneticPr fontId="2" type="noConversion"/>
  </si>
  <si>
    <t>김송인</t>
    <phoneticPr fontId="2" type="noConversion"/>
  </si>
  <si>
    <t>홍철인</t>
    <phoneticPr fontId="2" type="noConversion"/>
  </si>
  <si>
    <t>김수철</t>
    <phoneticPr fontId="2" type="noConversion"/>
  </si>
  <si>
    <t>나문이</t>
    <phoneticPr fontId="2" type="noConversion"/>
  </si>
  <si>
    <t>생산팀</t>
    <phoneticPr fontId="2" type="noConversion"/>
  </si>
  <si>
    <t>인사팀</t>
    <phoneticPr fontId="2" type="noConversion"/>
  </si>
  <si>
    <t>영업팀</t>
  </si>
  <si>
    <t>영업팀</t>
    <phoneticPr fontId="2" type="noConversion"/>
  </si>
  <si>
    <t>대리</t>
    <phoneticPr fontId="2" type="noConversion"/>
  </si>
  <si>
    <t>사원</t>
    <phoneticPr fontId="2" type="noConversion"/>
  </si>
  <si>
    <t>과장</t>
  </si>
  <si>
    <t>과장</t>
    <phoneticPr fontId="2" type="noConversion"/>
  </si>
  <si>
    <t>사원명단 목록</t>
    <phoneticPr fontId="2" type="noConversion"/>
  </si>
  <si>
    <t>&lt;검색 조건&gt;</t>
    <phoneticPr fontId="2" type="noConversion"/>
  </si>
  <si>
    <t xml:space="preserve">부서명 : </t>
    <phoneticPr fontId="2" type="noConversion"/>
  </si>
  <si>
    <t>and</t>
    <phoneticPr fontId="2" type="noConversion"/>
  </si>
  <si>
    <t>직급 :</t>
    <phoneticPr fontId="2" type="noConversion"/>
  </si>
  <si>
    <t>2009년 가맹점 판매 수량</t>
    <phoneticPr fontId="2" type="noConversion"/>
  </si>
  <si>
    <t>1분기</t>
  </si>
  <si>
    <t>1분기</t>
    <phoneticPr fontId="2" type="noConversion"/>
  </si>
  <si>
    <t>2분기</t>
  </si>
  <si>
    <t>2분기</t>
    <phoneticPr fontId="2" type="noConversion"/>
  </si>
  <si>
    <t>3분기</t>
  </si>
  <si>
    <t>3분기</t>
    <phoneticPr fontId="2" type="noConversion"/>
  </si>
  <si>
    <t>4분기</t>
  </si>
  <si>
    <t>4분기</t>
    <phoneticPr fontId="2" type="noConversion"/>
  </si>
  <si>
    <t>명동점</t>
  </si>
  <si>
    <t>명동점</t>
    <phoneticPr fontId="2" type="noConversion"/>
  </si>
  <si>
    <t>서초점</t>
  </si>
  <si>
    <t>서초점</t>
    <phoneticPr fontId="2" type="noConversion"/>
  </si>
  <si>
    <t>분당점</t>
  </si>
  <si>
    <t>분당점</t>
    <phoneticPr fontId="2" type="noConversion"/>
  </si>
  <si>
    <t>구로점</t>
  </si>
  <si>
    <t>구로점</t>
    <phoneticPr fontId="2" type="noConversion"/>
  </si>
  <si>
    <t>교대점</t>
  </si>
  <si>
    <t>교대점</t>
    <phoneticPr fontId="2" type="noConversion"/>
  </si>
  <si>
    <t>합계</t>
  </si>
  <si>
    <t>합계</t>
    <phoneticPr fontId="2" type="noConversion"/>
  </si>
  <si>
    <t>2010년 가맹점 판매 수량</t>
    <phoneticPr fontId="2" type="noConversion"/>
  </si>
  <si>
    <t>2009년</t>
    <phoneticPr fontId="2" type="noConversion"/>
  </si>
  <si>
    <t>2010년</t>
    <phoneticPr fontId="2" type="noConversion"/>
  </si>
  <si>
    <t>2009년 1월</t>
  </si>
  <si>
    <t>2009년 1월</t>
    <phoneticPr fontId="2" type="noConversion"/>
  </si>
  <si>
    <t>2009년 2월</t>
  </si>
  <si>
    <t>2009년 2월</t>
    <phoneticPr fontId="2" type="noConversion"/>
  </si>
  <si>
    <t>2009년 3월</t>
  </si>
  <si>
    <t>2009년 3월</t>
    <phoneticPr fontId="2" type="noConversion"/>
  </si>
  <si>
    <t>2010년 1월</t>
  </si>
  <si>
    <t>2010년 1월</t>
    <phoneticPr fontId="2" type="noConversion"/>
  </si>
  <si>
    <t>2010년 3월</t>
  </si>
  <si>
    <t>2010년 3월</t>
    <phoneticPr fontId="2" type="noConversion"/>
  </si>
  <si>
    <t>2010년 2월</t>
  </si>
  <si>
    <t>2010년 2월</t>
    <phoneticPr fontId="2" type="noConversion"/>
  </si>
  <si>
    <t>&lt;&lt;할부금 계산표&gt;&gt;</t>
    <phoneticPr fontId="2" type="noConversion"/>
  </si>
  <si>
    <t>금액</t>
    <phoneticPr fontId="2" type="noConversion"/>
  </si>
  <si>
    <t>금리</t>
  </si>
  <si>
    <t>금리</t>
    <phoneticPr fontId="2" type="noConversion"/>
  </si>
  <si>
    <t>할부개월</t>
    <phoneticPr fontId="2" type="noConversion"/>
  </si>
  <si>
    <t>매월 상환액</t>
    <phoneticPr fontId="2" type="noConversion"/>
  </si>
  <si>
    <t>회차</t>
    <phoneticPr fontId="2" type="noConversion"/>
  </si>
  <si>
    <t>원금</t>
    <phoneticPr fontId="2" type="noConversion"/>
  </si>
  <si>
    <t>이자</t>
    <phoneticPr fontId="2" type="noConversion"/>
  </si>
  <si>
    <t>잔액</t>
    <phoneticPr fontId="2" type="noConversion"/>
  </si>
  <si>
    <t>매월상환액</t>
  </si>
  <si>
    <t>$H$7</t>
  </si>
  <si>
    <t>_1회원금</t>
  </si>
  <si>
    <t>_1회이자</t>
  </si>
  <si>
    <t>_2회원금</t>
  </si>
  <si>
    <t>$D$12</t>
  </si>
  <si>
    <t>_3회원금</t>
  </si>
  <si>
    <t>$D$13</t>
  </si>
  <si>
    <t>$C$14</t>
  </si>
  <si>
    <t>$D$14</t>
  </si>
  <si>
    <t>$C$15</t>
  </si>
  <si>
    <t>$D$15</t>
  </si>
  <si>
    <t>$C$16</t>
  </si>
  <si>
    <t>$D$16</t>
  </si>
  <si>
    <t>금리인상</t>
  </si>
  <si>
    <t>만든 사람 212 날짜 2015-10-06
수정한 사람 212 날짜 2015-10-06</t>
  </si>
  <si>
    <t>금리인하</t>
  </si>
  <si>
    <t>만든 사람 212 날짜 2015-10-06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</si>
  <si>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</si>
  <si>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</si>
  <si>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</si>
  <si>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</si>
  <si>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</si>
  <si>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</si>
  <si>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</si>
  <si>
    <t>할부계산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</si>
</sst>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₩&quot;#,##0;[Red]\-&quot;₩&quot;#,##0"/>
    <numFmt numFmtId="176" formatCode=";;;"/>
    <numFmt numFmtId="177" formatCode="&quot;₩&quot;#,##0"/>
  </numFmts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0" applyNumberFormat="1" applyFont="1">
      <alignment vertical="center"/>
    </xf>
    <xf numFmtId="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6" fontId="0" fillId="0" borderId="0" xfId="0" applyNumberFormat="1" applyFill="1" applyBorder="1" applyAlignment="1">
      <alignment vertical="center"/>
    </xf>
    <xf numFmtId="6" fontId="0" fillId="0" borderId="2" xfId="0" applyNumberForma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5" fillId="3" borderId="0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10" fontId="0" fillId="4" borderId="0" xfId="0" applyNumberFormat="1" applyFill="1" applyBorder="1" applyAlignment="1">
      <alignment vertical="center"/>
    </xf>
    <xf numFmtId="0" fontId="8" fillId="0" borderId="0" xfId="0" applyFont="1" applyFill="1" applyBorder="1" applyAlignment="1">
      <alignment vertical="top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4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M5" sqref="M5"/>
    </sheetView>
  </sheetViews>
  <sheetFormatPr defaultRowHeight="16.5" x14ac:dyDescent="0.3"/>
  <cols>
    <col min="1" max="1" width="2.75" customWidth="1"/>
    <col min="7" max="7" width="11.625" customWidth="1"/>
  </cols>
  <sheetData>
    <row r="1" spans="1:13" x14ac:dyDescent="0.3">
      <c r="A1" s="4" t="s">
        <v>18</v>
      </c>
      <c r="B1" s="4"/>
      <c r="C1" s="4"/>
      <c r="D1" s="4"/>
      <c r="E1" s="4"/>
      <c r="F1" s="4"/>
      <c r="G1" s="4"/>
    </row>
    <row r="2" spans="1:13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13" x14ac:dyDescent="0.3">
      <c r="B3" s="2">
        <v>10001</v>
      </c>
      <c r="C3" s="2" t="s">
        <v>6</v>
      </c>
      <c r="D3" s="2" t="s">
        <v>10</v>
      </c>
      <c r="E3" s="2" t="s">
        <v>14</v>
      </c>
      <c r="F3" s="2">
        <v>5</v>
      </c>
      <c r="G3" s="3">
        <v>1200000</v>
      </c>
    </row>
    <row r="4" spans="1:13" x14ac:dyDescent="0.3">
      <c r="B4" s="2">
        <v>10002</v>
      </c>
      <c r="C4" s="2" t="s">
        <v>7</v>
      </c>
      <c r="D4" s="2" t="s">
        <v>11</v>
      </c>
      <c r="E4" s="2" t="s">
        <v>15</v>
      </c>
      <c r="F4" s="2">
        <v>2</v>
      </c>
      <c r="G4" s="3">
        <v>950000</v>
      </c>
      <c r="J4" s="4" t="s">
        <v>19</v>
      </c>
      <c r="K4" s="4"/>
    </row>
    <row r="5" spans="1:13" x14ac:dyDescent="0.3">
      <c r="B5" s="2">
        <v>10003</v>
      </c>
      <c r="C5" s="2" t="s">
        <v>8</v>
      </c>
      <c r="D5" s="2" t="s">
        <v>13</v>
      </c>
      <c r="E5" s="2" t="s">
        <v>17</v>
      </c>
      <c r="F5" s="2">
        <v>8</v>
      </c>
      <c r="G5" s="3">
        <v>1500000</v>
      </c>
      <c r="I5" t="s">
        <v>20</v>
      </c>
      <c r="J5" t="s">
        <v>12</v>
      </c>
      <c r="K5" t="s">
        <v>21</v>
      </c>
      <c r="L5" t="s">
        <v>22</v>
      </c>
      <c r="M5" t="s">
        <v>16</v>
      </c>
    </row>
    <row r="6" spans="1:13" x14ac:dyDescent="0.3">
      <c r="B6" s="2">
        <v>10004</v>
      </c>
      <c r="C6" s="2" t="s">
        <v>9</v>
      </c>
      <c r="D6" s="2" t="s">
        <v>10</v>
      </c>
      <c r="E6" s="2" t="s">
        <v>15</v>
      </c>
      <c r="F6" s="2">
        <v>3</v>
      </c>
      <c r="G6" s="3">
        <v>950000</v>
      </c>
    </row>
  </sheetData>
  <mergeCells count="2">
    <mergeCell ref="A1:G1"/>
    <mergeCell ref="J4:K4"/>
  </mergeCells>
  <phoneticPr fontId="2" type="noConversion"/>
  <conditionalFormatting sqref="J5">
    <cfRule type="expression" dxfId="0" priority="1">
      <formula>$D$3=$J$5</formula>
    </cfRule>
  </conditionalFormatting>
  <dataValidations count="2">
    <dataValidation type="list" allowBlank="1" showInputMessage="1" showErrorMessage="1" sqref="J5">
      <formula1>부서명</formula1>
    </dataValidation>
    <dataValidation type="list" allowBlank="1" showInputMessage="1" showErrorMessage="1" sqref="M5">
      <formula1>직급</formula1>
    </dataValidation>
  </dataValidation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E8"/>
    </sheetView>
  </sheetViews>
  <sheetFormatPr defaultRowHeight="16.5" x14ac:dyDescent="0.3"/>
  <sheetData>
    <row r="1" spans="1:11" x14ac:dyDescent="0.3">
      <c r="A1" s="4" t="s">
        <v>23</v>
      </c>
      <c r="B1" s="4"/>
      <c r="C1" s="4"/>
      <c r="D1" s="4"/>
    </row>
    <row r="2" spans="1:11" x14ac:dyDescent="0.3">
      <c r="B2" t="s">
        <v>25</v>
      </c>
      <c r="C2" t="s">
        <v>27</v>
      </c>
      <c r="D2" t="s">
        <v>29</v>
      </c>
      <c r="E2" t="s">
        <v>31</v>
      </c>
      <c r="H2" t="s">
        <v>24</v>
      </c>
      <c r="I2" t="s">
        <v>26</v>
      </c>
      <c r="J2" t="s">
        <v>28</v>
      </c>
      <c r="K2" t="s">
        <v>30</v>
      </c>
    </row>
    <row r="3" spans="1:11" x14ac:dyDescent="0.3">
      <c r="A3" t="s">
        <v>33</v>
      </c>
      <c r="B3" s="1">
        <v>13000</v>
      </c>
      <c r="C3" s="1">
        <v>3500</v>
      </c>
      <c r="D3">
        <v>4500</v>
      </c>
      <c r="E3">
        <v>3000</v>
      </c>
      <c r="G3" t="s">
        <v>32</v>
      </c>
      <c r="H3" s="1">
        <v>16400</v>
      </c>
      <c r="I3" s="1">
        <v>7200</v>
      </c>
      <c r="J3">
        <v>9500</v>
      </c>
      <c r="K3">
        <v>7000</v>
      </c>
    </row>
    <row r="4" spans="1:11" x14ac:dyDescent="0.3">
      <c r="A4" t="s">
        <v>35</v>
      </c>
      <c r="B4" s="1">
        <v>4000</v>
      </c>
      <c r="C4" s="1">
        <v>3000</v>
      </c>
      <c r="D4">
        <v>4600</v>
      </c>
      <c r="E4">
        <v>5000</v>
      </c>
      <c r="G4" t="s">
        <v>34</v>
      </c>
      <c r="H4" s="1">
        <v>6000</v>
      </c>
      <c r="I4" s="1">
        <v>6000</v>
      </c>
      <c r="J4">
        <v>9200</v>
      </c>
      <c r="K4">
        <v>11000</v>
      </c>
    </row>
    <row r="5" spans="1:11" x14ac:dyDescent="0.3">
      <c r="A5" t="s">
        <v>37</v>
      </c>
      <c r="B5" s="1">
        <v>5500</v>
      </c>
      <c r="C5" s="1">
        <v>7000</v>
      </c>
      <c r="D5">
        <v>7800</v>
      </c>
      <c r="E5">
        <v>4000</v>
      </c>
      <c r="G5" t="s">
        <v>36</v>
      </c>
      <c r="H5" s="1">
        <v>10500</v>
      </c>
      <c r="I5" s="1">
        <v>14000</v>
      </c>
      <c r="J5">
        <v>15600</v>
      </c>
      <c r="K5">
        <v>9000</v>
      </c>
    </row>
    <row r="6" spans="1:11" x14ac:dyDescent="0.3">
      <c r="A6" t="s">
        <v>39</v>
      </c>
      <c r="B6" s="1">
        <v>3500</v>
      </c>
      <c r="C6" s="1">
        <v>6000</v>
      </c>
      <c r="D6">
        <v>4000</v>
      </c>
      <c r="E6">
        <v>5000</v>
      </c>
      <c r="G6" t="s">
        <v>38</v>
      </c>
      <c r="H6" s="1">
        <v>7500</v>
      </c>
      <c r="I6" s="1">
        <v>10000</v>
      </c>
      <c r="J6">
        <v>8000</v>
      </c>
      <c r="K6">
        <v>10000</v>
      </c>
    </row>
    <row r="7" spans="1:11" x14ac:dyDescent="0.3">
      <c r="A7" t="s">
        <v>41</v>
      </c>
      <c r="B7" s="1">
        <v>4000</v>
      </c>
      <c r="C7" s="1">
        <v>2000</v>
      </c>
      <c r="D7">
        <v>6000</v>
      </c>
      <c r="E7">
        <v>7000</v>
      </c>
      <c r="G7" t="s">
        <v>40</v>
      </c>
      <c r="H7" s="1">
        <v>9000</v>
      </c>
      <c r="I7" s="1">
        <v>5000</v>
      </c>
      <c r="J7">
        <v>12000</v>
      </c>
      <c r="K7">
        <v>14000</v>
      </c>
    </row>
    <row r="8" spans="1:11" x14ac:dyDescent="0.3">
      <c r="A8" t="s">
        <v>43</v>
      </c>
      <c r="B8" s="1">
        <f>SUM(B3:B7)</f>
        <v>30000</v>
      </c>
      <c r="C8" s="1">
        <f t="shared" ref="C8:E8" si="0">SUM(C3:C7)</f>
        <v>21500</v>
      </c>
      <c r="D8" s="1">
        <f t="shared" si="0"/>
        <v>26900</v>
      </c>
      <c r="E8" s="1">
        <f t="shared" si="0"/>
        <v>24000</v>
      </c>
      <c r="G8" t="s">
        <v>42</v>
      </c>
      <c r="H8" s="1">
        <v>49400</v>
      </c>
      <c r="I8" s="1">
        <v>42200</v>
      </c>
      <c r="J8" s="1">
        <v>54300</v>
      </c>
      <c r="K8" s="1">
        <v>51000</v>
      </c>
    </row>
    <row r="10" spans="1:11" x14ac:dyDescent="0.3">
      <c r="A10" s="4" t="s">
        <v>44</v>
      </c>
      <c r="B10" s="4"/>
      <c r="C10" s="4"/>
      <c r="D10" s="4"/>
    </row>
    <row r="11" spans="1:11" x14ac:dyDescent="0.3">
      <c r="B11" t="s">
        <v>25</v>
      </c>
      <c r="C11" t="s">
        <v>27</v>
      </c>
      <c r="D11" t="s">
        <v>29</v>
      </c>
      <c r="E11" t="s">
        <v>31</v>
      </c>
    </row>
    <row r="12" spans="1:11" x14ac:dyDescent="0.3">
      <c r="A12" t="s">
        <v>33</v>
      </c>
      <c r="B12" s="1">
        <v>3400</v>
      </c>
      <c r="C12" s="1">
        <v>3700</v>
      </c>
      <c r="D12">
        <v>5000</v>
      </c>
      <c r="E12">
        <v>4000</v>
      </c>
    </row>
    <row r="13" spans="1:11" x14ac:dyDescent="0.3">
      <c r="A13" t="s">
        <v>35</v>
      </c>
      <c r="B13" s="1">
        <v>2000</v>
      </c>
      <c r="C13" s="1">
        <v>3000</v>
      </c>
      <c r="D13">
        <v>4600</v>
      </c>
      <c r="E13">
        <v>6000</v>
      </c>
    </row>
    <row r="14" spans="1:11" x14ac:dyDescent="0.3">
      <c r="A14" t="s">
        <v>37</v>
      </c>
      <c r="B14" s="1">
        <v>5000</v>
      </c>
      <c r="C14" s="1">
        <v>7000</v>
      </c>
      <c r="D14">
        <v>7800</v>
      </c>
      <c r="E14">
        <v>5000</v>
      </c>
    </row>
    <row r="15" spans="1:11" x14ac:dyDescent="0.3">
      <c r="A15" t="s">
        <v>39</v>
      </c>
      <c r="B15" s="1">
        <v>4000</v>
      </c>
      <c r="C15" s="1">
        <v>4000</v>
      </c>
      <c r="D15">
        <v>4000</v>
      </c>
      <c r="E15">
        <v>5000</v>
      </c>
    </row>
    <row r="16" spans="1:11" x14ac:dyDescent="0.3">
      <c r="A16" t="s">
        <v>41</v>
      </c>
      <c r="B16" s="1">
        <v>5000</v>
      </c>
      <c r="C16" s="1">
        <v>3000</v>
      </c>
      <c r="D16">
        <v>6000</v>
      </c>
      <c r="E16">
        <v>7000</v>
      </c>
    </row>
    <row r="17" spans="1:5" x14ac:dyDescent="0.3">
      <c r="A17" t="s">
        <v>43</v>
      </c>
      <c r="B17" s="1">
        <f>SUM(B12:B16)</f>
        <v>19400</v>
      </c>
      <c r="C17" s="1">
        <f t="shared" ref="C17" si="1">SUM(C12:C16)</f>
        <v>20700</v>
      </c>
      <c r="D17" s="1">
        <f t="shared" ref="D17" si="2">SUM(D12:D16)</f>
        <v>27400</v>
      </c>
      <c r="E17" s="1">
        <f t="shared" ref="E17" si="3">SUM(E12:E16)</f>
        <v>27000</v>
      </c>
    </row>
  </sheetData>
  <dataConsolidate leftLabels="1" topLabels="1" link="1">
    <dataRefs count="2">
      <dataRef ref="A2:E8" sheet="p69 5-1"/>
      <dataRef ref="A11:E17" sheet="p69 5-1"/>
    </dataRefs>
  </dataConsolidate>
  <mergeCells count="2">
    <mergeCell ref="A1:D1"/>
    <mergeCell ref="A10:D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J13" sqref="J13"/>
    </sheetView>
  </sheetViews>
  <sheetFormatPr defaultRowHeight="16.5" outlineLevelRow="1" x14ac:dyDescent="0.3"/>
  <cols>
    <col min="1" max="1" width="2.5" customWidth="1"/>
    <col min="2" max="2" width="11.375" customWidth="1"/>
  </cols>
  <sheetData>
    <row r="1" spans="1:6" ht="20.25" customHeight="1" x14ac:dyDescent="0.3">
      <c r="C1" t="s">
        <v>24</v>
      </c>
      <c r="D1" t="s">
        <v>26</v>
      </c>
      <c r="E1" t="s">
        <v>28</v>
      </c>
      <c r="F1" t="s">
        <v>30</v>
      </c>
    </row>
    <row r="2" spans="1:6" outlineLevel="1" x14ac:dyDescent="0.3">
      <c r="B2" t="s">
        <v>45</v>
      </c>
      <c r="C2" s="1">
        <f>'p69 5-1'!$B$3</f>
        <v>13000</v>
      </c>
      <c r="D2" s="1">
        <f>'p69 5-1'!$C$3</f>
        <v>3500</v>
      </c>
      <c r="E2">
        <f>'p69 5-1'!$D$3</f>
        <v>4500</v>
      </c>
      <c r="F2">
        <f>'p69 5-1'!$E$3</f>
        <v>3000</v>
      </c>
    </row>
    <row r="3" spans="1:6" outlineLevel="1" x14ac:dyDescent="0.3">
      <c r="B3" t="s">
        <v>46</v>
      </c>
      <c r="C3" s="1">
        <f>'p69 5-1'!$B$12</f>
        <v>3400</v>
      </c>
      <c r="D3" s="1">
        <f>'p69 5-1'!$C$12</f>
        <v>3700</v>
      </c>
      <c r="E3">
        <f>'p69 5-1'!$D$12</f>
        <v>5000</v>
      </c>
      <c r="F3">
        <f>'p69 5-1'!$E$12</f>
        <v>4000</v>
      </c>
    </row>
    <row r="4" spans="1:6" x14ac:dyDescent="0.3">
      <c r="A4" t="s">
        <v>32</v>
      </c>
      <c r="C4" s="1">
        <f>SUM(C2:C3)</f>
        <v>16400</v>
      </c>
      <c r="D4" s="1">
        <f>SUM(D2:D3)</f>
        <v>7200</v>
      </c>
      <c r="E4">
        <f>SUM(E2:E3)</f>
        <v>9500</v>
      </c>
      <c r="F4">
        <f>SUM(F2:F3)</f>
        <v>7000</v>
      </c>
    </row>
    <row r="5" spans="1:6" outlineLevel="1" x14ac:dyDescent="0.3">
      <c r="B5" t="s">
        <v>45</v>
      </c>
      <c r="C5" s="1">
        <f>'p69 5-1'!$B$4</f>
        <v>4000</v>
      </c>
      <c r="D5" s="1">
        <f>'p69 5-1'!$C$4</f>
        <v>3000</v>
      </c>
      <c r="E5">
        <f>'p69 5-1'!$D$4</f>
        <v>4600</v>
      </c>
      <c r="F5">
        <f>'p69 5-1'!$E$4</f>
        <v>5000</v>
      </c>
    </row>
    <row r="6" spans="1:6" outlineLevel="1" x14ac:dyDescent="0.3">
      <c r="B6" t="s">
        <v>46</v>
      </c>
      <c r="C6" s="1">
        <f>'p69 5-1'!$B$13</f>
        <v>2000</v>
      </c>
      <c r="D6" s="1">
        <f>'p69 5-1'!$C$13</f>
        <v>3000</v>
      </c>
      <c r="E6">
        <f>'p69 5-1'!$D$13</f>
        <v>4600</v>
      </c>
      <c r="F6">
        <f>'p69 5-1'!$E$13</f>
        <v>6000</v>
      </c>
    </row>
    <row r="7" spans="1:6" x14ac:dyDescent="0.3">
      <c r="A7" t="s">
        <v>34</v>
      </c>
      <c r="C7" s="1">
        <f>SUM(C5:C6)</f>
        <v>6000</v>
      </c>
      <c r="D7" s="1">
        <f>SUM(D5:D6)</f>
        <v>6000</v>
      </c>
      <c r="E7">
        <f>SUM(E5:E6)</f>
        <v>9200</v>
      </c>
      <c r="F7">
        <f>SUM(F5:F6)</f>
        <v>11000</v>
      </c>
    </row>
    <row r="8" spans="1:6" outlineLevel="1" x14ac:dyDescent="0.3">
      <c r="B8" t="s">
        <v>45</v>
      </c>
      <c r="C8" s="1">
        <f>'p69 5-1'!$B$5</f>
        <v>5500</v>
      </c>
      <c r="D8" s="1">
        <f>'p69 5-1'!$C$5</f>
        <v>7000</v>
      </c>
      <c r="E8">
        <f>'p69 5-1'!$D$5</f>
        <v>7800</v>
      </c>
      <c r="F8">
        <f>'p69 5-1'!$E$5</f>
        <v>4000</v>
      </c>
    </row>
    <row r="9" spans="1:6" outlineLevel="1" x14ac:dyDescent="0.3">
      <c r="B9" t="s">
        <v>46</v>
      </c>
      <c r="C9" s="1">
        <f>'p69 5-1'!$B$14</f>
        <v>5000</v>
      </c>
      <c r="D9" s="1">
        <f>'p69 5-1'!$C$14</f>
        <v>7000</v>
      </c>
      <c r="E9">
        <f>'p69 5-1'!$D$14</f>
        <v>7800</v>
      </c>
      <c r="F9">
        <f>'p69 5-1'!$E$14</f>
        <v>5000</v>
      </c>
    </row>
    <row r="10" spans="1:6" x14ac:dyDescent="0.3">
      <c r="A10" t="s">
        <v>36</v>
      </c>
      <c r="C10" s="1">
        <f>SUM(C8:C9)</f>
        <v>10500</v>
      </c>
      <c r="D10" s="1">
        <f>SUM(D8:D9)</f>
        <v>14000</v>
      </c>
      <c r="E10">
        <f>SUM(E8:E9)</f>
        <v>15600</v>
      </c>
      <c r="F10">
        <f>SUM(F8:F9)</f>
        <v>9000</v>
      </c>
    </row>
    <row r="11" spans="1:6" outlineLevel="1" x14ac:dyDescent="0.3">
      <c r="B11" t="s">
        <v>45</v>
      </c>
      <c r="C11" s="1">
        <f>'p69 5-1'!$B$6</f>
        <v>3500</v>
      </c>
      <c r="D11" s="1">
        <f>'p69 5-1'!$C$6</f>
        <v>6000</v>
      </c>
      <c r="E11">
        <f>'p69 5-1'!$D$6</f>
        <v>4000</v>
      </c>
      <c r="F11">
        <f>'p69 5-1'!$E$6</f>
        <v>5000</v>
      </c>
    </row>
    <row r="12" spans="1:6" outlineLevel="1" x14ac:dyDescent="0.3">
      <c r="B12" t="s">
        <v>46</v>
      </c>
      <c r="C12" s="1">
        <f>'p69 5-1'!$B$15</f>
        <v>4000</v>
      </c>
      <c r="D12" s="1">
        <f>'p69 5-1'!$C$15</f>
        <v>4000</v>
      </c>
      <c r="E12">
        <f>'p69 5-1'!$D$15</f>
        <v>4000</v>
      </c>
      <c r="F12">
        <f>'p69 5-1'!$E$15</f>
        <v>5000</v>
      </c>
    </row>
    <row r="13" spans="1:6" x14ac:dyDescent="0.3">
      <c r="A13" t="s">
        <v>38</v>
      </c>
      <c r="C13" s="1">
        <f>SUM(C11:C12)</f>
        <v>7500</v>
      </c>
      <c r="D13" s="1">
        <f>SUM(D11:D12)</f>
        <v>10000</v>
      </c>
      <c r="E13">
        <f>SUM(E11:E12)</f>
        <v>8000</v>
      </c>
      <c r="F13">
        <f>SUM(F11:F12)</f>
        <v>10000</v>
      </c>
    </row>
    <row r="14" spans="1:6" outlineLevel="1" x14ac:dyDescent="0.3">
      <c r="B14" t="s">
        <v>45</v>
      </c>
      <c r="C14" s="1">
        <f>'p69 5-1'!$B$7</f>
        <v>4000</v>
      </c>
      <c r="D14" s="1">
        <f>'p69 5-1'!$C$7</f>
        <v>2000</v>
      </c>
      <c r="E14">
        <f>'p69 5-1'!$D$7</f>
        <v>6000</v>
      </c>
      <c r="F14">
        <f>'p69 5-1'!$E$7</f>
        <v>7000</v>
      </c>
    </row>
    <row r="15" spans="1:6" outlineLevel="1" x14ac:dyDescent="0.3">
      <c r="B15" t="s">
        <v>46</v>
      </c>
      <c r="C15" s="1">
        <f>'p69 5-1'!$B$16</f>
        <v>5000</v>
      </c>
      <c r="D15" s="1">
        <f>'p69 5-1'!$C$16</f>
        <v>3000</v>
      </c>
      <c r="E15">
        <f>'p69 5-1'!$D$16</f>
        <v>6000</v>
      </c>
      <c r="F15">
        <f>'p69 5-1'!$E$16</f>
        <v>7000</v>
      </c>
    </row>
    <row r="16" spans="1:6" x14ac:dyDescent="0.3">
      <c r="A16" t="s">
        <v>40</v>
      </c>
      <c r="C16" s="1">
        <f>SUM(C14:C15)</f>
        <v>9000</v>
      </c>
      <c r="D16" s="1">
        <f>SUM(D14:D15)</f>
        <v>5000</v>
      </c>
      <c r="E16">
        <f>SUM(E14:E15)</f>
        <v>12000</v>
      </c>
      <c r="F16">
        <f>SUM(F14:F15)</f>
        <v>14000</v>
      </c>
    </row>
    <row r="17" spans="1:6" outlineLevel="1" x14ac:dyDescent="0.3">
      <c r="B17" t="s">
        <v>45</v>
      </c>
      <c r="C17" s="1">
        <f>'p69 5-1'!$B$8</f>
        <v>30000</v>
      </c>
      <c r="D17" s="1">
        <f>'p69 5-1'!$C$8</f>
        <v>21500</v>
      </c>
      <c r="E17" s="1">
        <f>'p69 5-1'!$D$8</f>
        <v>26900</v>
      </c>
      <c r="F17" s="1">
        <f>'p69 5-1'!$E$8</f>
        <v>24000</v>
      </c>
    </row>
    <row r="18" spans="1:6" outlineLevel="1" x14ac:dyDescent="0.3">
      <c r="B18" t="s">
        <v>46</v>
      </c>
      <c r="C18" s="1">
        <f>'p69 5-1'!$B$17</f>
        <v>19400</v>
      </c>
      <c r="D18" s="1">
        <f>'p69 5-1'!$C$17</f>
        <v>20700</v>
      </c>
      <c r="E18" s="1">
        <f>'p69 5-1'!$D$17</f>
        <v>27400</v>
      </c>
      <c r="F18" s="1">
        <f>'p69 5-1'!$E$17</f>
        <v>27000</v>
      </c>
    </row>
    <row r="19" spans="1:6" x14ac:dyDescent="0.3">
      <c r="A19" t="s">
        <v>42</v>
      </c>
      <c r="C19" s="1">
        <f>SUM(C17:C18)</f>
        <v>49400</v>
      </c>
      <c r="D19" s="1">
        <f>SUM(D17:D18)</f>
        <v>42200</v>
      </c>
      <c r="E19" s="1">
        <f>SUM(E17:E18)</f>
        <v>54300</v>
      </c>
      <c r="F19" s="1">
        <f>SUM(F17:F18)</f>
        <v>51000</v>
      </c>
    </row>
    <row r="20" spans="1:6" x14ac:dyDescent="0.3">
      <c r="C20" s="5"/>
      <c r="D20" s="5"/>
      <c r="E20" s="5"/>
      <c r="F20" s="5"/>
    </row>
  </sheetData>
  <dataConsolidate leftLabels="1" topLabels="1" link="1">
    <dataRefs count="2">
      <dataRef ref="A2:E9" sheet="p69 5-1"/>
      <dataRef ref="A11:E17" sheet="p69 5-1"/>
    </dataRefs>
  </dataConsolid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1" sqref="F1:J7"/>
    </sheetView>
  </sheetViews>
  <sheetFormatPr defaultRowHeight="16.5" x14ac:dyDescent="0.3"/>
  <sheetData>
    <row r="1" spans="1:10" x14ac:dyDescent="0.3">
      <c r="A1" s="4" t="s">
        <v>23</v>
      </c>
      <c r="B1" s="4"/>
      <c r="C1" s="4"/>
      <c r="D1" s="4"/>
      <c r="G1" t="s">
        <v>24</v>
      </c>
      <c r="H1" t="s">
        <v>28</v>
      </c>
      <c r="I1" t="s">
        <v>26</v>
      </c>
      <c r="J1" t="s">
        <v>30</v>
      </c>
    </row>
    <row r="2" spans="1:10" x14ac:dyDescent="0.3">
      <c r="B2" t="s">
        <v>25</v>
      </c>
      <c r="C2" t="s">
        <v>29</v>
      </c>
      <c r="D2" t="s">
        <v>31</v>
      </c>
      <c r="F2" t="s">
        <v>32</v>
      </c>
      <c r="G2" s="1">
        <v>16400</v>
      </c>
      <c r="H2">
        <v>4500</v>
      </c>
      <c r="I2">
        <v>3700</v>
      </c>
      <c r="J2">
        <v>7000</v>
      </c>
    </row>
    <row r="3" spans="1:10" x14ac:dyDescent="0.3">
      <c r="A3" t="s">
        <v>33</v>
      </c>
      <c r="B3" s="1">
        <v>13000</v>
      </c>
      <c r="C3">
        <v>4500</v>
      </c>
      <c r="D3">
        <v>3000</v>
      </c>
      <c r="F3" t="s">
        <v>34</v>
      </c>
      <c r="G3" s="1">
        <v>6000</v>
      </c>
      <c r="H3">
        <v>4600</v>
      </c>
      <c r="I3">
        <v>3000</v>
      </c>
      <c r="J3">
        <v>11000</v>
      </c>
    </row>
    <row r="4" spans="1:10" x14ac:dyDescent="0.3">
      <c r="A4" t="s">
        <v>35</v>
      </c>
      <c r="B4" s="1">
        <v>4000</v>
      </c>
      <c r="C4">
        <v>4600</v>
      </c>
      <c r="D4">
        <v>5000</v>
      </c>
      <c r="F4" t="s">
        <v>36</v>
      </c>
      <c r="G4" s="1">
        <v>5000</v>
      </c>
      <c r="I4">
        <v>7000</v>
      </c>
      <c r="J4">
        <v>5000</v>
      </c>
    </row>
    <row r="5" spans="1:10" x14ac:dyDescent="0.3">
      <c r="A5" t="s">
        <v>39</v>
      </c>
      <c r="B5" s="1">
        <v>3500</v>
      </c>
      <c r="C5">
        <v>4000</v>
      </c>
      <c r="D5">
        <v>5000</v>
      </c>
      <c r="F5" t="s">
        <v>38</v>
      </c>
      <c r="G5" s="1">
        <v>7500</v>
      </c>
      <c r="H5">
        <v>4000</v>
      </c>
      <c r="I5">
        <v>4000</v>
      </c>
      <c r="J5">
        <v>10000</v>
      </c>
    </row>
    <row r="6" spans="1:10" x14ac:dyDescent="0.3">
      <c r="A6" t="s">
        <v>41</v>
      </c>
      <c r="B6" s="1">
        <v>4000</v>
      </c>
      <c r="C6">
        <v>6000</v>
      </c>
      <c r="D6">
        <v>7000</v>
      </c>
      <c r="F6" t="s">
        <v>40</v>
      </c>
      <c r="G6" s="1">
        <v>4000</v>
      </c>
      <c r="H6">
        <v>6000</v>
      </c>
      <c r="J6">
        <v>7000</v>
      </c>
    </row>
    <row r="7" spans="1:10" x14ac:dyDescent="0.3">
      <c r="A7" t="s">
        <v>43</v>
      </c>
      <c r="B7" s="1">
        <f>SUM(B3:B6)</f>
        <v>24500</v>
      </c>
      <c r="C7" s="1">
        <f>SUM(C3:C6)</f>
        <v>19100</v>
      </c>
      <c r="D7" s="1">
        <f>SUM(D3:D6)</f>
        <v>20000</v>
      </c>
      <c r="F7" t="s">
        <v>42</v>
      </c>
      <c r="G7" s="1">
        <v>38900</v>
      </c>
      <c r="H7" s="1">
        <v>19100</v>
      </c>
      <c r="I7" s="1">
        <v>17700</v>
      </c>
      <c r="J7" s="1">
        <v>40000</v>
      </c>
    </row>
    <row r="9" spans="1:10" x14ac:dyDescent="0.3">
      <c r="A9" s="4" t="s">
        <v>44</v>
      </c>
      <c r="B9" s="4"/>
      <c r="C9" s="4"/>
      <c r="D9" s="4"/>
    </row>
    <row r="10" spans="1:10" x14ac:dyDescent="0.3">
      <c r="B10" t="s">
        <v>25</v>
      </c>
      <c r="C10" t="s">
        <v>27</v>
      </c>
      <c r="D10" t="s">
        <v>31</v>
      </c>
    </row>
    <row r="11" spans="1:10" x14ac:dyDescent="0.3">
      <c r="A11" t="s">
        <v>33</v>
      </c>
      <c r="B11" s="1">
        <v>3400</v>
      </c>
      <c r="C11">
        <v>3700</v>
      </c>
      <c r="D11">
        <v>4000</v>
      </c>
    </row>
    <row r="12" spans="1:10" x14ac:dyDescent="0.3">
      <c r="A12" t="s">
        <v>35</v>
      </c>
      <c r="B12" s="1">
        <v>2000</v>
      </c>
      <c r="C12">
        <v>3000</v>
      </c>
      <c r="D12">
        <v>6000</v>
      </c>
    </row>
    <row r="13" spans="1:10" x14ac:dyDescent="0.3">
      <c r="A13" t="s">
        <v>37</v>
      </c>
      <c r="B13" s="1">
        <v>5000</v>
      </c>
      <c r="C13">
        <v>7000</v>
      </c>
      <c r="D13">
        <v>5000</v>
      </c>
    </row>
    <row r="14" spans="1:10" x14ac:dyDescent="0.3">
      <c r="A14" t="s">
        <v>39</v>
      </c>
      <c r="B14" s="1">
        <v>4000</v>
      </c>
      <c r="C14">
        <v>4000</v>
      </c>
      <c r="D14">
        <v>5000</v>
      </c>
    </row>
    <row r="15" spans="1:10" x14ac:dyDescent="0.3">
      <c r="A15" t="s">
        <v>43</v>
      </c>
      <c r="B15" s="1">
        <f>SUM(B11:B14)</f>
        <v>14400</v>
      </c>
      <c r="C15" s="1">
        <f>SUM(C11:C14)</f>
        <v>17700</v>
      </c>
      <c r="D15" s="1">
        <f>SUM(D11:D14)</f>
        <v>20000</v>
      </c>
    </row>
  </sheetData>
  <dataConsolidate leftLabels="1" topLabels="1">
    <dataRefs count="2">
      <dataRef ref="A2:D7" sheet="5-3"/>
      <dataRef ref="A10:D15" sheet="5-3"/>
    </dataRefs>
  </dataConsolidate>
  <mergeCells count="2">
    <mergeCell ref="A1:D1"/>
    <mergeCell ref="A9:D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H18" sqref="H18"/>
    </sheetView>
  </sheetViews>
  <sheetFormatPr defaultRowHeight="16.5" x14ac:dyDescent="0.3"/>
  <cols>
    <col min="2" max="2" width="10.875" customWidth="1"/>
    <col min="3" max="3" width="11.375" customWidth="1"/>
    <col min="4" max="4" width="10.25" customWidth="1"/>
    <col min="5" max="5" width="10" customWidth="1"/>
    <col min="8" max="8" width="11.25" customWidth="1"/>
    <col min="9" max="9" width="11.125" customWidth="1"/>
    <col min="10" max="10" width="10.625" customWidth="1"/>
    <col min="11" max="11" width="11.25" customWidth="1"/>
    <col min="12" max="12" width="11" customWidth="1"/>
    <col min="13" max="13" width="10.625" customWidth="1"/>
    <col min="14" max="14" width="11.25" customWidth="1"/>
  </cols>
  <sheetData>
    <row r="1" spans="1:14" x14ac:dyDescent="0.3">
      <c r="A1" s="2"/>
      <c r="B1" s="2"/>
      <c r="C1" s="2"/>
      <c r="D1" s="2"/>
      <c r="E1" s="2"/>
    </row>
    <row r="2" spans="1:14" x14ac:dyDescent="0.3">
      <c r="A2" s="2"/>
      <c r="B2" s="2" t="s">
        <v>48</v>
      </c>
      <c r="C2" s="2" t="s">
        <v>50</v>
      </c>
      <c r="D2" s="2" t="s">
        <v>52</v>
      </c>
      <c r="E2" s="2" t="s">
        <v>43</v>
      </c>
      <c r="G2" s="2"/>
      <c r="H2" s="2" t="s">
        <v>47</v>
      </c>
      <c r="I2" s="2" t="s">
        <v>49</v>
      </c>
      <c r="J2" s="2" t="s">
        <v>51</v>
      </c>
      <c r="K2" s="2" t="s">
        <v>53</v>
      </c>
      <c r="L2" s="2" t="s">
        <v>57</v>
      </c>
      <c r="M2" s="2" t="s">
        <v>55</v>
      </c>
      <c r="N2" s="2" t="s">
        <v>42</v>
      </c>
    </row>
    <row r="3" spans="1:14" x14ac:dyDescent="0.3">
      <c r="A3" s="2" t="s">
        <v>33</v>
      </c>
      <c r="B3" s="2">
        <v>13000</v>
      </c>
      <c r="C3" s="2">
        <v>3500</v>
      </c>
      <c r="D3" s="2">
        <v>4500</v>
      </c>
      <c r="E3" s="2">
        <f>SUM(B3:D3)</f>
        <v>21000</v>
      </c>
      <c r="G3" s="2" t="s">
        <v>32</v>
      </c>
      <c r="H3" s="2">
        <v>13000</v>
      </c>
      <c r="I3" s="2">
        <v>3500</v>
      </c>
      <c r="J3" s="2">
        <v>4500</v>
      </c>
      <c r="K3" s="2">
        <v>3400</v>
      </c>
      <c r="L3" s="2">
        <v>3700</v>
      </c>
      <c r="M3" s="2">
        <v>5000</v>
      </c>
      <c r="N3" s="2">
        <v>33100</v>
      </c>
    </row>
    <row r="4" spans="1:14" x14ac:dyDescent="0.3">
      <c r="A4" s="2" t="s">
        <v>35</v>
      </c>
      <c r="B4" s="2">
        <v>4000</v>
      </c>
      <c r="C4" s="2">
        <v>3000</v>
      </c>
      <c r="D4" s="2">
        <v>4600</v>
      </c>
      <c r="E4" s="2">
        <f t="shared" ref="E4:E7" si="0">SUM(B4:D4)</f>
        <v>11600</v>
      </c>
      <c r="G4" s="2" t="s">
        <v>34</v>
      </c>
      <c r="H4" s="2">
        <v>4000</v>
      </c>
      <c r="I4" s="2">
        <v>3000</v>
      </c>
      <c r="J4" s="2">
        <v>4600</v>
      </c>
      <c r="K4" s="2">
        <v>2000</v>
      </c>
      <c r="L4" s="2">
        <v>3000</v>
      </c>
      <c r="M4" s="2">
        <v>4600</v>
      </c>
      <c r="N4" s="2">
        <v>21200</v>
      </c>
    </row>
    <row r="5" spans="1:14" x14ac:dyDescent="0.3">
      <c r="A5" s="2" t="s">
        <v>39</v>
      </c>
      <c r="B5" s="2">
        <v>3500</v>
      </c>
      <c r="C5" s="2">
        <v>6000</v>
      </c>
      <c r="D5" s="2">
        <v>4000</v>
      </c>
      <c r="E5" s="2">
        <f t="shared" si="0"/>
        <v>13500</v>
      </c>
      <c r="G5" s="2" t="s">
        <v>36</v>
      </c>
      <c r="H5" s="2"/>
      <c r="I5" s="2"/>
      <c r="J5" s="2"/>
      <c r="K5" s="2">
        <v>5000</v>
      </c>
      <c r="L5" s="2">
        <v>7000</v>
      </c>
      <c r="M5" s="2">
        <v>7800</v>
      </c>
      <c r="N5" s="2">
        <v>19800</v>
      </c>
    </row>
    <row r="6" spans="1:14" x14ac:dyDescent="0.3">
      <c r="A6" s="2" t="s">
        <v>41</v>
      </c>
      <c r="B6" s="2">
        <v>4000</v>
      </c>
      <c r="C6" s="2">
        <v>2000</v>
      </c>
      <c r="D6" s="2">
        <v>6000</v>
      </c>
      <c r="E6" s="2">
        <f t="shared" si="0"/>
        <v>12000</v>
      </c>
      <c r="G6" s="2" t="s">
        <v>38</v>
      </c>
      <c r="H6" s="2">
        <v>3500</v>
      </c>
      <c r="I6" s="2">
        <v>6000</v>
      </c>
      <c r="J6" s="2">
        <v>4000</v>
      </c>
      <c r="K6" s="2">
        <v>4000</v>
      </c>
      <c r="L6" s="2">
        <v>4000</v>
      </c>
      <c r="M6" s="2">
        <v>4000</v>
      </c>
      <c r="N6" s="2">
        <v>25500</v>
      </c>
    </row>
    <row r="7" spans="1:14" x14ac:dyDescent="0.3">
      <c r="A7" s="2" t="s">
        <v>43</v>
      </c>
      <c r="B7" s="2">
        <f>SUM(B3:B6)</f>
        <v>24500</v>
      </c>
      <c r="C7" s="2">
        <f t="shared" ref="C7:D7" si="1">SUM(C3:C6)</f>
        <v>14500</v>
      </c>
      <c r="D7" s="2">
        <f t="shared" si="1"/>
        <v>19100</v>
      </c>
      <c r="E7" s="2">
        <f t="shared" si="0"/>
        <v>58100</v>
      </c>
      <c r="G7" s="2" t="s">
        <v>40</v>
      </c>
      <c r="H7" s="2">
        <v>4000</v>
      </c>
      <c r="I7" s="2">
        <v>2000</v>
      </c>
      <c r="J7" s="2">
        <v>6000</v>
      </c>
      <c r="K7" s="2"/>
      <c r="L7" s="2"/>
      <c r="M7" s="2"/>
      <c r="N7" s="2">
        <v>12000</v>
      </c>
    </row>
    <row r="8" spans="1:14" x14ac:dyDescent="0.3">
      <c r="A8" s="2"/>
      <c r="B8" s="2"/>
      <c r="C8" s="2"/>
      <c r="D8" s="2"/>
      <c r="E8" s="2"/>
      <c r="G8" s="2" t="s">
        <v>42</v>
      </c>
      <c r="H8" s="2">
        <v>24500</v>
      </c>
      <c r="I8" s="2">
        <v>14500</v>
      </c>
      <c r="J8" s="2">
        <v>19100</v>
      </c>
      <c r="K8" s="2">
        <v>14400</v>
      </c>
      <c r="L8" s="2">
        <v>17700</v>
      </c>
      <c r="M8" s="2">
        <v>21400</v>
      </c>
      <c r="N8" s="2">
        <v>111600</v>
      </c>
    </row>
    <row r="9" spans="1:14" x14ac:dyDescent="0.3">
      <c r="A9" s="2"/>
      <c r="B9" s="2"/>
      <c r="C9" s="2"/>
      <c r="D9" s="2"/>
      <c r="E9" s="2"/>
    </row>
    <row r="10" spans="1:14" x14ac:dyDescent="0.3">
      <c r="A10" s="2"/>
      <c r="B10" s="2" t="s">
        <v>54</v>
      </c>
      <c r="C10" s="2" t="s">
        <v>58</v>
      </c>
      <c r="D10" s="2" t="s">
        <v>56</v>
      </c>
      <c r="E10" s="2" t="s">
        <v>43</v>
      </c>
    </row>
    <row r="11" spans="1:14" x14ac:dyDescent="0.3">
      <c r="A11" s="2" t="s">
        <v>33</v>
      </c>
      <c r="B11" s="2">
        <v>3400</v>
      </c>
      <c r="C11" s="2">
        <v>3700</v>
      </c>
      <c r="D11" s="2">
        <v>5000</v>
      </c>
      <c r="E11" s="2">
        <f>SUM(B11:D11)</f>
        <v>12100</v>
      </c>
    </row>
    <row r="12" spans="1:14" x14ac:dyDescent="0.3">
      <c r="A12" s="2" t="s">
        <v>35</v>
      </c>
      <c r="B12" s="2">
        <v>2000</v>
      </c>
      <c r="C12" s="2">
        <v>3000</v>
      </c>
      <c r="D12" s="2">
        <v>4600</v>
      </c>
      <c r="E12" s="2">
        <f t="shared" ref="E12:E15" si="2">SUM(B12:D12)</f>
        <v>9600</v>
      </c>
    </row>
    <row r="13" spans="1:14" x14ac:dyDescent="0.3">
      <c r="A13" s="2" t="s">
        <v>37</v>
      </c>
      <c r="B13" s="2">
        <v>5000</v>
      </c>
      <c r="C13" s="2">
        <v>7000</v>
      </c>
      <c r="D13" s="2">
        <v>7800</v>
      </c>
      <c r="E13" s="2">
        <f t="shared" si="2"/>
        <v>19800</v>
      </c>
    </row>
    <row r="14" spans="1:14" x14ac:dyDescent="0.3">
      <c r="A14" s="2" t="s">
        <v>39</v>
      </c>
      <c r="B14" s="2">
        <v>4000</v>
      </c>
      <c r="C14" s="2">
        <v>4000</v>
      </c>
      <c r="D14" s="2">
        <v>4000</v>
      </c>
      <c r="E14" s="2">
        <f t="shared" si="2"/>
        <v>12000</v>
      </c>
    </row>
    <row r="15" spans="1:14" x14ac:dyDescent="0.3">
      <c r="A15" s="2" t="s">
        <v>43</v>
      </c>
      <c r="B15" s="2">
        <f>SUM(B11:B14)</f>
        <v>14400</v>
      </c>
      <c r="C15" s="2">
        <f t="shared" ref="C15" si="3">SUM(C11:C14)</f>
        <v>17700</v>
      </c>
      <c r="D15" s="2">
        <f t="shared" ref="D15" si="4">SUM(D11:D14)</f>
        <v>21400</v>
      </c>
      <c r="E15" s="2">
        <f t="shared" si="2"/>
        <v>53500</v>
      </c>
    </row>
    <row r="16" spans="1:14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</sheetData>
  <dataConsolidate leftLabels="1" topLabels="1">
    <dataRefs count="2">
      <dataRef ref="A2:E7" sheet="5-4"/>
      <dataRef ref="A10:E15" sheet="5-4"/>
    </dataRefs>
  </dataConsolid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24"/>
  <sheetViews>
    <sheetView showGridLines="0" workbookViewId="0"/>
  </sheetViews>
  <sheetFormatPr defaultRowHeight="16.5" outlineLevelRow="1" outlineLevelCol="1" x14ac:dyDescent="0.3"/>
  <cols>
    <col min="3" max="3" width="11" bestFit="1" customWidth="1"/>
    <col min="4" max="6" width="10.625" bestFit="1" customWidth="1" outlineLevel="1"/>
  </cols>
  <sheetData>
    <row r="1" spans="2:6" ht="17.25" thickBot="1" x14ac:dyDescent="0.35"/>
    <row r="2" spans="2:6" x14ac:dyDescent="0.3">
      <c r="B2" s="13" t="s">
        <v>87</v>
      </c>
      <c r="C2" s="14"/>
      <c r="D2" s="20"/>
      <c r="E2" s="20"/>
      <c r="F2" s="20"/>
    </row>
    <row r="3" spans="2:6" collapsed="1" x14ac:dyDescent="0.3">
      <c r="B3" s="12"/>
      <c r="C3" s="12"/>
      <c r="D3" s="21" t="s">
        <v>89</v>
      </c>
      <c r="E3" s="21" t="s">
        <v>83</v>
      </c>
      <c r="F3" s="21" t="s">
        <v>85</v>
      </c>
    </row>
    <row r="4" spans="2:6" ht="81" hidden="1" outlineLevel="1" x14ac:dyDescent="0.3">
      <c r="B4" s="16"/>
      <c r="C4" s="16"/>
      <c r="D4" s="8"/>
      <c r="E4" s="23" t="s">
        <v>84</v>
      </c>
      <c r="F4" s="23" t="s">
        <v>86</v>
      </c>
    </row>
    <row r="5" spans="2:6" x14ac:dyDescent="0.3">
      <c r="B5" s="17" t="s">
        <v>88</v>
      </c>
      <c r="C5" s="18"/>
      <c r="D5" s="15"/>
      <c r="E5" s="15"/>
      <c r="F5" s="15"/>
    </row>
    <row r="6" spans="2:6" outlineLevel="1" x14ac:dyDescent="0.3">
      <c r="B6" s="16"/>
      <c r="C6" s="16" t="s">
        <v>61</v>
      </c>
      <c r="D6" s="9">
        <v>7.4999999999999997E-2</v>
      </c>
      <c r="E6" s="22">
        <v>0.08</v>
      </c>
      <c r="F6" s="22">
        <v>7.0000000000000007E-2</v>
      </c>
    </row>
    <row r="7" spans="2:6" x14ac:dyDescent="0.3">
      <c r="B7" s="17" t="s">
        <v>90</v>
      </c>
      <c r="C7" s="18"/>
      <c r="D7" s="15"/>
      <c r="E7" s="15"/>
      <c r="F7" s="15"/>
    </row>
    <row r="8" spans="2:6" outlineLevel="1" x14ac:dyDescent="0.3">
      <c r="B8" s="16"/>
      <c r="C8" s="16" t="s">
        <v>69</v>
      </c>
      <c r="D8" s="10">
        <v>1705158.9774998401</v>
      </c>
      <c r="E8" s="10">
        <v>1707618.2283932201</v>
      </c>
      <c r="F8" s="10">
        <v>1702701.40036966</v>
      </c>
    </row>
    <row r="9" spans="2:6" outlineLevel="1" x14ac:dyDescent="0.3">
      <c r="B9" s="16"/>
      <c r="C9" s="16" t="s">
        <v>70</v>
      </c>
      <c r="D9" s="8">
        <v>7.5</v>
      </c>
      <c r="E9" s="8">
        <v>8</v>
      </c>
      <c r="F9" s="8">
        <v>7</v>
      </c>
    </row>
    <row r="10" spans="2:6" outlineLevel="1" x14ac:dyDescent="0.3">
      <c r="B10" s="16"/>
      <c r="C10" s="16" t="s">
        <v>71</v>
      </c>
      <c r="D10" s="10">
        <v>1642591.2901305801</v>
      </c>
      <c r="E10" s="10">
        <v>1640879.3618660099</v>
      </c>
      <c r="F10" s="10">
        <v>1644304.89215836</v>
      </c>
    </row>
    <row r="11" spans="2:6" outlineLevel="1" x14ac:dyDescent="0.3">
      <c r="B11" s="16"/>
      <c r="C11" s="16" t="s">
        <v>72</v>
      </c>
      <c r="D11" s="10">
        <v>62567.687369260297</v>
      </c>
      <c r="E11" s="10">
        <v>66738.866527210994</v>
      </c>
      <c r="F11" s="10">
        <v>58396.5082113096</v>
      </c>
    </row>
    <row r="12" spans="2:6" outlineLevel="1" x14ac:dyDescent="0.3">
      <c r="B12" s="16"/>
      <c r="C12" s="16" t="s">
        <v>73</v>
      </c>
      <c r="D12" s="10">
        <v>1652857.4856938999</v>
      </c>
      <c r="E12" s="10">
        <v>1651818.55761178</v>
      </c>
      <c r="F12" s="10">
        <v>1653896.67069595</v>
      </c>
    </row>
    <row r="13" spans="2:6" outlineLevel="1" x14ac:dyDescent="0.3">
      <c r="B13" s="16"/>
      <c r="C13" s="16" t="s">
        <v>74</v>
      </c>
      <c r="D13" s="10">
        <v>52301.491805944199</v>
      </c>
      <c r="E13" s="10">
        <v>55799.670781437599</v>
      </c>
      <c r="F13" s="10">
        <v>48804.729673719201</v>
      </c>
    </row>
    <row r="14" spans="2:6" outlineLevel="1" x14ac:dyDescent="0.3">
      <c r="B14" s="16"/>
      <c r="C14" s="16" t="s">
        <v>75</v>
      </c>
      <c r="D14" s="10">
        <v>1663187.8449794899</v>
      </c>
      <c r="E14" s="10">
        <v>1662830.68132919</v>
      </c>
      <c r="F14" s="10">
        <v>1663544.4012750101</v>
      </c>
    </row>
    <row r="15" spans="2:6" outlineLevel="1" x14ac:dyDescent="0.3">
      <c r="B15" s="16"/>
      <c r="C15" s="16" t="s">
        <v>76</v>
      </c>
      <c r="D15" s="10">
        <v>41971.1325203573</v>
      </c>
      <c r="E15" s="10">
        <v>44787.547064025697</v>
      </c>
      <c r="F15" s="10">
        <v>39156.999094659499</v>
      </c>
    </row>
    <row r="16" spans="2:6" outlineLevel="1" x14ac:dyDescent="0.3">
      <c r="B16" s="16"/>
      <c r="C16" s="16" t="s">
        <v>77</v>
      </c>
      <c r="D16" s="10">
        <v>1673582.7690106099</v>
      </c>
      <c r="E16" s="10">
        <v>1673916.2192047201</v>
      </c>
      <c r="F16" s="10">
        <v>1673248.41028244</v>
      </c>
    </row>
    <row r="17" spans="2:6" outlineLevel="1" x14ac:dyDescent="0.3">
      <c r="B17" s="16"/>
      <c r="C17" s="16" t="s">
        <v>78</v>
      </c>
      <c r="D17" s="10">
        <v>31576.208489235501</v>
      </c>
      <c r="E17" s="10">
        <v>33702.009188497803</v>
      </c>
      <c r="F17" s="10">
        <v>29452.990087221999</v>
      </c>
    </row>
    <row r="18" spans="2:6" outlineLevel="1" x14ac:dyDescent="0.3">
      <c r="B18" s="16"/>
      <c r="C18" s="16" t="s">
        <v>79</v>
      </c>
      <c r="D18" s="10">
        <v>1684042.6613169201</v>
      </c>
      <c r="E18" s="10">
        <v>1685075.66066609</v>
      </c>
      <c r="F18" s="10">
        <v>1683009.02600909</v>
      </c>
    </row>
    <row r="19" spans="2:6" outlineLevel="1" x14ac:dyDescent="0.3">
      <c r="B19" s="16"/>
      <c r="C19" s="16" t="s">
        <v>80</v>
      </c>
      <c r="D19" s="10">
        <v>21116.316182919199</v>
      </c>
      <c r="E19" s="10">
        <v>22542.567727132999</v>
      </c>
      <c r="F19" s="10">
        <v>19692.374360574398</v>
      </c>
    </row>
    <row r="20" spans="2:6" outlineLevel="1" x14ac:dyDescent="0.3">
      <c r="B20" s="16"/>
      <c r="C20" s="16" t="s">
        <v>81</v>
      </c>
      <c r="D20" s="10">
        <v>1694567.9279501501</v>
      </c>
      <c r="E20" s="10">
        <v>1696309.49840386</v>
      </c>
      <c r="F20" s="10">
        <v>1692826.5786608099</v>
      </c>
    </row>
    <row r="21" spans="2:6" ht="17.25" outlineLevel="1" thickBot="1" x14ac:dyDescent="0.35">
      <c r="B21" s="19"/>
      <c r="C21" s="19" t="s">
        <v>82</v>
      </c>
      <c r="D21" s="11">
        <v>10591.0495496885</v>
      </c>
      <c r="E21" s="11">
        <v>11308.729989359101</v>
      </c>
      <c r="F21" s="11">
        <v>9874.8217088547299</v>
      </c>
    </row>
    <row r="22" spans="2:6" x14ac:dyDescent="0.3">
      <c r="B22" t="s">
        <v>91</v>
      </c>
    </row>
    <row r="23" spans="2:6" x14ac:dyDescent="0.3">
      <c r="B23" t="s">
        <v>92</v>
      </c>
    </row>
    <row r="24" spans="2:6" x14ac:dyDescent="0.3">
      <c r="B24" t="s">
        <v>93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B2" sqref="B2:E16"/>
    </sheetView>
  </sheetViews>
  <sheetFormatPr defaultRowHeight="16.5" x14ac:dyDescent="0.3"/>
  <cols>
    <col min="2" max="2" width="12.25" customWidth="1"/>
    <col min="3" max="3" width="18" customWidth="1"/>
    <col min="5" max="5" width="11.75" bestFit="1" customWidth="1"/>
  </cols>
  <sheetData>
    <row r="2" spans="2:5" x14ac:dyDescent="0.3">
      <c r="B2" s="4" t="s">
        <v>59</v>
      </c>
      <c r="C2" s="4"/>
    </row>
    <row r="4" spans="2:5" x14ac:dyDescent="0.3">
      <c r="B4" t="s">
        <v>60</v>
      </c>
      <c r="C4" s="6">
        <v>10010829.979081649</v>
      </c>
    </row>
    <row r="5" spans="2:5" x14ac:dyDescent="0.3">
      <c r="B5" t="s">
        <v>62</v>
      </c>
      <c r="C5" s="7">
        <v>7.4999999999999997E-2</v>
      </c>
    </row>
    <row r="6" spans="2:5" x14ac:dyDescent="0.3">
      <c r="B6" t="s">
        <v>63</v>
      </c>
      <c r="C6">
        <v>6</v>
      </c>
    </row>
    <row r="7" spans="2:5" x14ac:dyDescent="0.3">
      <c r="B7" t="s">
        <v>64</v>
      </c>
      <c r="C7" s="6">
        <f>PMT(C5/12,C6,-C4,0)</f>
        <v>1705158.9774998424</v>
      </c>
      <c r="E7">
        <v>17000000</v>
      </c>
    </row>
    <row r="9" spans="2:5" x14ac:dyDescent="0.3">
      <c r="B9" t="s">
        <v>65</v>
      </c>
      <c r="C9" t="s">
        <v>66</v>
      </c>
      <c r="D9" t="s">
        <v>67</v>
      </c>
      <c r="E9" t="s">
        <v>68</v>
      </c>
    </row>
    <row r="10" spans="2:5" x14ac:dyDescent="0.3">
      <c r="B10">
        <v>0</v>
      </c>
      <c r="E10" s="6">
        <v>10000000</v>
      </c>
    </row>
    <row r="11" spans="2:5" x14ac:dyDescent="0.3">
      <c r="B11">
        <v>1</v>
      </c>
      <c r="C11" s="6">
        <f t="shared" ref="C11:C16" si="0">PPMT($C$5/12,B11,$C$6,-$C$4,0)</f>
        <v>1642591.2901305824</v>
      </c>
      <c r="D11" s="6">
        <f>IPMT($C$5/12,B11,$C$6,-$C$4,0)</f>
        <v>62567.687369260304</v>
      </c>
      <c r="E11" s="6">
        <f>E10-C11</f>
        <v>8357408.7098694174</v>
      </c>
    </row>
    <row r="12" spans="2:5" x14ac:dyDescent="0.3">
      <c r="B12">
        <v>2</v>
      </c>
      <c r="C12" s="6">
        <f t="shared" si="0"/>
        <v>1652857.4856938983</v>
      </c>
      <c r="D12" s="6">
        <f t="shared" ref="D12:D16" si="1">IPMT($C$5/12,B12,$C$6,-$C$4,0)</f>
        <v>52301.49180594417</v>
      </c>
      <c r="E12" s="6">
        <f t="shared" ref="E12:E16" si="2">E11-C12</f>
        <v>6704551.2241755193</v>
      </c>
    </row>
    <row r="13" spans="2:5" x14ac:dyDescent="0.3">
      <c r="B13">
        <v>3</v>
      </c>
      <c r="C13" s="6">
        <f t="shared" si="0"/>
        <v>1663187.8449794853</v>
      </c>
      <c r="D13" s="6">
        <f t="shared" si="1"/>
        <v>41971.132520357314</v>
      </c>
      <c r="E13" s="6">
        <f t="shared" si="2"/>
        <v>5041363.3791960338</v>
      </c>
    </row>
    <row r="14" spans="2:5" x14ac:dyDescent="0.3">
      <c r="B14">
        <v>4</v>
      </c>
      <c r="C14" s="6">
        <f>PPMT($C$5/12,B14,$C$6,-$C$4,0)</f>
        <v>1673582.7690106069</v>
      </c>
      <c r="D14" s="6">
        <f t="shared" si="1"/>
        <v>31576.208489235523</v>
      </c>
      <c r="E14" s="6">
        <f t="shared" si="2"/>
        <v>3367780.6101854267</v>
      </c>
    </row>
    <row r="15" spans="2:5" x14ac:dyDescent="0.3">
      <c r="B15">
        <v>5</v>
      </c>
      <c r="C15" s="6">
        <f t="shared" si="0"/>
        <v>1684042.6613169233</v>
      </c>
      <c r="D15" s="6">
        <f t="shared" si="1"/>
        <v>21116.316182919229</v>
      </c>
      <c r="E15" s="6">
        <f t="shared" si="2"/>
        <v>1683737.9488685033</v>
      </c>
    </row>
    <row r="16" spans="2:5" x14ac:dyDescent="0.3">
      <c r="B16">
        <v>6</v>
      </c>
      <c r="C16" s="6">
        <f t="shared" si="0"/>
        <v>1694567.9279501541</v>
      </c>
      <c r="D16" s="6">
        <f t="shared" si="1"/>
        <v>10591.049549688461</v>
      </c>
      <c r="E16" s="6">
        <f t="shared" si="2"/>
        <v>-10829.97908165073</v>
      </c>
    </row>
  </sheetData>
  <scenarios current="1" sqref="C7 H7 C11 D11 C12 D12 C13 D13 C14 D14 C15 D15 C16 D16">
    <scenario name="금리인상" locked="1" count="1" user="212" comment="만든 사람 212 날짜 2015-10-06_x000a_수정한 사람 212 날짜 2015-10-06">
      <inputCells r="C5" val="0.08" numFmtId="10"/>
    </scenario>
    <scenario name="금리인하" locked="1" count="1" user="212" comment="만든 사람 212 날짜 2015-10-06_x000a_수정한 사람 212 날짜 2015-10-06">
      <inputCells r="C5" val="0.07" numFmtId="10"/>
    </scenario>
  </scenarios>
  <dataConsolidate/>
  <mergeCells count="1">
    <mergeCell ref="B2:C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tabSelected="1" workbookViewId="0">
      <selection activeCell="K14" sqref="K14"/>
    </sheetView>
  </sheetViews>
  <sheetFormatPr defaultRowHeight="16.5" x14ac:dyDescent="0.3"/>
  <cols>
    <col min="3" max="3" width="11.75" bestFit="1" customWidth="1"/>
    <col min="5" max="5" width="11.75" bestFit="1" customWidth="1"/>
    <col min="7" max="7" width="14.375" customWidth="1"/>
    <col min="8" max="12" width="9.25" bestFit="1" customWidth="1"/>
  </cols>
  <sheetData>
    <row r="2" spans="2:12" x14ac:dyDescent="0.3">
      <c r="B2" s="4" t="s">
        <v>94</v>
      </c>
      <c r="C2" s="4"/>
    </row>
    <row r="4" spans="2:12" x14ac:dyDescent="0.3">
      <c r="B4" t="s">
        <v>60</v>
      </c>
      <c r="C4" s="6">
        <v>10000000</v>
      </c>
      <c r="G4" s="24">
        <f>C7</f>
        <v>1704542.3779633299</v>
      </c>
      <c r="H4">
        <v>12</v>
      </c>
      <c r="I4">
        <v>24</v>
      </c>
      <c r="J4">
        <v>36</v>
      </c>
      <c r="K4">
        <v>48</v>
      </c>
      <c r="L4">
        <v>60</v>
      </c>
    </row>
    <row r="5" spans="2:12" x14ac:dyDescent="0.3">
      <c r="B5" t="s">
        <v>62</v>
      </c>
      <c r="C5" s="7">
        <v>7.7499999999999999E-2</v>
      </c>
      <c r="G5" s="7">
        <v>0.05</v>
      </c>
      <c r="H5" s="25">
        <f t="dataTable" ref="H5:L10" dt2D="1" dtr="1" r1="C6" r2="C5"/>
        <v>856074.81788467127</v>
      </c>
      <c r="I5" s="25">
        <v>438713.89734068443</v>
      </c>
      <c r="J5" s="25">
        <v>299708.97104665474</v>
      </c>
      <c r="K5" s="25">
        <v>230292.93570646518</v>
      </c>
      <c r="L5" s="25">
        <v>188712.33644010933</v>
      </c>
    </row>
    <row r="6" spans="2:12" x14ac:dyDescent="0.3">
      <c r="B6" t="s">
        <v>63</v>
      </c>
      <c r="C6">
        <v>6</v>
      </c>
      <c r="G6" s="7">
        <v>5.5E-2</v>
      </c>
      <c r="H6" s="25">
        <v>858367.84572349582</v>
      </c>
      <c r="I6" s="25">
        <v>440956.56158136606</v>
      </c>
      <c r="J6" s="25">
        <v>301959.01804310281</v>
      </c>
      <c r="K6" s="25">
        <v>232564.75227243194</v>
      </c>
      <c r="L6" s="25">
        <v>191011.62171782242</v>
      </c>
    </row>
    <row r="7" spans="2:12" x14ac:dyDescent="0.3">
      <c r="B7" t="s">
        <v>64</v>
      </c>
      <c r="C7" s="6">
        <f>PMT(C5/12,C6,-C4,0)</f>
        <v>1704542.3779633299</v>
      </c>
      <c r="G7" s="7">
        <v>0.06</v>
      </c>
      <c r="H7" s="25">
        <v>860664.29707080638</v>
      </c>
      <c r="I7" s="25">
        <v>443206.10252756893</v>
      </c>
      <c r="J7" s="25">
        <v>304219.37451555108</v>
      </c>
      <c r="K7" s="25">
        <v>234850.29047935616</v>
      </c>
      <c r="L7" s="25">
        <v>193328.01529427912</v>
      </c>
    </row>
    <row r="8" spans="2:12" x14ac:dyDescent="0.3">
      <c r="G8" s="7">
        <v>6.5000000000000002E-2</v>
      </c>
      <c r="H8" s="25">
        <v>862964.16960281401</v>
      </c>
      <c r="I8" s="25">
        <v>445462.51433510991</v>
      </c>
      <c r="J8" s="25">
        <v>306490.02876509784</v>
      </c>
      <c r="K8" s="25">
        <v>237149.52928897695</v>
      </c>
      <c r="L8" s="25">
        <v>195661.48218728541</v>
      </c>
    </row>
    <row r="9" spans="2:12" x14ac:dyDescent="0.3">
      <c r="B9" t="s">
        <v>65</v>
      </c>
      <c r="C9" t="s">
        <v>66</v>
      </c>
      <c r="D9" t="s">
        <v>67</v>
      </c>
      <c r="E9" t="s">
        <v>68</v>
      </c>
      <c r="G9" s="7">
        <v>7.0000000000000007E-2</v>
      </c>
      <c r="H9" s="25">
        <v>865267.46098138066</v>
      </c>
      <c r="I9" s="25">
        <v>447725.79103145417</v>
      </c>
      <c r="J9" s="25">
        <v>308770.96865371941</v>
      </c>
      <c r="K9" s="25">
        <v>239462.44662442908</v>
      </c>
      <c r="L9" s="25">
        <v>198011.98540349538</v>
      </c>
    </row>
    <row r="10" spans="2:12" x14ac:dyDescent="0.3">
      <c r="B10">
        <v>0</v>
      </c>
      <c r="E10" s="6">
        <v>10000000</v>
      </c>
      <c r="G10" s="7">
        <v>7.4999999999999997E-2</v>
      </c>
      <c r="H10" s="25">
        <v>867574.16885407211</v>
      </c>
      <c r="I10" s="25">
        <v>449995.92651624535</v>
      </c>
      <c r="J10" s="25">
        <v>311062.18160656438</v>
      </c>
      <c r="K10" s="25">
        <v>241789.01937731233</v>
      </c>
      <c r="L10" s="25">
        <v>200379.48595623762</v>
      </c>
    </row>
    <row r="11" spans="2:12" x14ac:dyDescent="0.3">
      <c r="B11">
        <v>1</v>
      </c>
      <c r="C11" s="6">
        <f t="shared" ref="C11:C16" si="0">PPMT($C$5/12,B11,$C$6,-$C$4,0)</f>
        <v>1639959.0446299966</v>
      </c>
      <c r="D11" s="6">
        <f>IPMT($C$5/12,B11,$C$6,-$C$4,0)</f>
        <v>64583.333333333336</v>
      </c>
      <c r="E11" s="6">
        <f>E10-C11</f>
        <v>8360040.9553700034</v>
      </c>
    </row>
    <row r="12" spans="2:12" x14ac:dyDescent="0.3">
      <c r="B12">
        <v>2</v>
      </c>
      <c r="C12" s="6">
        <f t="shared" si="0"/>
        <v>1650550.4467932321</v>
      </c>
      <c r="D12" s="6">
        <f t="shared" ref="D12:D16" si="1">IPMT($C$5/12,B12,$C$6,-$C$4,0)</f>
        <v>53991.931170097931</v>
      </c>
      <c r="E12" s="6">
        <f t="shared" ref="E12:E16" si="2">E11-C12</f>
        <v>6709490.5085767712</v>
      </c>
    </row>
    <row r="13" spans="2:12" x14ac:dyDescent="0.3">
      <c r="B13">
        <v>3</v>
      </c>
      <c r="C13" s="6">
        <f t="shared" si="0"/>
        <v>1661210.2517621049</v>
      </c>
      <c r="D13" s="6">
        <f t="shared" si="1"/>
        <v>43332.126201224972</v>
      </c>
      <c r="E13" s="6">
        <f t="shared" si="2"/>
        <v>5048280.2568146661</v>
      </c>
    </row>
    <row r="14" spans="2:12" x14ac:dyDescent="0.3">
      <c r="B14">
        <v>4</v>
      </c>
      <c r="C14" s="6">
        <f>PPMT($C$5/12,B14,$C$6,-$C$4,0)</f>
        <v>1671938.9013047353</v>
      </c>
      <c r="D14" s="6">
        <f t="shared" si="1"/>
        <v>32603.476658594711</v>
      </c>
      <c r="E14" s="6">
        <f t="shared" si="2"/>
        <v>3376341.3555099308</v>
      </c>
    </row>
    <row r="15" spans="2:12" x14ac:dyDescent="0.3">
      <c r="B15">
        <v>5</v>
      </c>
      <c r="C15" s="6">
        <f t="shared" si="0"/>
        <v>1682736.8400423285</v>
      </c>
      <c r="D15" s="6">
        <f t="shared" si="1"/>
        <v>21805.537921001629</v>
      </c>
      <c r="E15" s="6">
        <f t="shared" si="2"/>
        <v>1693604.5154676023</v>
      </c>
    </row>
    <row r="16" spans="2:12" x14ac:dyDescent="0.3">
      <c r="B16">
        <v>6</v>
      </c>
      <c r="C16" s="6">
        <f t="shared" si="0"/>
        <v>1693604.5154676018</v>
      </c>
      <c r="D16" s="6">
        <f t="shared" si="1"/>
        <v>10937.862495728261</v>
      </c>
      <c r="E16" s="6">
        <f t="shared" si="2"/>
        <v>0</v>
      </c>
    </row>
  </sheetData>
  <mergeCells count="1">
    <mergeCell ref="B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20</vt:i4>
      </vt:variant>
    </vt:vector>
  </HeadingPairs>
  <TitlesOfParts>
    <vt:vector size="28" baseType="lpstr">
      <vt:lpstr>사원명단목록</vt:lpstr>
      <vt:lpstr>p69 5-1</vt:lpstr>
      <vt:lpstr>5-2</vt:lpstr>
      <vt:lpstr>5-3</vt:lpstr>
      <vt:lpstr>5-4</vt:lpstr>
      <vt:lpstr>시나리오 요약</vt:lpstr>
      <vt:lpstr>p47 ex)15</vt:lpstr>
      <vt:lpstr>Sheet9</vt:lpstr>
      <vt:lpstr>_1회원금</vt:lpstr>
      <vt:lpstr>_1회이자</vt:lpstr>
      <vt:lpstr>_2회원금</vt:lpstr>
      <vt:lpstr>_2회이자</vt:lpstr>
      <vt:lpstr>_3회원금</vt:lpstr>
      <vt:lpstr>_3회이자</vt:lpstr>
      <vt:lpstr>_4회요약</vt:lpstr>
      <vt:lpstr>_4회원금</vt:lpstr>
      <vt:lpstr>_5회요약</vt:lpstr>
      <vt:lpstr>_5회원금</vt:lpstr>
      <vt:lpstr>_6회요약</vt:lpstr>
      <vt:lpstr>_6회원금</vt:lpstr>
      <vt:lpstr>근속연수</vt:lpstr>
      <vt:lpstr>금리</vt:lpstr>
      <vt:lpstr>기본급</vt:lpstr>
      <vt:lpstr>매월상환액</vt:lpstr>
      <vt:lpstr>부서명</vt:lpstr>
      <vt:lpstr>사번</vt:lpstr>
      <vt:lpstr>이름</vt:lpstr>
      <vt:lpstr>직급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2015-10-06T04:50:04Z</dcterms:created>
  <dcterms:modified xsi:type="dcterms:W3CDTF">2015-10-06T06:29:59Z</dcterms:modified>
</cp:coreProperties>
</file>