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"/>
    </mc:Choice>
  </mc:AlternateContent>
  <xr:revisionPtr revIDLastSave="0" documentId="13_ncr:1_{ACF8B34B-00BE-4FB5-8597-DCE14DC6A6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Н" sheetId="2" r:id="rId1"/>
    <sheet name="Лист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11" i="2" l="1"/>
  <c r="CI11" i="2"/>
  <c r="CH11" i="2"/>
  <c r="CG11" i="2"/>
  <c r="CF11" i="2"/>
  <c r="CE11" i="2"/>
  <c r="CD11" i="2"/>
  <c r="CC11" i="2"/>
  <c r="CB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N11" i="2"/>
  <c r="AM11" i="2"/>
  <c r="AL11" i="2"/>
  <c r="AK11" i="2"/>
  <c r="AJ11" i="2"/>
  <c r="AI11" i="2"/>
  <c r="AB25" i="2" l="1"/>
  <c r="AB26" i="2"/>
  <c r="AS36" i="2" l="1"/>
  <c r="AS35" i="2"/>
  <c r="CA8" i="2"/>
  <c r="BJ8" i="2"/>
  <c r="AS8" i="2"/>
  <c r="AB8" i="2"/>
  <c r="CA7" i="2"/>
  <c r="BJ7" i="2"/>
  <c r="AS7" i="2"/>
  <c r="AB7" i="2"/>
  <c r="W572" i="1"/>
  <c r="V572" i="1"/>
  <c r="U572" i="1"/>
  <c r="T572" i="1"/>
  <c r="S572" i="1"/>
  <c r="R572" i="1"/>
  <c r="Q572" i="1"/>
  <c r="P572" i="1"/>
  <c r="O572" i="1"/>
  <c r="N572" i="1"/>
  <c r="M572" i="1"/>
  <c r="W571" i="1"/>
  <c r="V571" i="1"/>
  <c r="U571" i="1"/>
  <c r="T571" i="1"/>
  <c r="S571" i="1"/>
  <c r="R571" i="1"/>
  <c r="Q571" i="1"/>
  <c r="P571" i="1"/>
  <c r="O571" i="1"/>
  <c r="N571" i="1"/>
  <c r="M571" i="1"/>
  <c r="W569" i="1"/>
  <c r="V569" i="1"/>
  <c r="U569" i="1"/>
  <c r="T569" i="1"/>
  <c r="S569" i="1"/>
  <c r="R569" i="1"/>
  <c r="Q569" i="1"/>
  <c r="P569" i="1"/>
  <c r="O569" i="1"/>
  <c r="N569" i="1"/>
  <c r="M569" i="1"/>
  <c r="W568" i="1"/>
  <c r="V568" i="1"/>
  <c r="U568" i="1"/>
  <c r="T568" i="1"/>
  <c r="S568" i="1"/>
  <c r="R568" i="1"/>
  <c r="Q568" i="1"/>
  <c r="P568" i="1"/>
  <c r="O568" i="1"/>
  <c r="N568" i="1"/>
  <c r="M568" i="1"/>
  <c r="W566" i="1"/>
  <c r="V566" i="1"/>
  <c r="U566" i="1"/>
  <c r="T566" i="1"/>
  <c r="S566" i="1"/>
  <c r="R566" i="1"/>
  <c r="Q566" i="1"/>
  <c r="P566" i="1"/>
  <c r="O566" i="1"/>
  <c r="N566" i="1"/>
  <c r="M566" i="1"/>
  <c r="W565" i="1"/>
  <c r="V565" i="1"/>
  <c r="U565" i="1"/>
  <c r="T565" i="1"/>
  <c r="S565" i="1"/>
  <c r="R565" i="1"/>
  <c r="Q565" i="1"/>
  <c r="P565" i="1"/>
  <c r="O565" i="1"/>
  <c r="N565" i="1"/>
  <c r="M565" i="1"/>
  <c r="W563" i="1"/>
  <c r="V563" i="1"/>
  <c r="U563" i="1"/>
  <c r="T563" i="1"/>
  <c r="S563" i="1"/>
  <c r="R563" i="1"/>
  <c r="Q563" i="1"/>
  <c r="P563" i="1"/>
  <c r="O563" i="1"/>
  <c r="N563" i="1"/>
  <c r="M563" i="1"/>
  <c r="W562" i="1"/>
  <c r="V562" i="1"/>
  <c r="U562" i="1"/>
  <c r="T562" i="1"/>
  <c r="S562" i="1"/>
  <c r="R562" i="1"/>
  <c r="Q562" i="1"/>
  <c r="P562" i="1"/>
  <c r="O562" i="1"/>
  <c r="N562" i="1"/>
  <c r="M562" i="1"/>
  <c r="W560" i="1"/>
  <c r="V560" i="1"/>
  <c r="U560" i="1"/>
  <c r="T560" i="1"/>
  <c r="S560" i="1"/>
  <c r="R560" i="1"/>
  <c r="Q560" i="1"/>
  <c r="P560" i="1"/>
  <c r="O560" i="1"/>
  <c r="N560" i="1"/>
  <c r="M560" i="1"/>
  <c r="W559" i="1"/>
  <c r="V559" i="1"/>
  <c r="U559" i="1"/>
  <c r="T559" i="1"/>
  <c r="S559" i="1"/>
  <c r="R559" i="1"/>
  <c r="Q559" i="1"/>
  <c r="P559" i="1"/>
  <c r="O559" i="1"/>
  <c r="N559" i="1"/>
  <c r="M559" i="1"/>
  <c r="W557" i="1"/>
  <c r="V557" i="1"/>
  <c r="U557" i="1"/>
  <c r="T557" i="1"/>
  <c r="S557" i="1"/>
  <c r="R557" i="1"/>
  <c r="Q557" i="1"/>
  <c r="P557" i="1"/>
  <c r="O557" i="1"/>
  <c r="N557" i="1"/>
  <c r="M557" i="1"/>
  <c r="W556" i="1"/>
  <c r="V556" i="1"/>
  <c r="U556" i="1"/>
  <c r="T556" i="1"/>
  <c r="S556" i="1"/>
  <c r="R556" i="1"/>
  <c r="Q556" i="1"/>
  <c r="P556" i="1"/>
  <c r="O556" i="1"/>
  <c r="N556" i="1"/>
  <c r="M556" i="1"/>
  <c r="CN162" i="1"/>
  <c r="BZ162" i="1"/>
  <c r="BY162" i="1"/>
  <c r="BX162" i="1"/>
  <c r="BW162" i="1"/>
  <c r="BI162" i="1"/>
  <c r="BH162" i="1"/>
  <c r="BG162" i="1"/>
  <c r="BF162" i="1"/>
  <c r="AR162" i="1"/>
  <c r="AQ162" i="1"/>
  <c r="AP162" i="1"/>
  <c r="AO162" i="1"/>
  <c r="AA162" i="1"/>
  <c r="Z162" i="1"/>
  <c r="Y162" i="1"/>
  <c r="X162" i="1"/>
  <c r="CN161" i="1"/>
  <c r="BZ161" i="1"/>
  <c r="BY161" i="1"/>
  <c r="BX161" i="1"/>
  <c r="BW161" i="1"/>
  <c r="BI161" i="1"/>
  <c r="BH161" i="1"/>
  <c r="BG161" i="1"/>
  <c r="BF161" i="1"/>
  <c r="AR161" i="1"/>
  <c r="AQ161" i="1"/>
  <c r="AP161" i="1"/>
  <c r="AO161" i="1"/>
  <c r="AA161" i="1"/>
  <c r="Z161" i="1"/>
  <c r="Y161" i="1"/>
  <c r="X161" i="1"/>
  <c r="CN160" i="1"/>
  <c r="BZ160" i="1"/>
  <c r="BY160" i="1"/>
  <c r="BX160" i="1"/>
  <c r="BW160" i="1"/>
  <c r="BI160" i="1"/>
  <c r="BH160" i="1"/>
  <c r="BG160" i="1"/>
  <c r="BF160" i="1"/>
  <c r="AR160" i="1"/>
  <c r="AQ160" i="1"/>
  <c r="AP160" i="1"/>
  <c r="AO160" i="1"/>
  <c r="AA160" i="1"/>
  <c r="Z160" i="1"/>
  <c r="Y160" i="1"/>
  <c r="X160" i="1"/>
  <c r="CN159" i="1"/>
  <c r="BZ159" i="1"/>
  <c r="BY159" i="1"/>
  <c r="BX159" i="1"/>
  <c r="BW159" i="1"/>
  <c r="BI159" i="1"/>
  <c r="BH159" i="1"/>
  <c r="BG159" i="1"/>
  <c r="BF159" i="1"/>
  <c r="AR159" i="1"/>
  <c r="AQ159" i="1"/>
  <c r="AP159" i="1"/>
  <c r="AO159" i="1"/>
  <c r="AA159" i="1"/>
  <c r="Z159" i="1"/>
  <c r="Y159" i="1"/>
  <c r="X159" i="1"/>
  <c r="CN158" i="1"/>
  <c r="BZ158" i="1"/>
  <c r="BY158" i="1"/>
  <c r="BX158" i="1"/>
  <c r="BW158" i="1"/>
  <c r="BI158" i="1"/>
  <c r="BH158" i="1"/>
  <c r="BG158" i="1"/>
  <c r="BF158" i="1"/>
  <c r="AR158" i="1"/>
  <c r="AQ158" i="1"/>
  <c r="AP158" i="1"/>
  <c r="AO158" i="1"/>
  <c r="AA158" i="1"/>
  <c r="Z158" i="1"/>
  <c r="Y158" i="1"/>
  <c r="X158" i="1"/>
  <c r="J91" i="1"/>
  <c r="J86" i="1"/>
  <c r="J87" i="1" s="1"/>
  <c r="J88" i="1" s="1"/>
  <c r="J89" i="1" s="1"/>
  <c r="J90" i="1" s="1"/>
  <c r="J68" i="1"/>
  <c r="J69" i="1" s="1"/>
  <c r="J70" i="1" s="1"/>
  <c r="J71" i="1" s="1"/>
  <c r="J72" i="1" s="1"/>
  <c r="J73" i="1" s="1"/>
  <c r="J51" i="1"/>
  <c r="BX47" i="1"/>
  <c r="BY47" i="1" s="1"/>
  <c r="BZ47" i="1" s="1"/>
  <c r="BG47" i="1"/>
  <c r="BH47" i="1" s="1"/>
  <c r="BI47" i="1" s="1"/>
  <c r="AP47" i="1"/>
  <c r="AQ47" i="1" s="1"/>
  <c r="AR47" i="1" s="1"/>
  <c r="Y47" i="1"/>
  <c r="Z47" i="1" s="1"/>
  <c r="AA47" i="1" s="1"/>
  <c r="J46" i="1"/>
  <c r="BX44" i="1"/>
  <c r="BY44" i="1" s="1"/>
  <c r="BG44" i="1"/>
  <c r="AP44" i="1"/>
  <c r="AQ44" i="1" s="1"/>
  <c r="AR44" i="1" s="1"/>
  <c r="Y44" i="1"/>
  <c r="BX43" i="1"/>
  <c r="BY43" i="1" s="1"/>
  <c r="BG43" i="1"/>
  <c r="BH43" i="1" s="1"/>
  <c r="BI43" i="1" s="1"/>
  <c r="AP43" i="1"/>
  <c r="Y43" i="1"/>
  <c r="J42" i="1"/>
  <c r="J31" i="1"/>
  <c r="J30" i="1"/>
  <c r="J7" i="1"/>
  <c r="J5" i="1"/>
  <c r="J3" i="1"/>
  <c r="AQ43" i="1" l="1"/>
  <c r="AR43" i="1" s="1"/>
  <c r="Z44" i="1"/>
  <c r="AA44" i="1" s="1"/>
  <c r="Z43" i="1"/>
  <c r="AA43" i="1" s="1"/>
  <c r="BH44" i="1"/>
  <c r="BI44" i="1" s="1"/>
</calcChain>
</file>

<file path=xl/sharedStrings.xml><?xml version="1.0" encoding="utf-8"?>
<sst xmlns="http://schemas.openxmlformats.org/spreadsheetml/2006/main" count="3850" uniqueCount="895">
  <si>
    <t>https://ofd.nalog.ru/statistics.html</t>
  </si>
  <si>
    <t>Втомчислеуказание:годкгодуит.п.</t>
  </si>
  <si>
    <t>Владелец</t>
  </si>
  <si>
    <t>Категория</t>
  </si>
  <si>
    <t>Название</t>
  </si>
  <si>
    <t>Источник</t>
  </si>
  <si>
    <t>ИСТОЧНИК</t>
  </si>
  <si>
    <t>Типданных</t>
  </si>
  <si>
    <t>Размерность</t>
  </si>
  <si>
    <t>мес/кв/год</t>
  </si>
  <si>
    <t>сдаты</t>
  </si>
  <si>
    <t>Регион</t>
  </si>
  <si>
    <t>1кв2018</t>
  </si>
  <si>
    <t>2кв2018</t>
  </si>
  <si>
    <t>3кв2018</t>
  </si>
  <si>
    <t>4кв2018</t>
  </si>
  <si>
    <t>1кв2019</t>
  </si>
  <si>
    <t>2кв2019</t>
  </si>
  <si>
    <t>3кв2019</t>
  </si>
  <si>
    <t>4кв2019</t>
  </si>
  <si>
    <t>1кв2020</t>
  </si>
  <si>
    <t>2кв2020</t>
  </si>
  <si>
    <t>3кв2020</t>
  </si>
  <si>
    <t>4кв2020</t>
  </si>
  <si>
    <t>1кв2021</t>
  </si>
  <si>
    <t>2кв2021</t>
  </si>
  <si>
    <t>3кв2021</t>
  </si>
  <si>
    <t>4кв2021</t>
  </si>
  <si>
    <t>1кв2022</t>
  </si>
  <si>
    <t>2кв2022</t>
  </si>
  <si>
    <t>3кв2022</t>
  </si>
  <si>
    <t>4кв2022</t>
  </si>
  <si>
    <t>Коровин(Зевакин)</t>
  </si>
  <si>
    <t>индексинфляциикпредыдущемумесяцу</t>
  </si>
  <si>
    <t>https://www.fedstat.ru/indicator/33568</t>
  </si>
  <si>
    <t>проценты</t>
  </si>
  <si>
    <t>мес</t>
  </si>
  <si>
    <t>Нижегородская обл.</t>
  </si>
  <si>
    <t>Экономическоеразвитие регина</t>
  </si>
  <si>
    <t>Индекспотребительскойактивности</t>
  </si>
  <si>
    <t>https://sberindex.ru/ru/dashboards/indeks-potrebitelskoi-aktivnosti</t>
  </si>
  <si>
    <t>индекс</t>
  </si>
  <si>
    <t>НЕТДАННЫХВСТРОКЕ</t>
  </si>
  <si>
    <t>Экономическоеразвитиерегина</t>
  </si>
  <si>
    <t>СтавкаЦБ</t>
  </si>
  <si>
    <t>https://www.cbr.ru/hd_base/KeyRate/</t>
  </si>
  <si>
    <t>РФ</t>
  </si>
  <si>
    <t>Общаяхарактеристикарегиона</t>
  </si>
  <si>
    <t>Численностьпостоянногонаселениявсреднемзагод</t>
  </si>
  <si>
    <t>https://showdata.gks.ru/report/278928/</t>
  </si>
  <si>
    <t>чел.</t>
  </si>
  <si>
    <t>год</t>
  </si>
  <si>
    <t>Нижегородскаяобл.</t>
  </si>
  <si>
    <t>Курсдоллара</t>
  </si>
  <si>
    <t>https://ru.investing.com/currencies/eur-rub-historical-data</t>
  </si>
  <si>
    <t>руб.</t>
  </si>
  <si>
    <t>мес.</t>
  </si>
  <si>
    <t>Курсевро</t>
  </si>
  <si>
    <t>79.957</t>
  </si>
  <si>
    <t>Численностьнаселениянаконецгода</t>
  </si>
  <si>
    <t>https://ru.wikipedia.org/wiki/%D0%9D%D0%B8%D0%B6%D0%B5%D0%B3%D0%BE%D1%80%D0%BE%D0%B4%D1%81%D0%BA%D0%B0%D1%8F_%D0%BE%D0%B1%D0%BB%D0%B0%D1%81%D1%82%D1%8C</t>
  </si>
  <si>
    <t>год.</t>
  </si>
  <si>
    <t>3,324,752</t>
  </si>
  <si>
    <t>3,214,623</t>
  </si>
  <si>
    <t>3,202,946</t>
  </si>
  <si>
    <t>3 119 115</t>
  </si>
  <si>
    <t>Индекспромышленногопроизводства</t>
  </si>
  <si>
    <t>https://disk.yandex.ru/edit/disk/disk%2F05%20%D0%9A%D0%B0%D0%B4%D1%80%D1%8B_%D0%BF%D1%80%D0%BE_%D0%BE%D0%B1%D1%89%D0%B0%D1%8F%2F%D0%A1%D1%82%D0%B0%D1%82%D0%B8%D1%81%D1%82%D0%B8%D0%BA%D0%B0%20%D0%BE%D1%82%20%D0%B7%D0%B0%D0%BA%D0%B0%D0%B7%D1%87%D0%B8%D0%BA%D0%B0%2F8%20%D0%AD%D0%BA%D0%BE%D0%BD%D0%BE%D0%BC%D0%B8%D1%87%D0%B5%D1%81%D0%BA%D0%BE%D0%B5%20%D1%80%D0%B0%D0%B7%D0%B2%D0%B8%D1%82%D0%B8%D0%B5%20%D1%80%D0%B5%D0%B3%D0%B8%D0%BE%D0%BD%D0%B0%2F%D0%98%D0%BD%D0%B4%D0%B5%D0%BA%D1%81%20%D0%BF%D1%80%D0%BE%D0%BC%D1%8B%D1%88%D0%BB%D0%B5%D0%BD%D0%BD%D0%BE%D0%B3%D0%BE%20%D0%BF%D1%80%D0%BE%D0%B8%D0%B7%D0%B2%D0%BE%D0%B4%D1%81%D1%82%D0%B2%D0%B0%20%28%D0%BF%D0%BE%20%D0%BC%D0%B5%D1%81%D1%8F%D1%86%D0%B0%D0%BC%29%202015-2022.xlsx?sk=ye36627d99a6acb501b19c8bc3969c09d</t>
  </si>
  <si>
    <t>ВРПнадушунаселения</t>
  </si>
  <si>
    <t>https://nizhstat.gks.ru/</t>
  </si>
  <si>
    <t>465.830.1</t>
  </si>
  <si>
    <t>503.982,6</t>
  </si>
  <si>
    <t>497.418,6</t>
  </si>
  <si>
    <t>ВРПвтекущихосновныхценах</t>
  </si>
  <si>
    <t>млн.руб.</t>
  </si>
  <si>
    <t>1.502.156,2</t>
  </si>
  <si>
    <t>1.617.171,1</t>
  </si>
  <si>
    <t>1.586.640,6</t>
  </si>
  <si>
    <t>Оборотрозничнойторговли</t>
  </si>
  <si>
    <t>https://www.fedstat.ru/indicator/31260</t>
  </si>
  <si>
    <t>738,975.8</t>
  </si>
  <si>
    <t>780,708.1</t>
  </si>
  <si>
    <t>755,996.6</t>
  </si>
  <si>
    <t>880,674.1</t>
  </si>
  <si>
    <t>Продукциясельскогохозяйствавфактическидействовавшихценах</t>
  </si>
  <si>
    <t>https://www.fedstat.ru/indicator/43337</t>
  </si>
  <si>
    <t>4,752.2</t>
  </si>
  <si>
    <t>5,543,.8</t>
  </si>
  <si>
    <t>7,233.2</t>
  </si>
  <si>
    <t>8,112.2</t>
  </si>
  <si>
    <t>Потреблениеэлектроэнергии</t>
  </si>
  <si>
    <t>https://www.fedstat.ru/indicator/43277</t>
  </si>
  <si>
    <t>гигаватт/час</t>
  </si>
  <si>
    <t>22,690.1</t>
  </si>
  <si>
    <t>22,855.2</t>
  </si>
  <si>
    <t>22,776.3</t>
  </si>
  <si>
    <t>Среднедушевыеденежныедоходынаселения</t>
  </si>
  <si>
    <t>https://www.fedstat.ru/indicator/57039</t>
  </si>
  <si>
    <t>квартал</t>
  </si>
  <si>
    <t>Инвестицииврегионе</t>
  </si>
  <si>
    <t>Миграциянаселения</t>
  </si>
  <si>
    <t>https://tochno.st/problems/migrants/regions/nizhegorodskaya_oblast</t>
  </si>
  <si>
    <t>ДефляторВРП</t>
  </si>
  <si>
    <t>https://nizhstat.gks.ru/folder/32829</t>
  </si>
  <si>
    <t>процент</t>
  </si>
  <si>
    <t>ЧислозаболевшихCOVIDнаконецмесяца</t>
  </si>
  <si>
    <t>https://horosho-tam.ru/rossiya/nizhegorodskaya-oblast/coronavirus</t>
  </si>
  <si>
    <t>СмертностьCOVIDнаконецмесяца</t>
  </si>
  <si>
    <t>Коровин(Кулясов)</t>
  </si>
  <si>
    <t>Демография</t>
  </si>
  <si>
    <t>Суммарныйкоэффицентрождаемости(числодетейнаоднуженщину)</t>
  </si>
  <si>
    <t>https://nizhstat.gks.ru/folder/33271</t>
  </si>
  <si>
    <t>Естественныйприростнаселения</t>
  </si>
  <si>
    <t>коэфна1000чел</t>
  </si>
  <si>
    <t>Половозрастнаяструктура</t>
  </si>
  <si>
    <t>Безработица</t>
  </si>
  <si>
    <t>ЧисленностьБезработных(МОТ)</t>
  </si>
  <si>
    <t>https://nizhstat.gks.ru/folder/38326</t>
  </si>
  <si>
    <t>тыс.чел.</t>
  </si>
  <si>
    <t>кв</t>
  </si>
  <si>
    <t>1кв18</t>
  </si>
  <si>
    <t>Экономразвитиерегиона</t>
  </si>
  <si>
    <t>Индекспроизводительноститруда(до2020года)</t>
  </si>
  <si>
    <t>https://nizhstat.gks.ru/folder/138111</t>
  </si>
  <si>
    <t>в%кпредгоду</t>
  </si>
  <si>
    <t>Индекспотребительскихцен</t>
  </si>
  <si>
    <t>https://nizhstat.gks.ru/folder/32656</t>
  </si>
  <si>
    <t>в%кпредмес</t>
  </si>
  <si>
    <t>Объемплатныхуслугнаселению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</si>
  <si>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22%20%D0%AD%D0%BA%D0%BE%D0%BD%D0%BE%D0%BC%D0%B8%D1%87%D0%B5%D1%81%D0%BA%D0%BE%D0%B5%20%D1%80%D0%B0%D0%B7%D0%B2%D0%B8%D1%82%D0%B8%D0%B5%20%D1%80%D0%B5%D0%B3%D0%B8%D0%BE%D0%BD%D0%B0</t>
  </si>
  <si>
    <t>%ксоотв.месяцу</t>
  </si>
  <si>
    <t>Коэффициентдемографическойнагрузки(оценканаконецгода;на1000челтрудоспособноговозрастаприходитсялицнетрудоспособныхвозрастов)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</si>
  <si>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36%20%D0%94%D0%B5%D0%BC%D0%BE%D0%B3%D1%80%D0%B0%D1%84%D0%B8%D1%8F</t>
  </si>
  <si>
    <t>тыс.чел</t>
  </si>
  <si>
    <t>Характеристикапредприятий/организацийрегиона</t>
  </si>
  <si>
    <t>Демографическиепоказателипредприятий(количествоумершихпредприятий)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</si>
  <si>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30%20%D0%A5%D0%B0%D1%80%D0%B0%D0%BA%D1%82%D0%B5%D1%80%D0%B8%D1%81%D1%82%D0%B8%D0%BA%D0%B0%20%D0%BF%D1%80%D0%B5%D0%B4%D0%BF%D1%80%D0%B8%D1%8F%D1%82%D0%B8%D0%B9</t>
  </si>
  <si>
    <t>единиц</t>
  </si>
  <si>
    <t>Демографическиепоказателипредприятий(количествоактивныхпредприятий)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</si>
  <si>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29%20%D0%A5%D0%B0%D1%80%D0%B0%D0%BA%D1%82%D0%B5%D1%80%D0%B8%D1%81%D1%82%D0%B8%D0%BA%D0%B0%20%D0%BF%D1%80%D0%B5%D0%B4%D0%BF%D1%80%D0%B8%D1%8F%D1%82%D0%B8%D0%B9</t>
  </si>
  <si>
    <t>Показателипредпринимательскойактивностипредприятий(количествоактивныхпредприятий,количество"растущих"предприятий,количество"угасающих"предприятий)(АКТИВНЫЕ)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</si>
  <si>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31%20%D0%A5%D0%B0%D1%80%D0%B0%D0%BA%D1%82%D0%B5%D1%80%D0%B8%D1%81%D1%82%D0%B8%D0%BA%D0%B0%20%D0%BF%D1%80%D0%B5%D0%B4%D0%BF%D1%80%D0%B8%D1%8F%D1%82%D0%B8%D0%B9</t>
  </si>
  <si>
    <t>Угасающиепредприятия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</si>
  <si>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31%20%D0%A5%D0%B0%D1%80%D0%B0%D0%BA%D1%82%D0%B5%D1%80%D0%B8%D1%81%D1%82%D0%B8%D0%BA%D0%B0%20%D0%BF%D1%80%D0%B5%D0%B4%D0%BF%D1%80%D0%B8%D1%8F%D1%82%D0%B8%D0%B10</t>
  </si>
  <si>
    <t>Растущиепочисленностиперсонала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</si>
  <si>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31%20%D0%A5%D0%B0%D1%80%D0%B0%D0%BA%D1%82%D0%B5%D1%80%D0%B8%D1%81%D1%82%D0%B8%D0%BA%D0%B0%20%D0%BF%D1%80%D0%B5%D0%B4%D0%BF%D1%80%D0%B8%D1%8F%D1%82%D0%B8%D0%B11</t>
  </si>
  <si>
    <t>Растущиепообороту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</si>
  <si>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31%20%D0%A5%D0%B0%D1%80%D0%B0%D0%BA%D1%82%D0%B5%D1%80%D0%B8%D1%81%D1%82%D0%B8%D0%BA%D0%B0%20%D0%BF%D1%80%D0%B5%D0%B4%D0%BF%D1%80%D0%B8%D1%8F%D1%82%D0%B8%D0%B12</t>
  </si>
  <si>
    <t>Коэффициентестественногоприростанаселения</t>
  </si>
  <si>
    <t>Занятостьнаселения</t>
  </si>
  <si>
    <t>ЧисленностьработающихнатерриториисвоегосубъектаРФ(15летистарше)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</si>
  <si>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44%20%D0%97%D0%B0%D0%BD%D1%8F%D1%82%D0%BE%D1%81%D1%82%D1%8C%20%D0%BD%D0%B0%D1%81%D0%B5%D0%BB%D0%B5%D0%BD%D0%B8%D1%8F</t>
  </si>
  <si>
    <t>3 136,1</t>
  </si>
  <si>
    <t>3 248</t>
  </si>
  <si>
    <t>3 203,6</t>
  </si>
  <si>
    <t>3 213,3</t>
  </si>
  <si>
    <t>ЧисленностьработающихнатерриториисвоегосубъектаРФ(15-72)</t>
  </si>
  <si>
    <t>3 129,3</t>
  </si>
  <si>
    <t>3 237,2</t>
  </si>
  <si>
    <t>3 197,7</t>
  </si>
  <si>
    <t>3 208,7</t>
  </si>
  <si>
    <t>Оборотрозничнойторговли,всопоставимыхценах</t>
  </si>
  <si>
    <t>https://disk.yandex.ru/edit/disk/disk%2F05%20%D0%9A%D0%B0%D0%B4%D1%80%D1%8B_%D0%BF%D1%80%D0%BE_%D0%BE%D0%B1%D1%89%D0%B0%D1%8F%2F%D0%A1%D1%82%D0%B0%D1%82%D0%B8%D1%81%D1%82%D0%B8%D0%BA%D0%B0%20%D0%BE%D1%82%20%D0%B7%D0%B0%D0%BA%D0%B0%D0%B7%D1%87%D0%B8%D0%BA%D0%B0%2F23%20%D0%AD%D0%BA%D0%BE%D0%BD%D0%BE%D0%BC%D0%B8%D1%87%D0%B5%D1%81%D0%BA%D0%BE%D0%B5%20%D1%80%D0%B0%D0%B7%D0%B2%D0%B8%D1%82%D0%B8%D0%B5%20%D1%80%D0%B5%D0%B3%D0%B8%D0%BE%D0%BD%D0%B0%2F%D0%9E%D0%B1%D0%BE%D1%80%D0%BE%D1%82%20%D1%80%D0%BE%D0%B7%D0%BD%D0%B8%D1%87%D0%BD%D0%BE%D0%B9%20%D1%82%D0%BE%D1%80%D0%B3%D0%BE%D0%B2%D0%BB%D0%B8%20%28%D0%B2%20%25%20%D0%BA%20%D0%BF%D1%80%D0%B5%D0%B4.%20%D0%BC%D0%B5%D1%81%D1%8F%D1%86%D1%83%29%202016-2021.xlsx?sk=y3fbd20b95c18d9313790685cc1ae8257</t>
  </si>
  <si>
    <t>Всопоставимыхценахв%кпредыдущемумесяцу</t>
  </si>
  <si>
    <t>Экспорт(состранамидальнегозарубежья,состранамиСНГ)(до2021)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</si>
  <si>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24%20%D0%AD%D0%BA%D0%BE%D0%BD%D0%BE%D0%BC%D0%B8%D1%87%D0%B5%D1%81%D0%BA%D0%BE%D0%B5%20%D1%80%D0%B0%D0%B7%D0%B2%D0%B8%D1%82%D0%B8%D0%B5%20%D1%80%D0%B5%D0%B3%D0%B8%D0%BE%D0%BD%D0%B0</t>
  </si>
  <si>
    <t>млн.доллларах</t>
  </si>
  <si>
    <t>Импорт(состранамидальнегозарубежья,состранамиСНГ)(до2021)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</si>
  <si>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25%20%D0%AD%D0%BA%D0%BE%D0%BD%D0%BE%D0%BC%D0%B8%D1%87%D0%B5%D1%81%D0%BA%D0%BE%D0%B5%20%D1%80%D0%B0%D0%B7%D0%B2%D0%B8%D1%82%D0%B8%D0%B5%20%D1%80%D0%B5%D0%B3%D0%B8%D0%BE%D0%BD%D0%B0</t>
  </si>
  <si>
    <t>Продукциясельскогохозяйства,вфактическидействовавшихценах(до2020)</t>
  </si>
  <si>
    <t>млн.руб</t>
  </si>
  <si>
    <t>Индекспроизводствапродукциисельскогохозяйства,всопоставимыхценах(2020-2022)</t>
  </si>
  <si>
    <t>в%кпред.году</t>
  </si>
  <si>
    <t>Инвестициивосновнойкапиталвсопоставимыхценах</t>
  </si>
  <si>
    <t>млнруб.</t>
  </si>
  <si>
    <t>Среднегодоваячисленностьзанятых(поБТР)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</si>
  <si>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43%20%D0%97%D0%B0%D0%BD%D1%8F%D1%82%D0%BE%D1%81%D1%82%D1%8C%20%D0%BD%D0%B0%D1%81%D0%B5%D0%BB%D0%B5%D0%BD%D0%B8%D1%8F</t>
  </si>
  <si>
    <t>чел</t>
  </si>
  <si>
    <t>Индекспромышленногопроизводства(Агрегированныйиндекспроизводстваповидамэкономическойдеятельности«Добычаполезныхископаемых».«Обрабатывающиепроизводства»,«Обеспечениеэлектрическойэнергией,газомипаром;кондиционированиевоздуха»,«Водоснабжение;водоотведение,организациясбораиутилизацииотходов,деятельностьполиквидациизагрязнений».Данныеза2019годуточненывсоответствиисрегламентомразработкиипубликацииданныхпопроизводствуиотгрузке
продукцииидинамикепромышленногопроизводства(приказРосстатаот18августа2020г.№470).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</si>
  <si>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8%20%D0%AD%D0%BA%D0%BE%D0%BD%D0%BE%D0%BC%D0%B8%D1%87%D0%B5%D1%81%D0%BA%D0%BE%D0%B5%20%D1%80%D0%B0%D0%B7%D0%B2%D0%B8%D1%82%D0%B8%D0%B5%20%D1%80%D0%B5%D0%B3%D0%B8%D0%BE%D0%BD%D0%B0</t>
  </si>
  <si>
    <t>Предложениерабочейсилы</t>
  </si>
  <si>
    <t>Численностьрабочейсилы</t>
  </si>
  <si>
    <t>https://disk.yandex.ru/client/disk/05%20%D0%9A%D0%B0%D0%B4%D1%80%D1%8B_%D0%BF%D1%80%D0%BE_%D0%BE%D0%B1%D1%89%D0%B0%D1%8F/%D0%A1%D1%82%D0%B0%D1%82%D0%B8%D1%81%D1%82%D0%B8%D0%BA%D0%B0%20%D0%BE%D1%82%20%D0%B7%D0%B0%D0%BA%D0%B0%D0%B7%D1%87%D0%B8%D0%BA%D0%B0/41%20%D0%9F%D1%80%D0%B5%D0%B4%D0%BB%D0%BE%D0%B6%D0%B5%D0%BD%D0%B8%D0%B5%20%D1%80%D0%B0%D0%B1%D0%BE%D1%87%D0%B5%D0%B9%20%D1%81%D0%B8%D0%BB%D1%8B</t>
  </si>
  <si>
    <t>1 760,8</t>
  </si>
  <si>
    <t>1 757,1</t>
  </si>
  <si>
    <t>1 760,3</t>
  </si>
  <si>
    <t>1 760,1</t>
  </si>
  <si>
    <t>1 752,2</t>
  </si>
  <si>
    <t>1 753,8</t>
  </si>
  <si>
    <t>1 756,3</t>
  </si>
  <si>
    <t>1 753</t>
  </si>
  <si>
    <t>1 741,5</t>
  </si>
  <si>
    <t>1 734,9</t>
  </si>
  <si>
    <t>1 736,5</t>
  </si>
  <si>
    <t>1 736,4</t>
  </si>
  <si>
    <t>1 737,3</t>
  </si>
  <si>
    <t>1 728,6</t>
  </si>
  <si>
    <t>1 733</t>
  </si>
  <si>
    <t>1 742,2</t>
  </si>
  <si>
    <t>1 749,1</t>
  </si>
  <si>
    <t>1 738,2</t>
  </si>
  <si>
    <t>1 706,9</t>
  </si>
  <si>
    <t>Коровин(Гондаренко)</t>
  </si>
  <si>
    <t>Уровеньобразования/квалификации</t>
  </si>
  <si>
    <t>Количество зданий организаций, осуществляющих образовательную деятельность по образовательным программам начального общего, основного общего, среднего общего образования</t>
  </si>
  <si>
    <t>https://disk.yandex.ru/edit/disk/disk%2F05%20Кадры_про_общая%2FСтатистика%20собранная%2FСтатистика%20ФедСтат%2F73%2FКоличество%20зданий%20организаций%2C%20осуществляющих%20образовательную%20деятельность%20по%20образовательным%20программам%20начального%20общего%2C%20основного%20общего%2C%20среднего%20общего%20образования.xls?sk=y4ca3f30e5b94c7a7083304c1e5d11699</t>
  </si>
  <si>
    <t>Московскаяобласть</t>
  </si>
  <si>
    <t>Количествозданийорганизаций,осуществляющихобразовательнуюдеятельностьпообразовательнымпрограммамначальногообщего,основногообщего,среднегообщегообразования</t>
  </si>
  <si>
    <t>https://disk.yandex.ru/edit/disk/disk%2F05%20Кадры_про_общая%2FСтатистика%20собранная%2FСтатистика%20ФедСтат%2F73%2FКоличество%20зданий%20организаций%2C%20осуществляющих%20образовательную%20деятельность%20по%20образовательным%20программам%20начального%20общего%2C%20основного%20общего%2C%20среднего%20общего%20образования.xls?sk=y4ca3f30e5b94c7a7083304c1e5d11700</t>
  </si>
  <si>
    <t>РеспубликаБашкортостан</t>
  </si>
  <si>
    <t>https://disk.yandex.ru/edit/disk/disk%2F05%20Кадры_про_общая%2FСтатистика%20собранная%2FСтатистика%20ФедСтат%2F73%2FКоличество%20зданий%20организаций%2C%20осуществляющих%20образовательную%20деятельность%20по%20образовательным%20программам%20начального%20общего%2C%20основного%20общего%2C%20среднего%20общего%20образования.xls?sk=y4ca3f30e5b94c7a7083304c1e5d11701</t>
  </si>
  <si>
    <t>Нижегородскаяобласть</t>
  </si>
  <si>
    <t>https://disk.yandex.ru/edit/disk/disk%2F05%20Кадры_про_общая%2FСтатистика%20собранная%2FСтатистика%20ФедСтат%2F73%2FКоличество%20зданий%20организаций%2C%20осуществляющих%20образовательную%20деятельность%20по%20образовательным%20программам%20начального%20общего%2C%20основного%20общего%2C%20среднего%20общего%20образования.xls?sk=y4ca3f30e5b94c7a7083304c1e5d11702</t>
  </si>
  <si>
    <t>Челябинскаяобласть</t>
  </si>
  <si>
    <t>https://disk.yandex.ru/edit/disk/disk%2F05%20Кадры_про_общая%2FСтатистика%20собранная%2FСтатистика%20ФедСтат%2F73%2FКоличество%20зданий%20организаций%2C%20осуществляющих%20образовательную%20деятельность%20по%20образовательным%20программам%20начального%20общего%2C%20основного%20общего%2C%20среднего%20общего%20образования.xls?sk=y4ca3f30e5b94c7a7083304c1e5d11703</t>
  </si>
  <si>
    <t>Краснодарскийкрай</t>
  </si>
  <si>
    <t>https://disk.yandex.ru/edit/disk/disk%2F05%20Кадры_про_общая%2FСтатистика%20собранная%2FСтатистика%20ФедСтат%2F73%2FКоличество%20зданий%20организаций%2C%20осуществляющих%20образовательную%20деятельность%20по%20образовательным%20программам%20начального%20общего%2C%20основного%20общего%2C%20среднего%20общего%20образования.xls?sk=y4ca3f30e5b94c7a7083304c1e5d11704</t>
  </si>
  <si>
    <t>Ростовскаяобласть</t>
  </si>
  <si>
    <t>Численностьобучающихсяворганизациях,осуществляющихобразовательнуюдеятельностьпообразовательнымпрограммамначальногообщего,основногообщего,среднегообщегообразования</t>
  </si>
  <si>
    <t>https://disk.yandex.ru/edit/disk/disk%2F05%20Кадры_про_общая%2FСтатистика%20от%20заказчика%2F73%20Уровень%20образования%20%28квалификации%29%2FЧисленность%20обучающихся%20%28начальное%20общее%2C%20основное%20общее%2C%20среднее%20общее%2C%29%202016-2021%20.xlsx?sk=y4ca3f30e5b94c7a7083304c1e5d11699</t>
  </si>
  <si>
    <t>860 972</t>
  </si>
  <si>
    <t>904 699</t>
  </si>
  <si>
    <t>937 912</t>
  </si>
  <si>
    <t>986 982</t>
  </si>
  <si>
    <t>https://disk.yandex.ru/edit/disk/disk%2F05%20Кадры_про_общая%2FСтатистика%20от%20заказчика%2F73%20Уровень%20образования%20%28квалификации%29%2FЧисленность%20обучающихся%20%28начальное%20общее%2C%20основное%20общее%2C%20среднее%20общее%2C%29%202016-2021%20.xlsx?sk=y4ca3f30e5b94c7a7083304c1e5d11700</t>
  </si>
  <si>
    <t>666 731</t>
  </si>
  <si>
    <t>690 513</t>
  </si>
  <si>
    <t>710 888</t>
  </si>
  <si>
    <t>742 397</t>
  </si>
  <si>
    <t>https://disk.yandex.ru/edit/disk/disk%2F05%20Кадры_про_общая%2FСтатистика%20от%20заказчика%2F73%20Уровень%20образования%20%28квалификации%29%2FЧисленность%20обучающихся%20%28начальное%20общее%2C%20основное%20общее%2C%20среднее%20общее%2C%29%202016-2021%20.xlsx?sk=y4ca3f30e5b94c7a7083304c1e5d11701</t>
  </si>
  <si>
    <t>425 531</t>
  </si>
  <si>
    <t>433 390</t>
  </si>
  <si>
    <t>439 557</t>
  </si>
  <si>
    <t>449 583</t>
  </si>
  <si>
    <t>https://disk.yandex.ru/edit/disk/disk%2F05%20Кадры_про_общая%2FСтатистика%20от%20заказчика%2F73%20Уровень%20образования%20%28квалификации%29%2FЧисленность%20обучающихся%20%28начальное%20общее%2C%20основное%20общее%2C%20среднее%20общее%2C%29%202016-2021%20.xlsx?sk=y4ca3f30e5b94c7a7083304c1e5d11702</t>
  </si>
  <si>
    <t>478 155</t>
  </si>
  <si>
    <t>488 342</t>
  </si>
  <si>
    <t>497 940</t>
  </si>
  <si>
    <t>509 706</t>
  </si>
  <si>
    <t>https://disk.yandex.ru/edit/disk/disk%2F05%20Кадры_про_общая%2FСтатистика%20от%20заказчика%2F73%20Уровень%20образования%20%28квалификации%29%2FЧисленность%20обучающихся%20%28начальное%20общее%2C%20основное%20общее%2C%20среднее%20общее%2C%29%202016-2021%20.xlsx?sk=y4ca3f30e5b94c7a7083304c1e5d11703</t>
  </si>
  <si>
    <t>325 263</t>
  </si>
  <si>
    <t>332 860</t>
  </si>
  <si>
    <t>338 976</t>
  </si>
  <si>
    <t>345 604</t>
  </si>
  <si>
    <t>https://disk.yandex.ru/edit/disk/disk%2F05%20Кадры_про_общая%2FСтатистика%20от%20заказчика%2F73%20Уровень%20образования%20%28квалификации%29%2FЧисленность%20обучающихся%20%28начальное%20общее%2C%20основное%20общее%2C%20среднее%20общее%2C%29%202016-2021%20.xlsx?sk=y4ca3f30e5b94c7a7083304c1e5d11704</t>
  </si>
  <si>
    <t>397 452</t>
  </si>
  <si>
    <t>407 404</t>
  </si>
  <si>
    <t>413 947</t>
  </si>
  <si>
    <t>423 563</t>
  </si>
  <si>
    <t>Уровеньбезработицы(МОТ)</t>
  </si>
  <si>
    <t>https://rosstat.gov.ru/labour_force</t>
  </si>
  <si>
    <t>в%кчисленностирабочейсилы</t>
  </si>
  <si>
    <t>Уровеньжизнинаселения</t>
  </si>
  <si>
    <t>Величинапрожиточногоминимума(всреднемнадушунаселения)</t>
  </si>
  <si>
    <t>https://disk.yandex.ru/edit/disk/disk%2F05%20Кадры_про_общая%2FСтатистика%20собранная%2FСтатистика%20ФедСтат%2F71%2Fвеличина%20прожиточного%20минимума.xlsx</t>
  </si>
  <si>
    <t>руб.вмесяц</t>
  </si>
  <si>
    <t>Реальнаяначисленнаязаработнаяплатаработниковорганизаций,всопоставимыхценах</t>
  </si>
  <si>
    <t>https://disk.yandex.ru/edit/disk/disk%2F05%20Кадры_про_общая%2FСтатистика%20собранная%2FСтатистика%20ФедСтат%2F70%2Fреальная%20среднемесячная%20начисленная%20заработная%20плата%20работников%20.xlsx?sk=y4ca3f30e5b94c7a7083304c1e5d11699</t>
  </si>
  <si>
    <t>в%кпредыдущемугоду</t>
  </si>
  <si>
    <t>https://disk.yandex.ru/edit/disk/disk%2F05%20Кадры_про_общая%2FСтатистика%20собранная%2FСтатистика%20ФедСтат%2F70%2Fреальная%20среднемесячная%20начисленная%20заработная%20плата%20работников%20.xlsx?sk=y4ca3f30e5b94c7a7083304c1e5d11700</t>
  </si>
  <si>
    <t>https://disk.yandex.ru/edit/disk/disk%2F05%20Кадры_про_общая%2FСтатистика%20собранная%2FСтатистика%20ФедСтат%2F70%2Fреальная%20среднемесячная%20начисленная%20заработная%20плата%20работников%20.xlsx?sk=y4ca3f30e5b94c7a7083304c1e5d11701</t>
  </si>
  <si>
    <t>https://disk.yandex.ru/edit/disk/disk%2F05%20Кадры_про_общая%2FСтатистика%20собранная%2FСтатистика%20ФедСтат%2F70%2Fреальная%20среднемесячная%20начисленная%20заработная%20плата%20работников%20.xlsx?sk=y4ca3f30e5b94c7a7083304c1e5d11702</t>
  </si>
  <si>
    <t>https://disk.yandex.ru/edit/disk/disk%2F05%20Кадры_про_общая%2FСтатистика%20собранная%2FСтатистика%20ФедСтат%2F70%2Fреальная%20среднемесячная%20начисленная%20заработная%20плата%20работников%20.xlsx?sk=y4ca3f30e5b94c7a7083304c1e5d11703</t>
  </si>
  <si>
    <t>https://disk.yandex.ru/edit/disk/disk%2F05%20Кадры_про_общая%2FСтатистика%20собранная%2FСтатистика%20ФедСтат%2F70%2Fреальная%20среднемесячная%20начисленная%20заработная%20плата%20работников%20.xlsx?sk=y4ca3f30e5b94c7a7083304c1e5d11704</t>
  </si>
  <si>
    <t>Среднемесячнаяначисленнаяноминальнаязаработнаяплатаработниковорганизаций(пополномукругуорганизаций)</t>
  </si>
  <si>
    <t>https://disk.yandex.ru/edit/disk/disk%2F05%20Кадры_про_общая%2FСтатистика%20от%20заказчика%2F69%20Уровень%20жизни%20населения%2FСреднемесячная%20номинальная%20начисленная%20заработная%20плата%20%28месяц%29%202013-2022.xlsx?sk=y4ca3f30e5b94c7a7083304c1e5d11699</t>
  </si>
  <si>
    <t>https://disk.yandex.ru/edit/disk/disk%2F05%20Кадры_про_общая%2FСтатистика%20от%20заказчика%2F69%20Уровень%20жизни%20населения%2FСреднемесячная%20номинальная%20начисленная%20заработная%20плата%20%28месяц%29%202013-2022.xlsx?sk=y4ca3f30e5b94c7a7083304c1e5d11700</t>
  </si>
  <si>
    <t>https://disk.yandex.ru/edit/disk/disk%2F05%20Кадры_про_общая%2FСтатистика%20от%20заказчика%2F69%20Уровень%20жизни%20населения%2FСреднемесячная%20номинальная%20начисленная%20заработная%20плата%20%28месяц%29%202013-2022.xlsx?sk=y4ca3f30e5b94c7a7083304c1e5d11701</t>
  </si>
  <si>
    <t>https://disk.yandex.ru/edit/disk/disk%2F05%20Кадры_про_общая%2FСтатистика%20от%20заказчика%2F69%20Уровень%20жизни%20населения%2FСреднемесячная%20номинальная%20начисленная%20заработная%20плата%20%28месяц%29%202013-2022.xlsx?sk=y4ca3f30e5b94c7a7083304c1e5d11702</t>
  </si>
  <si>
    <t>https://disk.yandex.ru/edit/disk/disk%2F05%20Кадры_про_общая%2FСтатистика%20от%20заказчика%2F69%20Уровень%20жизни%20населения%2FСреднемесячная%20номинальная%20начисленная%20заработная%20плата%20%28месяц%29%202013-2022.xlsx?sk=y4ca3f30e5b94c7a7083304c1e5d11703</t>
  </si>
  <si>
    <t>https://disk.yandex.ru/edit/disk/disk%2F05%20Кадры_про_общая%2FСтатистика%20от%20заказчика%2F69%20Уровень%20жизни%20населения%2FСреднемесячная%20номинальная%20начисленная%20заработная%20плата%20%28месяц%29%202013-2022.xlsx?sk=y4ca3f30e5b94c7a7083304c1e5d11704</t>
  </si>
  <si>
    <t>Медианныйсреднедушевойдоход</t>
  </si>
  <si>
    <t>https://disk.yandex.ru/edit/disk/disk%2F05%20Кадры_про_общая%2FСтатистика%20от%20заказчика%2F67%20Уровень%20жизни%20населения%2FМедианный%20среднедушевой%20доход%202018-2021.xlsx?sk=y4ca3f30e5b94c7a7083304c1e5d11699</t>
  </si>
  <si>
    <t>руб./мес.</t>
  </si>
  <si>
    <t>34 364,4</t>
  </si>
  <si>
    <t>36 508,2</t>
  </si>
  <si>
    <t>37 190,6</t>
  </si>
  <si>
    <t>41 861,1</t>
  </si>
  <si>
    <t>https://disk.yandex.ru/edit/disk/disk%2F05%20Кадры_про_общая%2FСтатистика%20от%20заказчика%2F67%20Уровень%20жизни%20населения%2FМедианный%20среднедушевой%20доход%202018-2021.xlsx?sk=y4ca3f30e5b94c7a7083304c1e5d11700</t>
  </si>
  <si>
    <t>26 312,8</t>
  </si>
  <si>
    <t>27 723,6</t>
  </si>
  <si>
    <t>28 395,3</t>
  </si>
  <si>
    <t>31 475,1</t>
  </si>
  <si>
    <t>https://disk.yandex.ru/edit/disk/disk%2F05%20Кадры_про_общая%2FСтатистика%20от%20заказчика%2F67%20Уровень%20жизни%20населения%2FМедианный%20среднедушевой%20доход%202018-2021.xlsx?sk=y4ca3f30e5b94c7a7083304c1e5d11701</t>
  </si>
  <si>
    <t>22 114,8</t>
  </si>
  <si>
    <t>23 488,6</t>
  </si>
  <si>
    <t>24 322,5</t>
  </si>
  <si>
    <t>26 769,2</t>
  </si>
  <si>
    <t>https://disk.yandex.ru/edit/disk/disk%2F05%20Кадры_про_общая%2FСтатистика%20от%20заказчика%2F67%20Уровень%20жизни%20населения%2FМедианный%20среднедушевой%20доход%202018-2021.xlsx?sk=y4ca3f30e5b94c7a7083304c1e5d11702</t>
  </si>
  <si>
    <t>21 659,9</t>
  </si>
  <si>
    <t>23 018,4</t>
  </si>
  <si>
    <t>23 343,7</t>
  </si>
  <si>
    <t>24 922</t>
  </si>
  <si>
    <t>https://disk.yandex.ru/edit/disk/disk%2F05%20Кадры_про_общая%2FСтатистика%20от%20заказчика%2F67%20Уровень%20жизни%20населения%2FМедианный%20среднедушевой%20доход%202018-2021.xlsx?sk=y4ca3f30e5b94c7a7083304c1e5d11703</t>
  </si>
  <si>
    <t>24 183,6</t>
  </si>
  <si>
    <t>26 068</t>
  </si>
  <si>
    <t>26 368,1</t>
  </si>
  <si>
    <t>29 126,4</t>
  </si>
  <si>
    <t>https://disk.yandex.ru/edit/disk/disk%2F05%20Кадры_про_общая%2FСтатистика%20от%20заказчика%2F67%20Уровень%20жизни%20населения%2FМедианный%20среднедушевой%20доход%202018-2021.xlsx?sk=y4ca3f30e5b94c7a7083304c1e5d11704</t>
  </si>
  <si>
    <t>19 793,4</t>
  </si>
  <si>
    <t>20 815,1</t>
  </si>
  <si>
    <t>22 190,7</t>
  </si>
  <si>
    <t>24 141,1</t>
  </si>
  <si>
    <t>Среднедушевыеденежныедоходы(вмесяц)</t>
  </si>
  <si>
    <t>https://disk.yandex.ru/edit/disk/disk%2F05%20Кадры_про_общая%2FСтатистика%20от%20заказчика%2F65%20Уровень%20жизни%20населения%2FСреднедушевые%20денежные%20доходы%202013-2022.xlsx?sk=y4ca3f30e5b94c7a7083304c1e5d11699</t>
  </si>
  <si>
    <t>39 368</t>
  </si>
  <si>
    <t>43 967</t>
  </si>
  <si>
    <t>45 351</t>
  </si>
  <si>
    <t>51 432</t>
  </si>
  <si>
    <t>40 627</t>
  </si>
  <si>
    <t>48 468</t>
  </si>
  <si>
    <t>47 192</t>
  </si>
  <si>
    <t>54 905</t>
  </si>
  <si>
    <t>42 890</t>
  </si>
  <si>
    <t>43 514</t>
  </si>
  <si>
    <t>45 112</t>
  </si>
  <si>
    <t>57 904</t>
  </si>
  <si>
    <t>43 843</t>
  </si>
  <si>
    <t>51 962</t>
  </si>
  <si>
    <t>54 983</t>
  </si>
  <si>
    <t>65 224</t>
  </si>
  <si>
    <t>49 228</t>
  </si>
  <si>
    <t>https://disk.yandex.ru/edit/disk/disk%2F05%20Кадры_про_общая%2FСтатистика%20от%20заказчика%2F65%20Уровень%20жизни%20населения%2FСреднедушевые%20денежные%20доходы%202013-2022.xlsx?sk=y4ca3f30e5b94c7a7083304c1e5d11700</t>
  </si>
  <si>
    <t>29 728</t>
  </si>
  <si>
    <t>31 997</t>
  </si>
  <si>
    <t>38 201</t>
  </si>
  <si>
    <t>40 077</t>
  </si>
  <si>
    <t>29 962</t>
  </si>
  <si>
    <t>33 669</t>
  </si>
  <si>
    <t>41 704</t>
  </si>
  <si>
    <t>41 435</t>
  </si>
  <si>
    <t>32 751</t>
  </si>
  <si>
    <t>30 044</t>
  </si>
  <si>
    <t>42 884</t>
  </si>
  <si>
    <t>43 842</t>
  </si>
  <si>
    <t>33 664</t>
  </si>
  <si>
    <t>37 726</t>
  </si>
  <si>
    <t>48 934</t>
  </si>
  <si>
    <t>47 501</t>
  </si>
  <si>
    <t>37 233</t>
  </si>
  <si>
    <t>https://disk.yandex.ru/edit/disk/disk%2F05%20Кадры_про_общая%2FСтатистика%20от%20заказчика%2F65%20Уровень%20жизни%20населения%2FСреднедушевые%20денежные%20доходы%202013-2022.xlsx?sk=y4ca3f30e5b94c7a7083304c1e5d11701</t>
  </si>
  <si>
    <t>23 672</t>
  </si>
  <si>
    <t>27 400</t>
  </si>
  <si>
    <t>30 397</t>
  </si>
  <si>
    <t>34 670</t>
  </si>
  <si>
    <t>25 198</t>
  </si>
  <si>
    <t>29 164</t>
  </si>
  <si>
    <t>32 007</t>
  </si>
  <si>
    <t>37 028</t>
  </si>
  <si>
    <t>27 088</t>
  </si>
  <si>
    <t>27 301</t>
  </si>
  <si>
    <t>33 337</t>
  </si>
  <si>
    <t>38 106</t>
  </si>
  <si>
    <t>27 687</t>
  </si>
  <si>
    <t>32 619</t>
  </si>
  <si>
    <t>37 468</t>
  </si>
  <si>
    <t>41 584</t>
  </si>
  <si>
    <t>30 925</t>
  </si>
  <si>
    <t>https://disk.yandex.ru/edit/disk/disk%2F05%20Кадры_про_общая%2FСтатистика%20от%20заказчика%2F65%20Уровень%20жизни%20населения%2FСреднедушевые%20денежные%20доходы%202013-2022.xlsx?sk=y4ca3f30e5b94c7a7083304c1e5d11702</t>
  </si>
  <si>
    <t>25 149</t>
  </si>
  <si>
    <t>26 854</t>
  </si>
  <si>
    <t>29 781</t>
  </si>
  <si>
    <t>33 927</t>
  </si>
  <si>
    <t>26 619</t>
  </si>
  <si>
    <t>27 508</t>
  </si>
  <si>
    <t>31 113</t>
  </si>
  <si>
    <t>36 977</t>
  </si>
  <si>
    <t>26 916</t>
  </si>
  <si>
    <t>26 798</t>
  </si>
  <si>
    <t>29 203</t>
  </si>
  <si>
    <t>38 353</t>
  </si>
  <si>
    <t>27 150</t>
  </si>
  <si>
    <t>29 244</t>
  </si>
  <si>
    <t>31 963</t>
  </si>
  <si>
    <t>41 543</t>
  </si>
  <si>
    <t>29 907</t>
  </si>
  <si>
    <t>https://disk.yandex.ru/edit/disk/disk%2F05%20Кадры_про_общая%2FСтатистика%20от%20заказчика%2F65%20Уровень%20жизни%20населения%2FСреднедушевые%20денежные%20доходы%202013-2022.xlsx?sk=y4ca3f30e5b94c7a7083304c1e5d11703</t>
  </si>
  <si>
    <t>29 160</t>
  </si>
  <si>
    <t>31 661</t>
  </si>
  <si>
    <t>29 638</t>
  </si>
  <si>
    <t>34 815</t>
  </si>
  <si>
    <t>30 662</t>
  </si>
  <si>
    <t>33 886</t>
  </si>
  <si>
    <t>33 037</t>
  </si>
  <si>
    <t>37 666</t>
  </si>
  <si>
    <t>32 111</t>
  </si>
  <si>
    <t>31 473</t>
  </si>
  <si>
    <t>32 598</t>
  </si>
  <si>
    <t>38 517</t>
  </si>
  <si>
    <t>31 648</t>
  </si>
  <si>
    <t>36 407</t>
  </si>
  <si>
    <t>38 666</t>
  </si>
  <si>
    <t>42 824</t>
  </si>
  <si>
    <t>35 727</t>
  </si>
  <si>
    <t>https://disk.yandex.ru/edit/disk/disk%2F05%20Кадры_про_общая%2FСтатистика%20от%20заказчика%2F65%20Уровень%20жизни%20населения%2FСреднедушевые%20денежные%20доходы%202013-2022.xlsx?sk=y4ca3f30e5b94c7a7083304c1e5d11704</t>
  </si>
  <si>
    <t>22 520</t>
  </si>
  <si>
    <t>24 127</t>
  </si>
  <si>
    <t>23 421</t>
  </si>
  <si>
    <t>27 259</t>
  </si>
  <si>
    <t>22 930</t>
  </si>
  <si>
    <t>25 713</t>
  </si>
  <si>
    <t>25 012</t>
  </si>
  <si>
    <t>27 937</t>
  </si>
  <si>
    <t>24 132</t>
  </si>
  <si>
    <t>25 802</t>
  </si>
  <si>
    <t>25 766</t>
  </si>
  <si>
    <t>30 527</t>
  </si>
  <si>
    <t>24 652</t>
  </si>
  <si>
    <t>27 893</t>
  </si>
  <si>
    <t>30 117</t>
  </si>
  <si>
    <t>33 875</t>
  </si>
  <si>
    <t>27 811</t>
  </si>
  <si>
    <t>2021,2022пометкаспредварительнымиданными</t>
  </si>
  <si>
    <t>Реальныеденежныедоходы,всопоставимыхценах</t>
  </si>
  <si>
    <t>https://disk.yandex.ru/edit/disk/disk%2F05%20Кадры_про_общая%2FСтатистика%20собранная%2FСтатистика%20ФедСтат%2F66%2FРеальные%20доходы%20населения.xlsx?sk=y4ca3f30e5b94c7a7083304c1e5d11699</t>
  </si>
  <si>
    <t>https://disk.yandex.ru/edit/disk/disk%2F05%20Кадры_про_общая%2FСтатистика%20собранная%2FСтатистика%20ФедСтат%2F66%2FРеальные%20доходы%20населения.xlsx?sk=y4ca3f30e5b94c7a7083304c1e5d11700</t>
  </si>
  <si>
    <t>https://disk.yandex.ru/edit/disk/disk%2F05%20Кадры_про_общая%2FСтатистика%20собранная%2FСтатистика%20ФедСтат%2F66%2FРеальные%20доходы%20населения.xlsx?sk=y4ca3f30e5b94c7a7083304c1e5d11701</t>
  </si>
  <si>
    <t>https://disk.yandex.ru/edit/disk/disk%2F05%20Кадры_про_общая%2FСтатистика%20собранная%2FСтатистика%20ФедСтат%2F66%2FРеальные%20доходы%20населения.xlsx?sk=y4ca3f30e5b94c7a7083304c1e5d11702</t>
  </si>
  <si>
    <t>https://disk.yandex.ru/edit/disk/disk%2F05%20Кадры_про_общая%2FСтатистика%20собранная%2FСтатистика%20ФедСтат%2F66%2FРеальные%20доходы%20населения.xlsx?sk=y4ca3f30e5b94c7a7083304c1e5d11703</t>
  </si>
  <si>
    <t>https://disk.yandex.ru/edit/disk/disk%2F05%20Кадры_про_общая%2FСтатистика%20собранная%2FСтатистика%20ФедСтат%2F66%2FРеальные%20доходы%20населения.xlsx?sk=y4ca3f30e5b94c7a7083304c1e5d11704</t>
  </si>
  <si>
    <t>Рыноктруда</t>
  </si>
  <si>
    <t>Численностьработников,намеченныхквысвобождению(безорганизацийМСП)</t>
  </si>
  <si>
    <t>https://disk.yandex.ru/edit/disk/disk%2F05%20Кадры_про_общая%2FСтатистика%20от%20заказчика%2F53%20Рынок%20труда%2FЧисленность%20работников%2C%20намеченных%20к%20высвобождению%20%28%20по%20кварталам%29%202016-2022.xlsx?sk=y4ca3f30e5b94c7a7083304c1e5d11699</t>
  </si>
  <si>
    <t>https://disk.yandex.ru/edit/disk/disk%2F05%20Кадры_про_общая%2FСтатистика%20от%20заказчика%2F53%20Рынок%20труда%2FЧисленность%20работников%2C%20намеченных%20к%20высвобождению%20%28%20по%20кварталам%29%202016-2022.xlsx?sk=y4ca3f30e5b94c7a7083304c1e5d11700</t>
  </si>
  <si>
    <t>https://disk.yandex.ru/edit/disk/disk%2F05%20Кадры_про_общая%2FСтатистика%20от%20заказчика%2F53%20Рынок%20труда%2FЧисленность%20работников%2C%20намеченных%20к%20высвобождению%20%28%20по%20кварталам%29%202016-2022.xlsx?sk=y4ca3f30e5b94c7a7083304c1e5d11701</t>
  </si>
  <si>
    <t>https://disk.yandex.ru/edit/disk/disk%2F05%20Кадры_про_общая%2FСтатистика%20от%20заказчика%2F53%20Рынок%20труда%2FЧисленность%20работников%2C%20намеченных%20к%20высвобождению%20%28%20по%20кварталам%29%202016-2022.xlsx?sk=y4ca3f30e5b94c7a7083304c1e5d11702</t>
  </si>
  <si>
    <t>https://disk.yandex.ru/edit/disk/disk%2F05%20Кадры_про_общая%2FСтатистика%20от%20заказчика%2F53%20Рынок%20труда%2FЧисленность%20работников%2C%20намеченных%20к%20высвобождению%20%28%20по%20кварталам%29%202016-2022.xlsx?sk=y4ca3f30e5b94c7a7083304c1e5d11703</t>
  </si>
  <si>
    <t>https://disk.yandex.ru/edit/disk/disk%2F05%20Кадры_про_общая%2FСтатистика%20от%20заказчика%2F53%20Рынок%20труда%2FЧисленность%20работников%2C%20намеченных%20к%20высвобождению%20%28%20по%20кварталам%29%202016-2022.xlsx?sk=y4ca3f30e5b94c7a7083304c1e5d11704</t>
  </si>
  <si>
    <t>Численностьтребуемыхработниковнавакантныерабочиеместа(наконецотч.периода,безорганизацийМСП)</t>
  </si>
  <si>
    <t>https://disk.yandex.ru/edit/disk/disk%2F05%20Кадры_про_общая%2FСтатистика%20от%20заказчика%2F54%20Рынок%20труда%2FЧисленность%20требуемых%20работников%20на%20вакантные%20рабочие%20места%202016-2022.xlsx?sk=y4ca3f30e5b94c7a7083304c1e5d11699</t>
  </si>
  <si>
    <t>https://disk.yandex.ru/edit/disk/disk%2F05%20Кадры_про_общая%2FСтатистика%20от%20заказчика%2F54%20Рынок%20труда%2FЧисленность%20требуемых%20работников%20на%20вакантные%20рабочие%20места%202016-2022.xlsx?sk=y4ca3f30e5b94c7a7083304c1e5d11700</t>
  </si>
  <si>
    <t>https://disk.yandex.ru/edit/disk/disk%2F05%20Кадры_про_общая%2FСтатистика%20от%20заказчика%2F54%20Рынок%20труда%2FЧисленность%20требуемых%20работников%20на%20вакантные%20рабочие%20места%202016-2022.xlsx?sk=y4ca3f30e5b94c7a7083304c1e5d11701</t>
  </si>
  <si>
    <t>https://disk.yandex.ru/edit/disk/disk%2F05%20Кадры_про_общая%2FСтатистика%20от%20заказчика%2F54%20Рынок%20труда%2FЧисленность%20требуемых%20работников%20на%20вакантные%20рабочие%20места%202016-2022.xlsx?sk=y4ca3f30e5b94c7a7083304c1e5d11702</t>
  </si>
  <si>
    <t>https://disk.yandex.ru/edit/disk/disk%2F05%20Кадры_про_общая%2FСтатистика%20от%20заказчика%2F54%20Рынок%20труда%2FЧисленность%20требуемых%20работников%20на%20вакантные%20рабочие%20места%202016-2022.xlsx?sk=y4ca3f30e5b94c7a7083304c1e5d11703</t>
  </si>
  <si>
    <t>https://disk.yandex.ru/edit/disk/disk%2F05%20Кадры_про_общая%2FСтатистика%20от%20заказчика%2F54%20Рынок%20труда%2FЧисленность%20требуемых%20работников%20на%20вакантные%20рабочие%20места%202016-2022.xlsx?sk=y4ca3f30e5b94c7a7083304c1e5d11704</t>
  </si>
  <si>
    <t>Численностьработников,выбывшихизорганизацийпопричинам(безорганизацийМСП)</t>
  </si>
  <si>
    <t>https://disk.yandex.ru/edit/disk/disk%2F05%20Кадры_про_общая%2FСтатистика%20от%20заказчика%2F55%20Рынок%20труда%2FЧисленность%20выбывших%20работников%20%28по%20кварталам%29%202016-2022.xlsx?sk=y4ca3f30e5b94c7a7083304c1e5d11699</t>
  </si>
  <si>
    <t>https://disk.yandex.ru/edit/disk/disk%2F05%20Кадры_про_общая%2FСтатистика%20от%20заказчика%2F55%20Рынок%20труда%2FЧисленность%20выбывших%20работников%20%28по%20кварталам%29%202016-2022.xlsx?sk=y4ca3f30e5b94c7a7083304c1e5d11700</t>
  </si>
  <si>
    <t>https://disk.yandex.ru/edit/disk/disk%2F05%20Кадры_про_общая%2FСтатистика%20от%20заказчика%2F55%20Рынок%20труда%2FЧисленность%20выбывших%20работников%20%28по%20кварталам%29%202016-2022.xlsx?sk=y4ca3f30e5b94c7a7083304c1e5d11701</t>
  </si>
  <si>
    <t>https://disk.yandex.ru/edit/disk/disk%2F05%20Кадры_про_общая%2FСтатистика%20от%20заказчика%2F55%20Рынок%20труда%2FЧисленность%20выбывших%20работников%20%28по%20кварталам%29%202016-2022.xlsx?sk=y4ca3f30e5b94c7a7083304c1e5d11702</t>
  </si>
  <si>
    <t>https://disk.yandex.ru/edit/disk/disk%2F05%20Кадры_про_общая%2FСтатистика%20от%20заказчика%2F55%20Рынок%20труда%2FЧисленность%20выбывших%20работников%20%28по%20кварталам%29%202016-2022.xlsx?sk=y4ca3f30e5b94c7a7083304c1e5d11703</t>
  </si>
  <si>
    <t>https://disk.yandex.ru/edit/disk/disk%2F05%20Кадры_про_общая%2FСтатистика%20от%20заказчика%2F55%20Рынок%20труда%2FЧисленность%20выбывших%20работников%20%28по%20кварталам%29%202016-2022.xlsx?sk=y4ca3f30e5b94c7a7083304c1e5d11704</t>
  </si>
  <si>
    <t>Численностьработников,принятыхворганизации(безорганизацийМСП)</t>
  </si>
  <si>
    <t>https://disk.yandex.ru/edit/disk/disk%2F05%20Кадры_про_общая%2FСтатистика%20от%20заказчика%2F56%20Рынок%20труда%2FЧисленность%20принятых%20работников%20%28по%20кварталам%29%202016-2022.xlsx?sk=y4ca3f30e5b94c7a7083304c1e5d11699</t>
  </si>
  <si>
    <t>https://disk.yandex.ru/edit/disk/disk%2F05%20Кадры_про_общая%2FСтатистика%20от%20заказчика%2F56%20Рынок%20труда%2FЧисленность%20принятых%20работников%20%28по%20кварталам%29%202016-2022.xlsx?sk=y4ca3f30e5b94c7a7083304c1e5d11700</t>
  </si>
  <si>
    <t>https://disk.yandex.ru/edit/disk/disk%2F05%20Кадры_про_общая%2FСтатистика%20от%20заказчика%2F56%20Рынок%20труда%2FЧисленность%20принятых%20работников%20%28по%20кварталам%29%202016-2022.xlsx?sk=y4ca3f30e5b94c7a7083304c1e5d11701</t>
  </si>
  <si>
    <t>https://disk.yandex.ru/edit/disk/disk%2F05%20Кадры_про_общая%2FСтатистика%20от%20заказчика%2F56%20Рынок%20труда%2FЧисленность%20принятых%20работников%20%28по%20кварталам%29%202016-2022.xlsx?sk=y4ca3f30e5b94c7a7083304c1e5d11702</t>
  </si>
  <si>
    <t>https://disk.yandex.ru/edit/disk/disk%2F05%20Кадры_про_общая%2FСтатистика%20от%20заказчика%2F56%20Рынок%20труда%2FЧисленность%20принятых%20работников%20%28по%20кварталам%29%202016-2022.xlsx?sk=y4ca3f30e5b94c7a7083304c1e5d11703</t>
  </si>
  <si>
    <t>https://disk.yandex.ru/edit/disk/disk%2F05%20Кадры_про_общая%2FСтатистика%20от%20заказчика%2F56%20Рынок%20труда%2FЧисленность%20принятых%20работников%20%28по%20кварталам%29%202016-2022.xlsx?sk=y4ca3f30e5b94c7a7083304c1e5d11704</t>
  </si>
  <si>
    <t>Численностьработников,находившихсявотпускахбезсохр.зар.платы</t>
  </si>
  <si>
    <t>https://disk.yandex.ru/edit/disk/disk%2F05%20Кадры_про_общая%2FСтатистика%20от%20заказчика%2F57%20Рынок%20труда%2FЧисленность%20работников%2C%20находившихся%20в%20отпусках%20без%20сохр.%20зар.%20платы%20%28по%20кварталам%29%202016-2022.xlsx?sk=y4ca3f30e5b94c7a7083304c1e5d11699</t>
  </si>
  <si>
    <t>https://disk.yandex.ru/edit/disk/disk%2F05%20Кадры_про_общая%2FСтатистика%20от%20заказчика%2F57%20Рынок%20труда%2FЧисленность%20работников%2C%20находившихся%20в%20отпусках%20без%20сохр.%20зар.%20платы%20%28по%20кварталам%29%202016-2022.xlsx?sk=y4ca3f30e5b94c7a7083304c1e5d11700</t>
  </si>
  <si>
    <t>https://disk.yandex.ru/edit/disk/disk%2F05%20Кадры_про_общая%2FСтатистика%20от%20заказчика%2F57%20Рынок%20труда%2FЧисленность%20работников%2C%20находившихся%20в%20отпусках%20без%20сохр.%20зар.%20платы%20%28по%20кварталам%29%202016-2022.xlsx?sk=y4ca3f30e5b94c7a7083304c1e5d11701</t>
  </si>
  <si>
    <t>https://disk.yandex.ru/edit/disk/disk%2F05%20Кадры_про_общая%2FСтатистика%20от%20заказчика%2F57%20Рынок%20труда%2FЧисленность%20работников%2C%20находившихся%20в%20отпусках%20без%20сохр.%20зар.%20платы%20%28по%20кварталам%29%202016-2022.xlsx?sk=y4ca3f30e5b94c7a7083304c1e5d11702</t>
  </si>
  <si>
    <t>https://disk.yandex.ru/edit/disk/disk%2F05%20Кадры_про_общая%2FСтатистика%20от%20заказчика%2F57%20Рынок%20труда%2FЧисленность%20работников%2C%20находившихся%20в%20отпусках%20без%20сохр.%20зар.%20платы%20%28по%20кварталам%29%202016-2022.xlsx?sk=y4ca3f30e5b94c7a7083304c1e5d11703</t>
  </si>
  <si>
    <t>https://disk.yandex.ru/edit/disk/disk%2F05%20Кадры_про_общая%2FСтатистика%20от%20заказчика%2F57%20Рынок%20труда%2FЧисленность%20работников%2C%20находившихся%20в%20отпусках%20без%20сохр.%20зар.%20платы%20%28по%20кварталам%29%202016-2022.xlsx?sk=y4ca3f30e5b94c7a7083304c1e5d11704</t>
  </si>
  <si>
    <t>Численностьработников,находившихсявпростое</t>
  </si>
  <si>
    <t>https://disk.yandex.ru/edit/disk/disk%2F05%20Кадры_про_общая%2FСтатистика%20от%20заказчика%2F57%20Рынок%20труда%2FЧисленность%20работников%2C%20находившихся%20в%20простое%20%28%20по%20кварталам%29%202016-2022.xlsx?sk=y4ca3f30e5b94c7a7083304c1e5d11699</t>
  </si>
  <si>
    <t>https://disk.yandex.ru/edit/disk/disk%2F05%20Кадры_про_общая%2FСтатистика%20от%20заказчика%2F57%20Рынок%20труда%2FЧисленность%20работников%2C%20находившихся%20в%20простое%20%28%20по%20кварталам%29%202016-2022.xlsx?sk=y4ca3f30e5b94c7a7083304c1e5d11700</t>
  </si>
  <si>
    <t>https://disk.yandex.ru/edit/disk/disk%2F05%20Кадры_про_общая%2FСтатистика%20от%20заказчика%2F57%20Рынок%20труда%2FЧисленность%20работников%2C%20находившихся%20в%20простое%20%28%20по%20кварталам%29%202016-2022.xlsx?sk=y4ca3f30e5b94c7a7083304c1e5d11701</t>
  </si>
  <si>
    <t>https://disk.yandex.ru/edit/disk/disk%2F05%20Кадры_про_общая%2FСтатистика%20от%20заказчика%2F57%20Рынок%20труда%2FЧисленность%20работников%2C%20находившихся%20в%20простое%20%28%20по%20кварталам%29%202016-2022.xlsx?sk=y4ca3f30e5b94c7a7083304c1e5d11702</t>
  </si>
  <si>
    <t>https://disk.yandex.ru/edit/disk/disk%2F05%20Кадры_про_общая%2FСтатистика%20от%20заказчика%2F57%20Рынок%20труда%2FЧисленность%20работников%2C%20находившихся%20в%20простое%20%28%20по%20кварталам%29%202016-2022.xlsx?sk=y4ca3f30e5b94c7a7083304c1e5d11703</t>
  </si>
  <si>
    <t>https://disk.yandex.ru/edit/disk/disk%2F05%20Кадры_про_общая%2FСтатистика%20от%20заказчика%2F57%20Рынок%20труда%2FЧисленность%20работников%2C%20находившихся%20в%20простое%20%28%20по%20кварталам%29%202016-2022.xlsx?sk=y4ca3f30e5b94c7a7083304c1e5d11704</t>
  </si>
  <si>
    <t>Численностьработников,работавшихнеполноераб.времяпоинициативеработодателя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</si>
  <si>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инициативе%20работодателя%20%28%20по%20кварталам%29%202016-2022.xlsx?sk=y4ca3f30e5b94c7a7083304c1e5d11699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</si>
  <si>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инициативе%20работодателя%20%28%20по%20кварталам%29%202016-2022.xlsx?sk=y4ca3f30e5b94c7a7083304c1e5d11700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</si>
  <si>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инициативе%20работодателя%20%28%20по%20кварталам%29%202016-2022.xlsx?sk=y4ca3f30e5b94c7a7083304c1e5d11701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</si>
  <si>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инициативе%20работодателя%20%28%20по%20кварталам%29%202016-2022.xlsx?sk=y4ca3f30e5b94c7a7083304c1e5d11702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</si>
  <si>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инициативе%20работодателя%20%28%20по%20кварталам%29%202016-2022.xlsx?sk=y4ca3f30e5b94c7a7083304c1e5d11703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</si>
  <si>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инициативе%20работодателя%20%28%20по%20кварталам%29%202016-2022.xlsx?sk=y4ca3f30e5b94c7a7083304c1e5d11704</t>
  </si>
  <si>
    <t>Численностьработников,работавшихнеполноераб.времяпосоглашениюсторон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</si>
  <si>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соглашению%20сторон%20%28по%20кварталам%29%202016-2022.xlsx?sk=y4ca3f30e5b94c7a7083304c1e5d11699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</si>
  <si>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соглашению%20сторон%20%28по%20кварталам%29%202016-2022.xlsx?sk=y4ca3f30e5b94c7a7083304c1e5d11700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</si>
  <si>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соглашению%20сторон%20%28по%20кварталам%29%202016-2022.xlsx?sk=y4ca3f30e5b94c7a7083304c1e5d11701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</si>
  <si>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соглашению%20сторон%20%28по%20кварталам%29%202016-2022.xlsx?sk=y4ca3f30e5b94c7a7083304c1e5d11702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</si>
  <si>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соглашению%20сторон%20%28по%20кварталам%29%202016-2022.xlsx?sk=y4ca3f30e5b94c7a7083304c1e5d11703</t>
  </si>
  <si>
    <t>https://disk.yandex.ru/edit/disk/disk%2F05%20Кадры_про_общая%2FСтатистика%20от%20заказчика%2F57%20Рынок%20труда%2FЧисленность%20работников%2C%20работавших%20неполное%20раб.%20время%20по%20соглашению%20сторон%20%28по%20кварталам%29%202016-2022.xlsx?sk=y4ca3f30e5b94c7a7083304c1e5d11704</t>
  </si>
  <si>
    <t>вывелизсуммы4показателейвыше</t>
  </si>
  <si>
    <t>Рынок труда</t>
  </si>
  <si>
    <t>Численностьработников,работавшихнеполноерабочеевремя(поинициативеработодателя,посоглашениюсторон,находилисьвпростое,имелиотпускабезсохранениязаработнойплаты)</t>
  </si>
  <si>
    <t>Дюгованец</t>
  </si>
  <si>
    <t>Кол-во выпущенных специалистов сварочного производства и сварщиков</t>
  </si>
  <si>
    <t>https://edu.gov.ru/activity/statistics/secondary_prof_edu</t>
  </si>
  <si>
    <t>Недвижимость</t>
  </si>
  <si>
    <t>Арендаскладскойнедвижимости-цены</t>
  </si>
  <si>
    <t>https://www.gipernn.ru/</t>
  </si>
  <si>
    <t>цена</t>
  </si>
  <si>
    <t>руб./кв.м</t>
  </si>
  <si>
    <t>Нижний Новгород (толькогород)</t>
  </si>
  <si>
    <t>Продажаскладскойнедвижимости-цены</t>
  </si>
  <si>
    <t>Арендаторговойнедвижимости-цены</t>
  </si>
  <si>
    <t>Продажаторговойнедвижимости</t>
  </si>
  <si>
    <t>Арендаофиснойнедвижимости</t>
  </si>
  <si>
    <t>Продажаофиснойнедвижимости</t>
  </si>
  <si>
    <t>Жильё:медианнаяценазакв.м.,вторичныйрынок-Сбериндекс</t>
  </si>
  <si>
    <t>https://sberindex.ru/ru/dashboards/srednyaya-stoimost-kvadratnogo-metra-vtorichnyi-rynok</t>
  </si>
  <si>
    <t>руб</t>
  </si>
  <si>
    <t>Россия</t>
  </si>
  <si>
    <t>Жильё:медианнаяценазакв.м.,первичныйрынок-Сбериндекс</t>
  </si>
  <si>
    <t>https://sberindex.ru/ru/dashboards/srednyaya-stoimost-kvadratnogo-metra-pervichnyi-rynok</t>
  </si>
  <si>
    <t>Предложениявторичнойнедвижимости</t>
  </si>
  <si>
    <t>https://sberindex.ru/ru/dashboards/kolichestvo-predlozhenii-vtorichki</t>
  </si>
  <si>
    <t>количество</t>
  </si>
  <si>
    <t>числообъявлений</t>
  </si>
  <si>
    <t>Строительство+ипотека</t>
  </si>
  <si>
    <t>Предложенияновостроек-Сбериндекс</t>
  </si>
  <si>
    <t>https://sberindex.ru/ru/dashboards/kolichestvo-predlozhenii-o-prodazhe-pervichki</t>
  </si>
  <si>
    <t>Нижегородская область</t>
  </si>
  <si>
    <t>Всеговведенозданий(накопительнымитогом)</t>
  </si>
  <si>
    <t>https://fedstat.ru/indicator/43298</t>
  </si>
  <si>
    <t>тысквм</t>
  </si>
  <si>
    <t>Жилыездания,жилыепомещениявнежилыхзданияхижилыедома,построенныенаселением(накопительнымитогом)</t>
  </si>
  <si>
    <t>изнежилых:Коммерческиездания(накопительнымитогом)</t>
  </si>
  <si>
    <t>изкоммерческих:торговыеплощади</t>
  </si>
  <si>
    <t>https://nizhstat.gks.ru/folder/32680</t>
  </si>
  <si>
    <t>изнежилых:Промышленныездания(накопительнымитогом)</t>
  </si>
  <si>
    <t>Нежилыездания(накопительнымитогом)</t>
  </si>
  <si>
    <t>изнежилых:Административныездания(накопительнымитогом)</t>
  </si>
  <si>
    <t>изнежилых:Здравоохранение(накопительнымитогом)</t>
  </si>
  <si>
    <t>Другиездания(накопительнымитогом)</t>
  </si>
  <si>
    <t>изнежилых:Сельскохозяйственныездания(накопительнымитогом)</t>
  </si>
  <si>
    <t>изнежилых:Учебныездания(накопительнымитогом)</t>
  </si>
  <si>
    <t>производствоцемента</t>
  </si>
  <si>
    <t>http://www.rucem.ru/rynok/rynok-cementa-rossii-v-2019-godu.php</t>
  </si>
  <si>
    <t>млнт</t>
  </si>
  <si>
    <t>производствоцемента(науровнестраныпрактическисовпадаетспотреблениемдо2022г.)</t>
  </si>
  <si>
    <t>https://anton-moroz.ru/upload/iblock/a39/%D0%9F%D1%80%D0%B8%D0%BB%D0%BE%D0%B6%D0%B5%D0%BD%D0%B8%D0%B51%20-%20%D0%98%D0%BD%D1%84%D0%BE%D1%80%D0%BC%D0%B0%D1%86%D0%B8%D1%8F%20%D0%BE%20%D1%81%D0%BE%D1%81%D1%82%D0%BE%D1%8F%D0%BD%D0%B8%D0%B8%20%D1%86%D0%B5%D0%BC%D0%B5%D0%BD%D1%82%D0%BD%D0%BE%D0%B8%CC%86%20%D0%BE%D1%82%D1%80%D0%B0%D1%81%D0%BB%D0%B8%20%D0%B8%20%D0%B5%D0%B5%CC%88%20%D1%80%D0%BE%D0%BB%D0%B8%20%D0%B2%20%D1%81%D1%82%D1%80%D0%BE%D0%B8%D1%82%D0%B5%D0%BB%D1%8C%D0%BD%D0%BE%D0%BC%20%D0%BA%D0%BE%D0%BC%D0%BF%D0%BB%D0%B5%D0%BA%D1%81%D0%B5%20%D0%A0%D0%A4.pdf</t>
  </si>
  <si>
    <t>тыст</t>
  </si>
  <si>
    <t>новоежильё</t>
  </si>
  <si>
    <t>Средстванасчетахэскроуврублях</t>
  </si>
  <si>
    <t>http://www.cbr.ru/vfs/statistics/banksector/borrowings/02_28_escrow_accounts.xlsx</t>
  </si>
  <si>
    <t>денежный</t>
  </si>
  <si>
    <t>Ипотека по ДДУ в деньгах</t>
  </si>
  <si>
    <t>http://www.cbr.ru/statistics/bank_sector/mortgage/</t>
  </si>
  <si>
    <t>ИпотекапоДДУвколичествевыданныхкредитов</t>
  </si>
  <si>
    <t>ед.</t>
  </si>
  <si>
    <t>жильёвцелом</t>
  </si>
  <si>
    <t>Ипотека всего в деньгах</t>
  </si>
  <si>
    <t>Ипотека всего в количестве выданных кредитов</t>
  </si>
  <si>
    <t>Энергетика и транспорт</t>
  </si>
  <si>
    <t>Полный плановый объем потребления электроэнергии</t>
  </si>
  <si>
    <t>https://www.atsenergo.ru/nreport?rname=trade_region_spub&amp;rdate=20191112</t>
  </si>
  <si>
    <t>МВт.ч.</t>
  </si>
  <si>
    <t>Цена на 95 бензин (розничные цены)</t>
  </si>
  <si>
    <t>https://www.benzin-price.ru/stat_month.php?month=5&amp;year=2019&amp;region_id=52</t>
  </si>
  <si>
    <t>руб/л</t>
  </si>
  <si>
    <t>Цена на 92 бензин (розничные цены)</t>
  </si>
  <si>
    <t>https://www.benzin-price.ru/stat_month.php?month=1&amp;year=2018&amp;region_id=52</t>
  </si>
  <si>
    <t>Цена на ДТ (розничные цены)</t>
  </si>
  <si>
    <t>https://www.benzin-price.ru/stat_month.php?month=1&amp;year=2018&amp;region_id=53</t>
  </si>
  <si>
    <t>https://www.benzin-price.ru/stat_month.php?month=5&amp;year=2019&amp;region_id=53</t>
  </si>
  <si>
    <t>Розничная продажа бензинов автомобильных (в деньгах; накопительный итог)</t>
  </si>
  <si>
    <t>https://www.fedstat.ru/indicator/57699</t>
  </si>
  <si>
    <t>тысруб</t>
  </si>
  <si>
    <t>Розничная продажа Дизельное топливо (в деньгах; накопительный итог)</t>
  </si>
  <si>
    <t>РозничнаяпродажаГазовоемоторноетопливо(вденьгах;накопительныйитог)</t>
  </si>
  <si>
    <t>РозничнаяпродажаКомпримированныйприродныйгаз(вденьгах;накопительныйитог)</t>
  </si>
  <si>
    <t>РозничнаяпродажаСжиженныйприродныйгаз(вденьгах;накопительныйитог)</t>
  </si>
  <si>
    <t>Оценка объема потребеления безина</t>
  </si>
  <si>
    <t>тыс.л</t>
  </si>
  <si>
    <t>Оценка объема потребеления ДТ</t>
  </si>
  <si>
    <t>Общий индекс грузоперевозок</t>
  </si>
  <si>
    <t>https://ati.su/analytics/index/</t>
  </si>
  <si>
    <t>ед</t>
  </si>
  <si>
    <t>Индекс грузоперевозок НН (собирается)</t>
  </si>
  <si>
    <t>деловаяактивность</t>
  </si>
  <si>
    <t>автоуслуги (по тратам потребителей) - Тинькофф индекс</t>
  </si>
  <si>
    <t>https://index.tinkoff.ru/?start=07.2022&amp;end=11.2022&amp;region=%D0%9D%D0%B8%D0%B6%D0%B5%D0%B3%D0%BE%D1%80%D0%BE%D0%B4%D1%81%D0%BA%D0%B0%D1%8F+%D0%BE%D0%B1%D0%BB%D0%B0%D1%81%D1%82%D1%8C</t>
  </si>
  <si>
    <t>транспорт</t>
  </si>
  <si>
    <t>топливо (потратам потребителей)-Тинькофф индекс</t>
  </si>
  <si>
    <t>Потребительская активность + активность МСП</t>
  </si>
  <si>
    <t>Индекс потребительской активности - Сбериндекс</t>
  </si>
  <si>
    <t>дом и ремонт (по тратам потребителей) - Тинькофф индекс</t>
  </si>
  <si>
    <t>медуслуги (по тратам потребителей)-Тинькофф индекс</t>
  </si>
  <si>
    <t>рестораны (по тратам потребителей)-Тинькофф индекс</t>
  </si>
  <si>
    <t>Изменение активности МСП по регионам-Сбериндекс</t>
  </si>
  <si>
    <t>https://sberindex.ru/ru/dashboards/izmenenie-aktivnosti-msp-po-regionam</t>
  </si>
  <si>
    <t>%</t>
  </si>
  <si>
    <t>Госрасходы</t>
  </si>
  <si>
    <t>Коммунальное хозяйство - всего (накопительный итог на начало месяца)</t>
  </si>
  <si>
    <t>https://roskazna.gov.ru/ispolnenie-byudzhetov/konsolidirovannye-byudzhety-subektov/1019/</t>
  </si>
  <si>
    <t>всего затраты на комм. хозяйство в регионе</t>
  </si>
  <si>
    <t>из них: Закупка товаров, работ и услуг для обеспечения государственных (муниципальных) нужд</t>
  </si>
  <si>
    <t>закупки товаров и услуг (в т.ч. текущий ремонт)</t>
  </si>
  <si>
    <t>из них: Капитальные вложения в объекты государственной (муниципальной) собственности</t>
  </si>
  <si>
    <t>инвестиции</t>
  </si>
  <si>
    <t>из них: Иные бюджетные ассигнования (собирается)</t>
  </si>
  <si>
    <t>субсидии водоканалам и др. организациям</t>
  </si>
  <si>
    <t>                      -  </t>
  </si>
  <si>
    <t>Бетон</t>
  </si>
  <si>
    <t>Товарныйбетон</t>
  </si>
  <si>
    <t>https://concreteunion.ru/wp-content/uploads/2020/02/beton_bul_2019-12-assocziacziya.pdf</t>
  </si>
  <si>
    <t>м3</t>
  </si>
  <si>
    <t>https://vestsnab24.ru/analytics/rossiyskiy-rynok-betona-v-2017-2021-gg/</t>
  </si>
  <si>
    <t>руб/м3</t>
  </si>
  <si>
    <t>Дальневосточныйфедеральныйокруг</t>
  </si>
  <si>
    <t>Сибирскийфедеральныйокруг</t>
  </si>
  <si>
    <t>Уральскийфедеральныйокруг</t>
  </si>
  <si>
    <t>Центральныйфедеральныйокруг</t>
  </si>
  <si>
    <t>Южныйфедеральныйокруг</t>
  </si>
  <si>
    <t>Приволжскийфедеральныйокруг</t>
  </si>
  <si>
    <t>Северо-Западныйфедеральныйокруг</t>
  </si>
  <si>
    <t>Северо-Кавказскийфедеральныйокруг</t>
  </si>
  <si>
    <t>Арматура</t>
  </si>
  <si>
    <t>АрматураAIIIА500ССТОАСЧМ7-93ф10мм</t>
  </si>
  <si>
    <t>https://www.metalinfo.ru/ru/metalmarket/statistics</t>
  </si>
  <si>
    <t>руб/т</t>
  </si>
  <si>
    <t>АрматураAIIIА500ССТОАСЧМ7-93ф12мм</t>
  </si>
  <si>
    <t>АрматураВ500СГОСТР52544-2006ф8мм</t>
  </si>
  <si>
    <t>Балка30Б1СТОАСЧМ20-93</t>
  </si>
  <si>
    <t>Балка30Ш1СТОАСЧМ20-93</t>
  </si>
  <si>
    <t>Стальнойпрокат</t>
  </si>
  <si>
    <t>Листг/кГОСТ16523-894х1500х6000мм</t>
  </si>
  <si>
    <t>Листх/кГОСТ16523-890,8-1х1250х2500мм</t>
  </si>
  <si>
    <t>Листоцинк.ГОСТ14918-800,55х1250х2500мм</t>
  </si>
  <si>
    <t>Швеллер12П,ГОСТ8240-89</t>
  </si>
  <si>
    <t>Швеллер10ПГОСТ8240-89</t>
  </si>
  <si>
    <t>УголокР/ПГОСТ8509-8663х5-6мм</t>
  </si>
  <si>
    <t>Потреблениебетона(черезместоназначенияотгрузкиж/дтранспортом)</t>
  </si>
  <si>
    <t>https://beton.ru/graphs/regions/cement/</t>
  </si>
  <si>
    <t>тонн</t>
  </si>
  <si>
    <t>Санкт-Петербург</t>
  </si>
  <si>
    <t>Москва</t>
  </si>
  <si>
    <t>Протяжённость</t>
  </si>
  <si>
    <t>Водоотведение(канализация)</t>
  </si>
  <si>
    <t>https://nizhstat.gks.ru/storage/mediabank/Водоснабжение%20и%20канализация%20населенных%20пунктов.doc</t>
  </si>
  <si>
    <t>км</t>
  </si>
  <si>
    <t>Водопроводнаясеть</t>
  </si>
  <si>
    <t>Теплопроводнаясеть</t>
  </si>
  <si>
    <t>https://nizhstat.gks.ru/storage/mediabank/Теплоснабжение%20населенных%20пунктов(1).doc</t>
  </si>
  <si>
    <t>Газовыесетикпроизводственнымобъектамсельскохозяйственногоназначения
(введено)</t>
  </si>
  <si>
    <t>https://fedstat.ru/indicator/57605</t>
  </si>
  <si>
    <t>Числосамозанятыхповидамдеятельностина2021год(втысчел)</t>
  </si>
  <si>
    <t>Всего</t>
  </si>
  <si>
    <t>Руководители</t>
  </si>
  <si>
    <t>Специалистывысшегоуровняквалификации</t>
  </si>
  <si>
    <t>Специалистывобластинаукиитехники</t>
  </si>
  <si>
    <t>Специалистывобластиздравоохранения</t>
  </si>
  <si>
    <t>Специалистывобластиобразования</t>
  </si>
  <si>
    <t>Специалистывсферебизнесаиадминистрирования</t>
  </si>
  <si>
    <t>Специалистыпоинформационно-коммуникационнымтехнологиям(ИКТ)</t>
  </si>
  <si>
    <t>Специалистывобластиправа,гуманитарныхобластейикультуры</t>
  </si>
  <si>
    <t>Специалистысреднегоуровняквалификации</t>
  </si>
  <si>
    <t>Специалисты-техникивобластинаукиитехники</t>
  </si>
  <si>
    <t>Средниймедицинскийперсоналздравоохранения</t>
  </si>
  <si>
    <t>Среднийспециальныйперсоналпоэкономическойиадминистративнойдеятельности</t>
  </si>
  <si>
    <t>Среднийспециальныйперсоналвобластиправовой,социальнойработы,культуры,обучения,спортаиродственныхзанятий</t>
  </si>
  <si>
    <t>Специалисты-техникивобласти информационно-коммуникационныхтехнологий(ИКТ)</t>
  </si>
  <si>
    <t>Служащие, занятыеподготовкойинформации,оформлениемдокументации,учетомиобслуживанием</t>
  </si>
  <si>
    <t>Служащиеобщегопрофиляиобслуживающиеофиснуютехнику</t>
  </si>
  <si>
    <t>Служащиесферыобслуживаниянаселения</t>
  </si>
  <si>
    <t>Служащиевсфереобработкичисловойинформациииучетаматериальныхценностей</t>
  </si>
  <si>
    <t>Другиеофисныеслужащие</t>
  </si>
  <si>
    <t>Работникисферыобслуживанияиторговли,охраныгражданисобственности</t>
  </si>
  <si>
    <t>Работникисферыиндивидуальныхуслуг</t>
  </si>
  <si>
    <t>Продавцы</t>
  </si>
  <si>
    <t>Работники,оказывающиеуслугипоиндивидуальномууходу</t>
  </si>
  <si>
    <t>Работникислужб,осуществляющихохранугражданисобственности</t>
  </si>
  <si>
    <t>Квалифицированныеработникисельскогоилесногохозяйства,рыбоводстваирыболовства</t>
  </si>
  <si>
    <t>Квалифицированныерабочиепромышленности,строительства,транспортаирабочиеродственныхзанятий</t>
  </si>
  <si>
    <t>Рабочие,занятыевстроительстве,ирабочиеродственныхзанятий(заисключениемэлектриков)</t>
  </si>
  <si>
    <t>Рабочие,занятыевметаллообрабатывающемимашиностроительномпроизводстве,механикииремонтники</t>
  </si>
  <si>
    <t>Рабочие,занятыеизготовлениемпрецизионныхинструментовиприборов,рабочиехудожественныхпромысловиполиграфическогопроизводства</t>
  </si>
  <si>
    <t>Рабочиевобластиэлектротехникииэлектроники</t>
  </si>
  <si>
    <t>Рабочиепищевой,деревообрабатывающей,текстильнойишвейнойпромышленностиирабочиеродственныхзанятий</t>
  </si>
  <si>
    <t>Операторыпроизводственныхустановокимашин,сборщикииводители</t>
  </si>
  <si>
    <t>Операторыпромышленныхустановокистационарногооборудования</t>
  </si>
  <si>
    <t>Сборщики</t>
  </si>
  <si>
    <t>Водителииоператорыподвижногооборудования</t>
  </si>
  <si>
    <t>Неквалифицированныерабочие</t>
  </si>
  <si>
    <t>Уборщикииприслуга</t>
  </si>
  <si>
    <t>Неквалифицированныерабочиесельскогоилесногохозяйства,рыбоводстваирыболовства</t>
  </si>
  <si>
    <t>Неквалифицированныерабочие,занятыевгорнодобывающейпромышленности,строительстве,обрабатывающейпромышленностиинатранспорте</t>
  </si>
  <si>
    <t>Помощникивприготовлениипищи</t>
  </si>
  <si>
    <t>Уличныеторговцыидругиенеквалифицированныеработники,оказывающиеразличныеуличныеуслуги</t>
  </si>
  <si>
    <t>Неквалифицированныеработникипосборумусораидругиенеквалифицированныеработники</t>
  </si>
  <si>
    <t>Сбериндекс</t>
  </si>
  <si>
    <t>Адыгея</t>
  </si>
  <si>
    <t>Алтайскийкрай</t>
  </si>
  <si>
    <t>Амурскаяобласть</t>
  </si>
  <si>
    <t>Архангельскаяобласть</t>
  </si>
  <si>
    <t>Астраханскаяобласть</t>
  </si>
  <si>
    <t>Белгородскаяобласть</t>
  </si>
  <si>
    <t>Брянскаяобласть</t>
  </si>
  <si>
    <t>Владимирскаяобласть</t>
  </si>
  <si>
    <t>Волгоградскаяобласть</t>
  </si>
  <si>
    <t>Вологодскаяобласть</t>
  </si>
  <si>
    <t>Воронежскаяобласть</t>
  </si>
  <si>
    <t>Забайкальскийкрай</t>
  </si>
  <si>
    <t>Ивановскаяобласть</t>
  </si>
  <si>
    <t>Иркутскаяобласть</t>
  </si>
  <si>
    <t>Калининградскаяобласть</t>
  </si>
  <si>
    <t>Калужскаяобласть</t>
  </si>
  <si>
    <t>Камчатскийкрай</t>
  </si>
  <si>
    <t>Кемеровскаяобласть</t>
  </si>
  <si>
    <t>Кировскаяобласть</t>
  </si>
  <si>
    <t>Костромскаяобласть</t>
  </si>
  <si>
    <t>Красноярскийкрай</t>
  </si>
  <si>
    <t>Курганскаяобласть</t>
  </si>
  <si>
    <t>Курскаяобласть</t>
  </si>
  <si>
    <t>Липецкаяобласть</t>
  </si>
  <si>
    <t>Магаданскаяобласть</t>
  </si>
  <si>
    <t>Мордовия</t>
  </si>
  <si>
    <t>Мурманскаяобласть</t>
  </si>
  <si>
    <t>Новгородскаяобласть</t>
  </si>
  <si>
    <t>Новосибирскаяобласть</t>
  </si>
  <si>
    <t>Омскаяобласть</t>
  </si>
  <si>
    <t>Оренбургскаяобласть</t>
  </si>
  <si>
    <t>Орловскаяобласть</t>
  </si>
  <si>
    <t>Пензенскаяобласть</t>
  </si>
  <si>
    <t>Пермскийкрай</t>
  </si>
  <si>
    <t>Приморскийкрай</t>
  </si>
  <si>
    <t>Псковскаяобласть</t>
  </si>
  <si>
    <t>РеспубликаБурятия</t>
  </si>
  <si>
    <t>РеспубликаДагестан</t>
  </si>
  <si>
    <t>РеспубликаКалмыкия</t>
  </si>
  <si>
    <t>РеспубликаКарачаево-Черкессия</t>
  </si>
  <si>
    <t>РеспубликаКарелия</t>
  </si>
  <si>
    <t>РеспубликаКоми</t>
  </si>
  <si>
    <t>РеспубликаМарийЭл</t>
  </si>
  <si>
    <t>РеспубликаСаха(Якутия)</t>
  </si>
  <si>
    <t>РеспубликаТатарстан</t>
  </si>
  <si>
    <t>РеспубликаТыва</t>
  </si>
  <si>
    <t>РеспубликаХакасия</t>
  </si>
  <si>
    <t>Рязанскаяобласть</t>
  </si>
  <si>
    <t>Самарскаяобласть</t>
  </si>
  <si>
    <t>Саратовскаяобласть</t>
  </si>
  <si>
    <t>Сахалинскаяобласть</t>
  </si>
  <si>
    <t>Свердловскаяобласть</t>
  </si>
  <si>
    <t>Смоленскаяобласть</t>
  </si>
  <si>
    <t>Ставропольскийкрай</t>
  </si>
  <si>
    <t>Тамбовскаяобласть</t>
  </si>
  <si>
    <t>Тверскаяобласть</t>
  </si>
  <si>
    <t>Томскаяобласть</t>
  </si>
  <si>
    <t>Тульскаяобласть</t>
  </si>
  <si>
    <t>Тюменскаяобласть</t>
  </si>
  <si>
    <t>УдмуртскаяРеспублика</t>
  </si>
  <si>
    <t>Ульяновскаяобласть</t>
  </si>
  <si>
    <t>Хабаровскийкрай</t>
  </si>
  <si>
    <t>Ханты-МансийскийАО-Югра</t>
  </si>
  <si>
    <t>ЧувашскаяРеспублика</t>
  </si>
  <si>
    <t>Ямало-НенецкийАО</t>
  </si>
  <si>
    <t>Ярославскаяобласть</t>
  </si>
  <si>
    <t>Кабардино-БалкарскаяРеспублика</t>
  </si>
  <si>
    <t>РеспубликаСевернаяОсетия-Алания</t>
  </si>
  <si>
    <t>Жильё:медианнаяценазакв.м.,первичныйрынок</t>
  </si>
  <si>
    <t>Динамикаценпофактическимсделкам,первичныйрынок</t>
  </si>
  <si>
    <t>https://sberindex.ru/ru/dashboards/real_estate_deals_primary_market</t>
  </si>
  <si>
    <t>Динамикаценпофактическимсделкам,вторичныйрынок</t>
  </si>
  <si>
    <t>https://sberindex.ru/ru/dashboards/real_estate_deals_secondary_market</t>
  </si>
  <si>
    <t>ИндексдоступностинедвижимостивРоссии,первичныйрынок</t>
  </si>
  <si>
    <t>https://sberindex.ru/ru/dashboards/indeks-dostupnosti-nedvizhimosti-v-rossii-pervichnyi-rynok</t>
  </si>
  <si>
    <t>кв.м.</t>
  </si>
  <si>
    <t>ИндексдоступностинедвижимостивРоссии,вторичныйрынок</t>
  </si>
  <si>
    <t>https://sberindex.ru/ru/dashboards/indeks-dostupnosti-nedvizhimosti-v-rossii-vtorichnyi-rynok</t>
  </si>
  <si>
    <t>Срокэкспозициивторичнойнедвижимости</t>
  </si>
  <si>
    <t>https://sberindex.ru/ru/dashboards/srok-ekspozicii-vtorichki</t>
  </si>
  <si>
    <t>дн</t>
  </si>
  <si>
    <t>ИндексдоступностинедвижимостивРоссии,весьрынок</t>
  </si>
  <si>
    <t>https://sberindex.ru/ru/dashboards/indeks-dostupnosti-nedvizhimosti-v-rossii-istoricheskii-ryad</t>
  </si>
  <si>
    <t>Количествовнутреннихтуристов</t>
  </si>
  <si>
    <t>https://sberindex.ru/ru/dashboards/kolichestvo-vnutrennikh-turistov</t>
  </si>
  <si>
    <t>г/г</t>
  </si>
  <si>
    <t>Долябезналичныхплатежейвторговомобороте</t>
  </si>
  <si>
    <t>https://sberindex.ru/ru/dashboards/dolya-beznala</t>
  </si>
  <si>
    <t>ИзменениеактивностиМСПпорегионам</t>
  </si>
  <si>
    <t>2017-конецгода</t>
  </si>
  <si>
    <t>Ипотечныежилищныекредиты(вденьгах;наначаломесяцаза2018г.накопительнымитогом,далее-помесячно)</t>
  </si>
  <si>
    <t>млнруб</t>
  </si>
  <si>
    <t>Ипотечныежилищныекредиты(вштуках;наначаломесяцаза2018г.накопительнымитогом,далее-помесячно)</t>
  </si>
  <si>
    <t>кол-воединиц</t>
  </si>
  <si>
    <t>Башкоркостан</t>
  </si>
  <si>
    <t>Башкортостан</t>
  </si>
  <si>
    <t>Ипотечныежилищныекредиты(вденьгах)</t>
  </si>
  <si>
    <t>Ипотечныежилищныекредиты(вштуках)</t>
  </si>
  <si>
    <t>бетон</t>
  </si>
  <si>
    <t>товарныйбетон</t>
  </si>
  <si>
    <t>https://beton.ru/news/detail.php?ID=442011#:~:text=%D0%A1%D0%BE%D0%B3%D0%BB%D0%B0%D1%81%D0%BD%D0%BE%20%D0%B4%D0%B0%D0%BD%D0%BD%D1%8B%D0%BC%2C%20%D0%BE%D0%BF%D1%83%D0%B1%D0%BB%D0%B8%D0%BA%D0%BE%D0%B2%D0%B0%D0%BD%D0%BD%D1%8B%D0%BC%20%D0%A4%D0%B5%D0%B4%D0%B5%D1%80%D0%B0%D0%BB%D1%8C%D0%BD%D0%BE%D0%B9%20%D0%A1%D0%BB%D1%83%D0%B6%D0%B1%D0%BE%D0%B9,%D1%81%20%D0%B4%D0%BE%D0%B1%D0%B0%D0%B2%D0%BA%D0%B0%D0%BC%D0%B8%20(%D0%B1%D0%B5%D0%B7%20%D0%9D%D0%94%D0%A1).</t>
  </si>
  <si>
    <t>мес </t>
  </si>
  <si>
    <t>ЦФО</t>
  </si>
  <si>
    <t>СЗФО</t>
  </si>
  <si>
    <t>ЮФО</t>
  </si>
  <si>
    <t>СКФО</t>
  </si>
  <si>
    <t>ПФО</t>
  </si>
  <si>
    <t>УФО</t>
  </si>
  <si>
    <t>СФО</t>
  </si>
  <si>
    <t>ДВО</t>
  </si>
  <si>
    <t>сталь</t>
  </si>
  <si>
    <t>https://ru.investinrussia.com/data/files/sectors/obzor-rynka-chernoi-metallurgii-2020.pdf</t>
  </si>
  <si>
    <t>рф</t>
  </si>
  <si>
    <t>https://www.ussa.su/news/2128#:~:text=%D0%9F%D0%BE%D1%82%D1%80%D0%B5%D0%B1%D0%BB%D0%B5%D0%BD%D0%B8%D0%B5-,%D0%9F%D0%BE%D1%82%D1%80%D0%B5%D0%B1%D0%BB%D0%B5%D0%BD%D0%B8%D0%B5%20%D0%BD%D0%B5%D1%80%D0%B6%D0%B0%D0%B2%D0%B5%D1%8E%D1%89%D0%B5%D0%B9%20%D1%81%D1%82%D0%B0%D0%BB%D0%B8%20%D0%B2%20%D0%A0%D0%BE%D1%81%D1%81%D0%B8%D0%B8%20%D0%B2%D1%8B%D1%80%D0%BE%D1%81%D0%BB%D0%BE%20%D0%BD%D0%B0%2012%2C4%25,%D1%82%D0%BE%D0%BD%D0%BD.</t>
  </si>
  <si>
    <t>арматура</t>
  </si>
  <si>
    <t>https://www.spk.ru/news/rossiyskiy-rynok-armatury-2019-predposylki-dlya-rosta-sprosa-est-/</t>
  </si>
  <si>
    <t>цфо</t>
  </si>
  <si>
    <t>юфо</t>
  </si>
  <si>
    <t>уфо</t>
  </si>
  <si>
    <t>сзфо</t>
  </si>
  <si>
    <t>пфо</t>
  </si>
  <si>
    <t>сфо</t>
  </si>
  <si>
    <t>двфо</t>
  </si>
  <si>
    <t>https://monitoring.rosfirm.ru/table/tovarnyj-beton-pmc3587.htm?region_monitoring=0&amp;monitoring_period=0&amp;subfield_date_from_day=04&amp;subfield_date_from_month=11&amp;subfield_date_from_year=2021&amp;subfield_date_to_day=06&amp;subfield_date_to_month=11&amp;subfield_date_to_year=2022&amp;select_param=1</t>
  </si>
  <si>
    <t>недвижимость</t>
  </si>
  <si>
    <t>Продажаскладскихпомещений</t>
  </si>
  <si>
    <t>https://nizhegorodskaya-oblast.restate.ru/graph/ceny-prodazhi-skladov/</t>
  </si>
  <si>
    <t>нижегородскаяобл</t>
  </si>
  <si>
    <t>Продажаторговыхпомещений</t>
  </si>
  <si>
    <t>https://nizhegorodskaya-oblast.restate.ru/graph/ceny-prodazhi-ofisov/</t>
  </si>
  <si>
    <t>Продажаофисныхпомещений</t>
  </si>
  <si>
    <t>Стальнойскат</t>
  </si>
  <si>
    <t>Стальнойлист</t>
  </si>
  <si>
    <t>https://monitoring.rosfirm.ru/table/list-stalnoj-pmc437.htm?region_monitoring=0&amp;monitoring_period=&amp;subfield_date_from_day=01&amp;subfield_date_from_month=08&amp;subfield_date_from_year=2020&amp;subfield_date_to_day=06&amp;subfield_date_to_month=11&amp;subfield_date_to_year=2022&amp;select_param=1&amp;pmc_id=</t>
  </si>
  <si>
    <t>москваимо</t>
  </si>
  <si>
    <t>екатеринбургисвердловскаяобл</t>
  </si>
  <si>
    <t>ВологдаиВологодскаяобласть</t>
  </si>
  <si>
    <t>НижнийНовгородиНижегородска</t>
  </si>
  <si>
    <t>СамараиСамарскаяобласть</t>
  </si>
  <si>
    <t>ЧелябинскиЧелябинскаяобласть</t>
  </si>
  <si>
    <t>Санкт-ПетербургиЛенинградскаяобласть</t>
  </si>
  <si>
    <t>БСТ,И25(М350)</t>
  </si>
  <si>
    <t>https://nostroy.ru/news_files/2022/02/14/%D0%91%D0%B5%D1%82%D0%BE%D0%BD%20%D0%B3%D1%80%D0%B0%D1%84%D0%B8%D0%BA%D0%B8.pdf</t>
  </si>
  <si>
    <t>*ЦЕНЫ</t>
  </si>
  <si>
    <t>М250</t>
  </si>
  <si>
    <t>https://nd-dsk.ru/graf/</t>
  </si>
  <si>
    <t>Севастопль/Крым</t>
  </si>
  <si>
    <t>100кг</t>
  </si>
  <si>
    <t>Нижновэнерго</t>
  </si>
  <si>
    <t>https://mrsk-cp.ru/stockholder_investor/perfomance/index.php?iblock_id=113&amp;period=months_12</t>
  </si>
  <si>
    <t>у.е.</t>
  </si>
  <si>
    <t>Арендаскладскихпомещений</t>
  </si>
  <si>
    <t>https://nizhegorodskaya-oblast.restate.ru/graph/ceny-arendy-skladov/#form1</t>
  </si>
  <si>
    <t>Арендаторговыхпомещений</t>
  </si>
  <si>
    <t>https://nizhegorodskaya-oblast.restate.ru/graph/ceny-arendy-kommercheskoy/#form1</t>
  </si>
  <si>
    <t>Арендаофисныхпомещений</t>
  </si>
  <si>
    <t>https://nizhegorodskaya-oblast.restate.ru/graph/ceny-arendy-ofisov/#form1</t>
  </si>
  <si>
    <t>потреблениецемента</t>
  </si>
  <si>
    <t>https://prcs.ru/analytics-article/rynok-cementa/</t>
  </si>
  <si>
    <t>Аренда нежилой недвижимости</t>
  </si>
  <si>
    <t>Аренда складской недвижимости</t>
  </si>
  <si>
    <t>Аренда торговой недвижимости</t>
  </si>
  <si>
    <t>Аренда офисной недвижимости</t>
  </si>
  <si>
    <t>Продажа складской недвижимости</t>
  </si>
  <si>
    <t>Цены нежилой недвижимости</t>
  </si>
  <si>
    <t>Продажа торговой недвижимости</t>
  </si>
  <si>
    <t>Продажа офисной недвижимости</t>
  </si>
  <si>
    <t>Предложения новостроек</t>
  </si>
  <si>
    <t>число объявлений</t>
  </si>
  <si>
    <t>Жилые здания, жилые помещения и т.п.</t>
  </si>
  <si>
    <t>из коммерческих: торговые площади</t>
  </si>
  <si>
    <t>(торговля)</t>
  </si>
  <si>
    <t>Строительство план</t>
  </si>
  <si>
    <t>Строительство факт</t>
  </si>
  <si>
    <t>Бизнес-строительство</t>
  </si>
  <si>
    <t>Изменение активности МСП по регионам (Сбериндекс)</t>
  </si>
  <si>
    <t>Промышленность / энергетика</t>
  </si>
  <si>
    <t>электроэнергетика</t>
  </si>
  <si>
    <t>Активность МСП</t>
  </si>
  <si>
    <t>промышленность строительство факт</t>
  </si>
  <si>
    <t>Сварщик</t>
  </si>
  <si>
    <t>(ковид)</t>
  </si>
  <si>
    <t>ЖКХ</t>
  </si>
  <si>
    <t>на основе цены</t>
  </si>
  <si>
    <t>по рынкам</t>
  </si>
  <si>
    <t>ковид+</t>
  </si>
  <si>
    <t>Направление</t>
  </si>
  <si>
    <t>Показатель</t>
  </si>
  <si>
    <t>Комментарий</t>
  </si>
  <si>
    <t>Тип данных</t>
  </si>
  <si>
    <t>Ед. изм.</t>
  </si>
  <si>
    <t>Периодичность</t>
  </si>
  <si>
    <t>Дата начала</t>
  </si>
  <si>
    <t>Территориальный разрез</t>
  </si>
  <si>
    <t>млн л.</t>
  </si>
  <si>
    <t>розничный оборот топлива / средняя цена на АЗС за период</t>
  </si>
  <si>
    <t>расчёты</t>
  </si>
  <si>
    <t>млн руб.</t>
  </si>
  <si>
    <t>Ипотека по ДДУ в количестве выданных кредитов</t>
  </si>
  <si>
    <t>ДДУ = договора долевого участия, т.е. первичный рынок</t>
  </si>
  <si>
    <t>Натуральный показатель для парирования инфляции</t>
  </si>
  <si>
    <t>ДДУ = договора долевого участия, т.е. первичный рынок. Натуральный показатель для парирования инфляции</t>
  </si>
  <si>
    <t>Нижний Новгород (только город)</t>
  </si>
  <si>
    <t>тыс. кв. м</t>
  </si>
  <si>
    <t>Всего введено зданий</t>
  </si>
  <si>
    <t>Жилые здания, жилые помещения и т.п.в нежилых зданиях и жилые дома, построенные населением</t>
  </si>
  <si>
    <t>Коммунальное хозяйство - всего (накопительный итог на начало месяца) - собирается</t>
  </si>
  <si>
    <t>тыс. руб</t>
  </si>
  <si>
    <t>из нежилых: коммерческие здания</t>
  </si>
  <si>
    <t>из нежилых: Промышленные здания</t>
  </si>
  <si>
    <t>онлайн-торговля</t>
  </si>
  <si>
    <t>Доля онлайн платежей в безналичных тратах населения</t>
  </si>
  <si>
    <t>https://index.tinkoff.ru/?start=07.2022&amp;end=11.2022&amp;region=%D0%A0%D0%BE%D1%81%D1%82%D0%BE%D0%B2%D1%81%D0%BA%D0%B0%D1%8F+%D0%BE%D0%B1%D0%BB%D0%B0%D1%81%D1%82%D1%8C</t>
  </si>
  <si>
    <t>доля</t>
  </si>
  <si>
    <t>Средства на счетах эскроу в рублях (накопительный итог)</t>
  </si>
  <si>
    <t>Файл "02_28_Escrow_accounts"</t>
  </si>
  <si>
    <t>Средства на счетах эскроу в рублях (ежемесячные изменения)</t>
  </si>
  <si>
    <t>расчёт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</si>
</sst>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0.####"/>
    <numFmt numFmtId="166" formatCode="#,##0.0"/>
    <numFmt numFmtId="167" formatCode="#,##0.####"/>
    <numFmt numFmtId="168" formatCode="#,##0.0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Calibri"/>
      <family val="2"/>
      <charset val="204"/>
    </font>
    <font>
      <sz val="12"/>
      <name val="Arial"/>
      <family val="2"/>
      <charset val="204"/>
    </font>
    <font>
      <sz val="11"/>
      <name val="Liberation Sans"/>
    </font>
    <font>
      <sz val="11"/>
      <color theme="10"/>
      <name val="Calibri"/>
      <family val="2"/>
      <charset val="204"/>
    </font>
    <font>
      <sz val="8.5"/>
      <name val="Arial"/>
      <family val="2"/>
      <charset val="204"/>
    </font>
    <font>
      <sz val="8.5"/>
      <color indexed="2"/>
      <name val="Arial"/>
      <family val="2"/>
      <charset val="204"/>
    </font>
    <font>
      <sz val="8.5"/>
      <color indexed="2"/>
      <name val="Arial Cyr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 Cyr"/>
    </font>
    <font>
      <sz val="9"/>
      <name val="Arial Cy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indexed="64"/>
      <name val="Calibri"/>
      <family val="2"/>
      <charset val="204"/>
    </font>
    <font>
      <sz val="10"/>
      <color indexed="64"/>
      <name val="Arial"/>
      <family val="2"/>
      <charset val="204"/>
    </font>
    <font>
      <sz val="12"/>
      <color indexed="63"/>
      <name val="Times New Roman"/>
      <family val="1"/>
      <charset val="204"/>
    </font>
    <font>
      <sz val="11"/>
      <name val="Verdana"/>
      <family val="2"/>
      <charset val="204"/>
    </font>
    <font>
      <sz val="14"/>
      <color theme="1"/>
      <name val="Calibri"/>
      <family val="2"/>
      <charset val="204"/>
    </font>
    <font>
      <sz val="10"/>
      <name val="Verdana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C000"/>
        <bgColor rgb="FFFFC00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rgb="FF92D050"/>
      </patternFill>
    </fill>
    <fill>
      <patternFill patternType="solid">
        <fgColor indexed="65"/>
      </patternFill>
    </fill>
    <fill>
      <patternFill patternType="solid">
        <fgColor rgb="FFFCFDFD"/>
        <bgColor rgb="FFFCFDFD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/>
      <top/>
      <bottom style="thin">
        <color rgb="FFCFCFCF"/>
      </bottom>
      <diagonal/>
    </border>
    <border>
      <left style="thin">
        <color rgb="FFCFCFCF"/>
      </left>
      <right style="thin">
        <color rgb="FFCFCFCF"/>
      </right>
      <top/>
      <bottom style="thin">
        <color rgb="FFCFCFCF"/>
      </bottom>
      <diagonal/>
    </border>
    <border>
      <left/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/>
      <top style="thin">
        <color rgb="FFCFCFCF"/>
      </top>
      <bottom/>
      <diagonal/>
    </border>
    <border>
      <left/>
      <right style="thin">
        <color rgb="FFCFCFCF"/>
      </right>
      <top/>
      <bottom style="thin">
        <color rgb="FFCFCFCF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Protection="0"/>
    <xf numFmtId="0" fontId="4" fillId="2" borderId="0" applyNumberFormat="0" applyBorder="0"/>
    <xf numFmtId="0" fontId="5" fillId="3" borderId="0" applyNumberFormat="0" applyBorder="0"/>
    <xf numFmtId="0" fontId="6" fillId="4" borderId="0" applyNumberFormat="0" applyBorder="0"/>
    <xf numFmtId="0" fontId="20" fillId="0" borderId="0"/>
  </cellStyleXfs>
  <cellXfs count="216">
    <xf numFmtId="0" fontId="0" fillId="0" borderId="0" xfId="0"/>
    <xf numFmtId="0" fontId="7" fillId="0" borderId="0" xfId="0" applyFont="1"/>
    <xf numFmtId="0" fontId="0" fillId="0" borderId="1" xfId="0" applyBorder="1"/>
    <xf numFmtId="0" fontId="0" fillId="0" borderId="0" xfId="0"/>
    <xf numFmtId="0" fontId="0" fillId="0" borderId="1" xfId="0" applyBorder="1"/>
    <xf numFmtId="17" fontId="0" fillId="0" borderId="1" xfId="0" applyNumberFormat="1" applyBorder="1"/>
    <xf numFmtId="17" fontId="0" fillId="0" borderId="1" xfId="0" applyNumberFormat="1" applyBorder="1"/>
    <xf numFmtId="17" fontId="0" fillId="0" borderId="1" xfId="0" applyNumberFormat="1" applyBorder="1"/>
    <xf numFmtId="17" fontId="0" fillId="0" borderId="1" xfId="0" applyNumberFormat="1" applyBorder="1"/>
    <xf numFmtId="0" fontId="6" fillId="4" borderId="0" xfId="4" applyFont="1" applyFill="1"/>
    <xf numFmtId="0" fontId="7" fillId="0" borderId="0" xfId="0" applyFont="1" applyAlignment="1">
      <alignment horizontal="center"/>
    </xf>
    <xf numFmtId="17" fontId="6" fillId="4" borderId="0" xfId="4" applyNumberFormat="1" applyFont="1" applyFill="1"/>
    <xf numFmtId="0" fontId="3" fillId="0" borderId="3" xfId="1" applyFont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9" fillId="0" borderId="0" xfId="0" applyFont="1"/>
    <xf numFmtId="17" fontId="9" fillId="0" borderId="0" xfId="0" applyNumberFormat="1" applyFont="1"/>
    <xf numFmtId="0" fontId="9" fillId="0" borderId="1" xfId="0" applyFont="1" applyBorder="1"/>
    <xf numFmtId="0" fontId="8" fillId="0" borderId="0" xfId="0" applyFont="1" applyAlignment="1">
      <alignment horizontal="right"/>
    </xf>
    <xf numFmtId="0" fontId="8" fillId="5" borderId="0" xfId="0" applyFont="1" applyFill="1" applyAlignment="1">
      <alignment horizontal="left"/>
    </xf>
    <xf numFmtId="0" fontId="0" fillId="0" borderId="0" xfId="0"/>
    <xf numFmtId="0" fontId="10" fillId="0" borderId="4" xfId="0" applyFont="1" applyBorder="1"/>
    <xf numFmtId="0" fontId="11" fillId="5" borderId="0" xfId="0" applyFont="1" applyFill="1"/>
    <xf numFmtId="0" fontId="11" fillId="5" borderId="0" xfId="0" applyFont="1" applyFill="1" applyAlignment="1">
      <alignment wrapText="1"/>
    </xf>
    <xf numFmtId="0" fontId="12" fillId="5" borderId="0" xfId="0" applyFont="1" applyFill="1"/>
    <xf numFmtId="4" fontId="13" fillId="0" borderId="5" xfId="0" applyNumberFormat="1" applyFont="1" applyBorder="1" applyAlignment="1">
      <alignment horizontal="center" vertical="center"/>
    </xf>
    <xf numFmtId="0" fontId="0" fillId="0" borderId="0" xfId="0"/>
    <xf numFmtId="4" fontId="13" fillId="0" borderId="0" xfId="0" applyNumberFormat="1" applyFont="1" applyAlignment="1">
      <alignment horizontal="center" vertical="center"/>
    </xf>
    <xf numFmtId="0" fontId="5" fillId="3" borderId="0" xfId="3" applyFont="1" applyFill="1"/>
    <xf numFmtId="0" fontId="14" fillId="0" borderId="0" xfId="0" applyFont="1" applyAlignment="1">
      <alignment horizontal="right"/>
    </xf>
    <xf numFmtId="4" fontId="15" fillId="0" borderId="0" xfId="0" applyNumberFormat="1" applyFont="1"/>
    <xf numFmtId="17" fontId="0" fillId="0" borderId="0" xfId="0" applyNumberFormat="1"/>
    <xf numFmtId="0" fontId="8" fillId="0" borderId="6" xfId="0" applyFont="1" applyBorder="1" applyAlignment="1">
      <alignment horizontal="right" vertical="center" wrapText="1"/>
    </xf>
    <xf numFmtId="0" fontId="4" fillId="2" borderId="0" xfId="2" applyFont="1" applyFill="1"/>
    <xf numFmtId="0" fontId="0" fillId="0" borderId="2" xfId="0" applyBorder="1"/>
    <xf numFmtId="0" fontId="16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0" xfId="0"/>
    <xf numFmtId="0" fontId="0" fillId="0" borderId="8" xfId="0" applyBorder="1" applyAlignment="1">
      <alignment horizontal="center"/>
    </xf>
    <xf numFmtId="0" fontId="5" fillId="5" borderId="0" xfId="3" applyFont="1" applyFill="1" applyAlignment="1">
      <alignment horizontal="center"/>
    </xf>
    <xf numFmtId="0" fontId="0" fillId="0" borderId="9" xfId="0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5" fillId="3" borderId="0" xfId="3" applyFont="1" applyFill="1" applyAlignment="1">
      <alignment horizontal="center"/>
    </xf>
    <xf numFmtId="4" fontId="19" fillId="5" borderId="1" xfId="0" applyNumberFormat="1" applyFont="1" applyFill="1" applyBorder="1" applyAlignment="1">
      <alignment horizontal="center" wrapText="1"/>
    </xf>
    <xf numFmtId="4" fontId="21" fillId="5" borderId="1" xfId="0" applyNumberFormat="1" applyFont="1" applyFill="1" applyBorder="1" applyAlignment="1">
      <alignment horizontal="center" wrapText="1"/>
    </xf>
    <xf numFmtId="164" fontId="22" fillId="0" borderId="0" xfId="0" applyNumberFormat="1" applyFont="1" applyAlignment="1">
      <alignment horizontal="right" indent="1"/>
    </xf>
    <xf numFmtId="0" fontId="0" fillId="0" borderId="0" xfId="0" applyAlignment="1">
      <alignment indent="1"/>
    </xf>
    <xf numFmtId="165" fontId="23" fillId="0" borderId="0" xfId="0" applyNumberFormat="1" applyFont="1" applyAlignment="1">
      <alignment horizontal="right" vertical="top"/>
    </xf>
    <xf numFmtId="165" fontId="24" fillId="0" borderId="0" xfId="0" applyNumberFormat="1" applyFont="1"/>
    <xf numFmtId="165" fontId="24" fillId="0" borderId="0" xfId="0" applyNumberFormat="1" applyFont="1" applyAlignment="1">
      <alignment horizontal="right" vertical="top"/>
    </xf>
    <xf numFmtId="0" fontId="0" fillId="0" borderId="0" xfId="0" applyAlignment="1">
      <alignment horizontal="center"/>
    </xf>
    <xf numFmtId="0" fontId="0" fillId="0" borderId="10" xfId="0" applyBorder="1"/>
    <xf numFmtId="0" fontId="11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 indent="1"/>
    </xf>
    <xf numFmtId="0" fontId="0" fillId="0" borderId="10" xfId="0" applyBorder="1"/>
    <xf numFmtId="17" fontId="0" fillId="0" borderId="10" xfId="0" applyNumberFormat="1" applyBorder="1"/>
    <xf numFmtId="0" fontId="0" fillId="0" borderId="11" xfId="0" applyBorder="1"/>
    <xf numFmtId="0" fontId="0" fillId="0" borderId="0" xfId="0" applyAlignment="1">
      <alignment horizontal="left"/>
    </xf>
    <xf numFmtId="2" fontId="0" fillId="0" borderId="0" xfId="0" applyNumberFormat="1"/>
    <xf numFmtId="17" fontId="0" fillId="0" borderId="0" xfId="0" applyNumberFormat="1"/>
    <xf numFmtId="0" fontId="0" fillId="6" borderId="0" xfId="0" applyFill="1"/>
    <xf numFmtId="0" fontId="0" fillId="0" borderId="8" xfId="0" applyBorder="1"/>
    <xf numFmtId="0" fontId="7" fillId="0" borderId="1" xfId="0" applyFont="1" applyBorder="1"/>
    <xf numFmtId="0" fontId="0" fillId="0" borderId="8" xfId="0" applyBorder="1"/>
    <xf numFmtId="0" fontId="0" fillId="7" borderId="0" xfId="0" applyFill="1"/>
    <xf numFmtId="0" fontId="0" fillId="8" borderId="0" xfId="0" applyFill="1"/>
    <xf numFmtId="0" fontId="0" fillId="7" borderId="0" xfId="0" applyFill="1"/>
    <xf numFmtId="17" fontId="0" fillId="0" borderId="0" xfId="0" applyNumberFormat="1"/>
    <xf numFmtId="0" fontId="0" fillId="9" borderId="0" xfId="0" applyFill="1"/>
    <xf numFmtId="0" fontId="0" fillId="0" borderId="0" xfId="0" applyAlignment="1">
      <alignment horizontal="left"/>
    </xf>
    <xf numFmtId="0" fontId="20" fillId="0" borderId="0" xfId="0" applyFont="1" applyAlignment="1">
      <alignment horizontal="right" vertical="top"/>
    </xf>
    <xf numFmtId="4" fontId="20" fillId="0" borderId="0" xfId="0" applyNumberFormat="1" applyFont="1" applyAlignment="1">
      <alignment horizontal="right" vertical="top"/>
    </xf>
    <xf numFmtId="1" fontId="20" fillId="0" borderId="0" xfId="0" applyNumberFormat="1" applyFont="1" applyAlignment="1">
      <alignment horizontal="right" vertical="top"/>
    </xf>
    <xf numFmtId="166" fontId="20" fillId="0" borderId="0" xfId="0" applyNumberFormat="1" applyFont="1" applyAlignment="1">
      <alignment horizontal="right" vertical="top"/>
    </xf>
    <xf numFmtId="3" fontId="20" fillId="0" borderId="12" xfId="0" applyNumberFormat="1" applyFont="1" applyBorder="1" applyAlignment="1">
      <alignment horizontal="right" vertical="top"/>
    </xf>
    <xf numFmtId="0" fontId="0" fillId="0" borderId="13" xfId="0" applyBorder="1" applyAlignment="1">
      <alignment horizontal="left"/>
    </xf>
    <xf numFmtId="0" fontId="20" fillId="0" borderId="12" xfId="0" applyFont="1" applyBorder="1" applyAlignment="1">
      <alignment horizontal="right" vertical="top"/>
    </xf>
    <xf numFmtId="3" fontId="20" fillId="0" borderId="14" xfId="0" applyNumberFormat="1" applyFont="1" applyBorder="1" applyAlignment="1">
      <alignment horizontal="right" vertical="top"/>
    </xf>
    <xf numFmtId="0" fontId="0" fillId="5" borderId="0" xfId="0" applyFill="1"/>
    <xf numFmtId="1" fontId="20" fillId="0" borderId="12" xfId="0" applyNumberFormat="1" applyFont="1" applyBorder="1" applyAlignment="1">
      <alignment horizontal="right" vertical="top"/>
    </xf>
    <xf numFmtId="1" fontId="0" fillId="0" borderId="0" xfId="0" applyNumberFormat="1"/>
    <xf numFmtId="0" fontId="0" fillId="10" borderId="0" xfId="0" applyFill="1"/>
    <xf numFmtId="0" fontId="0" fillId="7" borderId="0" xfId="0" applyFill="1"/>
    <xf numFmtId="0" fontId="20" fillId="0" borderId="13" xfId="0" applyFont="1" applyBorder="1" applyAlignment="1">
      <alignment horizontal="right" vertical="top"/>
    </xf>
    <xf numFmtId="1" fontId="20" fillId="0" borderId="15" xfId="0" applyNumberFormat="1" applyFont="1" applyBorder="1" applyAlignment="1">
      <alignment horizontal="right" vertical="top"/>
    </xf>
    <xf numFmtId="0" fontId="20" fillId="0" borderId="16" xfId="0" applyFont="1" applyBorder="1" applyAlignment="1">
      <alignment horizontal="right" vertical="top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17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/>
    </xf>
    <xf numFmtId="0" fontId="0" fillId="11" borderId="0" xfId="0" applyFill="1"/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/>
    <xf numFmtId="2" fontId="8" fillId="0" borderId="0" xfId="0" applyNumberFormat="1" applyFont="1"/>
    <xf numFmtId="3" fontId="20" fillId="5" borderId="12" xfId="0" applyNumberFormat="1" applyFont="1" applyFill="1" applyBorder="1" applyAlignment="1">
      <alignment horizontal="right" vertical="top"/>
    </xf>
    <xf numFmtId="3" fontId="20" fillId="12" borderId="12" xfId="0" applyNumberFormat="1" applyFont="1" applyFill="1" applyBorder="1" applyAlignment="1">
      <alignment horizontal="right" vertical="top"/>
    </xf>
    <xf numFmtId="3" fontId="20" fillId="0" borderId="15" xfId="0" applyNumberFormat="1" applyFont="1" applyBorder="1" applyAlignment="1">
      <alignment horizontal="right" vertical="top"/>
    </xf>
    <xf numFmtId="3" fontId="20" fillId="12" borderId="15" xfId="0" applyNumberFormat="1" applyFont="1" applyFill="1" applyBorder="1" applyAlignment="1">
      <alignment horizontal="right" vertical="top"/>
    </xf>
    <xf numFmtId="3" fontId="20" fillId="0" borderId="17" xfId="0" applyNumberFormat="1" applyFont="1" applyBorder="1" applyAlignment="1">
      <alignment horizontal="right" vertical="top"/>
    </xf>
    <xf numFmtId="0" fontId="0" fillId="9" borderId="0" xfId="0" applyFill="1"/>
    <xf numFmtId="3" fontId="20" fillId="5" borderId="14" xfId="0" applyNumberFormat="1" applyFont="1" applyFill="1" applyBorder="1" applyAlignment="1">
      <alignment horizontal="right" vertical="top"/>
    </xf>
    <xf numFmtId="3" fontId="20" fillId="12" borderId="17" xfId="0" applyNumberFormat="1" applyFont="1" applyFill="1" applyBorder="1" applyAlignment="1">
      <alignment horizontal="right" vertical="top"/>
    </xf>
    <xf numFmtId="0" fontId="20" fillId="0" borderId="0" xfId="0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26" fillId="0" borderId="0" xfId="0" applyFont="1" applyAlignment="1">
      <alignment horizontal="left"/>
    </xf>
    <xf numFmtId="14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6" borderId="0" xfId="0" applyFill="1"/>
    <xf numFmtId="3" fontId="8" fillId="0" borderId="0" xfId="0" applyNumberFormat="1" applyFont="1" applyAlignment="1">
      <alignment horizontal="right"/>
    </xf>
    <xf numFmtId="0" fontId="0" fillId="0" borderId="0" xfId="0" applyAlignment="1">
      <alignment horizontal="left" wrapText="1"/>
    </xf>
    <xf numFmtId="1" fontId="8" fillId="0" borderId="0" xfId="0" applyNumberFormat="1" applyFont="1" applyAlignment="1">
      <alignment horizontal="right"/>
    </xf>
    <xf numFmtId="0" fontId="27" fillId="12" borderId="0" xfId="0" applyFont="1" applyFill="1" applyAlignment="1">
      <alignment horizontal="right" vertical="center"/>
    </xf>
    <xf numFmtId="3" fontId="27" fillId="12" borderId="0" xfId="0" applyNumberFormat="1" applyFont="1" applyFill="1" applyAlignment="1">
      <alignment horizontal="right" vertical="center"/>
    </xf>
    <xf numFmtId="0" fontId="28" fillId="0" borderId="0" xfId="0" applyFont="1" applyAlignment="1">
      <alignment horizontal="left"/>
    </xf>
    <xf numFmtId="0" fontId="29" fillId="0" borderId="0" xfId="0" applyFont="1"/>
    <xf numFmtId="0" fontId="3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0" fillId="0" borderId="1" xfId="0" applyFont="1" applyBorder="1" applyAlignment="1">
      <alignment horizontal="right" wrapText="1"/>
    </xf>
    <xf numFmtId="0" fontId="0" fillId="9" borderId="0" xfId="0" applyFill="1" applyAlignment="1">
      <alignment wrapText="1"/>
    </xf>
    <xf numFmtId="0" fontId="31" fillId="0" borderId="0" xfId="0" applyFont="1" applyAlignment="1">
      <alignment horizontal="left" wrapText="1"/>
    </xf>
    <xf numFmtId="0" fontId="31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 indent="1"/>
    </xf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8" xfId="0" applyBorder="1"/>
    <xf numFmtId="0" fontId="32" fillId="0" borderId="0" xfId="0" applyFont="1"/>
    <xf numFmtId="3" fontId="8" fillId="0" borderId="0" xfId="0" applyNumberFormat="1" applyFont="1" applyAlignment="1">
      <alignment horizontal="right"/>
    </xf>
    <xf numFmtId="3" fontId="11" fillId="12" borderId="1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right"/>
    </xf>
    <xf numFmtId="3" fontId="8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11" fillId="1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3" fontId="0" fillId="0" borderId="0" xfId="0" applyNumberFormat="1"/>
    <xf numFmtId="17" fontId="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 applyAlignment="1">
      <alignment vertical="top" wrapText="1"/>
    </xf>
    <xf numFmtId="16" fontId="0" fillId="0" borderId="0" xfId="0" applyNumberFormat="1"/>
    <xf numFmtId="16" fontId="0" fillId="0" borderId="0" xfId="0" applyNumberFormat="1"/>
    <xf numFmtId="0" fontId="0" fillId="15" borderId="1" xfId="0" applyFill="1" applyBorder="1"/>
    <xf numFmtId="0" fontId="7" fillId="0" borderId="1" xfId="0" applyFont="1" applyFill="1" applyBorder="1"/>
    <xf numFmtId="0" fontId="0" fillId="0" borderId="1" xfId="0" applyFill="1" applyBorder="1"/>
    <xf numFmtId="0" fontId="0" fillId="16" borderId="1" xfId="0" applyFill="1" applyBorder="1"/>
    <xf numFmtId="0" fontId="8" fillId="0" borderId="1" xfId="0" applyFont="1" applyBorder="1" applyAlignment="1">
      <alignment horizontal="left"/>
    </xf>
    <xf numFmtId="0" fontId="0" fillId="11" borderId="1" xfId="0" applyFill="1" applyBorder="1"/>
    <xf numFmtId="0" fontId="0" fillId="14" borderId="1" xfId="0" applyFill="1" applyBorder="1"/>
    <xf numFmtId="14" fontId="0" fillId="0" borderId="1" xfId="0" applyNumberFormat="1" applyBorder="1"/>
    <xf numFmtId="0" fontId="0" fillId="6" borderId="1" xfId="0" applyFill="1" applyBorder="1"/>
    <xf numFmtId="0" fontId="0" fillId="1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0" fillId="7" borderId="1" xfId="0" applyFill="1" applyBorder="1"/>
    <xf numFmtId="0" fontId="0" fillId="0" borderId="1" xfId="0" applyBorder="1" applyAlignment="1">
      <alignment horizontal="right"/>
    </xf>
    <xf numFmtId="0" fontId="34" fillId="0" borderId="0" xfId="0" applyFont="1"/>
    <xf numFmtId="0" fontId="2" fillId="0" borderId="1" xfId="0" applyFont="1" applyBorder="1"/>
    <xf numFmtId="0" fontId="2" fillId="17" borderId="1" xfId="0" applyFont="1" applyFill="1" applyBorder="1"/>
    <xf numFmtId="0" fontId="0" fillId="18" borderId="1" xfId="0" applyFill="1" applyBorder="1"/>
    <xf numFmtId="0" fontId="37" fillId="19" borderId="0" xfId="0" applyFont="1" applyFill="1" applyBorder="1"/>
    <xf numFmtId="17" fontId="37" fillId="19" borderId="0" xfId="0" applyNumberFormat="1" applyFont="1" applyFill="1" applyBorder="1"/>
    <xf numFmtId="164" fontId="0" fillId="0" borderId="0" xfId="0" applyNumberFormat="1"/>
    <xf numFmtId="0" fontId="0" fillId="0" borderId="0" xfId="0" applyBorder="1"/>
    <xf numFmtId="0" fontId="38" fillId="0" borderId="0" xfId="0" applyFont="1"/>
    <xf numFmtId="0" fontId="38" fillId="0" borderId="0" xfId="0" applyFont="1" applyAlignment="1">
      <alignment vertical="center" wrapText="1"/>
    </xf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0" fontId="34" fillId="19" borderId="0" xfId="0" applyFont="1" applyFill="1" applyBorder="1"/>
    <xf numFmtId="0" fontId="35" fillId="19" borderId="0" xfId="0" applyFont="1" applyFill="1" applyBorder="1"/>
    <xf numFmtId="0" fontId="34" fillId="19" borderId="0" xfId="0" applyFont="1" applyFill="1" applyBorder="1" applyAlignment="1">
      <alignment wrapText="1"/>
    </xf>
    <xf numFmtId="17" fontId="34" fillId="19" borderId="0" xfId="0" applyNumberFormat="1" applyFont="1" applyFill="1" applyBorder="1"/>
    <xf numFmtId="0" fontId="36" fillId="19" borderId="0" xfId="0" applyFont="1" applyFill="1" applyBorder="1" applyAlignment="1">
      <alignment horizontal="left"/>
    </xf>
    <xf numFmtId="166" fontId="20" fillId="0" borderId="12" xfId="0" applyNumberFormat="1" applyFont="1" applyBorder="1" applyAlignment="1">
      <alignment horizontal="right" vertical="top"/>
    </xf>
    <xf numFmtId="166" fontId="0" fillId="0" borderId="0" xfId="0" applyNumberFormat="1" applyAlignment="1"/>
    <xf numFmtId="166" fontId="20" fillId="0" borderId="0" xfId="0" applyNumberFormat="1" applyFont="1" applyAlignment="1">
      <alignment vertical="top"/>
    </xf>
    <xf numFmtId="166" fontId="20" fillId="0" borderId="14" xfId="0" applyNumberFormat="1" applyFont="1" applyBorder="1" applyAlignment="1">
      <alignment vertical="top"/>
    </xf>
    <xf numFmtId="0" fontId="38" fillId="0" borderId="1" xfId="0" applyFont="1" applyBorder="1"/>
    <xf numFmtId="0" fontId="3" fillId="0" borderId="1" xfId="1" applyBorder="1"/>
    <xf numFmtId="0" fontId="38" fillId="0" borderId="1" xfId="0" applyFont="1" applyBorder="1" applyAlignment="1">
      <alignment vertical="center"/>
    </xf>
    <xf numFmtId="17" fontId="38" fillId="0" borderId="1" xfId="0" applyNumberFormat="1" applyFont="1" applyBorder="1"/>
    <xf numFmtId="0" fontId="38" fillId="0" borderId="1" xfId="0" applyFont="1" applyBorder="1" applyAlignment="1">
      <alignment horizontal="left"/>
    </xf>
    <xf numFmtId="167" fontId="20" fillId="0" borderId="0" xfId="5" applyNumberFormat="1" applyAlignment="1">
      <alignment horizontal="right" vertical="top"/>
    </xf>
    <xf numFmtId="168" fontId="0" fillId="0" borderId="0" xfId="0" applyNumberForma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5" fillId="5" borderId="1" xfId="3" applyFont="1" applyFill="1" applyBorder="1" applyAlignment="1">
      <alignment horizontal="center"/>
    </xf>
    <xf numFmtId="0" fontId="7" fillId="5" borderId="1" xfId="3" applyFont="1" applyFill="1" applyBorder="1" applyAlignment="1">
      <alignment horizontal="center"/>
    </xf>
    <xf numFmtId="0" fontId="7" fillId="5" borderId="0" xfId="3" applyFont="1" applyFill="1" applyAlignment="1">
      <alignment horizontal="center"/>
    </xf>
    <xf numFmtId="0" fontId="5" fillId="5" borderId="0" xfId="3" applyFont="1" applyFill="1" applyAlignment="1">
      <alignment horizontal="center"/>
    </xf>
    <xf numFmtId="0" fontId="5" fillId="3" borderId="0" xfId="3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3" fillId="0" borderId="0" xfId="0" applyFont="1" applyAlignment="1">
      <alignment horizontal="left"/>
    </xf>
  </cellXfs>
  <cellStyles count="6">
    <cellStyle name="Гиперссылка" xfId="1" builtinId="8"/>
    <cellStyle name="Нейтральный" xfId="2" builtinId="28"/>
    <cellStyle name="Обычный" xfId="0" builtinId="0"/>
    <cellStyle name="Обычный 2" xfId="5" xr:uid="{5248099E-80E6-4FA5-A68A-9F7D5D4323C9}"/>
    <cellStyle name="Плохой" xfId="3" builtinId="27"/>
    <cellStyle name="Хороший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edstat.ru/indicator/43298" TargetMode="External"/><Relationship Id="rId18" Type="http://schemas.openxmlformats.org/officeDocument/2006/relationships/hyperlink" Target="https://www.benzin-price.ru/stat_month.php?month=1&amp;year=2018&amp;region_id=52" TargetMode="External"/><Relationship Id="rId26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9" Type="http://schemas.openxmlformats.org/officeDocument/2006/relationships/hyperlink" Target="http://www.cbr.ru/statistics/bank_sector/mortgage/" TargetMode="External"/><Relationship Id="rId21" Type="http://schemas.openxmlformats.org/officeDocument/2006/relationships/hyperlink" Target="https://www.benzin-price.ru/stat_month.php?month=5&amp;year=2019&amp;region_id=52" TargetMode="External"/><Relationship Id="rId34" Type="http://schemas.openxmlformats.org/officeDocument/2006/relationships/hyperlink" Target="https://roskazna.gov.ru/ispolnenie-byudzhetov/konsolidirovannye-byudzhety-subektov/1019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gipernn.ru/" TargetMode="External"/><Relationship Id="rId2" Type="http://schemas.openxmlformats.org/officeDocument/2006/relationships/hyperlink" Target="https://www.gipernn.ru/" TargetMode="External"/><Relationship Id="rId16" Type="http://schemas.openxmlformats.org/officeDocument/2006/relationships/hyperlink" Target="https://www.benzin-price.ru/stat_month.php?month=5&amp;year=2019&amp;region_id=52" TargetMode="External"/><Relationship Id="rId20" Type="http://schemas.openxmlformats.org/officeDocument/2006/relationships/hyperlink" Target="https://www.benzin-price.ru/stat_month.php?month=1&amp;year=2018&amp;region_id=52" TargetMode="External"/><Relationship Id="rId29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41" Type="http://schemas.openxmlformats.org/officeDocument/2006/relationships/hyperlink" Target="http://www.cbr.ru/vfs/statistics/banksector/borrowings/02_28_escrow_accounts.xlsx" TargetMode="External"/><Relationship Id="rId1" Type="http://schemas.openxmlformats.org/officeDocument/2006/relationships/hyperlink" Target="https://edu.gov.ru/activity/statistics/secondary_prof_edu" TargetMode="External"/><Relationship Id="rId6" Type="http://schemas.openxmlformats.org/officeDocument/2006/relationships/hyperlink" Target="https://www.gipernn.ru/" TargetMode="External"/><Relationship Id="rId11" Type="http://schemas.openxmlformats.org/officeDocument/2006/relationships/hyperlink" Target="https://fedstat.ru/indicator/43298" TargetMode="External"/><Relationship Id="rId24" Type="http://schemas.openxmlformats.org/officeDocument/2006/relationships/hyperlink" Target="https://www.fedstat.ru/indicator/57699" TargetMode="External"/><Relationship Id="rId32" Type="http://schemas.openxmlformats.org/officeDocument/2006/relationships/hyperlink" Target="https://sberindex.ru/ru/dashboards/izmenenie-aktivnosti-msp-po-regionam" TargetMode="External"/><Relationship Id="rId37" Type="http://schemas.openxmlformats.org/officeDocument/2006/relationships/hyperlink" Target="http://www.cbr.ru/statistics/bank_sector/mortgage/" TargetMode="External"/><Relationship Id="rId40" Type="http://schemas.openxmlformats.org/officeDocument/2006/relationships/hyperlink" Target="https://index.tinkoff.ru/?start=07.2022&amp;end=11.2022&amp;region=%D0%A0%D0%BE%D1%81%D1%82%D0%BE%D0%B2%D1%81%D0%BA%D0%B0%D1%8F+%D0%BE%D0%B1%D0%BB%D0%B0%D1%81%D1%82%D1%8C" TargetMode="External"/><Relationship Id="rId5" Type="http://schemas.openxmlformats.org/officeDocument/2006/relationships/hyperlink" Target="https://www.gipernn.ru/" TargetMode="External"/><Relationship Id="rId15" Type="http://schemas.openxmlformats.org/officeDocument/2006/relationships/hyperlink" Target="https://www.atsenergo.ru/nreport?rname=trade_region_spub&amp;rdate=20191112" TargetMode="External"/><Relationship Id="rId23" Type="http://schemas.openxmlformats.org/officeDocument/2006/relationships/hyperlink" Target="https://www.fedstat.ru/indicator/57699" TargetMode="External"/><Relationship Id="rId28" Type="http://schemas.openxmlformats.org/officeDocument/2006/relationships/hyperlink" Target="https://sberindex.ru/ru/dashboards/indeks-potrebitelskoi-aktivnosti" TargetMode="External"/><Relationship Id="rId36" Type="http://schemas.openxmlformats.org/officeDocument/2006/relationships/hyperlink" Target="https://roskazna.gov.ru/ispolnenie-byudzhetov/konsolidirovannye-byudzhety-subektov/1019/" TargetMode="External"/><Relationship Id="rId10" Type="http://schemas.openxmlformats.org/officeDocument/2006/relationships/hyperlink" Target="https://fedstat.ru/indicator/43298" TargetMode="External"/><Relationship Id="rId19" Type="http://schemas.openxmlformats.org/officeDocument/2006/relationships/hyperlink" Target="https://www.benzin-price.ru/stat_month.php?month=5&amp;year=2019&amp;region_id=52" TargetMode="External"/><Relationship Id="rId31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4" Type="http://schemas.openxmlformats.org/officeDocument/2006/relationships/hyperlink" Target="https://www.gipernn.ru/" TargetMode="External"/><Relationship Id="rId9" Type="http://schemas.openxmlformats.org/officeDocument/2006/relationships/hyperlink" Target="https://fedstat.ru/indicator/43298" TargetMode="External"/><Relationship Id="rId14" Type="http://schemas.openxmlformats.org/officeDocument/2006/relationships/hyperlink" Target="http://www.cbr.ru/statistics/bank_sector/mortgage/" TargetMode="External"/><Relationship Id="rId22" Type="http://schemas.openxmlformats.org/officeDocument/2006/relationships/hyperlink" Target="https://www.fedstat.ru/indicator/57699" TargetMode="External"/><Relationship Id="rId27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0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5" Type="http://schemas.openxmlformats.org/officeDocument/2006/relationships/hyperlink" Target="https://roskazna.gov.ru/ispolnenie-byudzhetov/konsolidirovannye-byudzhety-subektov/1019/" TargetMode="External"/><Relationship Id="rId8" Type="http://schemas.openxmlformats.org/officeDocument/2006/relationships/hyperlink" Target="https://sberindex.ru/ru/dashboards/kolichestvo-predlozhenii-o-prodazhe-pervichki" TargetMode="External"/><Relationship Id="rId3" Type="http://schemas.openxmlformats.org/officeDocument/2006/relationships/hyperlink" Target="https://www.gipernn.ru/" TargetMode="External"/><Relationship Id="rId12" Type="http://schemas.openxmlformats.org/officeDocument/2006/relationships/hyperlink" Target="https://nizhstat.gks.ru/folder/32680" TargetMode="External"/><Relationship Id="rId17" Type="http://schemas.openxmlformats.org/officeDocument/2006/relationships/hyperlink" Target="https://www.benzin-price.ru/stat_month.php?month=5&amp;year=2019&amp;region_id=52" TargetMode="External"/><Relationship Id="rId25" Type="http://schemas.openxmlformats.org/officeDocument/2006/relationships/hyperlink" Target="https://www.fedstat.ru/indicator/57699" TargetMode="External"/><Relationship Id="rId33" Type="http://schemas.openxmlformats.org/officeDocument/2006/relationships/hyperlink" Target="https://roskazna.gov.ru/ispolnenie-byudzhetov/konsolidirovannye-byudzhety-subektov/1019/" TargetMode="External"/><Relationship Id="rId38" Type="http://schemas.openxmlformats.org/officeDocument/2006/relationships/hyperlink" Target="http://www.cbr.ru/statistics/bank_sector/mortgag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6%20&#1056;&#1099;&#1085;&#1086;&#1082;%20&#1090;&#1088;&#1091;&#1076;&#1072;%2F&#1063;&#1080;&#1089;&#1083;&#1077;&#1085;&#1085;&#1086;&#1089;&#1090;&#1100;%20&#1087;&#1088;&#1080;&#1085;&#1103;&#1090;&#1099;&#1093;%20&#1088;&#1072;&#1073;&#1086;&#1090;&#1085;&#1080;&#1082;&#1086;&#1074;%20%28&#1087;&#1086;%20&#1082;&#1074;&#1072;&#1088;&#1090;&#1072;&#1083;&#1072;&#1084;%29%202016-2022.xlsx?sk=y4ca3f30e5b94c7a7083304c1e5d11699" TargetMode="External"/><Relationship Id="rId299" Type="http://schemas.openxmlformats.org/officeDocument/2006/relationships/hyperlink" Target="https://sberindex.ru/ru/dashboards/indeks-potrebitelskoi-aktivnosti" TargetMode="External"/><Relationship Id="rId21" Type="http://schemas.openxmlformats.org/officeDocument/2006/relationships/hyperlink" Target="https://nizhstat.gks.ru/folder/33271" TargetMode="External"/><Relationship Id="rId6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1%2F&#1074;&#1077;&#1083;&#1080;&#1095;&#1080;&#1085;&#1072;%20&#1087;&#1088;&#1086;&#1078;&#1080;&#1090;&#1086;&#1095;&#1085;&#1086;&#1075;&#1086;%20&#1084;&#1080;&#1085;&#1080;&#1084;&#1091;&#1084;&#1072;.xlsx" TargetMode="External"/><Relationship Id="rId159" Type="http://schemas.openxmlformats.org/officeDocument/2006/relationships/hyperlink" Target="https://sberindex.ru/ru/dashboards/srednyaya-stoimost-kvadratnogo-metra-pervichnyi-rynok" TargetMode="External"/><Relationship Id="rId324" Type="http://schemas.openxmlformats.org/officeDocument/2006/relationships/hyperlink" Target="https://sberindex.ru/ru/dashboards/indeks-potrebitelskoi-aktivnosti" TargetMode="External"/><Relationship Id="rId366" Type="http://schemas.openxmlformats.org/officeDocument/2006/relationships/hyperlink" Target="https://sberindex.ru/ru/dashboards/indeks-dostupnosti-nedvizhimosti-v-rossii-istoricheskii-ryad" TargetMode="External"/><Relationship Id="rId170" Type="http://schemas.openxmlformats.org/officeDocument/2006/relationships/hyperlink" Target="https://sberindex.ru/ru/dashboards/kolichestvo-predlozhenii-o-prodazhe-pervichki" TargetMode="External"/><Relationship Id="rId226" Type="http://schemas.openxmlformats.org/officeDocument/2006/relationships/hyperlink" Target="https://vestsnab24.ru/analytics/rossiyskiy-rynok-betona-v-2017-2021-gg/" TargetMode="External"/><Relationship Id="rId268" Type="http://schemas.openxmlformats.org/officeDocument/2006/relationships/hyperlink" Target="https://sberindex.ru/ru/dashboards/indeks-potrebitelskoi-aktivnosti" TargetMode="External"/><Relationship Id="rId32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31%20%D0%A5%D0%B0%D1%80%D0%B0%D0%BA%D1%82%D0%B5%D1%80%D0%B8%D1%81%D1%82%D0%B8%D0%BA%D0%B0%20%D0%BF%D1%80%D0%B5%D0%B4%D0%BF%D1%80%D0%B8%D1%8F%D1%82%D0%B8%D0%B9" TargetMode="External"/><Relationship Id="rId74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9%20&#1059;&#1088;&#1086;&#1074;&#1077;&#1085;&#1100;%20&#1078;&#1080;&#1079;&#1085;&#1080;%20&#1085;&#1072;&#1089;&#1077;&#1083;&#1077;&#1085;&#1080;&#1103;%2F&#1057;&#1088;&#1077;&#1076;&#1085;&#1077;&#1084;&#1077;&#1089;&#1103;&#1095;&#1085;&#1072;&#1103;%20&#1085;&#1086;&#1084;&#1080;&#1085;&#1072;&#1083;&#1100;&#1085;&#1072;&#1103;%20&#1085;&#1072;&#1095;&#1080;&#1089;&#1083;&#1077;&#1085;&#1085;&#1072;&#1103;%20&#1079;&#1072;&#1088;&#1072;&#1073;&#1086;&#1090;&#1085;&#1072;&#1103;%20&#1087;&#1083;&#1072;&#1090;&#1072;%20%28&#1084;&#1077;&#1089;&#1103;&#1094;%29%202013-2022.xlsx?sk=y4ca3f30e5b94c7a7083304c1e5d11699" TargetMode="External"/><Relationship Id="rId128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7;&#1088;&#1086;&#1089;&#1090;&#1086;&#1077;%20%28%20&#1087;&#1086;%20&#1082;&#1074;&#1072;&#1088;&#1090;&#1072;&#1083;&#1072;&#1084;%29%202016-2022.xlsx?sk=y4ca3f30e5b94c7a7083304c1e5d11699" TargetMode="External"/><Relationship Id="rId335" Type="http://schemas.openxmlformats.org/officeDocument/2006/relationships/hyperlink" Target="https://sberindex.ru/ru/dashboards/real_estate_deals_primary_market" TargetMode="External"/><Relationship Id="rId377" Type="http://schemas.openxmlformats.org/officeDocument/2006/relationships/hyperlink" Target="https://sberindex.ru/ru/dashboards/dolya-beznala" TargetMode="External"/><Relationship Id="rId5" Type="http://schemas.openxmlformats.org/officeDocument/2006/relationships/hyperlink" Target="https://showdata.gks.ru/report/278928/" TargetMode="External"/><Relationship Id="rId181" Type="http://schemas.openxmlformats.org/officeDocument/2006/relationships/hyperlink" Target="https://fedstat.ru/indicator/43298" TargetMode="External"/><Relationship Id="rId237" Type="http://schemas.openxmlformats.org/officeDocument/2006/relationships/hyperlink" Target="https://www.metalinfo.ru/ru/metalmarket/statistics" TargetMode="External"/><Relationship Id="rId402" Type="http://schemas.openxmlformats.org/officeDocument/2006/relationships/hyperlink" Target="https://www.spk.ru/news/rossiyskiy-rynok-armatury-2019-predposylki-dlya-rosta-sprosa-est-/" TargetMode="External"/><Relationship Id="rId279" Type="http://schemas.openxmlformats.org/officeDocument/2006/relationships/hyperlink" Target="https://sberindex.ru/ru/dashboards/indeks-potrebitelskoi-aktivnosti" TargetMode="External"/><Relationship Id="rId4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3%2F&#1050;&#1086;&#1083;&#1080;&#1095;&#1077;&#1089;&#1090;&#1074;&#1086;%20&#1079;&#1076;&#1072;&#1085;&#1080;&#1081;%20&#1086;&#1088;&#1075;&#1072;&#1085;&#1080;&#1079;&#1072;&#1094;&#1080;&#1081;%2C%20&#1086;&#1089;&#1091;&#1097;&#1077;&#1089;&#1090;&#1074;&#1083;&#1103;&#1102;&#1097;&#1080;&#1093;%20&#1086;&#1073;&#1088;&#1072;&#1079;&#1086;&#1074;&#1072;&#1090;&#1077;&#1083;&#1100;&#1085;&#1091;&#1102;%20&#1076;&#1077;&#1103;&#1090;&#1077;&#1083;&#1100;&#1085;&#1086;&#1089;&#1090;&#1100;%20&#1087;&#1086;%20&#1086;&#1073;&#1088;&#1072;&#1079;&#1086;&#1074;&#1072;&#1090;&#1077;&#1083;&#1100;&#1085;&#1099;&#1084;%20&#1087;&#1088;&#1086;&#1075;&#1088;&#1072;&#1084;&#1084;&#1072;&#1084;%20&#1085;&#1072;&#1095;&#1072;&#1083;&#1100;&#1085;&#1086;&#1075;&#1086;%20&#1086;&#1073;&#1097;&#1077;&#1075;&#1086;%2C%20&#1086;&#1089;&#1085;&#1086;&#1074;&#1085;&#1086;&#1075;&#1086;%20&#1086;&#1073;&#1097;&#1077;&#1075;&#1086;%2C%20&#1089;&#1088;&#1077;&#1076;&#1085;&#1077;&#1075;&#1086;%20&#1086;&#1073;&#1097;&#1077;&#1075;&#1086;%20&#1086;&#1073;&#1088;&#1072;&#1079;&#1086;&#1074;&#1072;&#1085;&#1080;&#1103;.xls?sk=y4ca3f30e5b94c7a7083304c1e5d11699" TargetMode="External"/><Relationship Id="rId139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9;&#1086;&#1075;&#1083;&#1072;&#1096;&#1077;&#1085;&#1080;&#1102;%20&#1089;&#1090;&#1086;&#1088;&#1086;&#1085;%20%28&#1087;&#1086;%20&#1082;&#1074;&#1072;&#1088;&#1090;&#1072;&#1083;&#1072;&#1084;%29%202016-2022.xlsx?sk=y4ca3f30e5b94c7a7083304c1e5d11699" TargetMode="External"/><Relationship Id="rId290" Type="http://schemas.openxmlformats.org/officeDocument/2006/relationships/hyperlink" Target="https://sberindex.ru/ru/dashboards/indeks-potrebitelskoi-aktivnosti" TargetMode="External"/><Relationship Id="rId304" Type="http://schemas.openxmlformats.org/officeDocument/2006/relationships/hyperlink" Target="https://sberindex.ru/ru/dashboards/indeks-potrebitelskoi-aktivnosti" TargetMode="External"/><Relationship Id="rId346" Type="http://schemas.openxmlformats.org/officeDocument/2006/relationships/hyperlink" Target="https://sberindex.ru/ru/dashboards/indeks-dostupnosti-nedvizhimosti-v-rossii-pervichnyi-rynok" TargetMode="External"/><Relationship Id="rId388" Type="http://schemas.openxmlformats.org/officeDocument/2006/relationships/hyperlink" Target="https://beton.ru/news/detail.php?ID=442011" TargetMode="External"/><Relationship Id="rId85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5%20&#1059;&#1088;&#1086;&#1074;&#1077;&#1085;&#1100;%20&#1078;&#1080;&#1079;&#1085;&#1080;%20&#1085;&#1072;&#1089;&#1077;&#1083;&#1077;&#1085;&#1080;&#1103;%2F&#1057;&#1088;&#1077;&#1076;&#1085;&#1077;&#1076;&#1091;&#1096;&#1077;&#1074;&#1099;&#1077;%20&#1076;&#1077;&#1085;&#1077;&#1078;&#1085;&#1099;&#1077;%20&#1076;&#1086;&#1093;&#1086;&#1076;&#1099;%202013-2022.xlsx?sk=y4ca3f30e5b94c7a7083304c1e5d11699" TargetMode="External"/><Relationship Id="rId150" Type="http://schemas.openxmlformats.org/officeDocument/2006/relationships/hyperlink" Target="https://www.gipernn.ru/" TargetMode="External"/><Relationship Id="rId192" Type="http://schemas.openxmlformats.org/officeDocument/2006/relationships/hyperlink" Target="http://www.cbr.ru/statistics/bank_sector/mortgage/" TargetMode="External"/><Relationship Id="rId206" Type="http://schemas.openxmlformats.org/officeDocument/2006/relationships/hyperlink" Target="https://www.fedstat.ru/indicator/57699" TargetMode="External"/><Relationship Id="rId413" Type="http://schemas.openxmlformats.org/officeDocument/2006/relationships/hyperlink" Target="https://monitoring.rosfirm.ru/table/list-stalnoj-pmc437.htm?region_monitoring=0&amp;monitoring_period=&amp;subfield_date_from_day=01&amp;subfield_date_from_month=08&amp;subfield_date_from_year=2020&amp;subfield_date_to_day=06&amp;subfield_date_to_month=11&amp;subfield_date_to_year=2022&amp;select_param=1&amp;pmc_id=" TargetMode="External"/><Relationship Id="rId248" Type="http://schemas.openxmlformats.org/officeDocument/2006/relationships/hyperlink" Target="https://nizhstat.gks.ru/storage/mediabank/&#1042;&#1086;&#1076;&#1086;&#1089;&#1085;&#1072;&#1073;&#1078;&#1077;&#1085;&#1080;&#1077;%20&#1080;%20&#1082;&#1072;&#1085;&#1072;&#1083;&#1080;&#1079;&#1072;&#1094;&#1080;&#1103;%20&#1085;&#1072;&#1089;&#1077;&#1083;&#1077;&#1085;&#1085;&#1099;&#1093;%20&#1087;&#1091;&#1085;&#1082;&#1090;&#1086;&#1074;.doc" TargetMode="External"/><Relationship Id="rId12" Type="http://schemas.openxmlformats.org/officeDocument/2006/relationships/hyperlink" Target="https://www.fedstat.ru/indicator/31260" TargetMode="External"/><Relationship Id="rId108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5%20&#1056;&#1099;&#1085;&#1086;&#1082;%20&#1090;&#1088;&#1091;&#1076;&#1072;%2F&#1063;&#1080;&#1089;&#1083;&#1077;&#1085;&#1085;&#1086;&#1089;&#1090;&#1100;%20&#1074;&#1099;&#1073;&#1099;&#1074;&#1096;&#1080;&#1093;%20&#1088;&#1072;&#1073;&#1086;&#1090;&#1085;&#1080;&#1082;&#1086;&#1074;%20%28&#1087;&#1086;%20&#1082;&#1074;&#1072;&#1088;&#1090;&#1072;&#1083;&#1072;&#1084;%29%202016-2022.xlsx?sk=y4ca3f30e5b94c7a7083304c1e5d11699" TargetMode="External"/><Relationship Id="rId315" Type="http://schemas.openxmlformats.org/officeDocument/2006/relationships/hyperlink" Target="https://sberindex.ru/ru/dashboards/indeks-potrebitelskoi-aktivnosti" TargetMode="External"/><Relationship Id="rId357" Type="http://schemas.openxmlformats.org/officeDocument/2006/relationships/hyperlink" Target="https://sberindex.ru/ru/dashboards/srok-ekspozicii-vtorichki" TargetMode="External"/><Relationship Id="rId54" Type="http://schemas.openxmlformats.org/officeDocument/2006/relationships/hyperlink" Target="https://rosstat.gov.ru/labour_force" TargetMode="External"/><Relationship Id="rId96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3%20&#1056;&#1099;&#1085;&#1086;&#1082;%20&#1090;&#1088;&#1091;&#1076;&#1072;%2F&#1063;&#1080;&#1089;&#1083;&#1077;&#1085;&#1085;&#1086;&#1089;&#1090;&#1100;%20&#1088;&#1072;&#1073;&#1086;&#1090;&#1085;&#1080;&#1082;&#1086;&#1074;%2C%20&#1085;&#1072;&#1084;&#1077;&#1095;&#1077;&#1085;&#1085;&#1099;&#1093;%20&#1082;%20&#1074;&#1099;&#1089;&#1074;&#1086;&#1073;&#1086;&#1078;&#1076;&#1077;&#1085;&#1080;&#1102;%20%28%20&#1087;&#1086;%20&#1082;&#1074;&#1072;&#1088;&#1090;&#1072;&#1083;&#1072;&#1084;%29%202016-2022.xlsx?sk=y4ca3f30e5b94c7a7083304c1e5d11699" TargetMode="External"/><Relationship Id="rId161" Type="http://schemas.openxmlformats.org/officeDocument/2006/relationships/hyperlink" Target="https://sberindex.ru/ru/dashboards/srednyaya-stoimost-kvadratnogo-metra-pervichnyi-rynok" TargetMode="External"/><Relationship Id="rId217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99" Type="http://schemas.openxmlformats.org/officeDocument/2006/relationships/hyperlink" Target="https://www.spk.ru/news/rossiyskiy-rynok-armatury-2019-predposylki-dlya-rosta-sprosa-est-/" TargetMode="External"/><Relationship Id="rId259" Type="http://schemas.openxmlformats.org/officeDocument/2006/relationships/hyperlink" Target="https://sberindex.ru/ru/dashboards/indeks-potrebitelskoi-aktivnosti" TargetMode="External"/><Relationship Id="rId23" Type="http://schemas.openxmlformats.org/officeDocument/2006/relationships/hyperlink" Target="https://nizhstat.gks.ru/folder/38326" TargetMode="External"/><Relationship Id="rId119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6%20&#1056;&#1099;&#1085;&#1086;&#1082;%20&#1090;&#1088;&#1091;&#1076;&#1072;%2F&#1063;&#1080;&#1089;&#1083;&#1077;&#1085;&#1085;&#1086;&#1089;&#1090;&#1100;%20&#1087;&#1088;&#1080;&#1085;&#1103;&#1090;&#1099;&#1093;%20&#1088;&#1072;&#1073;&#1086;&#1090;&#1085;&#1080;&#1082;&#1086;&#1074;%20%28&#1087;&#1086;%20&#1082;&#1074;&#1072;&#1088;&#1090;&#1072;&#1083;&#1072;&#1084;%29%202016-2022.xlsx?sk=y4ca3f30e5b94c7a7083304c1e5d11699" TargetMode="External"/><Relationship Id="rId270" Type="http://schemas.openxmlformats.org/officeDocument/2006/relationships/hyperlink" Target="https://sberindex.ru/ru/dashboards/indeks-potrebitelskoi-aktivnosti" TargetMode="External"/><Relationship Id="rId326" Type="http://schemas.openxmlformats.org/officeDocument/2006/relationships/hyperlink" Target="https://sberindex.ru/ru/dashboards/indeks-potrebitelskoi-aktivnosti" TargetMode="External"/><Relationship Id="rId65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1%2F&#1074;&#1077;&#1083;&#1080;&#1095;&#1080;&#1085;&#1072;%20&#1087;&#1088;&#1086;&#1078;&#1080;&#1090;&#1086;&#1095;&#1085;&#1086;&#1075;&#1086;%20&#1084;&#1080;&#1085;&#1080;&#1084;&#1091;&#1084;&#1072;.xlsx" TargetMode="External"/><Relationship Id="rId13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7;&#1088;&#1086;&#1089;&#1090;&#1086;&#1077;%20%28%20&#1087;&#1086;%20&#1082;&#1074;&#1072;&#1088;&#1090;&#1072;&#1083;&#1072;&#1084;%29%202016-2022.xlsx?sk=y4ca3f30e5b94c7a7083304c1e5d11699" TargetMode="External"/><Relationship Id="rId368" Type="http://schemas.openxmlformats.org/officeDocument/2006/relationships/hyperlink" Target="https://sberindex.ru/ru/dashboards/indeks-dostupnosti-nedvizhimosti-v-rossii-istoricheskii-ryad" TargetMode="External"/><Relationship Id="rId172" Type="http://schemas.openxmlformats.org/officeDocument/2006/relationships/hyperlink" Target="https://sberindex.ru/ru/dashboards/kolichestvo-predlozhenii-o-prodazhe-pervichki" TargetMode="External"/><Relationship Id="rId228" Type="http://schemas.openxmlformats.org/officeDocument/2006/relationships/hyperlink" Target="https://vestsnab24.ru/analytics/rossiyskiy-rynok-betona-v-2017-2021-gg/" TargetMode="External"/><Relationship Id="rId281" Type="http://schemas.openxmlformats.org/officeDocument/2006/relationships/hyperlink" Target="https://sberindex.ru/ru/dashboards/indeks-potrebitelskoi-aktivnosti" TargetMode="External"/><Relationship Id="rId337" Type="http://schemas.openxmlformats.org/officeDocument/2006/relationships/hyperlink" Target="https://sberindex.ru/ru/dashboards/real_estate_deals_primary_market" TargetMode="External"/><Relationship Id="rId34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44%20%D0%97%D0%B0%D0%BD%D1%8F%D1%82%D0%BE%D1%81%D1%82%D1%8C%20%D0%BD%D0%B0%D1%81%D0%B5%D0%BB%D0%B5%D0%BD%D0%B8%D1%8F" TargetMode="External"/><Relationship Id="rId76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9%20&#1059;&#1088;&#1086;&#1074;&#1077;&#1085;&#1100;%20&#1078;&#1080;&#1079;&#1085;&#1080;%20&#1085;&#1072;&#1089;&#1077;&#1083;&#1077;&#1085;&#1080;&#1103;%2F&#1057;&#1088;&#1077;&#1076;&#1085;&#1077;&#1084;&#1077;&#1089;&#1103;&#1095;&#1085;&#1072;&#1103;%20&#1085;&#1086;&#1084;&#1080;&#1085;&#1072;&#1083;&#1100;&#1085;&#1072;&#1103;%20&#1085;&#1072;&#1095;&#1080;&#1089;&#1083;&#1077;&#1085;&#1085;&#1072;&#1103;%20&#1079;&#1072;&#1088;&#1072;&#1073;&#1086;&#1090;&#1085;&#1072;&#1103;%20&#1087;&#1083;&#1072;&#1090;&#1072;%20%28&#1084;&#1077;&#1089;&#1103;&#1094;%29%202013-2022.xlsx?sk=y4ca3f30e5b94c7a7083304c1e5d11699" TargetMode="External"/><Relationship Id="rId14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9;&#1086;&#1075;&#1083;&#1072;&#1096;&#1077;&#1085;&#1080;&#1102;%20&#1089;&#1090;&#1086;&#1088;&#1086;&#1085;%20%28&#1087;&#1086;%20&#1082;&#1074;&#1072;&#1088;&#1090;&#1072;&#1083;&#1072;&#1084;%29%202016-2022.xlsx?sk=y4ca3f30e5b94c7a7083304c1e5d11699" TargetMode="External"/><Relationship Id="rId379" Type="http://schemas.openxmlformats.org/officeDocument/2006/relationships/hyperlink" Target="https://sberindex.ru/ru/dashboards/dolya-beznala" TargetMode="External"/><Relationship Id="rId7" Type="http://schemas.openxmlformats.org/officeDocument/2006/relationships/hyperlink" Target="https://ru.investing.com/currencies/eur-rub-historical-data" TargetMode="External"/><Relationship Id="rId183" Type="http://schemas.openxmlformats.org/officeDocument/2006/relationships/hyperlink" Target="https://fedstat.ru/indicator/43298" TargetMode="External"/><Relationship Id="rId239" Type="http://schemas.openxmlformats.org/officeDocument/2006/relationships/hyperlink" Target="https://www.metalinfo.ru/ru/metalmarket/statistics" TargetMode="External"/><Relationship Id="rId390" Type="http://schemas.openxmlformats.org/officeDocument/2006/relationships/hyperlink" Target="https://beton.ru/news/detail.php?ID=442011" TargetMode="External"/><Relationship Id="rId404" Type="http://schemas.openxmlformats.org/officeDocument/2006/relationships/hyperlink" Target="https://monitoring.rosfirm.ru/table/tovarnyj-beton-pmc3587.htm?region_monitoring=0&amp;monitoring_period=0&amp;subfield_date_from_day=04&amp;subfield_date_from_month=11&amp;subfield_date_from_year=2021&amp;subfield_date_to_day=06&amp;subfield_date_to_month=11&amp;subfield_date_to_year=2022&amp;select_param=1" TargetMode="External"/><Relationship Id="rId250" Type="http://schemas.openxmlformats.org/officeDocument/2006/relationships/hyperlink" Target="https://fedstat.ru/indicator/57605" TargetMode="External"/><Relationship Id="rId292" Type="http://schemas.openxmlformats.org/officeDocument/2006/relationships/hyperlink" Target="https://sberindex.ru/ru/dashboards/indeks-potrebitelskoi-aktivnosti" TargetMode="External"/><Relationship Id="rId306" Type="http://schemas.openxmlformats.org/officeDocument/2006/relationships/hyperlink" Target="https://sberindex.ru/ru/dashboards/indeks-potrebitelskoi-aktivnosti" TargetMode="External"/><Relationship Id="rId45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3%2F&#1050;&#1086;&#1083;&#1080;&#1095;&#1077;&#1089;&#1090;&#1074;&#1086;%20&#1079;&#1076;&#1072;&#1085;&#1080;&#1081;%20&#1086;&#1088;&#1075;&#1072;&#1085;&#1080;&#1079;&#1072;&#1094;&#1080;&#1081;%2C%20&#1086;&#1089;&#1091;&#1097;&#1077;&#1089;&#1090;&#1074;&#1083;&#1103;&#1102;&#1097;&#1080;&#1093;%20&#1086;&#1073;&#1088;&#1072;&#1079;&#1086;&#1074;&#1072;&#1090;&#1077;&#1083;&#1100;&#1085;&#1091;&#1102;%20&#1076;&#1077;&#1103;&#1090;&#1077;&#1083;&#1100;&#1085;&#1086;&#1089;&#1090;&#1100;%20&#1087;&#1086;%20&#1086;&#1073;&#1088;&#1072;&#1079;&#1086;&#1074;&#1072;&#1090;&#1077;&#1083;&#1100;&#1085;&#1099;&#1084;%20&#1087;&#1088;&#1086;&#1075;&#1088;&#1072;&#1084;&#1084;&#1072;&#1084;%20&#1085;&#1072;&#1095;&#1072;&#1083;&#1100;&#1085;&#1086;&#1075;&#1086;%20&#1086;&#1073;&#1097;&#1077;&#1075;&#1086;%2C%20&#1086;&#1089;&#1085;&#1086;&#1074;&#1085;&#1086;&#1075;&#1086;%20&#1086;&#1073;&#1097;&#1077;&#1075;&#1086;%2C%20&#1089;&#1088;&#1077;&#1076;&#1085;&#1077;&#1075;&#1086;%20&#1086;&#1073;&#1097;&#1077;&#1075;&#1086;%20&#1086;&#1073;&#1088;&#1072;&#1079;&#1086;&#1074;&#1072;&#1085;&#1080;&#1103;.xls?sk=y4ca3f30e5b94c7a7083304c1e5d11699" TargetMode="External"/><Relationship Id="rId87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5%20&#1059;&#1088;&#1086;&#1074;&#1077;&#1085;&#1100;%20&#1078;&#1080;&#1079;&#1085;&#1080;%20&#1085;&#1072;&#1089;&#1077;&#1083;&#1077;&#1085;&#1080;&#1103;%2F&#1057;&#1088;&#1077;&#1076;&#1085;&#1077;&#1076;&#1091;&#1096;&#1077;&#1074;&#1099;&#1077;%20&#1076;&#1077;&#1085;&#1077;&#1078;&#1085;&#1099;&#1077;%20&#1076;&#1086;&#1093;&#1086;&#1076;&#1099;%202013-2022.xlsx?sk=y4ca3f30e5b94c7a7083304c1e5d11699" TargetMode="External"/><Relationship Id="rId11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5%20&#1056;&#1099;&#1085;&#1086;&#1082;%20&#1090;&#1088;&#1091;&#1076;&#1072;%2F&#1063;&#1080;&#1089;&#1083;&#1077;&#1085;&#1085;&#1086;&#1089;&#1090;&#1100;%20&#1074;&#1099;&#1073;&#1099;&#1074;&#1096;&#1080;&#1093;%20&#1088;&#1072;&#1073;&#1086;&#1090;&#1085;&#1080;&#1082;&#1086;&#1074;%20%28&#1087;&#1086;%20&#1082;&#1074;&#1072;&#1088;&#1090;&#1072;&#1083;&#1072;&#1084;%29%202016-2022.xlsx?sk=y4ca3f30e5b94c7a7083304c1e5d11699" TargetMode="External"/><Relationship Id="rId348" Type="http://schemas.openxmlformats.org/officeDocument/2006/relationships/hyperlink" Target="https://sberindex.ru/ru/dashboards/indeks-dostupnosti-nedvizhimosti-v-rossii-pervichnyi-rynok" TargetMode="External"/><Relationship Id="rId152" Type="http://schemas.openxmlformats.org/officeDocument/2006/relationships/hyperlink" Target="https://sberindex.ru/ru/dashboards/srednyaya-stoimost-kvadratnogo-metra-vtorichnyi-rynok" TargetMode="External"/><Relationship Id="rId194" Type="http://schemas.openxmlformats.org/officeDocument/2006/relationships/hyperlink" Target="https://www.atsenergo.ru/nreport?rname=trade_region_spub&amp;rdate=20191112" TargetMode="External"/><Relationship Id="rId208" Type="http://schemas.openxmlformats.org/officeDocument/2006/relationships/hyperlink" Target="https://www.fedstat.ru/indicator/57699" TargetMode="External"/><Relationship Id="rId415" Type="http://schemas.openxmlformats.org/officeDocument/2006/relationships/hyperlink" Target="https://nostroy.ru/news_files/2022/02/14/%D0%91%D0%B5%D1%82%D0%BE%D0%BD%20%D0%B3%D1%80%D0%B0%D1%84%D0%B8%D0%BA%D0%B8.pdf" TargetMode="External"/><Relationship Id="rId261" Type="http://schemas.openxmlformats.org/officeDocument/2006/relationships/hyperlink" Target="https://sberindex.ru/ru/dashboards/indeks-potrebitelskoi-aktivnosti" TargetMode="External"/><Relationship Id="rId14" Type="http://schemas.openxmlformats.org/officeDocument/2006/relationships/hyperlink" Target="https://www.fedstat.ru/indicator/43277" TargetMode="External"/><Relationship Id="rId56" Type="http://schemas.openxmlformats.org/officeDocument/2006/relationships/hyperlink" Target="https://rosstat.gov.ru/labour_force" TargetMode="External"/><Relationship Id="rId317" Type="http://schemas.openxmlformats.org/officeDocument/2006/relationships/hyperlink" Target="https://sberindex.ru/ru/dashboards/indeks-potrebitelskoi-aktivnosti" TargetMode="External"/><Relationship Id="rId359" Type="http://schemas.openxmlformats.org/officeDocument/2006/relationships/hyperlink" Target="https://sberindex.ru/ru/dashboards/srok-ekspozicii-vtorichki" TargetMode="External"/><Relationship Id="rId98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3%20&#1056;&#1099;&#1085;&#1086;&#1082;%20&#1090;&#1088;&#1091;&#1076;&#1072;%2F&#1063;&#1080;&#1089;&#1083;&#1077;&#1085;&#1085;&#1086;&#1089;&#1090;&#1100;%20&#1088;&#1072;&#1073;&#1086;&#1090;&#1085;&#1080;&#1082;&#1086;&#1074;%2C%20&#1085;&#1072;&#1084;&#1077;&#1095;&#1077;&#1085;&#1085;&#1099;&#1093;%20&#1082;%20&#1074;&#1099;&#1089;&#1074;&#1086;&#1073;&#1086;&#1078;&#1076;&#1077;&#1085;&#1080;&#1102;%20%28%20&#1087;&#1086;%20&#1082;&#1074;&#1072;&#1088;&#1090;&#1072;&#1083;&#1072;&#1084;%29%202016-2022.xlsx?sk=y4ca3f30e5b94c7a7083304c1e5d11699" TargetMode="External"/><Relationship Id="rId12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6;&#1090;&#1087;&#1091;&#1089;&#1082;&#1072;&#1093;%20&#1073;&#1077;&#1079;%20&#1089;&#1086;&#1093;&#1088;.%20&#1079;&#1072;&#1088;.%20&#1087;&#1083;&#1072;&#1090;&#1099;%20%28&#1087;&#1086;%20&#1082;&#1074;&#1072;&#1088;&#1090;&#1072;&#1083;&#1072;&#1084;%29%202016-2022.xlsx?sk=y4ca3f30e5b94c7a7083304c1e5d11699" TargetMode="External"/><Relationship Id="rId163" Type="http://schemas.openxmlformats.org/officeDocument/2006/relationships/hyperlink" Target="https://sberindex.ru/ru/dashboards/srednyaya-stoimost-kvadratnogo-metra-pervichnyi-rynok" TargetMode="External"/><Relationship Id="rId219" Type="http://schemas.openxmlformats.org/officeDocument/2006/relationships/hyperlink" Target="https://roskazna.gov.ru/ispolnenie-byudzhetov/konsolidirovannye-byudzhety-subektov/1019/" TargetMode="External"/><Relationship Id="rId370" Type="http://schemas.openxmlformats.org/officeDocument/2006/relationships/hyperlink" Target="https://sberindex.ru/ru/dashboards/kolichestvo-vnutrennikh-turistov" TargetMode="External"/><Relationship Id="rId230" Type="http://schemas.openxmlformats.org/officeDocument/2006/relationships/hyperlink" Target="https://vestsnab24.ru/analytics/rossiyskiy-rynok-betona-v-2017-2021-gg/" TargetMode="External"/><Relationship Id="rId25" Type="http://schemas.openxmlformats.org/officeDocument/2006/relationships/hyperlink" Target="https://nizhstat.gks.ru/folder/32656" TargetMode="External"/><Relationship Id="rId67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0%2F&#1088;&#1077;&#1072;&#1083;&#1100;&#1085;&#1072;&#1103;%20&#1089;&#1088;&#1077;&#1076;&#1085;&#1077;&#1084;&#1077;&#1089;&#1103;&#1095;&#1085;&#1072;&#1103;%20&#1085;&#1072;&#1095;&#1080;&#1089;&#1083;&#1077;&#1085;&#1085;&#1072;&#1103;%20&#1079;&#1072;&#1088;&#1072;&#1073;&#1086;&#1090;&#1085;&#1072;&#1103;%20&#1087;&#1083;&#1072;&#1090;&#1072;%20&#1088;&#1072;&#1073;&#1086;&#1090;&#1085;&#1080;&#1082;&#1086;&#1074;%20.xlsx?sk=y4ca3f30e5b94c7a7083304c1e5d11699" TargetMode="External"/><Relationship Id="rId272" Type="http://schemas.openxmlformats.org/officeDocument/2006/relationships/hyperlink" Target="https://sberindex.ru/ru/dashboards/indeks-potrebitelskoi-aktivnosti" TargetMode="External"/><Relationship Id="rId328" Type="http://schemas.openxmlformats.org/officeDocument/2006/relationships/hyperlink" Target="https://sberindex.ru/ru/dashboards/srednyaya-stoimost-kvadratnogo-metra-pervichnyi-rynok" TargetMode="External"/><Relationship Id="rId13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0;&#1085;&#1080;&#1094;&#1080;&#1072;&#1090;&#1080;&#1074;&#1077;%20&#1088;&#1072;&#1073;&#1086;&#1090;&#1086;&#1076;&#1072;&#1090;&#1077;&#1083;&#1103;%20%28%20&#1087;&#1086;%20&#1082;&#1074;&#1072;&#1088;&#1090;&#1072;&#1083;&#1072;&#1084;%29%202016-2022.xlsx?sk=y4ca3f30e5b94c7a7083304c1e5d11699" TargetMode="External"/><Relationship Id="rId174" Type="http://schemas.openxmlformats.org/officeDocument/2006/relationships/hyperlink" Target="https://sberindex.ru/ru/dashboards/kolichestvo-predlozhenii-o-prodazhe-pervichki" TargetMode="External"/><Relationship Id="rId381" Type="http://schemas.openxmlformats.org/officeDocument/2006/relationships/hyperlink" Target="https://sberindex.ru/ru/dashboards/izmenenie-aktivnosti-msp-po-regionam" TargetMode="External"/><Relationship Id="rId241" Type="http://schemas.openxmlformats.org/officeDocument/2006/relationships/hyperlink" Target="https://www.metalinfo.ru/ru/metalmarket/statistics" TargetMode="External"/><Relationship Id="rId36" Type="http://schemas.openxmlformats.org/officeDocument/2006/relationships/hyperlink" Target="https://disk.yandex.ru/edit/disk/disk%2F05%20%D0%9A%D0%B0%D0%B4%D1%80%D1%8B_%D0%BF%D1%80%D0%BE_%D0%BE%D0%B1%D1%89%D0%B0%D1%8F%2F%D0%A1%D1%82%D0%B0%D1%82%D0%B8%D1%81%D1%82%D0%B8%D0%BA%D0%B0%20%D0%BE%D1%82%20%D0%B7%D0%B0%D0%BA%D0%B0%D0%B7%D1%87%D0%B8%D0%BA%D0%B0%2F23%20%D0%AD%D0%BA%D0%BE%D0%BD%D0%BE%D0%BC%D0%B8%D1%87%D0%B5%D1%81%D0%BA%D0%BE%D0%B5%20%D1%80%D0%B0%D0%B7%D0%B2%D0%B8%D1%82%D0%B8%D0%B5%20%D1%80%D0%B5%D0%B3%D0%B8%D0%BE%D0%BD%D0%B0%2F%D0%9E%D0%B1%D0%BE%D1%80%D0%BE%D1%82%20%D1%80%D0%BE%D0%B7%D0%BD%D0%B8%D1%87%D0%BD%D0%BE%D0%B9%20%D1%82%D0%BE%D1%80%D0%B3%D0%BE%D0%B2%D0%BB%D0%B8%20%28%D0%B2%20%25%20%D0%BA%20%D0%BF%D1%80%D0%B5%D0%B4.%20%D0%BC%D0%B5%D1%81%D1%8F%D1%86%D1%83%29%202016-2021.xlsx?sk=y3fbd20b95c18d9313790685cc1ae8257" TargetMode="External"/><Relationship Id="rId283" Type="http://schemas.openxmlformats.org/officeDocument/2006/relationships/hyperlink" Target="https://sberindex.ru/ru/dashboards/indeks-potrebitelskoi-aktivnosti" TargetMode="External"/><Relationship Id="rId339" Type="http://schemas.openxmlformats.org/officeDocument/2006/relationships/hyperlink" Target="https://sberindex.ru/ru/dashboards/real_estate_deals_secondary_market" TargetMode="External"/><Relationship Id="rId78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7%20&#1059;&#1088;&#1086;&#1074;&#1077;&#1085;&#1100;%20&#1078;&#1080;&#1079;&#1085;&#1080;%20&#1085;&#1072;&#1089;&#1077;&#1083;&#1077;&#1085;&#1080;&#1103;%2F&#1052;&#1077;&#1076;&#1080;&#1072;&#1085;&#1085;&#1099;&#1081;%20&#1089;&#1088;&#1077;&#1076;&#1085;&#1077;&#1076;&#1091;&#1096;&#1077;&#1074;&#1086;&#1081;%20&#1076;&#1086;&#1093;&#1086;&#1076;%202018-2021.xlsx?sk=y4ca3f30e5b94c7a7083304c1e5d11699" TargetMode="External"/><Relationship Id="rId10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3%20&#1056;&#1099;&#1085;&#1086;&#1082;%20&#1090;&#1088;&#1091;&#1076;&#1072;%2F&#1063;&#1080;&#1089;&#1083;&#1077;&#1085;&#1085;&#1086;&#1089;&#1090;&#1100;%20&#1088;&#1072;&#1073;&#1086;&#1090;&#1085;&#1080;&#1082;&#1086;&#1074;%2C%20&#1085;&#1072;&#1084;&#1077;&#1095;&#1077;&#1085;&#1085;&#1099;&#1093;%20&#1082;%20&#1074;&#1099;&#1089;&#1074;&#1086;&#1073;&#1086;&#1078;&#1076;&#1077;&#1085;&#1080;&#1102;%20%28%20&#1087;&#1086;%20&#1082;&#1074;&#1072;&#1088;&#1090;&#1072;&#1083;&#1072;&#1084;%29%202016-2022.xlsx?sk=y4ca3f30e5b94c7a7083304c1e5d11699" TargetMode="External"/><Relationship Id="rId14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9;&#1086;&#1075;&#1083;&#1072;&#1096;&#1077;&#1085;&#1080;&#1102;%20&#1089;&#1090;&#1086;&#1088;&#1086;&#1085;%20%28&#1087;&#1086;%20&#1082;&#1074;&#1072;&#1088;&#1090;&#1072;&#1083;&#1072;&#1084;%29%202016-2022.xlsx?sk=y4ca3f30e5b94c7a7083304c1e5d11699" TargetMode="External"/><Relationship Id="rId185" Type="http://schemas.openxmlformats.org/officeDocument/2006/relationships/hyperlink" Target="https://fedstat.ru/indicator/43298" TargetMode="External"/><Relationship Id="rId350" Type="http://schemas.openxmlformats.org/officeDocument/2006/relationships/hyperlink" Target="https://sberindex.ru/ru/dashboards/indeks-dostupnosti-nedvizhimosti-v-rossii-pervichnyi-rynok" TargetMode="External"/><Relationship Id="rId406" Type="http://schemas.openxmlformats.org/officeDocument/2006/relationships/hyperlink" Target="https://nizhegorodskaya-oblast.restate.ru/graph/ceny-prodazhi-ofisov/" TargetMode="External"/><Relationship Id="rId9" Type="http://schemas.openxmlformats.org/officeDocument/2006/relationships/hyperlink" Target="https://disk.yandex.ru/edit/disk/disk%2F05%20%D0%9A%D0%B0%D0%B4%D1%80%D1%8B_%D0%BF%D1%80%D0%BE_%D0%BE%D0%B1%D1%89%D0%B0%D1%8F%2F%D0%A1%D1%82%D0%B0%D1%82%D0%B8%D1%81%D1%82%D0%B8%D0%BA%D0%B0%20%D0%BE%D1%82%20%D0%B7%D0%B0%D0%BA%D0%B0%D0%B7%D1%87%D0%B8%D0%BA%D0%B0%2F8%20%D0%AD%D0%BA%D0%BE%D0%BD%D0%BE%D0%BC%D0%B8%D1%87%D0%B5%D1%81%D0%BA%D0%BE%D0%B5%20%D1%80%D0%B0%D0%B7%D0%B2%D0%B8%D1%82%D0%B8%D0%B5%20%D1%80%D0%B5%D0%B3%D0%B8%D0%BE%D0%BD%D0%B0%2F%D0%98%D0%BD%D0%B4%D0%B5%D0%BA%D1%81%20%D0%BF%D1%80%D0%BE%D0%BC%D1%8B%D1%88%D0%BB%D0%B5%D0%BD%D0%BD%D0%BE%D0%B3%D0%BE%20%D0%BF%D1%80%D0%BE%D0%B8%D0%B7%D0%B2%D0%BE%D0%B4%D1%81%D1%82%D0%B2%D0%B0%20%28%D0%BF%D0%BE%20%D0%BC%D0%B5%D1%81%D1%8F%D1%86%D0%B0%D0%BC%29%202015-2022.xlsx?sk=ye36627d99a6acb501b19c8bc3969c09d" TargetMode="External"/><Relationship Id="rId210" Type="http://schemas.openxmlformats.org/officeDocument/2006/relationships/hyperlink" Target="https://www.fedstat.ru/indicator/57699" TargetMode="External"/><Relationship Id="rId392" Type="http://schemas.openxmlformats.org/officeDocument/2006/relationships/hyperlink" Target="https://beton.ru/news/detail.php?ID=442011" TargetMode="External"/><Relationship Id="rId252" Type="http://schemas.openxmlformats.org/officeDocument/2006/relationships/hyperlink" Target="https://sberindex.ru/ru/dashboards/indeks-potrebitelskoi-aktivnosti" TargetMode="External"/><Relationship Id="rId294" Type="http://schemas.openxmlformats.org/officeDocument/2006/relationships/hyperlink" Target="https://sberindex.ru/ru/dashboards/indeks-potrebitelskoi-aktivnosti" TargetMode="External"/><Relationship Id="rId308" Type="http://schemas.openxmlformats.org/officeDocument/2006/relationships/hyperlink" Target="https://sberindex.ru/ru/dashboards/indeks-potrebitelskoi-aktivnosti" TargetMode="External"/><Relationship Id="rId47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3%2F&#1050;&#1086;&#1083;&#1080;&#1095;&#1077;&#1089;&#1090;&#1074;&#1086;%20&#1079;&#1076;&#1072;&#1085;&#1080;&#1081;%20&#1086;&#1088;&#1075;&#1072;&#1085;&#1080;&#1079;&#1072;&#1094;&#1080;&#1081;%2C%20&#1086;&#1089;&#1091;&#1097;&#1077;&#1089;&#1090;&#1074;&#1083;&#1103;&#1102;&#1097;&#1080;&#1093;%20&#1086;&#1073;&#1088;&#1072;&#1079;&#1086;&#1074;&#1072;&#1090;&#1077;&#1083;&#1100;&#1085;&#1091;&#1102;%20&#1076;&#1077;&#1103;&#1090;&#1077;&#1083;&#1100;&#1085;&#1086;&#1089;&#1090;&#1100;%20&#1087;&#1086;%20&#1086;&#1073;&#1088;&#1072;&#1079;&#1086;&#1074;&#1072;&#1090;&#1077;&#1083;&#1100;&#1085;&#1099;&#1084;%20&#1087;&#1088;&#1086;&#1075;&#1088;&#1072;&#1084;&#1084;&#1072;&#1084;%20&#1085;&#1072;&#1095;&#1072;&#1083;&#1100;&#1085;&#1086;&#1075;&#1086;%20&#1086;&#1073;&#1097;&#1077;&#1075;&#1086;%2C%20&#1086;&#1089;&#1085;&#1086;&#1074;&#1085;&#1086;&#1075;&#1086;%20&#1086;&#1073;&#1097;&#1077;&#1075;&#1086;%2C%20&#1089;&#1088;&#1077;&#1076;&#1085;&#1077;&#1075;&#1086;%20&#1086;&#1073;&#1097;&#1077;&#1075;&#1086;%20&#1086;&#1073;&#1088;&#1072;&#1079;&#1086;&#1074;&#1072;&#1085;&#1080;&#1103;.xls?sk=y4ca3f30e5b94c7a7083304c1e5d11699" TargetMode="External"/><Relationship Id="rId89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5%20&#1059;&#1088;&#1086;&#1074;&#1077;&#1085;&#1100;%20&#1078;&#1080;&#1079;&#1085;&#1080;%20&#1085;&#1072;&#1089;&#1077;&#1083;&#1077;&#1085;&#1080;&#1103;%2F&#1057;&#1088;&#1077;&#1076;&#1085;&#1077;&#1076;&#1091;&#1096;&#1077;&#1074;&#1099;&#1077;%20&#1076;&#1077;&#1085;&#1077;&#1078;&#1085;&#1099;&#1077;%20&#1076;&#1086;&#1093;&#1086;&#1076;&#1099;%202013-2022.xlsx?sk=y4ca3f30e5b94c7a7083304c1e5d11699" TargetMode="External"/><Relationship Id="rId11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5%20&#1056;&#1099;&#1085;&#1086;&#1082;%20&#1090;&#1088;&#1091;&#1076;&#1072;%2F&#1063;&#1080;&#1089;&#1083;&#1077;&#1085;&#1085;&#1086;&#1089;&#1090;&#1100;%20&#1074;&#1099;&#1073;&#1099;&#1074;&#1096;&#1080;&#1093;%20&#1088;&#1072;&#1073;&#1086;&#1090;&#1085;&#1080;&#1082;&#1086;&#1074;%20%28&#1087;&#1086;%20&#1082;&#1074;&#1072;&#1088;&#1090;&#1072;&#1083;&#1072;&#1084;%29%202016-2022.xlsx?sk=y4ca3f30e5b94c7a7083304c1e5d11699" TargetMode="External"/><Relationship Id="rId154" Type="http://schemas.openxmlformats.org/officeDocument/2006/relationships/hyperlink" Target="https://sberindex.ru/ru/dashboards/srednyaya-stoimost-kvadratnogo-metra-vtorichnyi-rynok" TargetMode="External"/><Relationship Id="rId361" Type="http://schemas.openxmlformats.org/officeDocument/2006/relationships/hyperlink" Target="https://sberindex.ru/ru/dashboards/srok-ekspozicii-vtorichki" TargetMode="External"/><Relationship Id="rId196" Type="http://schemas.openxmlformats.org/officeDocument/2006/relationships/hyperlink" Target="https://www.benzin-price.ru/stat_month.php?month=5&amp;year=2019&amp;region_id=52" TargetMode="External"/><Relationship Id="rId417" Type="http://schemas.openxmlformats.org/officeDocument/2006/relationships/hyperlink" Target="https://nd-dsk.ru/graf/" TargetMode="External"/><Relationship Id="rId16" Type="http://schemas.openxmlformats.org/officeDocument/2006/relationships/hyperlink" Target="https://tochno.st/problems/migrants/regions/nizhegorodskaya_oblast" TargetMode="External"/><Relationship Id="rId221" Type="http://schemas.openxmlformats.org/officeDocument/2006/relationships/hyperlink" Target="https://roskazna.gov.ru/ispolnenie-byudzhetov/konsolidirovannye-byudzhety-subektov/1019/" TargetMode="External"/><Relationship Id="rId263" Type="http://schemas.openxmlformats.org/officeDocument/2006/relationships/hyperlink" Target="https://sberindex.ru/ru/dashboards/indeks-potrebitelskoi-aktivnosti" TargetMode="External"/><Relationship Id="rId319" Type="http://schemas.openxmlformats.org/officeDocument/2006/relationships/hyperlink" Target="https://sberindex.ru/ru/dashboards/indeks-potrebitelskoi-aktivnosti" TargetMode="External"/><Relationship Id="rId58" Type="http://schemas.openxmlformats.org/officeDocument/2006/relationships/hyperlink" Target="https://rosstat.gov.ru/labour_force" TargetMode="External"/><Relationship Id="rId12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6;&#1090;&#1087;&#1091;&#1089;&#1082;&#1072;&#1093;%20&#1073;&#1077;&#1079;%20&#1089;&#1086;&#1093;&#1088;.%20&#1079;&#1072;&#1088;.%20&#1087;&#1083;&#1072;&#1090;&#1099;%20%28&#1087;&#1086;%20&#1082;&#1074;&#1072;&#1088;&#1090;&#1072;&#1083;&#1072;&#1084;%29%202016-2022.xlsx?sk=y4ca3f30e5b94c7a7083304c1e5d11699" TargetMode="External"/><Relationship Id="rId330" Type="http://schemas.openxmlformats.org/officeDocument/2006/relationships/hyperlink" Target="https://sberindex.ru/ru/dashboards/srednyaya-stoimost-kvadratnogo-metra-pervichnyi-rynok" TargetMode="External"/><Relationship Id="rId165" Type="http://schemas.openxmlformats.org/officeDocument/2006/relationships/hyperlink" Target="https://sberindex.ru/ru/dashboards/kolichestvo-predlozhenii-vtorichki" TargetMode="External"/><Relationship Id="rId372" Type="http://schemas.openxmlformats.org/officeDocument/2006/relationships/hyperlink" Target="https://sberindex.ru/ru/dashboards/kolichestvo-vnutrennikh-turistov" TargetMode="External"/><Relationship Id="rId232" Type="http://schemas.openxmlformats.org/officeDocument/2006/relationships/hyperlink" Target="https://vestsnab24.ru/analytics/rossiyskiy-rynok-betona-v-2017-2021-gg/" TargetMode="External"/><Relationship Id="rId274" Type="http://schemas.openxmlformats.org/officeDocument/2006/relationships/hyperlink" Target="https://sberindex.ru/ru/dashboards/indeks-potrebitelskoi-aktivnosti" TargetMode="External"/><Relationship Id="rId27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36%20%D0%94%D0%B5%D0%BC%D0%BE%D0%B3%D1%80%D0%B0%D1%84%D0%B8%D1%8F" TargetMode="External"/><Relationship Id="rId69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0%2F&#1088;&#1077;&#1072;&#1083;&#1100;&#1085;&#1072;&#1103;%20&#1089;&#1088;&#1077;&#1076;&#1085;&#1077;&#1084;&#1077;&#1089;&#1103;&#1095;&#1085;&#1072;&#1103;%20&#1085;&#1072;&#1095;&#1080;&#1089;&#1083;&#1077;&#1085;&#1085;&#1072;&#1103;%20&#1079;&#1072;&#1088;&#1072;&#1073;&#1086;&#1090;&#1085;&#1072;&#1103;%20&#1087;&#1083;&#1072;&#1090;&#1072;%20&#1088;&#1072;&#1073;&#1086;&#1090;&#1085;&#1080;&#1082;&#1086;&#1074;%20.xlsx?sk=y4ca3f30e5b94c7a7083304c1e5d11699" TargetMode="External"/><Relationship Id="rId134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0;&#1085;&#1080;&#1094;&#1080;&#1072;&#1090;&#1080;&#1074;&#1077;%20&#1088;&#1072;&#1073;&#1086;&#1090;&#1086;&#1076;&#1072;&#1090;&#1077;&#1083;&#1103;%20%28%20&#1087;&#1086;%20&#1082;&#1074;&#1072;&#1088;&#1090;&#1072;&#1083;&#1072;&#1084;%29%202016-2022.xlsx?sk=y4ca3f30e5b94c7a7083304c1e5d11699" TargetMode="External"/><Relationship Id="rId8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7%20&#1059;&#1088;&#1086;&#1074;&#1077;&#1085;&#1100;%20&#1078;&#1080;&#1079;&#1085;&#1080;%20&#1085;&#1072;&#1089;&#1077;&#1083;&#1077;&#1085;&#1080;&#1103;%2F&#1052;&#1077;&#1076;&#1080;&#1072;&#1085;&#1085;&#1099;&#1081;%20&#1089;&#1088;&#1077;&#1076;&#1085;&#1077;&#1076;&#1091;&#1096;&#1077;&#1074;&#1086;&#1081;%20&#1076;&#1086;&#1093;&#1086;&#1076;%202018-2021.xlsx?sk=y4ca3f30e5b94c7a7083304c1e5d11699" TargetMode="External"/><Relationship Id="rId176" Type="http://schemas.openxmlformats.org/officeDocument/2006/relationships/hyperlink" Target="https://fedstat.ru/indicator/43298" TargetMode="External"/><Relationship Id="rId341" Type="http://schemas.openxmlformats.org/officeDocument/2006/relationships/hyperlink" Target="https://sberindex.ru/ru/dashboards/real_estate_deals_secondary_market" TargetMode="External"/><Relationship Id="rId383" Type="http://schemas.openxmlformats.org/officeDocument/2006/relationships/hyperlink" Target="https://sberindex.ru/ru/dashboards/izmenenie-aktivnosti-msp-po-regionam" TargetMode="External"/><Relationship Id="rId201" Type="http://schemas.openxmlformats.org/officeDocument/2006/relationships/hyperlink" Target="https://www.fedstat.ru/indicator/57699" TargetMode="External"/><Relationship Id="rId243" Type="http://schemas.openxmlformats.org/officeDocument/2006/relationships/hyperlink" Target="https://www.metalinfo.ru/ru/metalmarket/statistics" TargetMode="External"/><Relationship Id="rId285" Type="http://schemas.openxmlformats.org/officeDocument/2006/relationships/hyperlink" Target="https://sberindex.ru/ru/dashboards/indeks-potrebitelskoi-aktivnosti" TargetMode="External"/><Relationship Id="rId17" Type="http://schemas.openxmlformats.org/officeDocument/2006/relationships/hyperlink" Target="https://nizhstat.gks.ru/folder/32829" TargetMode="External"/><Relationship Id="rId38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25%20%D0%AD%D0%BA%D0%BE%D0%BD%D0%BE%D0%BC%D0%B8%D1%87%D0%B5%D1%81%D0%BA%D0%BE%D0%B5%20%D1%80%D0%B0%D0%B7%D0%B2%D0%B8%D1%82%D0%B8%D0%B5%20%D1%80%D0%B5%D0%B3%D0%B8%D0%BE%D0%BD%D0%B0" TargetMode="External"/><Relationship Id="rId59" Type="http://schemas.openxmlformats.org/officeDocument/2006/relationships/hyperlink" Target="https://rosstat.gov.ru/labour_force" TargetMode="External"/><Relationship Id="rId10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4%20&#1056;&#1099;&#1085;&#1086;&#1082;%20&#1090;&#1088;&#1091;&#1076;&#1072;%2F&#1063;&#1080;&#1089;&#1083;&#1077;&#1085;&#1085;&#1086;&#1089;&#1090;&#1100;%20&#1090;&#1088;&#1077;&#1073;&#1091;&#1077;&#1084;&#1099;&#1093;%20&#1088;&#1072;&#1073;&#1086;&#1090;&#1085;&#1080;&#1082;&#1086;&#1074;%20&#1085;&#1072;%20&#1074;&#1072;&#1082;&#1072;&#1085;&#1090;&#1085;&#1099;&#1077;%20&#1088;&#1072;&#1073;&#1086;&#1095;&#1080;&#1077;%20&#1084;&#1077;&#1089;&#1090;&#1072;%202016-2022.xlsx?sk=y4ca3f30e5b94c7a7083304c1e5d11699" TargetMode="External"/><Relationship Id="rId124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6;&#1090;&#1087;&#1091;&#1089;&#1082;&#1072;&#1093;%20&#1073;&#1077;&#1079;%20&#1089;&#1086;&#1093;&#1088;.%20&#1079;&#1072;&#1088;.%20&#1087;&#1083;&#1072;&#1090;&#1099;%20%28&#1087;&#1086;%20&#1082;&#1074;&#1072;&#1088;&#1090;&#1072;&#1083;&#1072;&#1084;%29%202016-2022.xlsx?sk=y4ca3f30e5b94c7a7083304c1e5d11699" TargetMode="External"/><Relationship Id="rId310" Type="http://schemas.openxmlformats.org/officeDocument/2006/relationships/hyperlink" Target="https://sberindex.ru/ru/dashboards/indeks-potrebitelskoi-aktivnosti" TargetMode="External"/><Relationship Id="rId7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0%2F&#1088;&#1077;&#1072;&#1083;&#1100;&#1085;&#1072;&#1103;%20&#1089;&#1088;&#1077;&#1076;&#1085;&#1077;&#1084;&#1077;&#1089;&#1103;&#1095;&#1085;&#1072;&#1103;%20&#1085;&#1072;&#1095;&#1080;&#1089;&#1083;&#1077;&#1085;&#1085;&#1072;&#1103;%20&#1079;&#1072;&#1088;&#1072;&#1073;&#1086;&#1090;&#1085;&#1072;&#1103;%20&#1087;&#1083;&#1072;&#1090;&#1072;%20&#1088;&#1072;&#1073;&#1086;&#1090;&#1085;&#1080;&#1082;&#1086;&#1074;%20.xlsx?sk=y4ca3f30e5b94c7a7083304c1e5d11699" TargetMode="External"/><Relationship Id="rId9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66%2F&#1056;&#1077;&#1072;&#1083;&#1100;&#1085;&#1099;&#1077;%20&#1076;&#1086;&#1093;&#1086;&#1076;&#1099;%20&#1085;&#1072;&#1089;&#1077;&#1083;&#1077;&#1085;&#1080;&#1103;.xlsx?sk=y4ca3f30e5b94c7a7083304c1e5d11699" TargetMode="External"/><Relationship Id="rId145" Type="http://schemas.openxmlformats.org/officeDocument/2006/relationships/hyperlink" Target="https://edu.gov.ru/activity/statistics/secondary_prof_edu" TargetMode="External"/><Relationship Id="rId166" Type="http://schemas.openxmlformats.org/officeDocument/2006/relationships/hyperlink" Target="https://sberindex.ru/ru/dashboards/kolichestvo-predlozhenii-vtorichki" TargetMode="External"/><Relationship Id="rId187" Type="http://schemas.openxmlformats.org/officeDocument/2006/relationships/hyperlink" Target="http://www.rucem.ru/rynok/rynok-cementa-rossii-v-2019-godu.php" TargetMode="External"/><Relationship Id="rId331" Type="http://schemas.openxmlformats.org/officeDocument/2006/relationships/hyperlink" Target="https://sberindex.ru/ru/dashboards/srednyaya-stoimost-kvadratnogo-metra-pervichnyi-rynok" TargetMode="External"/><Relationship Id="rId352" Type="http://schemas.openxmlformats.org/officeDocument/2006/relationships/hyperlink" Target="https://sberindex.ru/ru/dashboards/indeks-dostupnosti-nedvizhimosti-v-rossii-vtorichnyi-rynok" TargetMode="External"/><Relationship Id="rId373" Type="http://schemas.openxmlformats.org/officeDocument/2006/relationships/hyperlink" Target="https://sberindex.ru/ru/dashboards/kolichestvo-vnutrennikh-turistov" TargetMode="External"/><Relationship Id="rId394" Type="http://schemas.openxmlformats.org/officeDocument/2006/relationships/hyperlink" Target="https://beton.ru/news/detail.php?ID=442011" TargetMode="External"/><Relationship Id="rId408" Type="http://schemas.openxmlformats.org/officeDocument/2006/relationships/hyperlink" Target="https://monitoring.rosfirm.ru/table/list-stalnoj-pmc437.htm?region_monitoring=0&amp;monitoring_period=&amp;subfield_date_from_day=01&amp;subfield_date_from_month=08&amp;subfield_date_from_year=2020&amp;subfield_date_to_day=06&amp;subfield_date_to_month=11&amp;subfield_date_to_year=2022&amp;select_param=1&amp;pmc_id=" TargetMode="External"/><Relationship Id="rId1" Type="http://schemas.openxmlformats.org/officeDocument/2006/relationships/hyperlink" Target="https://ofd.nalog.ru/statistics.html" TargetMode="External"/><Relationship Id="rId212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33" Type="http://schemas.openxmlformats.org/officeDocument/2006/relationships/hyperlink" Target="https://www.metalinfo.ru/ru/metalmarket/statistics" TargetMode="External"/><Relationship Id="rId254" Type="http://schemas.openxmlformats.org/officeDocument/2006/relationships/hyperlink" Target="https://sberindex.ru/ru/dashboards/indeks-potrebitelskoi-aktivnosti" TargetMode="External"/><Relationship Id="rId28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30%20%D0%A5%D0%B0%D1%80%D0%B0%D0%BA%D1%82%D0%B5%D1%80%D0%B8%D1%81%D1%82%D0%B8%D0%BA%D0%B0%20%D0%BF%D1%80%D0%B5%D0%B4%D0%BF%D1%80%D0%B8%D1%8F%D1%82%D0%B8%D0%B9" TargetMode="External"/><Relationship Id="rId49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73%20&#1059;&#1088;&#1086;&#1074;&#1077;&#1085;&#1100;%20&#1086;&#1073;&#1088;&#1072;&#1079;&#1086;&#1074;&#1072;&#1085;&#1080;&#1103;%20%28&#1082;&#1074;&#1072;&#1083;&#1080;&#1092;&#1080;&#1082;&#1072;&#1094;&#1080;&#1080;%29%2F&#1063;&#1080;&#1089;&#1083;&#1077;&#1085;&#1085;&#1086;&#1089;&#1090;&#1100;%20&#1086;&#1073;&#1091;&#1095;&#1072;&#1102;&#1097;&#1080;&#1093;&#1089;&#1103;%20%28&#1085;&#1072;&#1095;&#1072;&#1083;&#1100;&#1085;&#1086;&#1077;%20&#1086;&#1073;&#1097;&#1077;&#1077;%2C%20&#1086;&#1089;&#1085;&#1086;&#1074;&#1085;&#1086;&#1077;%20&#1086;&#1073;&#1097;&#1077;&#1077;%2C%20&#1089;&#1088;&#1077;&#1076;&#1085;&#1077;&#1077;%20&#1086;&#1073;&#1097;&#1077;&#1077;%2C%29%202016-2021%20.xlsx?sk=y4ca3f30e5b94c7a7083304c1e5d11699" TargetMode="External"/><Relationship Id="rId114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6%20&#1056;&#1099;&#1085;&#1086;&#1082;%20&#1090;&#1088;&#1091;&#1076;&#1072;%2F&#1063;&#1080;&#1089;&#1083;&#1077;&#1085;&#1085;&#1086;&#1089;&#1090;&#1100;%20&#1087;&#1088;&#1080;&#1085;&#1103;&#1090;&#1099;&#1093;%20&#1088;&#1072;&#1073;&#1086;&#1090;&#1085;&#1080;&#1082;&#1086;&#1074;%20%28&#1087;&#1086;%20&#1082;&#1074;&#1072;&#1088;&#1090;&#1072;&#1083;&#1072;&#1084;%29%202016-2022.xlsx?sk=y4ca3f30e5b94c7a7083304c1e5d11699" TargetMode="External"/><Relationship Id="rId275" Type="http://schemas.openxmlformats.org/officeDocument/2006/relationships/hyperlink" Target="https://sberindex.ru/ru/dashboards/indeks-potrebitelskoi-aktivnosti" TargetMode="External"/><Relationship Id="rId296" Type="http://schemas.openxmlformats.org/officeDocument/2006/relationships/hyperlink" Target="https://sberindex.ru/ru/dashboards/indeks-potrebitelskoi-aktivnosti" TargetMode="External"/><Relationship Id="rId300" Type="http://schemas.openxmlformats.org/officeDocument/2006/relationships/hyperlink" Target="https://sberindex.ru/ru/dashboards/indeks-potrebitelskoi-aktivnosti" TargetMode="External"/><Relationship Id="rId6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1%2F&#1074;&#1077;&#1083;&#1080;&#1095;&#1080;&#1085;&#1072;%20&#1087;&#1088;&#1086;&#1078;&#1080;&#1090;&#1086;&#1095;&#1085;&#1086;&#1075;&#1086;%20&#1084;&#1080;&#1085;&#1080;&#1084;&#1091;&#1084;&#1072;.xlsx" TargetMode="External"/><Relationship Id="rId8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7%20&#1059;&#1088;&#1086;&#1074;&#1077;&#1085;&#1100;%20&#1078;&#1080;&#1079;&#1085;&#1080;%20&#1085;&#1072;&#1089;&#1077;&#1083;&#1077;&#1085;&#1080;&#1103;%2F&#1052;&#1077;&#1076;&#1080;&#1072;&#1085;&#1085;&#1099;&#1081;%20&#1089;&#1088;&#1077;&#1076;&#1085;&#1077;&#1076;&#1091;&#1096;&#1077;&#1074;&#1086;&#1081;%20&#1076;&#1086;&#1093;&#1086;&#1076;%202018-2021.xlsx?sk=y4ca3f30e5b94c7a7083304c1e5d11699" TargetMode="External"/><Relationship Id="rId135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0;&#1085;&#1080;&#1094;&#1080;&#1072;&#1090;&#1080;&#1074;&#1077;%20&#1088;&#1072;&#1073;&#1086;&#1090;&#1086;&#1076;&#1072;&#1090;&#1077;&#1083;&#1103;%20%28%20&#1087;&#1086;%20&#1082;&#1074;&#1072;&#1088;&#1090;&#1072;&#1083;&#1072;&#1084;%29%202016-2022.xlsx?sk=y4ca3f30e5b94c7a7083304c1e5d11699" TargetMode="External"/><Relationship Id="rId156" Type="http://schemas.openxmlformats.org/officeDocument/2006/relationships/hyperlink" Target="https://sberindex.ru/ru/dashboards/srednyaya-stoimost-kvadratnogo-metra-vtorichnyi-rynok" TargetMode="External"/><Relationship Id="rId177" Type="http://schemas.openxmlformats.org/officeDocument/2006/relationships/hyperlink" Target="https://fedstat.ru/indicator/43298" TargetMode="External"/><Relationship Id="rId198" Type="http://schemas.openxmlformats.org/officeDocument/2006/relationships/hyperlink" Target="https://www.benzin-price.ru/stat_month.php?month=5&amp;year=2019&amp;region_id=52" TargetMode="External"/><Relationship Id="rId321" Type="http://schemas.openxmlformats.org/officeDocument/2006/relationships/hyperlink" Target="https://sberindex.ru/ru/dashboards/indeks-potrebitelskoi-aktivnosti" TargetMode="External"/><Relationship Id="rId342" Type="http://schemas.openxmlformats.org/officeDocument/2006/relationships/hyperlink" Target="https://sberindex.ru/ru/dashboards/real_estate_deals_secondary_market" TargetMode="External"/><Relationship Id="rId363" Type="http://schemas.openxmlformats.org/officeDocument/2006/relationships/hyperlink" Target="https://sberindex.ru/ru/dashboards/indeks-dostupnosti-nedvizhimosti-v-rossii-istoricheskii-ryad" TargetMode="External"/><Relationship Id="rId384" Type="http://schemas.openxmlformats.org/officeDocument/2006/relationships/hyperlink" Target="https://sberindex.ru/ru/dashboards/izmenenie-aktivnosti-msp-po-regionam" TargetMode="External"/><Relationship Id="rId419" Type="http://schemas.openxmlformats.org/officeDocument/2006/relationships/hyperlink" Target="https://nizhegorodskaya-oblast.restate.ru/graph/ceny-arendy-skladov/" TargetMode="External"/><Relationship Id="rId202" Type="http://schemas.openxmlformats.org/officeDocument/2006/relationships/hyperlink" Target="https://www.fedstat.ru/indicator/57699" TargetMode="External"/><Relationship Id="rId223" Type="http://schemas.openxmlformats.org/officeDocument/2006/relationships/hyperlink" Target="https://concreteunion.ru/wp-content/uploads/2020/02/beton_bul_2019-12-assocziacziya.pdf" TargetMode="External"/><Relationship Id="rId244" Type="http://schemas.openxmlformats.org/officeDocument/2006/relationships/hyperlink" Target="https://beton.ru/graphs/regions/cement/" TargetMode="External"/><Relationship Id="rId18" Type="http://schemas.openxmlformats.org/officeDocument/2006/relationships/hyperlink" Target="https://horosho-tam.ru/rossiya/nizhegorodskaya-oblast/coronavirus" TargetMode="External"/><Relationship Id="rId39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43%20%D0%97%D0%B0%D0%BD%D1%8F%D1%82%D0%BE%D1%81%D1%82%D1%8C%20%D0%BD%D0%B0%D1%81%D0%B5%D0%BB%D0%B5%D0%BD%D0%B8%D1%8F" TargetMode="External"/><Relationship Id="rId265" Type="http://schemas.openxmlformats.org/officeDocument/2006/relationships/hyperlink" Target="https://sberindex.ru/ru/dashboards/indeks-potrebitelskoi-aktivnosti" TargetMode="External"/><Relationship Id="rId286" Type="http://schemas.openxmlformats.org/officeDocument/2006/relationships/hyperlink" Target="https://sberindex.ru/ru/dashboards/indeks-potrebitelskoi-aktivnosti" TargetMode="External"/><Relationship Id="rId5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73%20&#1059;&#1088;&#1086;&#1074;&#1077;&#1085;&#1100;%20&#1086;&#1073;&#1088;&#1072;&#1079;&#1086;&#1074;&#1072;&#1085;&#1080;&#1103;%20%28&#1082;&#1074;&#1072;&#1083;&#1080;&#1092;&#1080;&#1082;&#1072;&#1094;&#1080;&#1080;%29%2F&#1063;&#1080;&#1089;&#1083;&#1077;&#1085;&#1085;&#1086;&#1089;&#1090;&#1100;%20&#1086;&#1073;&#1091;&#1095;&#1072;&#1102;&#1097;&#1080;&#1093;&#1089;&#1103;%20%28&#1085;&#1072;&#1095;&#1072;&#1083;&#1100;&#1085;&#1086;&#1077;%20&#1086;&#1073;&#1097;&#1077;&#1077;%2C%20&#1086;&#1089;&#1085;&#1086;&#1074;&#1085;&#1086;&#1077;%20&#1086;&#1073;&#1097;&#1077;&#1077;%2C%20&#1089;&#1088;&#1077;&#1076;&#1085;&#1077;&#1077;%20&#1086;&#1073;&#1097;&#1077;&#1077;%2C%29%202016-2021%20.xlsx?sk=y4ca3f30e5b94c7a7083304c1e5d11699" TargetMode="External"/><Relationship Id="rId104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4%20&#1056;&#1099;&#1085;&#1086;&#1082;%20&#1090;&#1088;&#1091;&#1076;&#1072;%2F&#1063;&#1080;&#1089;&#1083;&#1077;&#1085;&#1085;&#1086;&#1089;&#1090;&#1100;%20&#1090;&#1088;&#1077;&#1073;&#1091;&#1077;&#1084;&#1099;&#1093;%20&#1088;&#1072;&#1073;&#1086;&#1090;&#1085;&#1080;&#1082;&#1086;&#1074;%20&#1085;&#1072;%20&#1074;&#1072;&#1082;&#1072;&#1085;&#1090;&#1085;&#1099;&#1077;%20&#1088;&#1072;&#1073;&#1086;&#1095;&#1080;&#1077;%20&#1084;&#1077;&#1089;&#1090;&#1072;%202016-2022.xlsx?sk=y4ca3f30e5b94c7a7083304c1e5d11699" TargetMode="External"/><Relationship Id="rId125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6;&#1090;&#1087;&#1091;&#1089;&#1082;&#1072;&#1093;%20&#1073;&#1077;&#1079;%20&#1089;&#1086;&#1093;&#1088;.%20&#1079;&#1072;&#1088;.%20&#1087;&#1083;&#1072;&#1090;&#1099;%20%28&#1087;&#1086;%20&#1082;&#1074;&#1072;&#1088;&#1090;&#1072;&#1083;&#1072;&#1084;%29%202016-2022.xlsx?sk=y4ca3f30e5b94c7a7083304c1e5d11699" TargetMode="External"/><Relationship Id="rId146" Type="http://schemas.openxmlformats.org/officeDocument/2006/relationships/hyperlink" Target="https://www.gipernn.ru/" TargetMode="External"/><Relationship Id="rId167" Type="http://schemas.openxmlformats.org/officeDocument/2006/relationships/hyperlink" Target="https://sberindex.ru/ru/dashboards/kolichestvo-predlozhenii-vtorichki" TargetMode="External"/><Relationship Id="rId188" Type="http://schemas.openxmlformats.org/officeDocument/2006/relationships/hyperlink" Target="https://anton-moroz.ru/upload/iblock/a39/%D0%9F%D1%80%D0%B8%D0%BB%D0%BE%D0%B6%D0%B5%D0%BD%D0%B8%D0%B51%20-%20%D0%98%D0%BD%D1%84%D0%BE%D1%80%D0%BC%D0%B0%D1%86%D0%B8%D1%8F%20%D0%BE%20%D1%81%D0%BE%D1%81%D1%82%D0%BE%D1%8F%D0%BD%D0%B8%D0%B8%20%D1%86%D0%B5%D0%BC%D0%B5%D0%BD%D1%82%D0%BD%D0%BE%D0%B8%CC%86%20%D0%BE%D1%82%D1%80%D0%B0%D1%81%D0%BB%D0%B8%20%D0%B8%20%D0%B5%D0%B5%CC%88%20%D1%80%D0%BE%D0%BB%D0%B8%20%D0%B2%20%D1%81%D1%82%D1%80%D0%BE%D0%B8%D1%82%D0%B5%D0%BB%D1%8C%D0%BD%D0%BE%D0%BC%20%D0%BA%D0%BE%D0%BC%D0%BF%D0%BB%D0%B5%D0%BA%D1%81%D0%B5%20%D0%A0%D0%A4.pdf" TargetMode="External"/><Relationship Id="rId311" Type="http://schemas.openxmlformats.org/officeDocument/2006/relationships/hyperlink" Target="https://sberindex.ru/ru/dashboards/indeks-potrebitelskoi-aktivnosti" TargetMode="External"/><Relationship Id="rId332" Type="http://schemas.openxmlformats.org/officeDocument/2006/relationships/hyperlink" Target="https://sberindex.ru/ru/dashboards/srednyaya-stoimost-kvadratnogo-metra-pervichnyi-rynok" TargetMode="External"/><Relationship Id="rId353" Type="http://schemas.openxmlformats.org/officeDocument/2006/relationships/hyperlink" Target="https://sberindex.ru/ru/dashboards/indeks-dostupnosti-nedvizhimosti-v-rossii-vtorichnyi-rynok" TargetMode="External"/><Relationship Id="rId374" Type="http://schemas.openxmlformats.org/officeDocument/2006/relationships/hyperlink" Target="https://sberindex.ru/ru/dashboards/kolichestvo-vnutrennikh-turistov" TargetMode="External"/><Relationship Id="rId395" Type="http://schemas.openxmlformats.org/officeDocument/2006/relationships/hyperlink" Target="https://ru.investinrussia.com/data/files/sectors/obzor-rynka-chernoi-metallurgii-2020.pdf" TargetMode="External"/><Relationship Id="rId409" Type="http://schemas.openxmlformats.org/officeDocument/2006/relationships/hyperlink" Target="https://monitoring.rosfirm.ru/table/list-stalnoj-pmc437.htm?region_monitoring=0&amp;monitoring_period=&amp;subfield_date_from_day=01&amp;subfield_date_from_month=08&amp;subfield_date_from_year=2020&amp;subfield_date_to_day=06&amp;subfield_date_to_month=11&amp;subfield_date_to_year=2022&amp;select_param=1&amp;pmc_id=" TargetMode="External"/><Relationship Id="rId7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0%2F&#1088;&#1077;&#1072;&#1083;&#1100;&#1085;&#1072;&#1103;%20&#1089;&#1088;&#1077;&#1076;&#1085;&#1077;&#1084;&#1077;&#1089;&#1103;&#1095;&#1085;&#1072;&#1103;%20&#1085;&#1072;&#1095;&#1080;&#1089;&#1083;&#1077;&#1085;&#1085;&#1072;&#1103;%20&#1079;&#1072;&#1088;&#1072;&#1073;&#1086;&#1090;&#1085;&#1072;&#1103;%20&#1087;&#1083;&#1072;&#1090;&#1072;%20&#1088;&#1072;&#1073;&#1086;&#1090;&#1085;&#1080;&#1082;&#1086;&#1074;%20.xlsx?sk=y4ca3f30e5b94c7a7083304c1e5d11699" TargetMode="External"/><Relationship Id="rId9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66%2F&#1056;&#1077;&#1072;&#1083;&#1100;&#1085;&#1099;&#1077;%20&#1076;&#1086;&#1093;&#1086;&#1076;&#1099;%20&#1085;&#1072;&#1089;&#1077;&#1083;&#1077;&#1085;&#1080;&#1103;.xlsx?sk=y4ca3f30e5b94c7a7083304c1e5d11699" TargetMode="External"/><Relationship Id="rId213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34" Type="http://schemas.openxmlformats.org/officeDocument/2006/relationships/hyperlink" Target="https://www.metalinfo.ru/ru/metalmarket/statistics" TargetMode="External"/><Relationship Id="rId420" Type="http://schemas.openxmlformats.org/officeDocument/2006/relationships/hyperlink" Target="https://nizhegorodskaya-oblast.restate.ru/graph/ceny-arendy-kommercheskoy/" TargetMode="External"/><Relationship Id="rId2" Type="http://schemas.openxmlformats.org/officeDocument/2006/relationships/hyperlink" Target="https://www.fedstat.ru/indicator/33568" TargetMode="External"/><Relationship Id="rId29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29%20%D0%A5%D0%B0%D1%80%D0%B0%D0%BA%D1%82%D0%B5%D1%80%D0%B8%D1%81%D1%82%D0%B8%D0%BA%D0%B0%20%D0%BF%D1%80%D0%B5%D0%B4%D0%BF%D1%80%D0%B8%D1%8F%D1%82%D0%B8%D0%B9" TargetMode="External"/><Relationship Id="rId255" Type="http://schemas.openxmlformats.org/officeDocument/2006/relationships/hyperlink" Target="https://sberindex.ru/ru/dashboards/indeks-potrebitelskoi-aktivnosti" TargetMode="External"/><Relationship Id="rId276" Type="http://schemas.openxmlformats.org/officeDocument/2006/relationships/hyperlink" Target="https://sberindex.ru/ru/dashboards/indeks-potrebitelskoi-aktivnosti" TargetMode="External"/><Relationship Id="rId297" Type="http://schemas.openxmlformats.org/officeDocument/2006/relationships/hyperlink" Target="https://sberindex.ru/ru/dashboards/indeks-potrebitelskoi-aktivnosti" TargetMode="External"/><Relationship Id="rId40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8%20%D0%AD%D0%BA%D0%BE%D0%BD%D0%BE%D0%BC%D0%B8%D1%87%D0%B5%D1%81%D0%BA%D0%BE%D0%B5%20%D1%80%D0%B0%D0%B7%D0%B2%D0%B8%D1%82%D0%B8%D0%B5%20%D1%80%D0%B5%D0%B3%D0%B8%D0%BE%D0%BD%D0%B0" TargetMode="External"/><Relationship Id="rId115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6%20&#1056;&#1099;&#1085;&#1086;&#1082;%20&#1090;&#1088;&#1091;&#1076;&#1072;%2F&#1063;&#1080;&#1089;&#1083;&#1077;&#1085;&#1085;&#1086;&#1089;&#1090;&#1100;%20&#1087;&#1088;&#1080;&#1085;&#1103;&#1090;&#1099;&#1093;%20&#1088;&#1072;&#1073;&#1086;&#1090;&#1085;&#1080;&#1082;&#1086;&#1074;%20%28&#1087;&#1086;%20&#1082;&#1074;&#1072;&#1088;&#1090;&#1072;&#1083;&#1072;&#1084;%29%202016-2022.xlsx?sk=y4ca3f30e5b94c7a7083304c1e5d11699" TargetMode="External"/><Relationship Id="rId136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0;&#1085;&#1080;&#1094;&#1080;&#1072;&#1090;&#1080;&#1074;&#1077;%20&#1088;&#1072;&#1073;&#1086;&#1090;&#1086;&#1076;&#1072;&#1090;&#1077;&#1083;&#1103;%20%28%20&#1087;&#1086;%20&#1082;&#1074;&#1072;&#1088;&#1090;&#1072;&#1083;&#1072;&#1084;%29%202016-2022.xlsx?sk=y4ca3f30e5b94c7a7083304c1e5d11699" TargetMode="External"/><Relationship Id="rId157" Type="http://schemas.openxmlformats.org/officeDocument/2006/relationships/hyperlink" Target="https://sberindex.ru/ru/dashboards/srednyaya-stoimost-kvadratnogo-metra-vtorichnyi-rynok" TargetMode="External"/><Relationship Id="rId178" Type="http://schemas.openxmlformats.org/officeDocument/2006/relationships/hyperlink" Target="https://fedstat.ru/indicator/43298" TargetMode="External"/><Relationship Id="rId301" Type="http://schemas.openxmlformats.org/officeDocument/2006/relationships/hyperlink" Target="https://sberindex.ru/ru/dashboards/indeks-potrebitelskoi-aktivnosti" TargetMode="External"/><Relationship Id="rId322" Type="http://schemas.openxmlformats.org/officeDocument/2006/relationships/hyperlink" Target="https://sberindex.ru/ru/dashboards/indeks-potrebitelskoi-aktivnosti" TargetMode="External"/><Relationship Id="rId343" Type="http://schemas.openxmlformats.org/officeDocument/2006/relationships/hyperlink" Target="https://sberindex.ru/ru/dashboards/real_estate_deals_secondary_market" TargetMode="External"/><Relationship Id="rId364" Type="http://schemas.openxmlformats.org/officeDocument/2006/relationships/hyperlink" Target="https://sberindex.ru/ru/dashboards/indeks-dostupnosti-nedvizhimosti-v-rossii-istoricheskii-ryad" TargetMode="External"/><Relationship Id="rId6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1%2F&#1074;&#1077;&#1083;&#1080;&#1095;&#1080;&#1085;&#1072;%20&#1087;&#1088;&#1086;&#1078;&#1080;&#1090;&#1086;&#1095;&#1085;&#1086;&#1075;&#1086;%20&#1084;&#1080;&#1085;&#1080;&#1084;&#1091;&#1084;&#1072;.xlsx" TargetMode="External"/><Relationship Id="rId8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7%20&#1059;&#1088;&#1086;&#1074;&#1077;&#1085;&#1100;%20&#1078;&#1080;&#1079;&#1085;&#1080;%20&#1085;&#1072;&#1089;&#1077;&#1083;&#1077;&#1085;&#1080;&#1103;%2F&#1052;&#1077;&#1076;&#1080;&#1072;&#1085;&#1085;&#1099;&#1081;%20&#1089;&#1088;&#1077;&#1076;&#1085;&#1077;&#1076;&#1091;&#1096;&#1077;&#1074;&#1086;&#1081;%20&#1076;&#1086;&#1093;&#1086;&#1076;%202018-2021.xlsx?sk=y4ca3f30e5b94c7a7083304c1e5d11699" TargetMode="External"/><Relationship Id="rId199" Type="http://schemas.openxmlformats.org/officeDocument/2006/relationships/hyperlink" Target="https://www.benzin-price.ru/stat_month.php?month=1&amp;year=2018&amp;region_id=52" TargetMode="External"/><Relationship Id="rId203" Type="http://schemas.openxmlformats.org/officeDocument/2006/relationships/hyperlink" Target="https://www.fedstat.ru/indicator/57699" TargetMode="External"/><Relationship Id="rId385" Type="http://schemas.openxmlformats.org/officeDocument/2006/relationships/hyperlink" Target="https://sberindex.ru/ru/dashboards/izmenenie-aktivnosti-msp-po-regionam" TargetMode="External"/><Relationship Id="rId19" Type="http://schemas.openxmlformats.org/officeDocument/2006/relationships/hyperlink" Target="https://horosho-tam.ru/rossiya/nizhegorodskaya-oblast/coronavirus" TargetMode="External"/><Relationship Id="rId224" Type="http://schemas.openxmlformats.org/officeDocument/2006/relationships/hyperlink" Target="https://vestsnab24.ru/analytics/rossiyskiy-rynok-betona-v-2017-2021-gg/" TargetMode="External"/><Relationship Id="rId245" Type="http://schemas.openxmlformats.org/officeDocument/2006/relationships/hyperlink" Target="https://beton.ru/graphs/regions/cement/" TargetMode="External"/><Relationship Id="rId266" Type="http://schemas.openxmlformats.org/officeDocument/2006/relationships/hyperlink" Target="https://sberindex.ru/ru/dashboards/indeks-potrebitelskoi-aktivnosti" TargetMode="External"/><Relationship Id="rId287" Type="http://schemas.openxmlformats.org/officeDocument/2006/relationships/hyperlink" Target="https://sberindex.ru/ru/dashboards/indeks-potrebitelskoi-aktivnosti" TargetMode="External"/><Relationship Id="rId410" Type="http://schemas.openxmlformats.org/officeDocument/2006/relationships/hyperlink" Target="https://monitoring.rosfirm.ru/table/list-stalnoj-pmc437.htm?region_monitoring=0&amp;monitoring_period=&amp;subfield_date_from_day=01&amp;subfield_date_from_month=08&amp;subfield_date_from_year=2020&amp;subfield_date_to_day=06&amp;subfield_date_to_month=11&amp;subfield_date_to_year=2022&amp;select_param=1&amp;pmc_id=" TargetMode="External"/><Relationship Id="rId30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31%20%D0%A5%D0%B0%D1%80%D0%B0%D0%BA%D1%82%D0%B5%D1%80%D0%B8%D1%81%D1%82%D0%B8%D0%BA%D0%B0%20%D0%BF%D1%80%D0%B5%D0%B4%D0%BF%D1%80%D0%B8%D1%8F%D1%82%D0%B8%D0%B9" TargetMode="External"/><Relationship Id="rId105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4%20&#1056;&#1099;&#1085;&#1086;&#1082;%20&#1090;&#1088;&#1091;&#1076;&#1072;%2F&#1063;&#1080;&#1089;&#1083;&#1077;&#1085;&#1085;&#1086;&#1089;&#1090;&#1100;%20&#1090;&#1088;&#1077;&#1073;&#1091;&#1077;&#1084;&#1099;&#1093;%20&#1088;&#1072;&#1073;&#1086;&#1090;&#1085;&#1080;&#1082;&#1086;&#1074;%20&#1085;&#1072;%20&#1074;&#1072;&#1082;&#1072;&#1085;&#1090;&#1085;&#1099;&#1077;%20&#1088;&#1072;&#1073;&#1086;&#1095;&#1080;&#1077;%20&#1084;&#1077;&#1089;&#1090;&#1072;%202016-2022.xlsx?sk=y4ca3f30e5b94c7a7083304c1e5d11699" TargetMode="External"/><Relationship Id="rId126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7;&#1088;&#1086;&#1089;&#1090;&#1086;&#1077;%20%28%20&#1087;&#1086;%20&#1082;&#1074;&#1072;&#1088;&#1090;&#1072;&#1083;&#1072;&#1084;%29%202016-2022.xlsx?sk=y4ca3f30e5b94c7a7083304c1e5d11699" TargetMode="External"/><Relationship Id="rId147" Type="http://schemas.openxmlformats.org/officeDocument/2006/relationships/hyperlink" Target="https://www.gipernn.ru/" TargetMode="External"/><Relationship Id="rId168" Type="http://schemas.openxmlformats.org/officeDocument/2006/relationships/hyperlink" Target="https://sberindex.ru/ru/dashboards/kolichestvo-predlozhenii-vtorichki" TargetMode="External"/><Relationship Id="rId312" Type="http://schemas.openxmlformats.org/officeDocument/2006/relationships/hyperlink" Target="https://sberindex.ru/ru/dashboards/indeks-potrebitelskoi-aktivnosti" TargetMode="External"/><Relationship Id="rId333" Type="http://schemas.openxmlformats.org/officeDocument/2006/relationships/hyperlink" Target="https://sberindex.ru/ru/dashboards/real_estate_deals_primary_market" TargetMode="External"/><Relationship Id="rId354" Type="http://schemas.openxmlformats.org/officeDocument/2006/relationships/hyperlink" Target="https://sberindex.ru/ru/dashboards/indeks-dostupnosti-nedvizhimosti-v-rossii-vtorichnyi-rynok" TargetMode="External"/><Relationship Id="rId5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73%20&#1059;&#1088;&#1086;&#1074;&#1077;&#1085;&#1100;%20&#1086;&#1073;&#1088;&#1072;&#1079;&#1086;&#1074;&#1072;&#1085;&#1080;&#1103;%20%28&#1082;&#1074;&#1072;&#1083;&#1080;&#1092;&#1080;&#1082;&#1072;&#1094;&#1080;&#1080;%29%2F&#1063;&#1080;&#1089;&#1083;&#1077;&#1085;&#1085;&#1086;&#1089;&#1090;&#1100;%20&#1086;&#1073;&#1091;&#1095;&#1072;&#1102;&#1097;&#1080;&#1093;&#1089;&#1103;%20%28&#1085;&#1072;&#1095;&#1072;&#1083;&#1100;&#1085;&#1086;&#1077;%20&#1086;&#1073;&#1097;&#1077;&#1077;%2C%20&#1086;&#1089;&#1085;&#1086;&#1074;&#1085;&#1086;&#1077;%20&#1086;&#1073;&#1097;&#1077;&#1077;%2C%20&#1089;&#1088;&#1077;&#1076;&#1085;&#1077;&#1077;%20&#1086;&#1073;&#1097;&#1077;&#1077;%2C%29%202016-2021%20.xlsx?sk=y4ca3f30e5b94c7a7083304c1e5d11699" TargetMode="External"/><Relationship Id="rId7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9%20&#1059;&#1088;&#1086;&#1074;&#1077;&#1085;&#1100;%20&#1078;&#1080;&#1079;&#1085;&#1080;%20&#1085;&#1072;&#1089;&#1077;&#1083;&#1077;&#1085;&#1080;&#1103;%2F&#1057;&#1088;&#1077;&#1076;&#1085;&#1077;&#1084;&#1077;&#1089;&#1103;&#1095;&#1085;&#1072;&#1103;%20&#1085;&#1086;&#1084;&#1080;&#1085;&#1072;&#1083;&#1100;&#1085;&#1072;&#1103;%20&#1085;&#1072;&#1095;&#1080;&#1089;&#1083;&#1077;&#1085;&#1085;&#1072;&#1103;%20&#1079;&#1072;&#1088;&#1072;&#1073;&#1086;&#1090;&#1085;&#1072;&#1103;%20&#1087;&#1083;&#1072;&#1090;&#1072;%20%28&#1084;&#1077;&#1089;&#1103;&#1094;%29%202013-2022.xlsx?sk=y4ca3f30e5b94c7a7083304c1e5d11699" TargetMode="External"/><Relationship Id="rId9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66%2F&#1056;&#1077;&#1072;&#1083;&#1100;&#1085;&#1099;&#1077;%20&#1076;&#1086;&#1093;&#1086;&#1076;&#1099;%20&#1085;&#1072;&#1089;&#1077;&#1083;&#1077;&#1085;&#1080;&#1103;.xlsx?sk=y4ca3f30e5b94c7a7083304c1e5d11699" TargetMode="External"/><Relationship Id="rId189" Type="http://schemas.openxmlformats.org/officeDocument/2006/relationships/hyperlink" Target="http://www.cbr.ru/vfs/statistics/banksector/borrowings/02_28_escrow_accounts.xlsx" TargetMode="External"/><Relationship Id="rId375" Type="http://schemas.openxmlformats.org/officeDocument/2006/relationships/hyperlink" Target="https://sberindex.ru/ru/dashboards/dolya-beznala" TargetMode="External"/><Relationship Id="rId396" Type="http://schemas.openxmlformats.org/officeDocument/2006/relationships/hyperlink" Target="https://www.interfax.ru/business/868636" TargetMode="External"/><Relationship Id="rId3" Type="http://schemas.openxmlformats.org/officeDocument/2006/relationships/hyperlink" Target="https://sberindex.ru/ru/dashboards/indeks-potrebitelskoi-aktivnosti" TargetMode="External"/><Relationship Id="rId214" Type="http://schemas.openxmlformats.org/officeDocument/2006/relationships/hyperlink" Target="https://sberindex.ru/ru/dashboards/indeks-potrebitelskoi-aktivnosti" TargetMode="External"/><Relationship Id="rId235" Type="http://schemas.openxmlformats.org/officeDocument/2006/relationships/hyperlink" Target="https://www.metalinfo.ru/ru/metalmarket/statistics" TargetMode="External"/><Relationship Id="rId256" Type="http://schemas.openxmlformats.org/officeDocument/2006/relationships/hyperlink" Target="https://sberindex.ru/ru/dashboards/indeks-potrebitelskoi-aktivnosti" TargetMode="External"/><Relationship Id="rId277" Type="http://schemas.openxmlformats.org/officeDocument/2006/relationships/hyperlink" Target="https://sberindex.ru/ru/dashboards/indeks-potrebitelskoi-aktivnosti" TargetMode="External"/><Relationship Id="rId298" Type="http://schemas.openxmlformats.org/officeDocument/2006/relationships/hyperlink" Target="https://sberindex.ru/ru/dashboards/indeks-potrebitelskoi-aktivnosti" TargetMode="External"/><Relationship Id="rId400" Type="http://schemas.openxmlformats.org/officeDocument/2006/relationships/hyperlink" Target="https://www.spk.ru/news/rossiyskiy-rynok-armatury-2019-predposylki-dlya-rosta-sprosa-est-/" TargetMode="External"/><Relationship Id="rId421" Type="http://schemas.openxmlformats.org/officeDocument/2006/relationships/hyperlink" Target="https://nizhegorodskaya-oblast.restate.ru/graph/ceny-arendy-ofisov/" TargetMode="External"/><Relationship Id="rId116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6%20&#1056;&#1099;&#1085;&#1086;&#1082;%20&#1090;&#1088;&#1091;&#1076;&#1072;%2F&#1063;&#1080;&#1089;&#1083;&#1077;&#1085;&#1085;&#1086;&#1089;&#1090;&#1100;%20&#1087;&#1088;&#1080;&#1085;&#1103;&#1090;&#1099;&#1093;%20&#1088;&#1072;&#1073;&#1086;&#1090;&#1085;&#1080;&#1082;&#1086;&#1074;%20%28&#1087;&#1086;%20&#1082;&#1074;&#1072;&#1088;&#1090;&#1072;&#1083;&#1072;&#1084;%29%202016-2022.xlsx?sk=y4ca3f30e5b94c7a7083304c1e5d11699" TargetMode="External"/><Relationship Id="rId137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0;&#1085;&#1080;&#1094;&#1080;&#1072;&#1090;&#1080;&#1074;&#1077;%20&#1088;&#1072;&#1073;&#1086;&#1090;&#1086;&#1076;&#1072;&#1090;&#1077;&#1083;&#1103;%20%28%20&#1087;&#1086;%20&#1082;&#1074;&#1072;&#1088;&#1090;&#1072;&#1083;&#1072;&#1084;%29%202016-2022.xlsx?sk=y4ca3f30e5b94c7a7083304c1e5d11699" TargetMode="External"/><Relationship Id="rId158" Type="http://schemas.openxmlformats.org/officeDocument/2006/relationships/hyperlink" Target="https://sberindex.ru/ru/dashboards/srednyaya-stoimost-kvadratnogo-metra-pervichnyi-rynok" TargetMode="External"/><Relationship Id="rId302" Type="http://schemas.openxmlformats.org/officeDocument/2006/relationships/hyperlink" Target="https://sberindex.ru/ru/dashboards/indeks-potrebitelskoi-aktivnosti" TargetMode="External"/><Relationship Id="rId323" Type="http://schemas.openxmlformats.org/officeDocument/2006/relationships/hyperlink" Target="https://sberindex.ru/ru/dashboards/indeks-potrebitelskoi-aktivnosti" TargetMode="External"/><Relationship Id="rId344" Type="http://schemas.openxmlformats.org/officeDocument/2006/relationships/hyperlink" Target="https://sberindex.ru/ru/dashboards/real_estate_deals_secondary_market" TargetMode="External"/><Relationship Id="rId20" Type="http://schemas.openxmlformats.org/officeDocument/2006/relationships/hyperlink" Target="https://nizhstat.gks.ru/folder/33271" TargetMode="External"/><Relationship Id="rId41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41%20%D0%9F%D1%80%D0%B5%D0%B4%D0%BB%D0%BE%D0%B6%D0%B5%D0%BD%D0%B8%D0%B5%20%D1%80%D0%B0%D0%B1%D0%BE%D1%87%D0%B5%D0%B9%20%D1%81%D0%B8%D0%BB%D1%8B" TargetMode="External"/><Relationship Id="rId6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1%2F&#1074;&#1077;&#1083;&#1080;&#1095;&#1080;&#1085;&#1072;%20&#1087;&#1088;&#1086;&#1078;&#1080;&#1090;&#1086;&#1095;&#1085;&#1086;&#1075;&#1086;%20&#1084;&#1080;&#1085;&#1080;&#1084;&#1091;&#1084;&#1072;.xlsx" TargetMode="External"/><Relationship Id="rId8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7%20&#1059;&#1088;&#1086;&#1074;&#1077;&#1085;&#1100;%20&#1078;&#1080;&#1079;&#1085;&#1080;%20&#1085;&#1072;&#1089;&#1077;&#1083;&#1077;&#1085;&#1080;&#1103;%2F&#1052;&#1077;&#1076;&#1080;&#1072;&#1085;&#1085;&#1099;&#1081;%20&#1089;&#1088;&#1077;&#1076;&#1085;&#1077;&#1076;&#1091;&#1096;&#1077;&#1074;&#1086;&#1081;%20&#1076;&#1086;&#1093;&#1086;&#1076;%202018-2021.xlsx?sk=y4ca3f30e5b94c7a7083304c1e5d11699" TargetMode="External"/><Relationship Id="rId179" Type="http://schemas.openxmlformats.org/officeDocument/2006/relationships/hyperlink" Target="https://nizhstat.gks.ru/folder/32680" TargetMode="External"/><Relationship Id="rId365" Type="http://schemas.openxmlformats.org/officeDocument/2006/relationships/hyperlink" Target="https://sberindex.ru/ru/dashboards/indeks-dostupnosti-nedvizhimosti-v-rossii-istoricheskii-ryad" TargetMode="External"/><Relationship Id="rId386" Type="http://schemas.openxmlformats.org/officeDocument/2006/relationships/hyperlink" Target="https://sberindex.ru/ru/dashboards/izmenenie-aktivnosti-msp-po-regionam" TargetMode="External"/><Relationship Id="rId190" Type="http://schemas.openxmlformats.org/officeDocument/2006/relationships/hyperlink" Target="http://www.cbr.ru/statistics/bank_sector/mortgage/" TargetMode="External"/><Relationship Id="rId204" Type="http://schemas.openxmlformats.org/officeDocument/2006/relationships/hyperlink" Target="https://www.fedstat.ru/indicator/57699" TargetMode="External"/><Relationship Id="rId225" Type="http://schemas.openxmlformats.org/officeDocument/2006/relationships/hyperlink" Target="https://vestsnab24.ru/analytics/rossiyskiy-rynok-betona-v-2017-2021-gg/" TargetMode="External"/><Relationship Id="rId246" Type="http://schemas.openxmlformats.org/officeDocument/2006/relationships/hyperlink" Target="https://beton.ru/graphs/regions/cement/" TargetMode="External"/><Relationship Id="rId267" Type="http://schemas.openxmlformats.org/officeDocument/2006/relationships/hyperlink" Target="https://sberindex.ru/ru/dashboards/indeks-potrebitelskoi-aktivnosti" TargetMode="External"/><Relationship Id="rId288" Type="http://schemas.openxmlformats.org/officeDocument/2006/relationships/hyperlink" Target="https://sberindex.ru/ru/dashboards/indeks-potrebitelskoi-aktivnosti" TargetMode="External"/><Relationship Id="rId411" Type="http://schemas.openxmlformats.org/officeDocument/2006/relationships/hyperlink" Target="https://monitoring.rosfirm.ru/table/list-stalnoj-pmc437.htm?region_monitoring=0&amp;monitoring_period=&amp;subfield_date_from_day=01&amp;subfield_date_from_month=08&amp;subfield_date_from_year=2020&amp;subfield_date_to_day=06&amp;subfield_date_to_month=11&amp;subfield_date_to_year=2022&amp;select_param=1&amp;pmc_id=" TargetMode="External"/><Relationship Id="rId106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4%20&#1056;&#1099;&#1085;&#1086;&#1082;%20&#1090;&#1088;&#1091;&#1076;&#1072;%2F&#1063;&#1080;&#1089;&#1083;&#1077;&#1085;&#1085;&#1086;&#1089;&#1090;&#1100;%20&#1090;&#1088;&#1077;&#1073;&#1091;&#1077;&#1084;&#1099;&#1093;%20&#1088;&#1072;&#1073;&#1086;&#1090;&#1085;&#1080;&#1082;&#1086;&#1074;%20&#1085;&#1072;%20&#1074;&#1072;&#1082;&#1072;&#1085;&#1090;&#1085;&#1099;&#1077;%20&#1088;&#1072;&#1073;&#1086;&#1095;&#1080;&#1077;%20&#1084;&#1077;&#1089;&#1090;&#1072;%202016-2022.xlsx?sk=y4ca3f30e5b94c7a7083304c1e5d11699" TargetMode="External"/><Relationship Id="rId127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7;&#1088;&#1086;&#1089;&#1090;&#1086;&#1077;%20%28%20&#1087;&#1086;%20&#1082;&#1074;&#1072;&#1088;&#1090;&#1072;&#1083;&#1072;&#1084;%29%202016-2022.xlsx?sk=y4ca3f30e5b94c7a7083304c1e5d11699" TargetMode="External"/><Relationship Id="rId313" Type="http://schemas.openxmlformats.org/officeDocument/2006/relationships/hyperlink" Target="https://sberindex.ru/ru/dashboards/indeks-potrebitelskoi-aktivnosti" TargetMode="External"/><Relationship Id="rId10" Type="http://schemas.openxmlformats.org/officeDocument/2006/relationships/hyperlink" Target="https://nizhstat.gks.ru/" TargetMode="External"/><Relationship Id="rId31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31%20%D0%A5%D0%B0%D1%80%D0%B0%D0%BA%D1%82%D0%B5%D1%80%D0%B8%D1%81%D1%82%D0%B8%D0%BA%D0%B0%20%D0%BF%D1%80%D0%B5%D0%B4%D0%BF%D1%80%D0%B8%D1%8F%D1%82%D0%B8%D0%B9" TargetMode="External"/><Relationship Id="rId5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73%20&#1059;&#1088;&#1086;&#1074;&#1077;&#1085;&#1100;%20&#1086;&#1073;&#1088;&#1072;&#1079;&#1086;&#1074;&#1072;&#1085;&#1080;&#1103;%20%28&#1082;&#1074;&#1072;&#1083;&#1080;&#1092;&#1080;&#1082;&#1072;&#1094;&#1080;&#1080;%29%2F&#1063;&#1080;&#1089;&#1083;&#1077;&#1085;&#1085;&#1086;&#1089;&#1090;&#1100;%20&#1086;&#1073;&#1091;&#1095;&#1072;&#1102;&#1097;&#1080;&#1093;&#1089;&#1103;%20%28&#1085;&#1072;&#1095;&#1072;&#1083;&#1100;&#1085;&#1086;&#1077;%20&#1086;&#1073;&#1097;&#1077;&#1077;%2C%20&#1086;&#1089;&#1085;&#1086;&#1074;&#1085;&#1086;&#1077;%20&#1086;&#1073;&#1097;&#1077;&#1077;%2C%20&#1089;&#1088;&#1077;&#1076;&#1085;&#1077;&#1077;%20&#1086;&#1073;&#1097;&#1077;&#1077;%2C%29%202016-2021%20.xlsx?sk=y4ca3f30e5b94c7a7083304c1e5d11699" TargetMode="External"/><Relationship Id="rId7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9%20&#1059;&#1088;&#1086;&#1074;&#1077;&#1085;&#1100;%20&#1078;&#1080;&#1079;&#1085;&#1080;%20&#1085;&#1072;&#1089;&#1077;&#1083;&#1077;&#1085;&#1080;&#1103;%2F&#1057;&#1088;&#1077;&#1076;&#1085;&#1077;&#1084;&#1077;&#1089;&#1103;&#1095;&#1085;&#1072;&#1103;%20&#1085;&#1086;&#1084;&#1080;&#1085;&#1072;&#1083;&#1100;&#1085;&#1072;&#1103;%20&#1085;&#1072;&#1095;&#1080;&#1089;&#1083;&#1077;&#1085;&#1085;&#1072;&#1103;%20&#1079;&#1072;&#1088;&#1072;&#1073;&#1086;&#1090;&#1085;&#1072;&#1103;%20&#1087;&#1083;&#1072;&#1090;&#1072;%20%28&#1084;&#1077;&#1089;&#1103;&#1094;%29%202013-2022.xlsx?sk=y4ca3f30e5b94c7a7083304c1e5d11699" TargetMode="External"/><Relationship Id="rId94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66%2F&#1056;&#1077;&#1072;&#1083;&#1100;&#1085;&#1099;&#1077;%20&#1076;&#1086;&#1093;&#1086;&#1076;&#1099;%20&#1085;&#1072;&#1089;&#1077;&#1083;&#1077;&#1085;&#1080;&#1103;.xlsx?sk=y4ca3f30e5b94c7a7083304c1e5d11699" TargetMode="External"/><Relationship Id="rId148" Type="http://schemas.openxmlformats.org/officeDocument/2006/relationships/hyperlink" Target="https://www.gipernn.ru/" TargetMode="External"/><Relationship Id="rId169" Type="http://schemas.openxmlformats.org/officeDocument/2006/relationships/hyperlink" Target="https://sberindex.ru/ru/dashboards/kolichestvo-predlozhenii-vtorichki" TargetMode="External"/><Relationship Id="rId334" Type="http://schemas.openxmlformats.org/officeDocument/2006/relationships/hyperlink" Target="https://sberindex.ru/ru/dashboards/real_estate_deals_primary_market" TargetMode="External"/><Relationship Id="rId355" Type="http://schemas.openxmlformats.org/officeDocument/2006/relationships/hyperlink" Target="https://sberindex.ru/ru/dashboards/indeks-dostupnosti-nedvizhimosti-v-rossii-vtorichnyi-rynok" TargetMode="External"/><Relationship Id="rId376" Type="http://schemas.openxmlformats.org/officeDocument/2006/relationships/hyperlink" Target="https://sberindex.ru/ru/dashboards/dolya-beznala" TargetMode="External"/><Relationship Id="rId397" Type="http://schemas.openxmlformats.org/officeDocument/2006/relationships/hyperlink" Target="https://www.spk.ru/news/rossiyskiy-rynok-armatury-2019-predposylki-dlya-rosta-sprosa-est-/" TargetMode="External"/><Relationship Id="rId4" Type="http://schemas.openxmlformats.org/officeDocument/2006/relationships/hyperlink" Target="https://www.cbr.ru/hd_base/KeyRate/" TargetMode="External"/><Relationship Id="rId180" Type="http://schemas.openxmlformats.org/officeDocument/2006/relationships/hyperlink" Target="https://fedstat.ru/indicator/43298" TargetMode="External"/><Relationship Id="rId215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36" Type="http://schemas.openxmlformats.org/officeDocument/2006/relationships/hyperlink" Target="https://www.metalinfo.ru/ru/metalmarket/statistics" TargetMode="External"/><Relationship Id="rId257" Type="http://schemas.openxmlformats.org/officeDocument/2006/relationships/hyperlink" Target="https://sberindex.ru/ru/dashboards/indeks-potrebitelskoi-aktivnosti" TargetMode="External"/><Relationship Id="rId278" Type="http://schemas.openxmlformats.org/officeDocument/2006/relationships/hyperlink" Target="https://sberindex.ru/ru/dashboards/indeks-potrebitelskoi-aktivnosti" TargetMode="External"/><Relationship Id="rId401" Type="http://schemas.openxmlformats.org/officeDocument/2006/relationships/hyperlink" Target="https://www.spk.ru/news/rossiyskiy-rynok-armatury-2019-predposylki-dlya-rosta-sprosa-est-/" TargetMode="External"/><Relationship Id="rId422" Type="http://schemas.openxmlformats.org/officeDocument/2006/relationships/hyperlink" Target="https://prcs.ru/analytics-article/rynok-cementa/" TargetMode="External"/><Relationship Id="rId303" Type="http://schemas.openxmlformats.org/officeDocument/2006/relationships/hyperlink" Target="https://sberindex.ru/ru/dashboards/indeks-potrebitelskoi-aktivnosti" TargetMode="External"/><Relationship Id="rId4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3%2F&#1050;&#1086;&#1083;&#1080;&#1095;&#1077;&#1089;&#1090;&#1074;&#1086;%20&#1079;&#1076;&#1072;&#1085;&#1080;&#1081;%20&#1086;&#1088;&#1075;&#1072;&#1085;&#1080;&#1079;&#1072;&#1094;&#1080;&#1081;%2C%20&#1086;&#1089;&#1091;&#1097;&#1077;&#1089;&#1090;&#1074;&#1083;&#1103;&#1102;&#1097;&#1080;&#1093;%20&#1086;&#1073;&#1088;&#1072;&#1079;&#1086;&#1074;&#1072;&#1090;&#1077;&#1083;&#1100;&#1085;&#1091;&#1102;%20&#1076;&#1077;&#1103;&#1090;&#1077;&#1083;&#1100;&#1085;&#1086;&#1089;&#1090;&#1100;%20&#1087;&#1086;%20&#1086;&#1073;&#1088;&#1072;&#1079;&#1086;&#1074;&#1072;&#1090;&#1077;&#1083;&#1100;&#1085;&#1099;&#1084;%20&#1087;&#1088;&#1086;&#1075;&#1088;&#1072;&#1084;&#1084;&#1072;&#1084;%20&#1085;&#1072;&#1095;&#1072;&#1083;&#1100;&#1085;&#1086;&#1075;&#1086;%20&#1086;&#1073;&#1097;&#1077;&#1075;&#1086;%2C%20&#1086;&#1089;&#1085;&#1086;&#1074;&#1085;&#1086;&#1075;&#1086;%20&#1086;&#1073;&#1097;&#1077;&#1075;&#1086;%2C%20&#1089;&#1088;&#1077;&#1076;&#1085;&#1077;&#1075;&#1086;%20&#1086;&#1073;&#1097;&#1077;&#1075;&#1086;%20&#1086;&#1073;&#1088;&#1072;&#1079;&#1086;&#1074;&#1072;&#1085;&#1080;&#1103;.xls?sk=y4ca3f30e5b94c7a7083304c1e5d11699" TargetMode="External"/><Relationship Id="rId84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5%20&#1059;&#1088;&#1086;&#1074;&#1077;&#1085;&#1100;%20&#1078;&#1080;&#1079;&#1085;&#1080;%20&#1085;&#1072;&#1089;&#1077;&#1083;&#1077;&#1085;&#1080;&#1103;%2F&#1057;&#1088;&#1077;&#1076;&#1085;&#1077;&#1076;&#1091;&#1096;&#1077;&#1074;&#1099;&#1077;%20&#1076;&#1077;&#1085;&#1077;&#1078;&#1085;&#1099;&#1077;%20&#1076;&#1086;&#1093;&#1086;&#1076;&#1099;%202013-2022.xlsx?sk=y4ca3f30e5b94c7a7083304c1e5d11699" TargetMode="External"/><Relationship Id="rId138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9;&#1086;&#1075;&#1083;&#1072;&#1096;&#1077;&#1085;&#1080;&#1102;%20&#1089;&#1090;&#1086;&#1088;&#1086;&#1085;%20%28&#1087;&#1086;%20&#1082;&#1074;&#1072;&#1088;&#1090;&#1072;&#1083;&#1072;&#1084;%29%202016-2022.xlsx?sk=y4ca3f30e5b94c7a7083304c1e5d11699" TargetMode="External"/><Relationship Id="rId345" Type="http://schemas.openxmlformats.org/officeDocument/2006/relationships/hyperlink" Target="https://sberindex.ru/ru/dashboards/indeks-dostupnosti-nedvizhimosti-v-rossii-pervichnyi-rynok" TargetMode="External"/><Relationship Id="rId387" Type="http://schemas.openxmlformats.org/officeDocument/2006/relationships/hyperlink" Target="https://beton.ru/news/detail.php?ID=442011" TargetMode="External"/><Relationship Id="rId191" Type="http://schemas.openxmlformats.org/officeDocument/2006/relationships/hyperlink" Target="http://www.cbr.ru/statistics/bank_sector/mortgage/" TargetMode="External"/><Relationship Id="rId205" Type="http://schemas.openxmlformats.org/officeDocument/2006/relationships/hyperlink" Target="https://www.fedstat.ru/indicator/57699" TargetMode="External"/><Relationship Id="rId247" Type="http://schemas.openxmlformats.org/officeDocument/2006/relationships/hyperlink" Target="https://nizhstat.gks.ru/storage/mediabank/&#1042;&#1086;&#1076;&#1086;&#1089;&#1085;&#1072;&#1073;&#1078;&#1077;&#1085;&#1080;&#1077;%20&#1080;%20&#1082;&#1072;&#1085;&#1072;&#1083;&#1080;&#1079;&#1072;&#1094;&#1080;&#1103;%20&#1085;&#1072;&#1089;&#1077;&#1083;&#1077;&#1085;&#1085;&#1099;&#1093;%20&#1087;&#1091;&#1085;&#1082;&#1090;&#1086;&#1074;.doc" TargetMode="External"/><Relationship Id="rId412" Type="http://schemas.openxmlformats.org/officeDocument/2006/relationships/hyperlink" Target="https://monitoring.rosfirm.ru/table/list-stalnoj-pmc437.htm?region_monitoring=0&amp;monitoring_period=&amp;subfield_date_from_day=01&amp;subfield_date_from_month=08&amp;subfield_date_from_year=2020&amp;subfield_date_to_day=06&amp;subfield_date_to_month=11&amp;subfield_date_to_year=2022&amp;select_param=1&amp;pmc_id=" TargetMode="External"/><Relationship Id="rId107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4%20&#1056;&#1099;&#1085;&#1086;&#1082;%20&#1090;&#1088;&#1091;&#1076;&#1072;%2F&#1063;&#1080;&#1089;&#1083;&#1077;&#1085;&#1085;&#1086;&#1089;&#1090;&#1100;%20&#1090;&#1088;&#1077;&#1073;&#1091;&#1077;&#1084;&#1099;&#1093;%20&#1088;&#1072;&#1073;&#1086;&#1090;&#1085;&#1080;&#1082;&#1086;&#1074;%20&#1085;&#1072;%20&#1074;&#1072;&#1082;&#1072;&#1085;&#1090;&#1085;&#1099;&#1077;%20&#1088;&#1072;&#1073;&#1086;&#1095;&#1080;&#1077;%20&#1084;&#1077;&#1089;&#1090;&#1072;%202016-2022.xlsx?sk=y4ca3f30e5b94c7a7083304c1e5d11699" TargetMode="External"/><Relationship Id="rId289" Type="http://schemas.openxmlformats.org/officeDocument/2006/relationships/hyperlink" Target="https://sberindex.ru/ru/dashboards/indeks-potrebitelskoi-aktivnosti" TargetMode="External"/><Relationship Id="rId11" Type="http://schemas.openxmlformats.org/officeDocument/2006/relationships/hyperlink" Target="https://nizhstat.gks.ru/" TargetMode="External"/><Relationship Id="rId5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73%20&#1059;&#1088;&#1086;&#1074;&#1077;&#1085;&#1100;%20&#1086;&#1073;&#1088;&#1072;&#1079;&#1086;&#1074;&#1072;&#1085;&#1080;&#1103;%20%28&#1082;&#1074;&#1072;&#1083;&#1080;&#1092;&#1080;&#1082;&#1072;&#1094;&#1080;&#1080;%29%2F&#1063;&#1080;&#1089;&#1083;&#1077;&#1085;&#1085;&#1086;&#1089;&#1090;&#1100;%20&#1086;&#1073;&#1091;&#1095;&#1072;&#1102;&#1097;&#1080;&#1093;&#1089;&#1103;%20%28&#1085;&#1072;&#1095;&#1072;&#1083;&#1100;&#1085;&#1086;&#1077;%20&#1086;&#1073;&#1097;&#1077;&#1077;%2C%20&#1086;&#1089;&#1085;&#1086;&#1074;&#1085;&#1086;&#1077;%20&#1086;&#1073;&#1097;&#1077;&#1077;%2C%20&#1089;&#1088;&#1077;&#1076;&#1085;&#1077;&#1077;%20&#1086;&#1073;&#1097;&#1077;&#1077;%2C%29%202016-2021%20.xlsx?sk=y4ca3f30e5b94c7a7083304c1e5d11699" TargetMode="External"/><Relationship Id="rId149" Type="http://schemas.openxmlformats.org/officeDocument/2006/relationships/hyperlink" Target="https://www.gipernn.ru/" TargetMode="External"/><Relationship Id="rId314" Type="http://schemas.openxmlformats.org/officeDocument/2006/relationships/hyperlink" Target="https://sberindex.ru/ru/dashboards/indeks-potrebitelskoi-aktivnosti" TargetMode="External"/><Relationship Id="rId356" Type="http://schemas.openxmlformats.org/officeDocument/2006/relationships/hyperlink" Target="https://sberindex.ru/ru/dashboards/indeks-dostupnosti-nedvizhimosti-v-rossii-vtorichnyi-rynok" TargetMode="External"/><Relationship Id="rId398" Type="http://schemas.openxmlformats.org/officeDocument/2006/relationships/hyperlink" Target="https://www.spk.ru/news/rossiyskiy-rynok-armatury-2019-predposylki-dlya-rosta-sprosa-est-/" TargetMode="External"/><Relationship Id="rId95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66%2F&#1056;&#1077;&#1072;&#1083;&#1100;&#1085;&#1099;&#1077;%20&#1076;&#1086;&#1093;&#1086;&#1076;&#1099;%20&#1085;&#1072;&#1089;&#1077;&#1083;&#1077;&#1085;&#1080;&#1103;.xlsx?sk=y4ca3f30e5b94c7a7083304c1e5d11699" TargetMode="External"/><Relationship Id="rId160" Type="http://schemas.openxmlformats.org/officeDocument/2006/relationships/hyperlink" Target="https://sberindex.ru/ru/dashboards/srednyaya-stoimost-kvadratnogo-metra-pervichnyi-rynok" TargetMode="External"/><Relationship Id="rId216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58" Type="http://schemas.openxmlformats.org/officeDocument/2006/relationships/hyperlink" Target="https://sberindex.ru/ru/dashboards/indeks-potrebitelskoi-aktivnosti" TargetMode="External"/><Relationship Id="rId22" Type="http://schemas.openxmlformats.org/officeDocument/2006/relationships/hyperlink" Target="https://nizhstat.gks.ru/folder/33271" TargetMode="External"/><Relationship Id="rId64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1%2F&#1074;&#1077;&#1083;&#1080;&#1095;&#1080;&#1085;&#1072;%20&#1087;&#1088;&#1086;&#1078;&#1080;&#1090;&#1086;&#1095;&#1085;&#1086;&#1075;&#1086;%20&#1084;&#1080;&#1085;&#1080;&#1084;&#1091;&#1084;&#1072;.xlsx" TargetMode="External"/><Relationship Id="rId118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6%20&#1056;&#1099;&#1085;&#1086;&#1082;%20&#1090;&#1088;&#1091;&#1076;&#1072;%2F&#1063;&#1080;&#1089;&#1083;&#1077;&#1085;&#1085;&#1086;&#1089;&#1090;&#1100;%20&#1087;&#1088;&#1080;&#1085;&#1103;&#1090;&#1099;&#1093;%20&#1088;&#1072;&#1073;&#1086;&#1090;&#1085;&#1080;&#1082;&#1086;&#1074;%20%28&#1087;&#1086;%20&#1082;&#1074;&#1072;&#1088;&#1090;&#1072;&#1083;&#1072;&#1084;%29%202016-2022.xlsx?sk=y4ca3f30e5b94c7a7083304c1e5d11699" TargetMode="External"/><Relationship Id="rId325" Type="http://schemas.openxmlformats.org/officeDocument/2006/relationships/hyperlink" Target="https://sberindex.ru/ru/dashboards/indeks-potrebitelskoi-aktivnosti" TargetMode="External"/><Relationship Id="rId367" Type="http://schemas.openxmlformats.org/officeDocument/2006/relationships/hyperlink" Target="https://sberindex.ru/ru/dashboards/indeks-dostupnosti-nedvizhimosti-v-rossii-istoricheskii-ryad" TargetMode="External"/><Relationship Id="rId171" Type="http://schemas.openxmlformats.org/officeDocument/2006/relationships/hyperlink" Target="https://sberindex.ru/ru/dashboards/kolichestvo-predlozhenii-o-prodazhe-pervichki" TargetMode="External"/><Relationship Id="rId227" Type="http://schemas.openxmlformats.org/officeDocument/2006/relationships/hyperlink" Target="https://vestsnab24.ru/analytics/rossiyskiy-rynok-betona-v-2017-2021-gg/" TargetMode="External"/><Relationship Id="rId269" Type="http://schemas.openxmlformats.org/officeDocument/2006/relationships/hyperlink" Target="https://sberindex.ru/ru/dashboards/indeks-potrebitelskoi-aktivnosti" TargetMode="External"/><Relationship Id="rId33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31%20%D0%A5%D0%B0%D1%80%D0%B0%D0%BA%D1%82%D0%B5%D1%80%D0%B8%D1%81%D1%82%D0%B8%D0%BA%D0%B0%20%D0%BF%D1%80%D0%B5%D0%B4%D0%BF%D1%80%D0%B8%D1%8F%D1%82%D0%B8%D0%B9" TargetMode="External"/><Relationship Id="rId129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7;&#1088;&#1086;&#1089;&#1090;&#1086;&#1077;%20%28%20&#1087;&#1086;%20&#1082;&#1074;&#1072;&#1088;&#1090;&#1072;&#1083;&#1072;&#1084;%29%202016-2022.xlsx?sk=y4ca3f30e5b94c7a7083304c1e5d11699" TargetMode="External"/><Relationship Id="rId280" Type="http://schemas.openxmlformats.org/officeDocument/2006/relationships/hyperlink" Target="https://sberindex.ru/ru/dashboards/indeks-potrebitelskoi-aktivnosti" TargetMode="External"/><Relationship Id="rId336" Type="http://schemas.openxmlformats.org/officeDocument/2006/relationships/hyperlink" Target="https://sberindex.ru/ru/dashboards/real_estate_deals_primary_market" TargetMode="External"/><Relationship Id="rId75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9%20&#1059;&#1088;&#1086;&#1074;&#1077;&#1085;&#1100;%20&#1078;&#1080;&#1079;&#1085;&#1080;%20&#1085;&#1072;&#1089;&#1077;&#1083;&#1077;&#1085;&#1080;&#1103;%2F&#1057;&#1088;&#1077;&#1076;&#1085;&#1077;&#1084;&#1077;&#1089;&#1103;&#1095;&#1085;&#1072;&#1103;%20&#1085;&#1086;&#1084;&#1080;&#1085;&#1072;&#1083;&#1100;&#1085;&#1072;&#1103;%20&#1085;&#1072;&#1095;&#1080;&#1089;&#1083;&#1077;&#1085;&#1085;&#1072;&#1103;%20&#1079;&#1072;&#1088;&#1072;&#1073;&#1086;&#1090;&#1085;&#1072;&#1103;%20&#1087;&#1083;&#1072;&#1090;&#1072;%20%28&#1084;&#1077;&#1089;&#1103;&#1094;%29%202013-2022.xlsx?sk=y4ca3f30e5b94c7a7083304c1e5d11699" TargetMode="External"/><Relationship Id="rId14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9;&#1086;&#1075;&#1083;&#1072;&#1096;&#1077;&#1085;&#1080;&#1102;%20&#1089;&#1090;&#1086;&#1088;&#1086;&#1085;%20%28&#1087;&#1086;%20&#1082;&#1074;&#1072;&#1088;&#1090;&#1072;&#1083;&#1072;&#1084;%29%202016-2022.xlsx?sk=y4ca3f30e5b94c7a7083304c1e5d11699" TargetMode="External"/><Relationship Id="rId182" Type="http://schemas.openxmlformats.org/officeDocument/2006/relationships/hyperlink" Target="https://fedstat.ru/indicator/43298" TargetMode="External"/><Relationship Id="rId378" Type="http://schemas.openxmlformats.org/officeDocument/2006/relationships/hyperlink" Target="https://sberindex.ru/ru/dashboards/dolya-beznala" TargetMode="External"/><Relationship Id="rId403" Type="http://schemas.openxmlformats.org/officeDocument/2006/relationships/hyperlink" Target="https://www.spk.ru/news/rossiyskiy-rynok-armatury-2019-predposylki-dlya-rosta-sprosa-est-/" TargetMode="External"/><Relationship Id="rId6" Type="http://schemas.openxmlformats.org/officeDocument/2006/relationships/hyperlink" Target="https://ru.investing.com/currencies/eur-rub-historical-data" TargetMode="External"/><Relationship Id="rId238" Type="http://schemas.openxmlformats.org/officeDocument/2006/relationships/hyperlink" Target="https://www.metalinfo.ru/ru/metalmarket/statistics" TargetMode="External"/><Relationship Id="rId291" Type="http://schemas.openxmlformats.org/officeDocument/2006/relationships/hyperlink" Target="https://sberindex.ru/ru/dashboards/indeks-potrebitelskoi-aktivnosti" TargetMode="External"/><Relationship Id="rId305" Type="http://schemas.openxmlformats.org/officeDocument/2006/relationships/hyperlink" Target="https://sberindex.ru/ru/dashboards/indeks-potrebitelskoi-aktivnosti" TargetMode="External"/><Relationship Id="rId347" Type="http://schemas.openxmlformats.org/officeDocument/2006/relationships/hyperlink" Target="https://sberindex.ru/ru/dashboards/indeks-dostupnosti-nedvizhimosti-v-rossii-pervichnyi-rynok" TargetMode="External"/><Relationship Id="rId44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3%2F&#1050;&#1086;&#1083;&#1080;&#1095;&#1077;&#1089;&#1090;&#1074;&#1086;%20&#1079;&#1076;&#1072;&#1085;&#1080;&#1081;%20&#1086;&#1088;&#1075;&#1072;&#1085;&#1080;&#1079;&#1072;&#1094;&#1080;&#1081;%2C%20&#1086;&#1089;&#1091;&#1097;&#1077;&#1089;&#1090;&#1074;&#1083;&#1103;&#1102;&#1097;&#1080;&#1093;%20&#1086;&#1073;&#1088;&#1072;&#1079;&#1086;&#1074;&#1072;&#1090;&#1077;&#1083;&#1100;&#1085;&#1091;&#1102;%20&#1076;&#1077;&#1103;&#1090;&#1077;&#1083;&#1100;&#1085;&#1086;&#1089;&#1090;&#1100;%20&#1087;&#1086;%20&#1086;&#1073;&#1088;&#1072;&#1079;&#1086;&#1074;&#1072;&#1090;&#1077;&#1083;&#1100;&#1085;&#1099;&#1084;%20&#1087;&#1088;&#1086;&#1075;&#1088;&#1072;&#1084;&#1084;&#1072;&#1084;%20&#1085;&#1072;&#1095;&#1072;&#1083;&#1100;&#1085;&#1086;&#1075;&#1086;%20&#1086;&#1073;&#1097;&#1077;&#1075;&#1086;%2C%20&#1086;&#1089;&#1085;&#1086;&#1074;&#1085;&#1086;&#1075;&#1086;%20&#1086;&#1073;&#1097;&#1077;&#1075;&#1086;%2C%20&#1089;&#1088;&#1077;&#1076;&#1085;&#1077;&#1075;&#1086;%20&#1086;&#1073;&#1097;&#1077;&#1075;&#1086;%20&#1086;&#1073;&#1088;&#1072;&#1079;&#1086;&#1074;&#1072;&#1085;&#1080;&#1103;.xls?sk=y4ca3f30e5b94c7a7083304c1e5d11699" TargetMode="External"/><Relationship Id="rId86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5%20&#1059;&#1088;&#1086;&#1074;&#1077;&#1085;&#1100;%20&#1078;&#1080;&#1079;&#1085;&#1080;%20&#1085;&#1072;&#1089;&#1077;&#1083;&#1077;&#1085;&#1080;&#1103;%2F&#1057;&#1088;&#1077;&#1076;&#1085;&#1077;&#1076;&#1091;&#1096;&#1077;&#1074;&#1099;&#1077;%20&#1076;&#1077;&#1085;&#1077;&#1078;&#1085;&#1099;&#1077;%20&#1076;&#1086;&#1093;&#1086;&#1076;&#1099;%202013-2022.xlsx?sk=y4ca3f30e5b94c7a7083304c1e5d11699" TargetMode="External"/><Relationship Id="rId151" Type="http://schemas.openxmlformats.org/officeDocument/2006/relationships/hyperlink" Target="https://www.gipernn.ru/" TargetMode="External"/><Relationship Id="rId389" Type="http://schemas.openxmlformats.org/officeDocument/2006/relationships/hyperlink" Target="https://beton.ru/news/detail.php?ID=442011" TargetMode="External"/><Relationship Id="rId193" Type="http://schemas.openxmlformats.org/officeDocument/2006/relationships/hyperlink" Target="http://www.cbr.ru/statistics/bank_sector/mortgage/" TargetMode="External"/><Relationship Id="rId207" Type="http://schemas.openxmlformats.org/officeDocument/2006/relationships/hyperlink" Target="https://www.fedstat.ru/indicator/57699" TargetMode="External"/><Relationship Id="rId249" Type="http://schemas.openxmlformats.org/officeDocument/2006/relationships/hyperlink" Target="https://nizhstat.gks.ru/storage/mediabank/&#1058;&#1077;&#1087;&#1083;&#1086;&#1089;&#1085;&#1072;&#1073;&#1078;&#1077;&#1085;&#1080;&#1077;%20&#1085;&#1072;&#1089;&#1077;&#1083;&#1077;&#1085;&#1085;&#1099;&#1093;%20&#1087;&#1091;&#1085;&#1082;&#1090;&#1086;&#1074;(1).doc" TargetMode="External"/><Relationship Id="rId414" Type="http://schemas.openxmlformats.org/officeDocument/2006/relationships/hyperlink" Target="https://monitoring.rosfirm.ru/table/list-stalnoj-pmc437.htm?region_monitoring=0&amp;monitoring_period=&amp;subfield_date_from_day=01&amp;subfield_date_from_month=08&amp;subfield_date_from_year=2020&amp;subfield_date_to_day=06&amp;subfield_date_to_month=11&amp;subfield_date_to_year=2022&amp;select_param=1&amp;pmc_id=" TargetMode="External"/><Relationship Id="rId13" Type="http://schemas.openxmlformats.org/officeDocument/2006/relationships/hyperlink" Target="https://www.fedstat.ru/indicator/43337" TargetMode="External"/><Relationship Id="rId109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5%20&#1056;&#1099;&#1085;&#1086;&#1082;%20&#1090;&#1088;&#1091;&#1076;&#1072;%2F&#1063;&#1080;&#1089;&#1083;&#1077;&#1085;&#1085;&#1086;&#1089;&#1090;&#1100;%20&#1074;&#1099;&#1073;&#1099;&#1074;&#1096;&#1080;&#1093;%20&#1088;&#1072;&#1073;&#1086;&#1090;&#1085;&#1080;&#1082;&#1086;&#1074;%20%28&#1087;&#1086;%20&#1082;&#1074;&#1072;&#1088;&#1090;&#1072;&#1083;&#1072;&#1084;%29%202016-2022.xlsx?sk=y4ca3f30e5b94c7a7083304c1e5d11699" TargetMode="External"/><Relationship Id="rId260" Type="http://schemas.openxmlformats.org/officeDocument/2006/relationships/hyperlink" Target="https://sberindex.ru/ru/dashboards/indeks-potrebitelskoi-aktivnosti" TargetMode="External"/><Relationship Id="rId316" Type="http://schemas.openxmlformats.org/officeDocument/2006/relationships/hyperlink" Target="https://sberindex.ru/ru/dashboards/indeks-potrebitelskoi-aktivnosti" TargetMode="External"/><Relationship Id="rId55" Type="http://schemas.openxmlformats.org/officeDocument/2006/relationships/hyperlink" Target="https://rosstat.gov.ru/labour_force" TargetMode="External"/><Relationship Id="rId97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3%20&#1056;&#1099;&#1085;&#1086;&#1082;%20&#1090;&#1088;&#1091;&#1076;&#1072;%2F&#1063;&#1080;&#1089;&#1083;&#1077;&#1085;&#1085;&#1086;&#1089;&#1090;&#1100;%20&#1088;&#1072;&#1073;&#1086;&#1090;&#1085;&#1080;&#1082;&#1086;&#1074;%2C%20&#1085;&#1072;&#1084;&#1077;&#1095;&#1077;&#1085;&#1085;&#1099;&#1093;%20&#1082;%20&#1074;&#1099;&#1089;&#1074;&#1086;&#1073;&#1086;&#1078;&#1076;&#1077;&#1085;&#1080;&#1102;%20%28%20&#1087;&#1086;%20&#1082;&#1074;&#1072;&#1088;&#1090;&#1072;&#1083;&#1072;&#1084;%29%202016-2022.xlsx?sk=y4ca3f30e5b94c7a7083304c1e5d11699" TargetMode="External"/><Relationship Id="rId12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6;&#1090;&#1087;&#1091;&#1089;&#1082;&#1072;&#1093;%20&#1073;&#1077;&#1079;%20&#1089;&#1086;&#1093;&#1088;.%20&#1079;&#1072;&#1088;.%20&#1087;&#1083;&#1072;&#1090;&#1099;%20%28&#1087;&#1086;%20&#1082;&#1074;&#1072;&#1088;&#1090;&#1072;&#1083;&#1072;&#1084;%29%202016-2022.xlsx?sk=y4ca3f30e5b94c7a7083304c1e5d11699" TargetMode="External"/><Relationship Id="rId358" Type="http://schemas.openxmlformats.org/officeDocument/2006/relationships/hyperlink" Target="https://sberindex.ru/ru/dashboards/srok-ekspozicii-vtorichki" TargetMode="External"/><Relationship Id="rId162" Type="http://schemas.openxmlformats.org/officeDocument/2006/relationships/hyperlink" Target="https://sberindex.ru/ru/dashboards/srednyaya-stoimost-kvadratnogo-metra-pervichnyi-rynok" TargetMode="External"/><Relationship Id="rId218" Type="http://schemas.openxmlformats.org/officeDocument/2006/relationships/hyperlink" Target="https://sberindex.ru/ru/dashboards/izmenenie-aktivnosti-msp-po-regionam" TargetMode="External"/><Relationship Id="rId271" Type="http://schemas.openxmlformats.org/officeDocument/2006/relationships/hyperlink" Target="https://sberindex.ru/ru/dashboards/indeks-potrebitelskoi-aktivnosti" TargetMode="External"/><Relationship Id="rId24" Type="http://schemas.openxmlformats.org/officeDocument/2006/relationships/hyperlink" Target="https://nizhstat.gks.ru/folder/138111" TargetMode="External"/><Relationship Id="rId66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0%2F&#1088;&#1077;&#1072;&#1083;&#1100;&#1085;&#1072;&#1103;%20&#1089;&#1088;&#1077;&#1076;&#1085;&#1077;&#1084;&#1077;&#1089;&#1103;&#1095;&#1085;&#1072;&#1103;%20&#1085;&#1072;&#1095;&#1080;&#1089;&#1083;&#1077;&#1085;&#1085;&#1072;&#1103;%20&#1079;&#1072;&#1088;&#1072;&#1073;&#1086;&#1090;&#1085;&#1072;&#1103;%20&#1087;&#1083;&#1072;&#1090;&#1072;%20&#1088;&#1072;&#1073;&#1086;&#1090;&#1085;&#1080;&#1082;&#1086;&#1074;%20.xlsx?sk=y4ca3f30e5b94c7a7083304c1e5d11699" TargetMode="External"/><Relationship Id="rId13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7;&#1088;&#1086;&#1089;&#1090;&#1086;&#1077;%20%28%20&#1087;&#1086;%20&#1082;&#1074;&#1072;&#1088;&#1090;&#1072;&#1083;&#1072;&#1084;%29%202016-2022.xlsx?sk=y4ca3f30e5b94c7a7083304c1e5d11699" TargetMode="External"/><Relationship Id="rId327" Type="http://schemas.openxmlformats.org/officeDocument/2006/relationships/hyperlink" Target="https://sberindex.ru/ru/dashboards/srednyaya-stoimost-kvadratnogo-metra-pervichnyi-rynok" TargetMode="External"/><Relationship Id="rId369" Type="http://schemas.openxmlformats.org/officeDocument/2006/relationships/hyperlink" Target="https://sberindex.ru/ru/dashboards/kolichestvo-vnutrennikh-turistov" TargetMode="External"/><Relationship Id="rId173" Type="http://schemas.openxmlformats.org/officeDocument/2006/relationships/hyperlink" Target="https://sberindex.ru/ru/dashboards/kolichestvo-predlozhenii-o-prodazhe-pervichki" TargetMode="External"/><Relationship Id="rId229" Type="http://schemas.openxmlformats.org/officeDocument/2006/relationships/hyperlink" Target="https://vestsnab24.ru/analytics/rossiyskiy-rynok-betona-v-2017-2021-gg/" TargetMode="External"/><Relationship Id="rId380" Type="http://schemas.openxmlformats.org/officeDocument/2006/relationships/hyperlink" Target="https://sberindex.ru/ru/dashboards/dolya-beznala" TargetMode="External"/><Relationship Id="rId240" Type="http://schemas.openxmlformats.org/officeDocument/2006/relationships/hyperlink" Target="https://www.metalinfo.ru/ru/metalmarket/statistics" TargetMode="External"/><Relationship Id="rId35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44%20%D0%97%D0%B0%D0%BD%D1%8F%D1%82%D0%BE%D1%81%D1%82%D1%8C%20%D0%BD%D0%B0%D1%81%D0%B5%D0%BB%D0%B5%D0%BD%D0%B8%D1%8F" TargetMode="External"/><Relationship Id="rId77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9%20&#1059;&#1088;&#1086;&#1074;&#1077;&#1085;&#1100;%20&#1078;&#1080;&#1079;&#1085;&#1080;%20&#1085;&#1072;&#1089;&#1077;&#1083;&#1077;&#1085;&#1080;&#1103;%2F&#1057;&#1088;&#1077;&#1076;&#1085;&#1077;&#1084;&#1077;&#1089;&#1103;&#1095;&#1085;&#1072;&#1103;%20&#1085;&#1086;&#1084;&#1080;&#1085;&#1072;&#1083;&#1100;&#1085;&#1072;&#1103;%20&#1085;&#1072;&#1095;&#1080;&#1089;&#1083;&#1077;&#1085;&#1085;&#1072;&#1103;%20&#1079;&#1072;&#1088;&#1072;&#1073;&#1086;&#1090;&#1085;&#1072;&#1103;%20&#1087;&#1083;&#1072;&#1090;&#1072;%20%28&#1084;&#1077;&#1089;&#1103;&#1094;%29%202013-2022.xlsx?sk=y4ca3f30e5b94c7a7083304c1e5d11699" TargetMode="External"/><Relationship Id="rId10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3%20&#1056;&#1099;&#1085;&#1086;&#1082;%20&#1090;&#1088;&#1091;&#1076;&#1072;%2F&#1063;&#1080;&#1089;&#1083;&#1077;&#1085;&#1085;&#1086;&#1089;&#1090;&#1100;%20&#1088;&#1072;&#1073;&#1086;&#1090;&#1085;&#1080;&#1082;&#1086;&#1074;%2C%20&#1085;&#1072;&#1084;&#1077;&#1095;&#1077;&#1085;&#1085;&#1099;&#1093;%20&#1082;%20&#1074;&#1099;&#1089;&#1074;&#1086;&#1073;&#1086;&#1078;&#1076;&#1077;&#1085;&#1080;&#1102;%20%28%20&#1087;&#1086;%20&#1082;&#1074;&#1072;&#1088;&#1090;&#1072;&#1083;&#1072;&#1084;%29%202016-2022.xlsx?sk=y4ca3f30e5b94c7a7083304c1e5d11699" TargetMode="External"/><Relationship Id="rId282" Type="http://schemas.openxmlformats.org/officeDocument/2006/relationships/hyperlink" Target="https://sberindex.ru/ru/dashboards/indeks-potrebitelskoi-aktivnosti" TargetMode="External"/><Relationship Id="rId338" Type="http://schemas.openxmlformats.org/officeDocument/2006/relationships/hyperlink" Target="https://sberindex.ru/ru/dashboards/real_estate_deals_primary_market" TargetMode="External"/><Relationship Id="rId8" Type="http://schemas.openxmlformats.org/officeDocument/2006/relationships/hyperlink" Target="https://ru.wikipedia.org/wiki/%D0%9D%D0%B8%D0%B6%D0%B5%D0%B3%D0%BE%D1%80%D0%BE%D0%B4%D1%81%D0%BA%D0%B0%D1%8F_%D0%BE%D0%B1%D0%BB%D0%B0%D1%81%D1%82%D1%8C" TargetMode="External"/><Relationship Id="rId14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9;&#1086;&#1075;&#1083;&#1072;&#1096;&#1077;&#1085;&#1080;&#1102;%20&#1089;&#1090;&#1086;&#1088;&#1086;&#1085;%20%28&#1087;&#1086;%20&#1082;&#1074;&#1072;&#1088;&#1090;&#1072;&#1083;&#1072;&#1084;%29%202016-2022.xlsx?sk=y4ca3f30e5b94c7a7083304c1e5d11699" TargetMode="External"/><Relationship Id="rId184" Type="http://schemas.openxmlformats.org/officeDocument/2006/relationships/hyperlink" Target="https://fedstat.ru/indicator/43298" TargetMode="External"/><Relationship Id="rId391" Type="http://schemas.openxmlformats.org/officeDocument/2006/relationships/hyperlink" Target="https://beton.ru/news/detail.php?ID=442011" TargetMode="External"/><Relationship Id="rId405" Type="http://schemas.openxmlformats.org/officeDocument/2006/relationships/hyperlink" Target="https://nizhegorodskaya-oblast.restate.ru/graph/ceny-prodazhi-skladov/" TargetMode="External"/><Relationship Id="rId251" Type="http://schemas.openxmlformats.org/officeDocument/2006/relationships/hyperlink" Target="https://sberindex.ru/ru/dashboards/indeks-potrebitelskoi-aktivnosti" TargetMode="External"/><Relationship Id="rId46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3%2F&#1050;&#1086;&#1083;&#1080;&#1095;&#1077;&#1089;&#1090;&#1074;&#1086;%20&#1079;&#1076;&#1072;&#1085;&#1080;&#1081;%20&#1086;&#1088;&#1075;&#1072;&#1085;&#1080;&#1079;&#1072;&#1094;&#1080;&#1081;%2C%20&#1086;&#1089;&#1091;&#1097;&#1077;&#1089;&#1090;&#1074;&#1083;&#1103;&#1102;&#1097;&#1080;&#1093;%20&#1086;&#1073;&#1088;&#1072;&#1079;&#1086;&#1074;&#1072;&#1090;&#1077;&#1083;&#1100;&#1085;&#1091;&#1102;%20&#1076;&#1077;&#1103;&#1090;&#1077;&#1083;&#1100;&#1085;&#1086;&#1089;&#1090;&#1100;%20&#1087;&#1086;%20&#1086;&#1073;&#1088;&#1072;&#1079;&#1086;&#1074;&#1072;&#1090;&#1077;&#1083;&#1100;&#1085;&#1099;&#1084;%20&#1087;&#1088;&#1086;&#1075;&#1088;&#1072;&#1084;&#1084;&#1072;&#1084;%20&#1085;&#1072;&#1095;&#1072;&#1083;&#1100;&#1085;&#1086;&#1075;&#1086;%20&#1086;&#1073;&#1097;&#1077;&#1075;&#1086;%2C%20&#1086;&#1089;&#1085;&#1086;&#1074;&#1085;&#1086;&#1075;&#1086;%20&#1086;&#1073;&#1097;&#1077;&#1075;&#1086;%2C%20&#1089;&#1088;&#1077;&#1076;&#1085;&#1077;&#1075;&#1086;%20&#1086;&#1073;&#1097;&#1077;&#1075;&#1086;%20&#1086;&#1073;&#1088;&#1072;&#1079;&#1086;&#1074;&#1072;&#1085;&#1080;&#1103;.xls?sk=y4ca3f30e5b94c7a7083304c1e5d11699" TargetMode="External"/><Relationship Id="rId293" Type="http://schemas.openxmlformats.org/officeDocument/2006/relationships/hyperlink" Target="https://sberindex.ru/ru/dashboards/indeks-potrebitelskoi-aktivnosti" TargetMode="External"/><Relationship Id="rId307" Type="http://schemas.openxmlformats.org/officeDocument/2006/relationships/hyperlink" Target="https://sberindex.ru/ru/dashboards/indeks-potrebitelskoi-aktivnosti" TargetMode="External"/><Relationship Id="rId349" Type="http://schemas.openxmlformats.org/officeDocument/2006/relationships/hyperlink" Target="https://sberindex.ru/ru/dashboards/indeks-dostupnosti-nedvizhimosti-v-rossii-pervichnyi-rynok" TargetMode="External"/><Relationship Id="rId88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5%20&#1059;&#1088;&#1086;&#1074;&#1077;&#1085;&#1100;%20&#1078;&#1080;&#1079;&#1085;&#1080;%20&#1085;&#1072;&#1089;&#1077;&#1083;&#1077;&#1085;&#1080;&#1103;%2F&#1057;&#1088;&#1077;&#1076;&#1085;&#1077;&#1076;&#1091;&#1096;&#1077;&#1074;&#1099;&#1077;%20&#1076;&#1077;&#1085;&#1077;&#1078;&#1085;&#1099;&#1077;%20&#1076;&#1086;&#1093;&#1086;&#1076;&#1099;%202013-2022.xlsx?sk=y4ca3f30e5b94c7a7083304c1e5d11699" TargetMode="External"/><Relationship Id="rId111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5%20&#1056;&#1099;&#1085;&#1086;&#1082;%20&#1090;&#1088;&#1091;&#1076;&#1072;%2F&#1063;&#1080;&#1089;&#1083;&#1077;&#1085;&#1085;&#1086;&#1089;&#1090;&#1100;%20&#1074;&#1099;&#1073;&#1099;&#1074;&#1096;&#1080;&#1093;%20&#1088;&#1072;&#1073;&#1086;&#1090;&#1085;&#1080;&#1082;&#1086;&#1074;%20%28&#1087;&#1086;%20&#1082;&#1074;&#1072;&#1088;&#1090;&#1072;&#1083;&#1072;&#1084;%29%202016-2022.xlsx?sk=y4ca3f30e5b94c7a7083304c1e5d11699" TargetMode="External"/><Relationship Id="rId153" Type="http://schemas.openxmlformats.org/officeDocument/2006/relationships/hyperlink" Target="https://sberindex.ru/ru/dashboards/srednyaya-stoimost-kvadratnogo-metra-vtorichnyi-rynok" TargetMode="External"/><Relationship Id="rId195" Type="http://schemas.openxmlformats.org/officeDocument/2006/relationships/hyperlink" Target="https://www.benzin-price.ru/stat_month.php?month=5&amp;year=2019&amp;region_id=52" TargetMode="External"/><Relationship Id="rId209" Type="http://schemas.openxmlformats.org/officeDocument/2006/relationships/hyperlink" Target="https://www.fedstat.ru/indicator/57699" TargetMode="External"/><Relationship Id="rId360" Type="http://schemas.openxmlformats.org/officeDocument/2006/relationships/hyperlink" Target="https://sberindex.ru/ru/dashboards/srok-ekspozicii-vtorichki" TargetMode="External"/><Relationship Id="rId416" Type="http://schemas.openxmlformats.org/officeDocument/2006/relationships/hyperlink" Target="https://nd-dsk.ru/graf/" TargetMode="External"/><Relationship Id="rId220" Type="http://schemas.openxmlformats.org/officeDocument/2006/relationships/hyperlink" Target="https://roskazna.gov.ru/ispolnenie-byudzhetov/konsolidirovannye-byudzhety-subektov/1019/" TargetMode="External"/><Relationship Id="rId15" Type="http://schemas.openxmlformats.org/officeDocument/2006/relationships/hyperlink" Target="https://www.fedstat.ru/indicator/57039" TargetMode="External"/><Relationship Id="rId57" Type="http://schemas.openxmlformats.org/officeDocument/2006/relationships/hyperlink" Target="https://rosstat.gov.ru/labour_force" TargetMode="External"/><Relationship Id="rId262" Type="http://schemas.openxmlformats.org/officeDocument/2006/relationships/hyperlink" Target="https://sberindex.ru/ru/dashboards/indeks-potrebitelskoi-aktivnosti" TargetMode="External"/><Relationship Id="rId318" Type="http://schemas.openxmlformats.org/officeDocument/2006/relationships/hyperlink" Target="https://sberindex.ru/ru/dashboards/indeks-potrebitelskoi-aktivnosti" TargetMode="External"/><Relationship Id="rId99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3%20&#1056;&#1099;&#1085;&#1086;&#1082;%20&#1090;&#1088;&#1091;&#1076;&#1072;%2F&#1063;&#1080;&#1089;&#1083;&#1077;&#1085;&#1085;&#1086;&#1089;&#1090;&#1100;%20&#1088;&#1072;&#1073;&#1086;&#1090;&#1085;&#1080;&#1082;&#1086;&#1074;%2C%20&#1085;&#1072;&#1084;&#1077;&#1095;&#1077;&#1085;&#1085;&#1099;&#1093;%20&#1082;%20&#1074;&#1099;&#1089;&#1074;&#1086;&#1073;&#1086;&#1078;&#1076;&#1077;&#1085;&#1080;&#1102;%20%28%20&#1087;&#1086;%20&#1082;&#1074;&#1072;&#1088;&#1090;&#1072;&#1083;&#1072;&#1084;%29%202016-2022.xlsx?sk=y4ca3f30e5b94c7a7083304c1e5d11699" TargetMode="External"/><Relationship Id="rId12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5;&#1072;&#1093;&#1086;&#1076;&#1080;&#1074;&#1096;&#1080;&#1093;&#1089;&#1103;%20&#1074;%20&#1086;&#1090;&#1087;&#1091;&#1089;&#1082;&#1072;&#1093;%20&#1073;&#1077;&#1079;%20&#1089;&#1086;&#1093;&#1088;.%20&#1079;&#1072;&#1088;.%20&#1087;&#1083;&#1072;&#1090;&#1099;%20%28&#1087;&#1086;%20&#1082;&#1074;&#1072;&#1088;&#1090;&#1072;&#1083;&#1072;&#1084;%29%202016-2022.xlsx?sk=y4ca3f30e5b94c7a7083304c1e5d11699" TargetMode="External"/><Relationship Id="rId164" Type="http://schemas.openxmlformats.org/officeDocument/2006/relationships/hyperlink" Target="https://sberindex.ru/ru/dashboards/kolichestvo-predlozhenii-vtorichki" TargetMode="External"/><Relationship Id="rId371" Type="http://schemas.openxmlformats.org/officeDocument/2006/relationships/hyperlink" Target="https://sberindex.ru/ru/dashboards/kolichestvo-vnutrennikh-turistov" TargetMode="External"/><Relationship Id="rId26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22%20%D0%AD%D0%BA%D0%BE%D0%BD%D0%BE%D0%BC%D0%B8%D1%87%D0%B5%D1%81%D0%BA%D0%BE%D0%B5%20%D1%80%D0%B0%D0%B7%D0%B2%D0%B8%D1%82%D0%B8%D0%B5%20%D1%80%D0%B5%D0%B3%D0%B8%D0%BE%D0%BD%D0%B0" TargetMode="External"/><Relationship Id="rId231" Type="http://schemas.openxmlformats.org/officeDocument/2006/relationships/hyperlink" Target="https://vestsnab24.ru/analytics/rossiyskiy-rynok-betona-v-2017-2021-gg/" TargetMode="External"/><Relationship Id="rId273" Type="http://schemas.openxmlformats.org/officeDocument/2006/relationships/hyperlink" Target="https://sberindex.ru/ru/dashboards/indeks-potrebitelskoi-aktivnosti" TargetMode="External"/><Relationship Id="rId329" Type="http://schemas.openxmlformats.org/officeDocument/2006/relationships/hyperlink" Target="https://sberindex.ru/ru/dashboards/srednyaya-stoimost-kvadratnogo-metra-pervichnyi-rynok" TargetMode="External"/><Relationship Id="rId68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70%2F&#1088;&#1077;&#1072;&#1083;&#1100;&#1085;&#1072;&#1103;%20&#1089;&#1088;&#1077;&#1076;&#1085;&#1077;&#1084;&#1077;&#1089;&#1103;&#1095;&#1085;&#1072;&#1103;%20&#1085;&#1072;&#1095;&#1080;&#1089;&#1083;&#1077;&#1085;&#1085;&#1072;&#1103;%20&#1079;&#1072;&#1088;&#1072;&#1073;&#1086;&#1090;&#1085;&#1072;&#1103;%20&#1087;&#1083;&#1072;&#1090;&#1072;%20&#1088;&#1072;&#1073;&#1086;&#1090;&#1085;&#1080;&#1082;&#1086;&#1074;%20.xlsx?sk=y4ca3f30e5b94c7a7083304c1e5d11699" TargetMode="External"/><Relationship Id="rId13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7%20&#1056;&#1099;&#1085;&#1086;&#1082;%20&#1090;&#1088;&#1091;&#1076;&#1072;%2F&#1063;&#1080;&#1089;&#1083;&#1077;&#1085;&#1085;&#1086;&#1089;&#1090;&#1100;%20&#1088;&#1072;&#1073;&#1086;&#1090;&#1085;&#1080;&#1082;&#1086;&#1074;%2C%20&#1088;&#1072;&#1073;&#1086;&#1090;&#1072;&#1074;&#1096;&#1080;&#1093;%20&#1085;&#1077;&#1087;&#1086;&#1083;&#1085;&#1086;&#1077;%20&#1088;&#1072;&#1073;.%20&#1074;&#1088;&#1077;&#1084;&#1103;%20&#1087;&#1086;%20&#1080;&#1085;&#1080;&#1094;&#1080;&#1072;&#1090;&#1080;&#1074;&#1077;%20&#1088;&#1072;&#1073;&#1086;&#1090;&#1086;&#1076;&#1072;&#1090;&#1077;&#1083;&#1103;%20%28%20&#1087;&#1086;%20&#1082;&#1074;&#1072;&#1088;&#1090;&#1072;&#1083;&#1072;&#1084;%29%202016-2022.xlsx?sk=y4ca3f30e5b94c7a7083304c1e5d11699" TargetMode="External"/><Relationship Id="rId175" Type="http://schemas.openxmlformats.org/officeDocument/2006/relationships/hyperlink" Target="https://sberindex.ru/ru/dashboards/kolichestvo-predlozhenii-o-prodazhe-pervichki" TargetMode="External"/><Relationship Id="rId340" Type="http://schemas.openxmlformats.org/officeDocument/2006/relationships/hyperlink" Target="https://sberindex.ru/ru/dashboards/real_estate_deals_secondary_market" TargetMode="External"/><Relationship Id="rId200" Type="http://schemas.openxmlformats.org/officeDocument/2006/relationships/hyperlink" Target="https://www.benzin-price.ru/stat_month.php?month=5&amp;year=2019&amp;region_id=52" TargetMode="External"/><Relationship Id="rId382" Type="http://schemas.openxmlformats.org/officeDocument/2006/relationships/hyperlink" Target="https://sberindex.ru/ru/dashboards/izmenenie-aktivnosti-msp-po-regionam" TargetMode="External"/><Relationship Id="rId242" Type="http://schemas.openxmlformats.org/officeDocument/2006/relationships/hyperlink" Target="https://www.metalinfo.ru/ru/metalmarket/statistics" TargetMode="External"/><Relationship Id="rId284" Type="http://schemas.openxmlformats.org/officeDocument/2006/relationships/hyperlink" Target="https://sberindex.ru/ru/dashboards/indeks-potrebitelskoi-aktivnosti" TargetMode="External"/><Relationship Id="rId37" Type="http://schemas.openxmlformats.org/officeDocument/2006/relationships/hyperlink" Target="https://disk.yandex.ru/client/disk/05%20%D0%9A%D0%B0%D0%B4%D1%80%D1%8B_%D0%BF%D1%80%D0%BE_%D0%BE%D0%B1%D1%89%D0%B0%D1%8F/%D0%A1%D1%82%D0%B0%D1%82%D0%B8%D1%81%D1%82%D0%B8%D0%BA%D0%B0%20%D0%BE%D1%82%20%D0%B7%D0%B0%D0%BA%D0%B0%D0%B7%D1%87%D0%B8%D0%BA%D0%B0/24%20%D0%AD%D0%BA%D0%BE%D0%BD%D0%BE%D0%BC%D0%B8%D1%87%D0%B5%D1%81%D0%BA%D0%BE%D0%B5%20%D1%80%D0%B0%D0%B7%D0%B2%D0%B8%D1%82%D0%B8%D0%B5%20%D1%80%D0%B5%D0%B3%D0%B8%D0%BE%D0%BD%D0%B0" TargetMode="External"/><Relationship Id="rId79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67%20&#1059;&#1088;&#1086;&#1074;&#1077;&#1085;&#1100;%20&#1078;&#1080;&#1079;&#1085;&#1080;%20&#1085;&#1072;&#1089;&#1077;&#1083;&#1077;&#1085;&#1080;&#1103;%2F&#1052;&#1077;&#1076;&#1080;&#1072;&#1085;&#1085;&#1099;&#1081;%20&#1089;&#1088;&#1077;&#1076;&#1085;&#1077;&#1076;&#1091;&#1096;&#1077;&#1074;&#1086;&#1081;%20&#1076;&#1086;&#1093;&#1086;&#1076;%202018-2021.xlsx?sk=y4ca3f30e5b94c7a7083304c1e5d11699" TargetMode="External"/><Relationship Id="rId102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4%20&#1056;&#1099;&#1085;&#1086;&#1082;%20&#1090;&#1088;&#1091;&#1076;&#1072;%2F&#1063;&#1080;&#1089;&#1083;&#1077;&#1085;&#1085;&#1086;&#1089;&#1090;&#1100;%20&#1090;&#1088;&#1077;&#1073;&#1091;&#1077;&#1084;&#1099;&#1093;%20&#1088;&#1072;&#1073;&#1086;&#1090;&#1085;&#1080;&#1082;&#1086;&#1074;%20&#1085;&#1072;%20&#1074;&#1072;&#1082;&#1072;&#1085;&#1090;&#1085;&#1099;&#1077;%20&#1088;&#1072;&#1073;&#1086;&#1095;&#1080;&#1077;%20&#1084;&#1077;&#1089;&#1090;&#1072;%202016-2022.xlsx?sk=y4ca3f30e5b94c7a7083304c1e5d11699" TargetMode="External"/><Relationship Id="rId144" Type="http://schemas.openxmlformats.org/officeDocument/2006/relationships/hyperlink" Target="https://edu.gov.ru/activity/statistics/secondary_prof_edu" TargetMode="External"/><Relationship Id="rId90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9;&#1086;&#1073;&#1088;&#1072;&#1085;&#1085;&#1072;&#1103;%2F&#1057;&#1090;&#1072;&#1090;&#1080;&#1089;&#1090;&#1080;&#1082;&#1072;%20&#1060;&#1077;&#1076;&#1057;&#1090;&#1072;&#1090;%2F66%2F&#1056;&#1077;&#1072;&#1083;&#1100;&#1085;&#1099;&#1077;%20&#1076;&#1086;&#1093;&#1086;&#1076;&#1099;%20&#1085;&#1072;&#1089;&#1077;&#1083;&#1077;&#1085;&#1080;&#1103;.xlsx?sk=y4ca3f30e5b94c7a7083304c1e5d11699" TargetMode="External"/><Relationship Id="rId186" Type="http://schemas.openxmlformats.org/officeDocument/2006/relationships/hyperlink" Target="https://fedstat.ru/indicator/43298" TargetMode="External"/><Relationship Id="rId351" Type="http://schemas.openxmlformats.org/officeDocument/2006/relationships/hyperlink" Target="https://sberindex.ru/ru/dashboards/indeks-dostupnosti-nedvizhimosti-v-rossii-vtorichnyi-rynok" TargetMode="External"/><Relationship Id="rId393" Type="http://schemas.openxmlformats.org/officeDocument/2006/relationships/hyperlink" Target="https://beton.ru/news/detail.php?ID=442011" TargetMode="External"/><Relationship Id="rId407" Type="http://schemas.openxmlformats.org/officeDocument/2006/relationships/hyperlink" Target="https://nizhegorodskaya-oblast.restate.ru/graph/ceny-prodazhi-ofisov/" TargetMode="External"/><Relationship Id="rId211" Type="http://schemas.openxmlformats.org/officeDocument/2006/relationships/hyperlink" Target="https://ati.su/analytics/index/" TargetMode="External"/><Relationship Id="rId253" Type="http://schemas.openxmlformats.org/officeDocument/2006/relationships/hyperlink" Target="https://sberindex.ru/ru/dashboards/indeks-potrebitelskoi-aktivnosti" TargetMode="External"/><Relationship Id="rId295" Type="http://schemas.openxmlformats.org/officeDocument/2006/relationships/hyperlink" Target="https://sberindex.ru/ru/dashboards/indeks-potrebitelskoi-aktivnosti" TargetMode="External"/><Relationship Id="rId309" Type="http://schemas.openxmlformats.org/officeDocument/2006/relationships/hyperlink" Target="https://sberindex.ru/ru/dashboards/indeks-potrebitelskoi-aktivnosti" TargetMode="External"/><Relationship Id="rId48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73%20&#1059;&#1088;&#1086;&#1074;&#1077;&#1085;&#1100;%20&#1086;&#1073;&#1088;&#1072;&#1079;&#1086;&#1074;&#1072;&#1085;&#1080;&#1103;%20%28&#1082;&#1074;&#1072;&#1083;&#1080;&#1092;&#1080;&#1082;&#1072;&#1094;&#1080;&#1080;%29%2F&#1063;&#1080;&#1089;&#1083;&#1077;&#1085;&#1085;&#1086;&#1089;&#1090;&#1100;%20&#1086;&#1073;&#1091;&#1095;&#1072;&#1102;&#1097;&#1080;&#1093;&#1089;&#1103;%20%28&#1085;&#1072;&#1095;&#1072;&#1083;&#1100;&#1085;&#1086;&#1077;%20&#1086;&#1073;&#1097;&#1077;&#1077;%2C%20&#1086;&#1089;&#1085;&#1086;&#1074;&#1085;&#1086;&#1077;%20&#1086;&#1073;&#1097;&#1077;&#1077;%2C%20&#1089;&#1088;&#1077;&#1076;&#1085;&#1077;&#1077;%20&#1086;&#1073;&#1097;&#1077;&#1077;%2C%29%202016-2021%20.xlsx?sk=y4ca3f30e5b94c7a7083304c1e5d11699" TargetMode="External"/><Relationship Id="rId113" Type="http://schemas.openxmlformats.org/officeDocument/2006/relationships/hyperlink" Target="https://disk.yandex.ru/edit/disk/disk%2F05%20&#1050;&#1072;&#1076;&#1088;&#1099;_&#1087;&#1088;&#1086;_&#1086;&#1073;&#1097;&#1072;&#1103;%2F&#1057;&#1090;&#1072;&#1090;&#1080;&#1089;&#1090;&#1080;&#1082;&#1072;%20&#1086;&#1090;%20&#1079;&#1072;&#1082;&#1072;&#1079;&#1095;&#1080;&#1082;&#1072;%2F55%20&#1056;&#1099;&#1085;&#1086;&#1082;%20&#1090;&#1088;&#1091;&#1076;&#1072;%2F&#1063;&#1080;&#1089;&#1083;&#1077;&#1085;&#1085;&#1086;&#1089;&#1090;&#1100;%20&#1074;&#1099;&#1073;&#1099;&#1074;&#1096;&#1080;&#1093;%20&#1088;&#1072;&#1073;&#1086;&#1090;&#1085;&#1080;&#1082;&#1086;&#1074;%20%28&#1087;&#1086;%20&#1082;&#1074;&#1072;&#1088;&#1090;&#1072;&#1083;&#1072;&#1084;%29%202016-2022.xlsx?sk=y4ca3f30e5b94c7a7083304c1e5d11699" TargetMode="External"/><Relationship Id="rId320" Type="http://schemas.openxmlformats.org/officeDocument/2006/relationships/hyperlink" Target="https://sberindex.ru/ru/dashboards/indeks-potrebitelskoi-aktivnosti" TargetMode="External"/><Relationship Id="rId155" Type="http://schemas.openxmlformats.org/officeDocument/2006/relationships/hyperlink" Target="https://sberindex.ru/ru/dashboards/srednyaya-stoimost-kvadratnogo-metra-vtorichnyi-rynok" TargetMode="External"/><Relationship Id="rId197" Type="http://schemas.openxmlformats.org/officeDocument/2006/relationships/hyperlink" Target="https://www.benzin-price.ru/stat_month.php?month=1&amp;year=2018&amp;region_id=52" TargetMode="External"/><Relationship Id="rId362" Type="http://schemas.openxmlformats.org/officeDocument/2006/relationships/hyperlink" Target="https://sberindex.ru/ru/dashboards/srok-ekspozicii-vtorichki" TargetMode="External"/><Relationship Id="rId418" Type="http://schemas.openxmlformats.org/officeDocument/2006/relationships/hyperlink" Target="https://mrsk-cp.ru/stockholder_investor/perfomance/index.php?iblock_id=113&amp;period=months_12" TargetMode="External"/><Relationship Id="rId222" Type="http://schemas.openxmlformats.org/officeDocument/2006/relationships/hyperlink" Target="https://roskazna.gov.ru/ispolnenie-byudzhetov/konsolidirovannye-byudzhety-subektov/1019/" TargetMode="External"/><Relationship Id="rId264" Type="http://schemas.openxmlformats.org/officeDocument/2006/relationships/hyperlink" Target="https://sberindex.ru/ru/dashboards/indeks-potrebitelskoi-aktivnos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FF5B-8F8B-43DF-A716-84012883D06F}">
  <sheetPr>
    <outlinePr summaryBelow="0"/>
  </sheetPr>
  <dimension ref="A2:CR57"/>
  <sheetViews>
    <sheetView tabSelected="1" zoomScale="85" zoomScaleNormal="85" workbookViewId="0">
      <pane xSplit="11" ySplit="2" topLeftCell="L11" activePane="bottomRight" state="frozen"/>
      <selection activeCell="P17" sqref="P17"/>
      <selection pane="topRight"/>
      <selection pane="bottomLeft"/>
      <selection pane="bottomRight" activeCell="A43" sqref="A43:XFD43"/>
    </sheetView>
  </sheetViews>
  <sheetFormatPr defaultColWidth="9.140625" defaultRowHeight="15" outlineLevelRow="1" outlineLevelCol="1" x14ac:dyDescent="0.25"/>
  <cols>
    <col min="1" max="1" width="14.85546875" style="117" bestFit="1" customWidth="1"/>
    <col min="2" max="2" width="16.140625" style="117" customWidth="1"/>
    <col min="3" max="3" width="44.85546875" style="117" bestFit="1" customWidth="1"/>
    <col min="4" max="4" width="49.5703125" style="117" customWidth="1"/>
    <col min="5" max="5" width="24.85546875" style="117" hidden="1" customWidth="1" outlineLevel="1"/>
    <col min="6" max="6" width="20.140625" style="117" hidden="1" customWidth="1" outlineLevel="1"/>
    <col min="7" max="7" width="11" style="117" customWidth="1" collapsed="1"/>
    <col min="8" max="8" width="11" style="117" customWidth="1"/>
    <col min="9" max="9" width="8.7109375" style="117" customWidth="1"/>
    <col min="10" max="10" width="12.5703125" style="117" customWidth="1"/>
    <col min="11" max="11" width="25" style="117" customWidth="1"/>
    <col min="12" max="12" width="12.28515625" style="117" bestFit="1" customWidth="1"/>
    <col min="13" max="14" width="10.140625" style="117" bestFit="1" customWidth="1"/>
    <col min="15" max="21" width="11.140625" style="117" bestFit="1" customWidth="1"/>
    <col min="22" max="23" width="12.28515625" style="117" bestFit="1" customWidth="1"/>
    <col min="24" max="28" width="10.140625" style="117" bestFit="1" customWidth="1"/>
    <col min="29" max="29" width="12.28515625" style="117" bestFit="1" customWidth="1"/>
    <col min="30" max="31" width="10.140625" style="117" bestFit="1" customWidth="1"/>
    <col min="32" max="36" width="11.140625" style="117" bestFit="1" customWidth="1"/>
    <col min="37" max="39" width="13.7109375" style="117" bestFit="1" customWidth="1"/>
    <col min="40" max="40" width="12.28515625" style="117" bestFit="1" customWidth="1"/>
    <col min="41" max="45" width="10.140625" style="117" bestFit="1" customWidth="1"/>
    <col min="46" max="57" width="9" style="117" bestFit="1" customWidth="1"/>
    <col min="58" max="62" width="10.140625" style="117" bestFit="1" customWidth="1"/>
    <col min="63" max="74" width="9" style="117" bestFit="1" customWidth="1"/>
    <col min="75" max="79" width="10.140625" style="117" bestFit="1" customWidth="1"/>
    <col min="80" max="89" width="9" style="117" bestFit="1" customWidth="1"/>
    <col min="90" max="91" width="7.28515625" style="117" bestFit="1" customWidth="1"/>
    <col min="92" max="93" width="10.140625" style="117" bestFit="1" customWidth="1"/>
    <col min="94" max="95" width="8.7109375" style="117" bestFit="1" customWidth="1"/>
    <col min="96" max="96" width="5.5703125" style="117" bestFit="1" customWidth="1"/>
    <col min="97" max="16384" width="9.140625" style="117"/>
  </cols>
  <sheetData>
    <row r="2" spans="1:96" ht="30" x14ac:dyDescent="0.25">
      <c r="C2" s="186" t="s">
        <v>863</v>
      </c>
      <c r="D2" s="186" t="s">
        <v>864</v>
      </c>
      <c r="E2" s="187" t="s">
        <v>5</v>
      </c>
      <c r="F2" s="186" t="s">
        <v>865</v>
      </c>
      <c r="G2" s="186" t="s">
        <v>866</v>
      </c>
      <c r="H2" s="186" t="s">
        <v>867</v>
      </c>
      <c r="I2" s="188" t="s">
        <v>868</v>
      </c>
      <c r="J2" s="189" t="s">
        <v>869</v>
      </c>
      <c r="K2" s="190" t="s">
        <v>870</v>
      </c>
      <c r="L2" s="179">
        <v>43101</v>
      </c>
      <c r="M2" s="179">
        <v>43132</v>
      </c>
      <c r="N2" s="179">
        <v>43160</v>
      </c>
      <c r="O2" s="179">
        <v>43191</v>
      </c>
      <c r="P2" s="179">
        <v>43221</v>
      </c>
      <c r="Q2" s="179">
        <v>43252</v>
      </c>
      <c r="R2" s="179">
        <v>43282</v>
      </c>
      <c r="S2" s="179">
        <v>43313</v>
      </c>
      <c r="T2" s="179">
        <v>43344</v>
      </c>
      <c r="U2" s="179">
        <v>43374</v>
      </c>
      <c r="V2" s="179">
        <v>43405</v>
      </c>
      <c r="W2" s="179">
        <v>43435</v>
      </c>
      <c r="X2" s="178" t="s">
        <v>12</v>
      </c>
      <c r="Y2" s="178" t="s">
        <v>13</v>
      </c>
      <c r="Z2" s="178" t="s">
        <v>14</v>
      </c>
      <c r="AA2" s="178" t="s">
        <v>15</v>
      </c>
      <c r="AB2" s="178">
        <v>2018</v>
      </c>
      <c r="AC2" s="179">
        <v>43466</v>
      </c>
      <c r="AD2" s="179">
        <v>43497</v>
      </c>
      <c r="AE2" s="179">
        <v>43525</v>
      </c>
      <c r="AF2" s="179">
        <v>43556</v>
      </c>
      <c r="AG2" s="179">
        <v>43586</v>
      </c>
      <c r="AH2" s="179">
        <v>43617</v>
      </c>
      <c r="AI2" s="179">
        <v>43647</v>
      </c>
      <c r="AJ2" s="179">
        <v>43678</v>
      </c>
      <c r="AK2" s="179">
        <v>43709</v>
      </c>
      <c r="AL2" s="179">
        <v>43739</v>
      </c>
      <c r="AM2" s="179">
        <v>43770</v>
      </c>
      <c r="AN2" s="179">
        <v>43800</v>
      </c>
      <c r="AO2" s="178" t="s">
        <v>16</v>
      </c>
      <c r="AP2" s="178" t="s">
        <v>17</v>
      </c>
      <c r="AQ2" s="178" t="s">
        <v>18</v>
      </c>
      <c r="AR2" s="178" t="s">
        <v>19</v>
      </c>
      <c r="AS2" s="178">
        <v>2019</v>
      </c>
      <c r="AT2" s="179">
        <v>43831</v>
      </c>
      <c r="AU2" s="179">
        <v>43862</v>
      </c>
      <c r="AV2" s="179">
        <v>43891</v>
      </c>
      <c r="AW2" s="179">
        <v>43922</v>
      </c>
      <c r="AX2" s="179">
        <v>43952</v>
      </c>
      <c r="AY2" s="179">
        <v>43983</v>
      </c>
      <c r="AZ2" s="179">
        <v>44013</v>
      </c>
      <c r="BA2" s="179">
        <v>44044</v>
      </c>
      <c r="BB2" s="179">
        <v>44075</v>
      </c>
      <c r="BC2" s="179">
        <v>44105</v>
      </c>
      <c r="BD2" s="179">
        <v>44136</v>
      </c>
      <c r="BE2" s="179">
        <v>44166</v>
      </c>
      <c r="BF2" s="178" t="s">
        <v>20</v>
      </c>
      <c r="BG2" s="178" t="s">
        <v>21</v>
      </c>
      <c r="BH2" s="178" t="s">
        <v>22</v>
      </c>
      <c r="BI2" s="178" t="s">
        <v>23</v>
      </c>
      <c r="BJ2" s="178">
        <v>2020</v>
      </c>
      <c r="BK2" s="179">
        <v>44197</v>
      </c>
      <c r="BL2" s="179">
        <v>44228</v>
      </c>
      <c r="BM2" s="179">
        <v>44256</v>
      </c>
      <c r="BN2" s="179">
        <v>44287</v>
      </c>
      <c r="BO2" s="179">
        <v>44317</v>
      </c>
      <c r="BP2" s="179">
        <v>44348</v>
      </c>
      <c r="BQ2" s="179">
        <v>44378</v>
      </c>
      <c r="BR2" s="179">
        <v>44409</v>
      </c>
      <c r="BS2" s="179">
        <v>44440</v>
      </c>
      <c r="BT2" s="179">
        <v>44470</v>
      </c>
      <c r="BU2" s="179">
        <v>44501</v>
      </c>
      <c r="BV2" s="179">
        <v>44531</v>
      </c>
      <c r="BW2" s="178" t="s">
        <v>24</v>
      </c>
      <c r="BX2" s="178" t="s">
        <v>25</v>
      </c>
      <c r="BY2" s="178" t="s">
        <v>26</v>
      </c>
      <c r="BZ2" s="178" t="s">
        <v>27</v>
      </c>
      <c r="CA2" s="178">
        <v>2021</v>
      </c>
      <c r="CB2" s="179">
        <v>44562</v>
      </c>
      <c r="CC2" s="179">
        <v>44593</v>
      </c>
      <c r="CD2" s="179">
        <v>44621</v>
      </c>
      <c r="CE2" s="179">
        <v>44652</v>
      </c>
      <c r="CF2" s="179">
        <v>44682</v>
      </c>
      <c r="CG2" s="179">
        <v>44713</v>
      </c>
      <c r="CH2" s="179">
        <v>44743</v>
      </c>
      <c r="CI2" s="179">
        <v>44774</v>
      </c>
      <c r="CJ2" s="179">
        <v>44805</v>
      </c>
      <c r="CK2" s="179">
        <v>44835</v>
      </c>
      <c r="CL2" s="179">
        <v>44866</v>
      </c>
      <c r="CM2" s="179">
        <v>44896</v>
      </c>
      <c r="CN2" s="178" t="s">
        <v>28</v>
      </c>
      <c r="CO2" s="178" t="s">
        <v>29</v>
      </c>
      <c r="CP2" s="178" t="s">
        <v>30</v>
      </c>
      <c r="CQ2" s="178" t="s">
        <v>31</v>
      </c>
      <c r="CR2" s="178">
        <v>2022</v>
      </c>
    </row>
    <row r="3" spans="1:96" x14ac:dyDescent="0.25">
      <c r="A3" s="174"/>
      <c r="B3" s="174" t="s">
        <v>853</v>
      </c>
      <c r="AB3" s="13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2"/>
      <c r="AP3" s="142"/>
      <c r="AQ3" s="142"/>
      <c r="AR3" s="142"/>
      <c r="AS3" s="142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2"/>
      <c r="BG3" s="142"/>
      <c r="BH3" s="142"/>
      <c r="BI3" s="142"/>
      <c r="BJ3" s="142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2"/>
      <c r="BX3" s="142"/>
      <c r="BY3" s="142"/>
      <c r="BZ3" s="142"/>
      <c r="CB3" s="141"/>
      <c r="CC3" s="141"/>
      <c r="CD3" s="141"/>
      <c r="CE3" s="141"/>
      <c r="CF3" s="141"/>
      <c r="CG3" s="141"/>
      <c r="CH3" s="141"/>
      <c r="CI3" s="141"/>
      <c r="CJ3" s="141"/>
      <c r="CK3" s="141"/>
    </row>
    <row r="4" spans="1:96" x14ac:dyDescent="0.25">
      <c r="A4" s="177">
        <v>1</v>
      </c>
      <c r="B4" s="4"/>
      <c r="C4" s="4" t="s">
        <v>856</v>
      </c>
      <c r="D4" s="175" t="s">
        <v>886</v>
      </c>
      <c r="E4" s="161" t="s">
        <v>509</v>
      </c>
      <c r="F4" s="162"/>
      <c r="G4" s="162" t="s">
        <v>502</v>
      </c>
      <c r="H4" s="184" t="s">
        <v>880</v>
      </c>
      <c r="I4" s="163" t="s">
        <v>119</v>
      </c>
      <c r="J4" s="8">
        <v>43101</v>
      </c>
      <c r="K4" s="164" t="s">
        <v>507</v>
      </c>
      <c r="X4" s="77">
        <v>179.2</v>
      </c>
      <c r="Y4" s="77">
        <v>29.300000000000011</v>
      </c>
      <c r="Z4" s="77">
        <v>47.300000000000011</v>
      </c>
      <c r="AA4" s="77">
        <v>18.300000000000011</v>
      </c>
      <c r="AB4" s="77"/>
      <c r="AO4" s="77">
        <v>10.9</v>
      </c>
      <c r="AP4" s="77">
        <v>13.6</v>
      </c>
      <c r="AQ4" s="77">
        <v>39.200000000000003</v>
      </c>
      <c r="AR4" s="83">
        <v>23.299999999999997</v>
      </c>
      <c r="AS4" s="83"/>
      <c r="BF4" s="79">
        <v>127</v>
      </c>
      <c r="BG4" s="79">
        <v>8</v>
      </c>
      <c r="BH4" s="79">
        <v>41</v>
      </c>
      <c r="BI4" s="79">
        <v>7</v>
      </c>
      <c r="BW4" s="77">
        <v>32.6</v>
      </c>
      <c r="BX4" s="77">
        <v>58.9</v>
      </c>
      <c r="BY4" s="77">
        <v>23.299999999999997</v>
      </c>
      <c r="BZ4" s="77">
        <v>17.600000000000009</v>
      </c>
      <c r="CA4" s="77"/>
      <c r="CN4" s="77">
        <v>20.9</v>
      </c>
      <c r="CO4" s="77">
        <v>11.899999999999999</v>
      </c>
      <c r="CP4" s="77">
        <v>10</v>
      </c>
    </row>
    <row r="5" spans="1:96" ht="18.75" customHeight="1" x14ac:dyDescent="0.25">
      <c r="A5" s="177">
        <v>2</v>
      </c>
      <c r="B5" s="4"/>
      <c r="C5" s="4" t="s">
        <v>854</v>
      </c>
      <c r="D5" s="165" t="s">
        <v>540</v>
      </c>
      <c r="E5" s="69" t="s">
        <v>541</v>
      </c>
      <c r="F5" s="4"/>
      <c r="G5" s="4" t="s">
        <v>502</v>
      </c>
      <c r="H5" s="4" t="s">
        <v>542</v>
      </c>
      <c r="I5" s="166" t="s">
        <v>36</v>
      </c>
      <c r="J5" s="8">
        <v>43800</v>
      </c>
      <c r="K5" s="164" t="s">
        <v>507</v>
      </c>
      <c r="AN5" s="117">
        <v>1906249</v>
      </c>
      <c r="AT5" s="117">
        <v>1737947</v>
      </c>
      <c r="AU5" s="117">
        <v>1664615</v>
      </c>
      <c r="AV5" s="117">
        <v>1730991</v>
      </c>
      <c r="AW5" s="117">
        <v>1535936</v>
      </c>
      <c r="AX5" s="117">
        <v>1370929</v>
      </c>
      <c r="AY5" s="117">
        <v>1339534</v>
      </c>
      <c r="AZ5" s="117">
        <v>1445792</v>
      </c>
      <c r="BA5" s="117">
        <v>1482307</v>
      </c>
      <c r="BB5" s="117">
        <v>1526681</v>
      </c>
      <c r="BC5" s="117">
        <v>1697823</v>
      </c>
      <c r="BD5" s="117">
        <v>1731663</v>
      </c>
      <c r="BE5" s="117">
        <v>1897063</v>
      </c>
      <c r="BK5" s="117">
        <v>1783280</v>
      </c>
      <c r="BL5" s="117">
        <v>1744716</v>
      </c>
      <c r="BM5" s="117">
        <v>1820167</v>
      </c>
      <c r="BN5" s="117">
        <v>1624400</v>
      </c>
      <c r="BO5" s="117">
        <v>1528800</v>
      </c>
      <c r="BP5" s="117">
        <v>1478020</v>
      </c>
      <c r="BQ5" s="117">
        <v>1583703</v>
      </c>
      <c r="BR5" s="117">
        <v>1604906</v>
      </c>
      <c r="BS5" s="117">
        <v>1633298</v>
      </c>
      <c r="BT5" s="117">
        <v>1751834</v>
      </c>
      <c r="BU5" s="117">
        <v>1771546</v>
      </c>
      <c r="BV5" s="117">
        <v>1990361</v>
      </c>
      <c r="CB5" s="117">
        <v>1848189</v>
      </c>
      <c r="CC5" s="117">
        <v>1666087</v>
      </c>
      <c r="CD5" s="117">
        <v>1811428</v>
      </c>
      <c r="CE5" s="117">
        <v>1615571</v>
      </c>
      <c r="CF5" s="117">
        <v>1555996</v>
      </c>
      <c r="CG5" s="117">
        <v>1405612</v>
      </c>
      <c r="CH5" s="117">
        <v>1501438</v>
      </c>
      <c r="CI5" s="117">
        <v>1538644</v>
      </c>
      <c r="CJ5" s="117">
        <v>1504029</v>
      </c>
      <c r="CK5" s="117">
        <v>1602816</v>
      </c>
    </row>
    <row r="6" spans="1:96" x14ac:dyDescent="0.25">
      <c r="A6" s="177">
        <v>3</v>
      </c>
      <c r="B6" s="4"/>
      <c r="C6" s="4" t="s">
        <v>849</v>
      </c>
      <c r="D6" s="4" t="s">
        <v>844</v>
      </c>
      <c r="E6" s="161" t="s">
        <v>506</v>
      </c>
      <c r="F6" s="162"/>
      <c r="G6" s="162" t="s">
        <v>502</v>
      </c>
      <c r="H6" s="162" t="s">
        <v>845</v>
      </c>
      <c r="I6" s="166" t="s">
        <v>36</v>
      </c>
      <c r="J6" s="8">
        <v>43466</v>
      </c>
      <c r="K6" s="164" t="s">
        <v>507</v>
      </c>
      <c r="AC6" s="141">
        <v>1707</v>
      </c>
      <c r="AD6" s="141">
        <v>1491</v>
      </c>
      <c r="AE6" s="141">
        <v>1595</v>
      </c>
      <c r="AF6" s="141">
        <v>1490</v>
      </c>
      <c r="AG6" s="141">
        <v>1150</v>
      </c>
      <c r="AH6" s="141">
        <v>2090</v>
      </c>
      <c r="AI6" s="141">
        <v>1910</v>
      </c>
      <c r="AJ6" s="141">
        <v>1728</v>
      </c>
      <c r="AK6" s="141">
        <v>1932</v>
      </c>
      <c r="AL6" s="141">
        <v>1733</v>
      </c>
      <c r="AM6" s="141">
        <v>1674</v>
      </c>
      <c r="AN6" s="141">
        <v>1685</v>
      </c>
      <c r="AO6" s="142"/>
      <c r="AP6" s="142"/>
      <c r="AQ6" s="142"/>
      <c r="AR6" s="142"/>
      <c r="AS6" s="142"/>
      <c r="AT6" s="141">
        <v>1746</v>
      </c>
      <c r="AU6" s="141">
        <v>1584</v>
      </c>
      <c r="AV6" s="141">
        <v>1493</v>
      </c>
      <c r="AW6" s="141">
        <v>1989</v>
      </c>
      <c r="AX6" s="141">
        <v>2259</v>
      </c>
      <c r="AY6" s="141">
        <v>2171</v>
      </c>
      <c r="AZ6" s="141">
        <v>1677</v>
      </c>
      <c r="BA6" s="141">
        <v>1949</v>
      </c>
      <c r="BB6" s="141">
        <v>1520</v>
      </c>
      <c r="BC6" s="141">
        <v>1534</v>
      </c>
      <c r="BD6" s="141">
        <v>1930</v>
      </c>
      <c r="BE6" s="141">
        <v>2180</v>
      </c>
      <c r="BF6" s="142"/>
      <c r="BG6" s="142"/>
      <c r="BH6" s="142"/>
      <c r="BI6" s="142"/>
      <c r="BJ6" s="142"/>
      <c r="BK6" s="141">
        <v>2420</v>
      </c>
      <c r="BL6" s="141">
        <v>2327</v>
      </c>
      <c r="BM6" s="141">
        <v>2259</v>
      </c>
      <c r="BN6" s="141">
        <v>2273</v>
      </c>
      <c r="BO6" s="141">
        <v>2497</v>
      </c>
      <c r="BP6" s="141">
        <v>3096</v>
      </c>
      <c r="BQ6" s="141">
        <v>3183</v>
      </c>
      <c r="BR6" s="141">
        <v>3811</v>
      </c>
      <c r="BS6" s="141">
        <v>3717</v>
      </c>
      <c r="BT6" s="141">
        <v>3497</v>
      </c>
      <c r="BU6" s="141">
        <v>3688</v>
      </c>
      <c r="BV6" s="141">
        <v>4281</v>
      </c>
      <c r="BW6" s="142"/>
      <c r="BX6" s="142"/>
      <c r="BY6" s="142"/>
      <c r="BZ6" s="142"/>
      <c r="CB6" s="141">
        <v>4352</v>
      </c>
      <c r="CC6" s="141">
        <v>4403</v>
      </c>
      <c r="CD6" s="141">
        <v>3886</v>
      </c>
      <c r="CE6" s="141">
        <v>3601</v>
      </c>
      <c r="CF6" s="141">
        <v>4233</v>
      </c>
      <c r="CG6" s="141">
        <v>4354</v>
      </c>
      <c r="CH6" s="141">
        <v>4532</v>
      </c>
      <c r="CI6" s="141">
        <v>5552</v>
      </c>
      <c r="CJ6" s="141">
        <v>4754</v>
      </c>
      <c r="CK6" s="141">
        <v>5379</v>
      </c>
    </row>
    <row r="7" spans="1:96" x14ac:dyDescent="0.25">
      <c r="A7" s="177">
        <v>4</v>
      </c>
      <c r="B7" s="4"/>
      <c r="C7" s="4" t="s">
        <v>850</v>
      </c>
      <c r="D7" s="175" t="s">
        <v>881</v>
      </c>
      <c r="E7" s="161" t="s">
        <v>509</v>
      </c>
      <c r="F7" s="162"/>
      <c r="G7" s="162" t="s">
        <v>502</v>
      </c>
      <c r="H7" s="184" t="s">
        <v>880</v>
      </c>
      <c r="I7" s="163" t="s">
        <v>119</v>
      </c>
      <c r="J7" s="8">
        <v>43101</v>
      </c>
      <c r="K7" s="164" t="s">
        <v>507</v>
      </c>
      <c r="X7" s="80">
        <v>808.9</v>
      </c>
      <c r="Y7" s="80">
        <v>494.00000000000011</v>
      </c>
      <c r="Z7" s="80">
        <v>555.19999999999982</v>
      </c>
      <c r="AA7" s="80">
        <v>792.70000000000027</v>
      </c>
      <c r="AB7" s="80">
        <f>SUM(X7:AA7)</f>
        <v>2650.8</v>
      </c>
      <c r="AO7" s="80">
        <v>636.20000000000005</v>
      </c>
      <c r="AP7" s="80">
        <v>465.29999999999995</v>
      </c>
      <c r="AQ7" s="80">
        <v>550.90000000000009</v>
      </c>
      <c r="AR7" s="80">
        <v>842.69999999999982</v>
      </c>
      <c r="AS7" s="80">
        <f>SUM(AO7:AR7)</f>
        <v>2495.1</v>
      </c>
      <c r="BF7" s="80">
        <v>912</v>
      </c>
      <c r="BG7" s="80">
        <v>419.09999999999991</v>
      </c>
      <c r="BH7" s="191">
        <v>461.90000000000009</v>
      </c>
      <c r="BI7" s="80">
        <v>761.30000000000018</v>
      </c>
      <c r="BJ7" s="80">
        <f>SUM(BF7:BI7)</f>
        <v>2554.3000000000002</v>
      </c>
      <c r="BW7" s="192">
        <v>519.20000000000005</v>
      </c>
      <c r="BX7" s="192">
        <v>571.79999999999995</v>
      </c>
      <c r="BY7" s="192">
        <v>574.59999999999991</v>
      </c>
      <c r="BZ7" s="192">
        <v>926.5</v>
      </c>
      <c r="CA7" s="193">
        <f>SUM(BW7:BZ7)</f>
        <v>2592.1</v>
      </c>
      <c r="CN7" s="193">
        <v>699.1</v>
      </c>
      <c r="CO7" s="193">
        <v>483.6</v>
      </c>
      <c r="CP7" s="193">
        <v>674.09999999999991</v>
      </c>
    </row>
    <row r="8" spans="1:96" x14ac:dyDescent="0.25">
      <c r="A8" s="177">
        <v>5</v>
      </c>
      <c r="B8" s="4"/>
      <c r="C8" s="4" t="s">
        <v>850</v>
      </c>
      <c r="D8" s="4" t="s">
        <v>846</v>
      </c>
      <c r="E8" s="161" t="s">
        <v>509</v>
      </c>
      <c r="F8" s="184" t="s">
        <v>882</v>
      </c>
      <c r="G8" s="162" t="s">
        <v>502</v>
      </c>
      <c r="H8" s="184" t="s">
        <v>880</v>
      </c>
      <c r="I8" s="163" t="s">
        <v>119</v>
      </c>
      <c r="J8" s="8">
        <v>43101</v>
      </c>
      <c r="K8" s="164" t="s">
        <v>507</v>
      </c>
      <c r="X8" s="80">
        <v>453.5</v>
      </c>
      <c r="Y8" s="80">
        <v>423.29999999999995</v>
      </c>
      <c r="Z8" s="80">
        <v>393.29999999999995</v>
      </c>
      <c r="AA8" s="80">
        <v>689.80000000000018</v>
      </c>
      <c r="AB8" s="80">
        <f>SUM(X8:AA8)</f>
        <v>1959.9</v>
      </c>
      <c r="AO8" s="80">
        <v>540.5</v>
      </c>
      <c r="AP8" s="191">
        <v>384.5</v>
      </c>
      <c r="AQ8" s="80">
        <v>412.79999999999995</v>
      </c>
      <c r="AR8" s="80">
        <v>677.90000000000009</v>
      </c>
      <c r="AS8" s="80">
        <f>SUM(AO8:AR8)</f>
        <v>2015.7</v>
      </c>
      <c r="BF8" s="80">
        <v>645</v>
      </c>
      <c r="BG8" s="80">
        <v>345</v>
      </c>
      <c r="BH8" s="80">
        <v>375.20000000000005</v>
      </c>
      <c r="BI8" s="80">
        <v>672.39999999999986</v>
      </c>
      <c r="BJ8" s="80">
        <f>SUM(BF8:BI8)</f>
        <v>2037.6</v>
      </c>
      <c r="BW8" s="193">
        <v>443.3</v>
      </c>
      <c r="BX8" s="193">
        <v>456.2</v>
      </c>
      <c r="BY8" s="193">
        <v>354.70000000000005</v>
      </c>
      <c r="BZ8" s="194">
        <v>589.79999999999995</v>
      </c>
      <c r="CA8" s="193">
        <f>SUM(BW8:BZ8)</f>
        <v>1844</v>
      </c>
      <c r="CN8" s="193">
        <v>584.70000000000005</v>
      </c>
      <c r="CO8" s="193">
        <v>431.79999999999995</v>
      </c>
      <c r="CP8" s="193">
        <v>497.29999999999995</v>
      </c>
    </row>
    <row r="9" spans="1:96" x14ac:dyDescent="0.25">
      <c r="A9" s="177">
        <v>6</v>
      </c>
      <c r="B9" s="4"/>
      <c r="C9" s="4" t="s">
        <v>849</v>
      </c>
      <c r="D9" s="165" t="s">
        <v>537</v>
      </c>
      <c r="E9" s="161" t="s">
        <v>533</v>
      </c>
      <c r="F9" s="162"/>
      <c r="G9" s="162" t="s">
        <v>531</v>
      </c>
      <c r="H9" s="195" t="s">
        <v>874</v>
      </c>
      <c r="I9" s="166" t="s">
        <v>36</v>
      </c>
      <c r="J9" s="8">
        <v>43101</v>
      </c>
      <c r="K9" s="164" t="s">
        <v>507</v>
      </c>
      <c r="L9" s="117">
        <v>2794</v>
      </c>
      <c r="M9" s="117">
        <v>4078</v>
      </c>
      <c r="N9" s="117">
        <v>4717</v>
      </c>
      <c r="O9" s="117">
        <v>5031</v>
      </c>
      <c r="P9" s="117">
        <v>4688</v>
      </c>
      <c r="Q9" s="117">
        <v>4619</v>
      </c>
      <c r="R9" s="117">
        <v>4425</v>
      </c>
      <c r="S9" s="117">
        <v>4795</v>
      </c>
      <c r="T9" s="117">
        <v>4914</v>
      </c>
      <c r="U9" s="117">
        <v>5509</v>
      </c>
      <c r="V9" s="117">
        <v>5821</v>
      </c>
      <c r="W9" s="117">
        <v>6399</v>
      </c>
      <c r="AC9" s="117">
        <v>2985</v>
      </c>
      <c r="AD9" s="117">
        <v>4101</v>
      </c>
      <c r="AE9" s="117">
        <v>3991</v>
      </c>
      <c r="AF9" s="117">
        <v>4093</v>
      </c>
      <c r="AG9" s="117">
        <v>3233</v>
      </c>
      <c r="AH9" s="117">
        <v>3704</v>
      </c>
      <c r="AI9" s="117">
        <v>3965</v>
      </c>
      <c r="AJ9" s="117">
        <v>4312</v>
      </c>
      <c r="AK9" s="117">
        <v>4474</v>
      </c>
      <c r="AL9" s="117">
        <v>5102</v>
      </c>
      <c r="AM9" s="117">
        <v>5274</v>
      </c>
      <c r="AN9" s="117">
        <v>6888</v>
      </c>
      <c r="AT9" s="117">
        <v>3503</v>
      </c>
      <c r="AU9" s="117">
        <v>4974</v>
      </c>
      <c r="AV9" s="117">
        <v>6025</v>
      </c>
      <c r="AW9" s="117">
        <v>4038</v>
      </c>
      <c r="AX9" s="117">
        <v>3736</v>
      </c>
      <c r="AY9" s="117">
        <v>5300</v>
      </c>
      <c r="AZ9" s="117">
        <v>6715</v>
      </c>
      <c r="BA9" s="117">
        <v>7662</v>
      </c>
      <c r="BB9" s="117">
        <v>9178</v>
      </c>
      <c r="BC9" s="117">
        <v>10086</v>
      </c>
      <c r="BD9" s="117">
        <v>8582</v>
      </c>
      <c r="BE9" s="117">
        <v>9976</v>
      </c>
      <c r="BK9" s="117">
        <v>4295</v>
      </c>
      <c r="BL9" s="117">
        <v>7113</v>
      </c>
      <c r="BM9" s="117">
        <v>8314</v>
      </c>
      <c r="BN9" s="117">
        <v>9169</v>
      </c>
      <c r="BO9" s="117">
        <v>7564</v>
      </c>
      <c r="BP9" s="117">
        <v>9339</v>
      </c>
      <c r="BQ9" s="117">
        <v>7554</v>
      </c>
      <c r="BR9" s="117">
        <v>7369</v>
      </c>
      <c r="BS9" s="117">
        <v>7977</v>
      </c>
      <c r="BT9" s="117">
        <v>8737</v>
      </c>
      <c r="BU9" s="117">
        <v>8666</v>
      </c>
      <c r="BV9" s="117">
        <v>10865</v>
      </c>
      <c r="CB9" s="117">
        <v>5441</v>
      </c>
      <c r="CC9" s="117">
        <v>7967</v>
      </c>
      <c r="CD9" s="117">
        <v>8261</v>
      </c>
      <c r="CE9" s="117">
        <v>2316</v>
      </c>
      <c r="CF9" s="117">
        <v>1880</v>
      </c>
      <c r="CG9" s="117">
        <v>3812</v>
      </c>
      <c r="CH9" s="117">
        <v>5331</v>
      </c>
      <c r="CI9" s="117">
        <v>6669</v>
      </c>
      <c r="CJ9" s="117">
        <v>7735</v>
      </c>
    </row>
    <row r="10" spans="1:96" x14ac:dyDescent="0.25">
      <c r="A10" s="181"/>
      <c r="B10" s="181"/>
      <c r="C10" s="4" t="s">
        <v>849</v>
      </c>
      <c r="D10" s="195" t="s">
        <v>891</v>
      </c>
      <c r="E10" s="196" t="s">
        <v>530</v>
      </c>
      <c r="F10" s="202" t="s">
        <v>892</v>
      </c>
      <c r="G10" s="195" t="s">
        <v>531</v>
      </c>
      <c r="H10" s="195" t="s">
        <v>874</v>
      </c>
      <c r="I10" s="166" t="s">
        <v>36</v>
      </c>
      <c r="J10" s="198">
        <v>43647</v>
      </c>
      <c r="K10" s="199" t="s">
        <v>507</v>
      </c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2">
        <v>148</v>
      </c>
      <c r="AJ10" s="182">
        <v>299</v>
      </c>
      <c r="AK10" s="182">
        <v>646</v>
      </c>
      <c r="AL10" s="182">
        <v>1434</v>
      </c>
      <c r="AM10" s="182">
        <v>2272</v>
      </c>
      <c r="AN10" s="182">
        <v>2945</v>
      </c>
      <c r="AO10" s="183"/>
      <c r="AP10" s="183"/>
      <c r="AQ10" s="183"/>
      <c r="AR10" s="183"/>
      <c r="AS10" s="183"/>
      <c r="AT10" s="182">
        <v>3860</v>
      </c>
      <c r="AU10" s="182">
        <v>4585</v>
      </c>
      <c r="AV10" s="182">
        <v>5551</v>
      </c>
      <c r="AW10" s="182">
        <v>7072</v>
      </c>
      <c r="AX10" s="182">
        <v>7876</v>
      </c>
      <c r="AY10" s="182">
        <v>9064</v>
      </c>
      <c r="AZ10" s="182">
        <v>10848</v>
      </c>
      <c r="BA10" s="182">
        <v>12845</v>
      </c>
      <c r="BB10" s="182">
        <v>15779</v>
      </c>
      <c r="BC10" s="182">
        <v>18986</v>
      </c>
      <c r="BD10" s="182">
        <v>21927</v>
      </c>
      <c r="BE10" s="182">
        <v>25731</v>
      </c>
      <c r="BF10" s="183"/>
      <c r="BG10" s="183"/>
      <c r="BH10" s="183"/>
      <c r="BI10" s="183"/>
      <c r="BJ10" s="183"/>
      <c r="BK10" s="182">
        <v>28338</v>
      </c>
      <c r="BL10" s="182">
        <v>29802</v>
      </c>
      <c r="BM10" s="182">
        <v>33514</v>
      </c>
      <c r="BN10" s="182">
        <v>36450</v>
      </c>
      <c r="BO10" s="182">
        <v>40828</v>
      </c>
      <c r="BP10" s="182">
        <v>45379</v>
      </c>
      <c r="BQ10" s="182">
        <v>49004</v>
      </c>
      <c r="BR10" s="182">
        <v>54757</v>
      </c>
      <c r="BS10" s="182">
        <v>58474</v>
      </c>
      <c r="BT10" s="182">
        <v>62664</v>
      </c>
      <c r="BU10" s="182">
        <v>65004</v>
      </c>
      <c r="BV10" s="182">
        <v>70380</v>
      </c>
      <c r="BW10" s="183"/>
      <c r="BX10" s="183"/>
      <c r="BY10" s="183"/>
      <c r="BZ10" s="183"/>
      <c r="CA10" s="183"/>
      <c r="CB10" s="182">
        <v>72428</v>
      </c>
      <c r="CC10" s="182">
        <v>73123</v>
      </c>
      <c r="CD10" s="182">
        <v>68771</v>
      </c>
      <c r="CE10" s="182">
        <v>68852</v>
      </c>
      <c r="CF10" s="182">
        <v>69140</v>
      </c>
      <c r="CG10" s="182">
        <v>67469</v>
      </c>
      <c r="CH10" s="182">
        <v>65890</v>
      </c>
      <c r="CI10" s="182">
        <v>64637</v>
      </c>
      <c r="CJ10" s="182">
        <v>64731</v>
      </c>
    </row>
    <row r="11" spans="1:96" x14ac:dyDescent="0.25">
      <c r="A11" s="181"/>
      <c r="B11" s="181"/>
      <c r="C11" s="4" t="s">
        <v>849</v>
      </c>
      <c r="D11" s="195" t="s">
        <v>893</v>
      </c>
      <c r="E11" s="196"/>
      <c r="F11" s="202" t="s">
        <v>894</v>
      </c>
      <c r="G11" s="195" t="s">
        <v>531</v>
      </c>
      <c r="H11" s="195" t="s">
        <v>874</v>
      </c>
      <c r="I11" s="166" t="s">
        <v>36</v>
      </c>
      <c r="J11" s="198">
        <v>43647</v>
      </c>
      <c r="K11" s="199" t="s">
        <v>507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0"/>
      <c r="AC11" s="180"/>
      <c r="AD11" s="180"/>
      <c r="AE11" s="180"/>
      <c r="AF11" s="180"/>
      <c r="AG11" s="123"/>
      <c r="AH11" s="123"/>
      <c r="AI11" s="182">
        <f>AI10</f>
        <v>148</v>
      </c>
      <c r="AJ11" s="182">
        <f>AJ10-AI10</f>
        <v>151</v>
      </c>
      <c r="AK11" s="182">
        <f>AK10-AJ10</f>
        <v>347</v>
      </c>
      <c r="AL11" s="182">
        <f>AL10-AK10</f>
        <v>788</v>
      </c>
      <c r="AM11" s="182">
        <f>AM10-AL10</f>
        <v>838</v>
      </c>
      <c r="AN11" s="182">
        <f>AN10-AM10</f>
        <v>673</v>
      </c>
      <c r="AO11" s="123"/>
      <c r="AP11" s="183"/>
      <c r="AQ11" s="183"/>
      <c r="AR11" s="183"/>
      <c r="AS11" s="180"/>
      <c r="AT11" s="87">
        <f>AT10-AN10</f>
        <v>915</v>
      </c>
      <c r="AU11" s="87">
        <f>AU10-AT10</f>
        <v>725</v>
      </c>
      <c r="AV11" s="87">
        <f t="shared" ref="AV11:BE11" si="0">AV10-AU10</f>
        <v>966</v>
      </c>
      <c r="AW11" s="87">
        <f t="shared" si="0"/>
        <v>1521</v>
      </c>
      <c r="AX11" s="87">
        <f t="shared" si="0"/>
        <v>804</v>
      </c>
      <c r="AY11" s="87">
        <f t="shared" si="0"/>
        <v>1188</v>
      </c>
      <c r="AZ11" s="87">
        <f t="shared" si="0"/>
        <v>1784</v>
      </c>
      <c r="BA11" s="87">
        <f t="shared" si="0"/>
        <v>1997</v>
      </c>
      <c r="BB11" s="87">
        <f t="shared" si="0"/>
        <v>2934</v>
      </c>
      <c r="BC11" s="87">
        <f t="shared" si="0"/>
        <v>3207</v>
      </c>
      <c r="BD11" s="87">
        <f t="shared" si="0"/>
        <v>2941</v>
      </c>
      <c r="BE11" s="87">
        <f t="shared" si="0"/>
        <v>3804</v>
      </c>
      <c r="BK11" s="117">
        <f>BK10-BE10</f>
        <v>2607</v>
      </c>
      <c r="BL11" s="117">
        <f>BL10-BK10</f>
        <v>1464</v>
      </c>
      <c r="BM11" s="117">
        <f t="shared" ref="BM11:BV11" si="1">BM10-BL10</f>
        <v>3712</v>
      </c>
      <c r="BN11" s="117">
        <f t="shared" si="1"/>
        <v>2936</v>
      </c>
      <c r="BO11" s="117">
        <f t="shared" si="1"/>
        <v>4378</v>
      </c>
      <c r="BP11" s="117">
        <f t="shared" si="1"/>
        <v>4551</v>
      </c>
      <c r="BQ11" s="117">
        <f t="shared" si="1"/>
        <v>3625</v>
      </c>
      <c r="BR11" s="117">
        <f t="shared" si="1"/>
        <v>5753</v>
      </c>
      <c r="BS11" s="117">
        <f t="shared" si="1"/>
        <v>3717</v>
      </c>
      <c r="BT11" s="117">
        <f t="shared" si="1"/>
        <v>4190</v>
      </c>
      <c r="BU11" s="117">
        <f t="shared" si="1"/>
        <v>2340</v>
      </c>
      <c r="BV11" s="117">
        <f t="shared" si="1"/>
        <v>5376</v>
      </c>
      <c r="CB11" s="117">
        <f>CB10-BV10</f>
        <v>2048</v>
      </c>
      <c r="CC11" s="117">
        <f>CC10-CB10</f>
        <v>695</v>
      </c>
      <c r="CD11" s="117">
        <f>CD10-CC10</f>
        <v>-4352</v>
      </c>
      <c r="CE11" s="117">
        <f>CE10-CD10</f>
        <v>81</v>
      </c>
      <c r="CF11" s="117">
        <f>CF10-CE10</f>
        <v>288</v>
      </c>
      <c r="CG11" s="117">
        <f t="shared" ref="CG11:CJ11" si="2">CG10-CF10</f>
        <v>-1671</v>
      </c>
      <c r="CH11" s="117">
        <f t="shared" si="2"/>
        <v>-1579</v>
      </c>
      <c r="CI11" s="117">
        <f t="shared" si="2"/>
        <v>-1253</v>
      </c>
      <c r="CJ11" s="117">
        <f t="shared" si="2"/>
        <v>94</v>
      </c>
    </row>
    <row r="12" spans="1:96" x14ac:dyDescent="0.25">
      <c r="A12" s="181"/>
      <c r="B12" s="181"/>
      <c r="C12" s="4" t="s">
        <v>849</v>
      </c>
      <c r="D12" s="195" t="s">
        <v>532</v>
      </c>
      <c r="E12" s="196" t="s">
        <v>533</v>
      </c>
      <c r="F12" s="197" t="s">
        <v>876</v>
      </c>
      <c r="G12" s="195" t="s">
        <v>531</v>
      </c>
      <c r="H12" s="195" t="s">
        <v>874</v>
      </c>
      <c r="I12" s="166" t="s">
        <v>36</v>
      </c>
      <c r="J12" s="198">
        <v>43101</v>
      </c>
      <c r="K12" s="199" t="s">
        <v>507</v>
      </c>
      <c r="L12" s="182">
        <v>799</v>
      </c>
      <c r="M12" s="182">
        <v>1036</v>
      </c>
      <c r="N12" s="182">
        <v>1153</v>
      </c>
      <c r="O12" s="182">
        <v>1203</v>
      </c>
      <c r="P12" s="182">
        <v>1133</v>
      </c>
      <c r="Q12" s="182">
        <v>995</v>
      </c>
      <c r="R12" s="182">
        <v>896</v>
      </c>
      <c r="S12" s="182">
        <v>1214</v>
      </c>
      <c r="T12" s="182">
        <v>1219</v>
      </c>
      <c r="U12" s="182">
        <v>1281</v>
      </c>
      <c r="V12" s="182">
        <v>1291</v>
      </c>
      <c r="W12" s="182">
        <v>1288</v>
      </c>
      <c r="X12" s="183"/>
      <c r="Y12" s="183"/>
      <c r="Z12" s="183"/>
      <c r="AA12" s="183"/>
      <c r="AB12" s="183"/>
      <c r="AC12" s="182">
        <v>770</v>
      </c>
      <c r="AD12" s="182">
        <v>986</v>
      </c>
      <c r="AE12" s="182">
        <v>950</v>
      </c>
      <c r="AF12" s="182">
        <v>962</v>
      </c>
      <c r="AG12" s="182">
        <v>681</v>
      </c>
      <c r="AH12" s="182">
        <v>958</v>
      </c>
      <c r="AI12" s="182">
        <v>797</v>
      </c>
      <c r="AJ12" s="182">
        <v>1002</v>
      </c>
      <c r="AK12" s="182">
        <v>1171</v>
      </c>
      <c r="AL12" s="182">
        <v>1125</v>
      </c>
      <c r="AM12" s="182">
        <v>1257</v>
      </c>
      <c r="AN12" s="182">
        <v>1489</v>
      </c>
      <c r="AO12" s="183"/>
      <c r="AP12" s="183"/>
      <c r="AQ12" s="183"/>
      <c r="AR12" s="183"/>
      <c r="AS12" s="183"/>
      <c r="AT12" s="182">
        <v>844</v>
      </c>
      <c r="AU12" s="182">
        <v>1263</v>
      </c>
      <c r="AV12" s="182">
        <v>1426</v>
      </c>
      <c r="AW12" s="182">
        <v>698</v>
      </c>
      <c r="AX12" s="182">
        <v>1121</v>
      </c>
      <c r="AY12" s="182">
        <v>1543</v>
      </c>
      <c r="AZ12" s="182">
        <v>2105</v>
      </c>
      <c r="BA12" s="182">
        <v>2462</v>
      </c>
      <c r="BB12" s="182">
        <v>2590</v>
      </c>
      <c r="BC12" s="182">
        <v>3128</v>
      </c>
      <c r="BD12" s="182">
        <v>2260</v>
      </c>
      <c r="BE12" s="182">
        <v>2573</v>
      </c>
      <c r="BF12" s="183"/>
      <c r="BG12" s="183"/>
      <c r="BH12" s="183"/>
      <c r="BI12" s="183"/>
      <c r="BJ12" s="183"/>
      <c r="BK12" s="182">
        <v>1349</v>
      </c>
      <c r="BL12" s="182">
        <v>2105</v>
      </c>
      <c r="BM12" s="182">
        <v>2253</v>
      </c>
      <c r="BN12" s="182">
        <v>2596</v>
      </c>
      <c r="BO12" s="182">
        <v>2401</v>
      </c>
      <c r="BP12" s="182">
        <v>3630</v>
      </c>
      <c r="BQ12" s="182">
        <v>1667</v>
      </c>
      <c r="BR12" s="182">
        <v>1802</v>
      </c>
      <c r="BS12" s="182">
        <v>2476</v>
      </c>
      <c r="BT12" s="182">
        <v>2557</v>
      </c>
      <c r="BU12" s="182">
        <v>2622</v>
      </c>
      <c r="BV12" s="182">
        <v>3434</v>
      </c>
      <c r="BW12" s="183"/>
      <c r="BX12" s="183"/>
      <c r="BY12" s="183"/>
      <c r="BZ12" s="183"/>
      <c r="CA12" s="183"/>
      <c r="CB12" s="182">
        <v>2070</v>
      </c>
      <c r="CC12" s="182">
        <v>2883</v>
      </c>
      <c r="CD12" s="182">
        <v>2897</v>
      </c>
      <c r="CE12" s="182">
        <v>977</v>
      </c>
      <c r="CF12" s="182">
        <v>983</v>
      </c>
      <c r="CG12" s="182">
        <v>1697</v>
      </c>
      <c r="CH12" s="182">
        <v>2004</v>
      </c>
      <c r="CI12" s="182">
        <v>2109</v>
      </c>
      <c r="CJ12" s="182">
        <v>2802</v>
      </c>
    </row>
    <row r="13" spans="1:96" x14ac:dyDescent="0.25">
      <c r="C13" s="4" t="s">
        <v>849</v>
      </c>
      <c r="D13" s="195" t="s">
        <v>875</v>
      </c>
      <c r="E13" s="196" t="s">
        <v>533</v>
      </c>
      <c r="F13" s="197" t="s">
        <v>878</v>
      </c>
      <c r="G13" s="195" t="s">
        <v>502</v>
      </c>
      <c r="H13" s="195" t="s">
        <v>535</v>
      </c>
      <c r="I13" s="166" t="s">
        <v>36</v>
      </c>
      <c r="J13" s="198">
        <v>43101</v>
      </c>
      <c r="K13" s="199" t="s">
        <v>507</v>
      </c>
      <c r="L13" s="182">
        <v>383</v>
      </c>
      <c r="M13" s="182">
        <v>534</v>
      </c>
      <c r="N13" s="182">
        <v>587</v>
      </c>
      <c r="O13" s="182">
        <v>587</v>
      </c>
      <c r="P13" s="182">
        <v>580</v>
      </c>
      <c r="Q13" s="182">
        <v>492</v>
      </c>
      <c r="R13" s="182">
        <v>483</v>
      </c>
      <c r="S13" s="182">
        <v>571</v>
      </c>
      <c r="T13" s="182">
        <v>571</v>
      </c>
      <c r="U13" s="182">
        <v>627</v>
      </c>
      <c r="V13" s="182">
        <v>587</v>
      </c>
      <c r="W13" s="182">
        <v>593</v>
      </c>
      <c r="X13" s="183"/>
      <c r="Y13" s="183"/>
      <c r="Z13" s="183"/>
      <c r="AA13" s="183"/>
      <c r="AB13" s="183"/>
      <c r="AC13" s="182">
        <v>361</v>
      </c>
      <c r="AD13" s="182">
        <v>415</v>
      </c>
      <c r="AE13" s="182">
        <v>422</v>
      </c>
      <c r="AF13" s="182">
        <v>400</v>
      </c>
      <c r="AG13" s="182">
        <v>298</v>
      </c>
      <c r="AH13" s="182">
        <v>366</v>
      </c>
      <c r="AI13" s="182">
        <v>333</v>
      </c>
      <c r="AJ13" s="182">
        <v>389</v>
      </c>
      <c r="AK13" s="182">
        <v>471</v>
      </c>
      <c r="AL13" s="182">
        <v>463</v>
      </c>
      <c r="AM13" s="182">
        <v>503</v>
      </c>
      <c r="AN13" s="182">
        <v>549</v>
      </c>
      <c r="AO13" s="183"/>
      <c r="AP13" s="183"/>
      <c r="AQ13" s="183"/>
      <c r="AR13" s="183"/>
      <c r="AS13" s="183"/>
      <c r="AT13" s="182">
        <v>307</v>
      </c>
      <c r="AU13" s="182">
        <v>467</v>
      </c>
      <c r="AV13" s="182">
        <v>509</v>
      </c>
      <c r="AW13" s="182">
        <v>278</v>
      </c>
      <c r="AX13" s="182">
        <v>411</v>
      </c>
      <c r="AY13" s="182">
        <v>584</v>
      </c>
      <c r="AZ13" s="182">
        <v>776</v>
      </c>
      <c r="BA13" s="182">
        <v>884</v>
      </c>
      <c r="BB13" s="182">
        <v>829</v>
      </c>
      <c r="BC13" s="182">
        <v>1011</v>
      </c>
      <c r="BD13" s="182">
        <v>724</v>
      </c>
      <c r="BE13" s="182">
        <v>825</v>
      </c>
      <c r="BF13" s="183"/>
      <c r="BG13" s="183"/>
      <c r="BH13" s="183"/>
      <c r="BI13" s="183"/>
      <c r="BJ13" s="183"/>
      <c r="BK13" s="182">
        <v>382</v>
      </c>
      <c r="BL13" s="182">
        <v>577</v>
      </c>
      <c r="BM13" s="182">
        <v>647</v>
      </c>
      <c r="BN13" s="182">
        <v>710</v>
      </c>
      <c r="BO13" s="182">
        <v>684</v>
      </c>
      <c r="BP13" s="182">
        <v>1032</v>
      </c>
      <c r="BQ13" s="182">
        <v>486</v>
      </c>
      <c r="BR13" s="182">
        <v>522</v>
      </c>
      <c r="BS13" s="182">
        <v>688</v>
      </c>
      <c r="BT13" s="182">
        <v>707</v>
      </c>
      <c r="BU13" s="182">
        <v>780</v>
      </c>
      <c r="BV13" s="182">
        <v>909</v>
      </c>
      <c r="BW13" s="183"/>
      <c r="BX13" s="183"/>
      <c r="BY13" s="183"/>
      <c r="BZ13" s="183"/>
      <c r="CA13" s="183"/>
      <c r="CB13" s="182">
        <v>540</v>
      </c>
      <c r="CC13" s="182">
        <v>711</v>
      </c>
      <c r="CD13" s="182">
        <v>799</v>
      </c>
      <c r="CE13" s="182">
        <v>227</v>
      </c>
      <c r="CF13" s="182">
        <v>179</v>
      </c>
      <c r="CG13" s="182">
        <v>318</v>
      </c>
      <c r="CH13" s="182">
        <v>375</v>
      </c>
      <c r="CI13" s="182">
        <v>380</v>
      </c>
      <c r="CJ13" s="182">
        <v>489</v>
      </c>
    </row>
    <row r="14" spans="1:96" x14ac:dyDescent="0.25">
      <c r="C14" s="4" t="s">
        <v>849</v>
      </c>
      <c r="D14" s="195" t="s">
        <v>538</v>
      </c>
      <c r="E14" s="196" t="s">
        <v>533</v>
      </c>
      <c r="F14" s="197" t="s">
        <v>877</v>
      </c>
      <c r="G14" s="195" t="s">
        <v>502</v>
      </c>
      <c r="H14" s="195" t="s">
        <v>535</v>
      </c>
      <c r="I14" s="166" t="s">
        <v>36</v>
      </c>
      <c r="J14" s="198">
        <v>43101</v>
      </c>
      <c r="K14" s="199" t="s">
        <v>507</v>
      </c>
      <c r="L14" s="182">
        <v>1644</v>
      </c>
      <c r="M14" s="182">
        <v>2444</v>
      </c>
      <c r="N14" s="182">
        <v>2756</v>
      </c>
      <c r="O14" s="182">
        <v>2941</v>
      </c>
      <c r="P14" s="182">
        <v>2647</v>
      </c>
      <c r="Q14" s="182">
        <v>2533</v>
      </c>
      <c r="R14" s="182">
        <v>2544</v>
      </c>
      <c r="S14" s="182">
        <v>2712</v>
      </c>
      <c r="T14" s="182">
        <v>2726</v>
      </c>
      <c r="U14" s="182">
        <v>3009</v>
      </c>
      <c r="V14" s="182">
        <v>3089</v>
      </c>
      <c r="W14" s="182">
        <v>3501</v>
      </c>
      <c r="X14" s="183"/>
      <c r="Y14" s="183"/>
      <c r="Z14" s="183"/>
      <c r="AA14" s="183"/>
      <c r="AB14" s="183"/>
      <c r="AC14" s="182">
        <v>1663</v>
      </c>
      <c r="AD14" s="182">
        <v>2202</v>
      </c>
      <c r="AE14" s="182">
        <v>2161</v>
      </c>
      <c r="AF14" s="182">
        <v>2241</v>
      </c>
      <c r="AG14" s="182">
        <v>1783</v>
      </c>
      <c r="AH14" s="182">
        <v>1894</v>
      </c>
      <c r="AI14" s="182">
        <v>2159</v>
      </c>
      <c r="AJ14" s="182">
        <v>2299</v>
      </c>
      <c r="AK14" s="182">
        <v>2299</v>
      </c>
      <c r="AL14" s="182">
        <v>2645</v>
      </c>
      <c r="AM14" s="182">
        <v>2710</v>
      </c>
      <c r="AN14" s="182">
        <v>3485</v>
      </c>
      <c r="AO14" s="183"/>
      <c r="AP14" s="183"/>
      <c r="AQ14" s="183"/>
      <c r="AR14" s="183"/>
      <c r="AS14" s="183"/>
      <c r="AT14" s="182">
        <v>1739</v>
      </c>
      <c r="AU14" s="182">
        <v>2478</v>
      </c>
      <c r="AV14" s="182">
        <v>2947</v>
      </c>
      <c r="AW14" s="182">
        <v>2114</v>
      </c>
      <c r="AX14" s="182">
        <v>1823</v>
      </c>
      <c r="AY14" s="182">
        <v>2537</v>
      </c>
      <c r="AZ14" s="182">
        <v>3112</v>
      </c>
      <c r="BA14" s="182">
        <v>3507</v>
      </c>
      <c r="BB14" s="182">
        <v>4181</v>
      </c>
      <c r="BC14" s="182">
        <v>4414</v>
      </c>
      <c r="BD14" s="182">
        <v>3852</v>
      </c>
      <c r="BE14" s="182">
        <v>4334</v>
      </c>
      <c r="BF14" s="183"/>
      <c r="BG14" s="183"/>
      <c r="BH14" s="183"/>
      <c r="BI14" s="183"/>
      <c r="BJ14" s="183"/>
      <c r="BK14" s="182">
        <v>1776</v>
      </c>
      <c r="BL14" s="182">
        <v>2962</v>
      </c>
      <c r="BM14" s="182">
        <v>3502</v>
      </c>
      <c r="BN14" s="182">
        <v>3775</v>
      </c>
      <c r="BO14" s="182">
        <v>2969</v>
      </c>
      <c r="BP14" s="182">
        <v>3523</v>
      </c>
      <c r="BQ14" s="182">
        <v>3116</v>
      </c>
      <c r="BR14" s="182">
        <v>2953</v>
      </c>
      <c r="BS14" s="182">
        <v>3047</v>
      </c>
      <c r="BT14" s="182">
        <v>3219</v>
      </c>
      <c r="BU14" s="182">
        <v>3251</v>
      </c>
      <c r="BV14" s="182">
        <v>3709</v>
      </c>
      <c r="BW14" s="183"/>
      <c r="BX14" s="183"/>
      <c r="BY14" s="183"/>
      <c r="BZ14" s="183"/>
      <c r="CA14" s="183"/>
      <c r="CB14" s="182">
        <v>1753</v>
      </c>
      <c r="CC14" s="182">
        <v>2581</v>
      </c>
      <c r="CD14" s="182">
        <v>2823</v>
      </c>
      <c r="CE14" s="182">
        <v>816</v>
      </c>
      <c r="CF14" s="182">
        <v>578</v>
      </c>
      <c r="CG14" s="182">
        <v>1183</v>
      </c>
      <c r="CH14" s="182">
        <v>1654</v>
      </c>
      <c r="CI14" s="182">
        <v>2065</v>
      </c>
      <c r="CJ14" s="182">
        <v>2287</v>
      </c>
    </row>
    <row r="15" spans="1:96" x14ac:dyDescent="0.25">
      <c r="A15" s="177">
        <v>7</v>
      </c>
      <c r="B15" s="4"/>
      <c r="C15" s="175" t="s">
        <v>859</v>
      </c>
      <c r="D15" s="195" t="s">
        <v>883</v>
      </c>
      <c r="E15" s="69" t="s">
        <v>580</v>
      </c>
      <c r="F15" s="4" t="s">
        <v>581</v>
      </c>
      <c r="G15" s="4" t="s">
        <v>531</v>
      </c>
      <c r="H15" s="4" t="s">
        <v>496</v>
      </c>
      <c r="I15" s="166" t="s">
        <v>36</v>
      </c>
      <c r="J15" s="167">
        <v>43101</v>
      </c>
      <c r="K15" s="164" t="s">
        <v>507</v>
      </c>
      <c r="L15" s="123">
        <v>22748116.109999999</v>
      </c>
      <c r="M15" s="123">
        <v>56083602.549999997</v>
      </c>
      <c r="N15" s="123">
        <v>70844837.800000012</v>
      </c>
      <c r="O15" s="123">
        <v>73906458.469999999</v>
      </c>
      <c r="P15" s="123">
        <v>64377895.469999969</v>
      </c>
      <c r="Q15" s="123">
        <v>192255624.88</v>
      </c>
      <c r="R15" s="123">
        <v>139292858.94000006</v>
      </c>
      <c r="S15" s="123">
        <v>153028608.70999992</v>
      </c>
      <c r="T15" s="123">
        <v>139920993.7700001</v>
      </c>
      <c r="U15" s="123">
        <v>726714013.79999995</v>
      </c>
      <c r="V15" s="123">
        <v>215491617.67000008</v>
      </c>
      <c r="W15" s="123">
        <v>431009066.36000013</v>
      </c>
      <c r="X15" s="123"/>
      <c r="Y15" s="123"/>
      <c r="Z15" s="123"/>
      <c r="AA15" s="123"/>
      <c r="AB15" s="123"/>
      <c r="AC15" s="123">
        <v>19290005.460000001</v>
      </c>
      <c r="AD15" s="123">
        <v>65646361.490000002</v>
      </c>
      <c r="AE15" s="123">
        <v>74748348.049999997</v>
      </c>
      <c r="AF15" s="123">
        <v>94430629.5</v>
      </c>
      <c r="AG15" s="123">
        <v>74881797.560000002</v>
      </c>
      <c r="AH15" s="123">
        <v>337695295.74999994</v>
      </c>
      <c r="AI15" s="123">
        <v>136911568.06000006</v>
      </c>
      <c r="AJ15" s="123">
        <v>453883020.90999997</v>
      </c>
      <c r="AK15" s="123">
        <v>244850589.69000006</v>
      </c>
      <c r="AL15" s="123">
        <v>241482660.69000006</v>
      </c>
      <c r="AM15" s="123">
        <v>569753627.35000014</v>
      </c>
      <c r="AN15" s="123">
        <v>1243883227.0099998</v>
      </c>
      <c r="AO15" s="123"/>
      <c r="AT15" s="117">
        <v>23026900.510000002</v>
      </c>
      <c r="AU15" s="117">
        <v>171429792.17000002</v>
      </c>
      <c r="AV15" s="117">
        <v>79237705.409999967</v>
      </c>
      <c r="AW15" s="117">
        <v>100893998.54000002</v>
      </c>
      <c r="AX15" s="117">
        <v>101443977.42000002</v>
      </c>
      <c r="AY15" s="117">
        <v>89448044.560000002</v>
      </c>
      <c r="AZ15" s="117">
        <v>200333267.05999994</v>
      </c>
      <c r="BA15" s="117">
        <v>213459462.13999999</v>
      </c>
      <c r="BB15" s="117">
        <v>394571776.46000004</v>
      </c>
      <c r="BC15" s="117">
        <v>268490103.50999999</v>
      </c>
      <c r="BD15" s="117">
        <v>321246547.93000007</v>
      </c>
      <c r="BE15" s="117">
        <v>1482850698.1300001</v>
      </c>
      <c r="BK15" s="117">
        <v>14278323.77</v>
      </c>
      <c r="BL15" s="117">
        <v>222009788.19</v>
      </c>
      <c r="BM15" s="117">
        <v>89590479.48999998</v>
      </c>
      <c r="BN15" s="117">
        <v>110531513.42000002</v>
      </c>
      <c r="BO15" s="117">
        <v>84493735.620000005</v>
      </c>
      <c r="BP15" s="117">
        <v>528993918.20000005</v>
      </c>
      <c r="BQ15" s="117">
        <v>329835007.63999987</v>
      </c>
      <c r="BR15" s="117">
        <v>155551224.57000017</v>
      </c>
      <c r="BS15" s="117">
        <v>213993761.38999987</v>
      </c>
      <c r="BT15" s="117">
        <v>365312902.62000012</v>
      </c>
      <c r="BU15" s="117">
        <v>372613087.25999999</v>
      </c>
      <c r="BV15" s="117">
        <v>962795469.11000013</v>
      </c>
      <c r="CB15" s="117">
        <v>27527801.25</v>
      </c>
      <c r="CC15" s="117">
        <v>339749956.88</v>
      </c>
    </row>
    <row r="16" spans="1:96" x14ac:dyDescent="0.25">
      <c r="A16" s="177">
        <v>8</v>
      </c>
      <c r="B16" s="4"/>
      <c r="C16" s="175" t="s">
        <v>859</v>
      </c>
      <c r="D16" s="195" t="s">
        <v>582</v>
      </c>
      <c r="E16" s="69" t="s">
        <v>580</v>
      </c>
      <c r="F16" s="4" t="s">
        <v>583</v>
      </c>
      <c r="G16" s="4" t="s">
        <v>531</v>
      </c>
      <c r="H16" s="4" t="s">
        <v>496</v>
      </c>
      <c r="I16" s="166" t="s">
        <v>36</v>
      </c>
      <c r="J16" s="167">
        <v>43101</v>
      </c>
      <c r="K16" s="164" t="s">
        <v>507</v>
      </c>
      <c r="L16" s="123">
        <v>1472812.33</v>
      </c>
      <c r="M16" s="123">
        <v>13221913.369999999</v>
      </c>
      <c r="N16" s="123">
        <v>4283859.43</v>
      </c>
      <c r="O16" s="123">
        <v>5591061.2300000004</v>
      </c>
      <c r="P16" s="123">
        <v>5405996.7199999988</v>
      </c>
      <c r="Q16" s="123">
        <v>9888152.0500000045</v>
      </c>
      <c r="R16" s="123">
        <v>11161254.18</v>
      </c>
      <c r="S16" s="123">
        <v>19510151.489999995</v>
      </c>
      <c r="T16" s="123">
        <v>30621060.25</v>
      </c>
      <c r="U16" s="123">
        <v>38496672.429999992</v>
      </c>
      <c r="V16" s="123">
        <v>22815882.670000017</v>
      </c>
      <c r="W16" s="123">
        <v>44851555.930000007</v>
      </c>
      <c r="X16" s="123"/>
      <c r="Y16" s="123"/>
      <c r="Z16" s="123"/>
      <c r="AA16" s="123"/>
      <c r="AB16" s="123"/>
      <c r="AC16" s="123">
        <v>5308345.74</v>
      </c>
      <c r="AD16" s="123">
        <v>4762302.2999999989</v>
      </c>
      <c r="AE16" s="123">
        <v>9187409.9000000022</v>
      </c>
      <c r="AF16" s="123">
        <v>9012319.6399999969</v>
      </c>
      <c r="AG16" s="123">
        <v>10712345.329999998</v>
      </c>
      <c r="AH16" s="123">
        <v>12842645.510000005</v>
      </c>
      <c r="AI16" s="123">
        <v>26937806.409999996</v>
      </c>
      <c r="AJ16" s="123">
        <v>19211176.629999995</v>
      </c>
      <c r="AK16" s="123">
        <v>34927798.340000004</v>
      </c>
      <c r="AL16" s="123">
        <v>35989344.579999998</v>
      </c>
      <c r="AM16" s="123">
        <v>35617970.840000004</v>
      </c>
      <c r="AN16" s="123">
        <v>411322154.11000001</v>
      </c>
      <c r="AO16" s="123"/>
      <c r="AT16" s="117">
        <v>3664806.45</v>
      </c>
      <c r="AU16" s="117">
        <v>9148427.6099999994</v>
      </c>
      <c r="AV16" s="117">
        <v>13194926.42</v>
      </c>
      <c r="AW16" s="117">
        <v>9160768.679999996</v>
      </c>
      <c r="AX16" s="117">
        <v>11598254.940000005</v>
      </c>
      <c r="AY16" s="117">
        <v>19599189.100000001</v>
      </c>
      <c r="AZ16" s="117">
        <v>17844140.239999995</v>
      </c>
      <c r="BA16" s="117">
        <v>18098381.320000008</v>
      </c>
      <c r="BB16" s="117">
        <v>59132800.649999991</v>
      </c>
      <c r="BC16" s="117">
        <v>71254855.060000002</v>
      </c>
      <c r="BD16" s="117">
        <v>68537638.229999989</v>
      </c>
      <c r="BE16" s="117">
        <v>162117356.07999998</v>
      </c>
      <c r="BK16" s="117">
        <v>3823457.44</v>
      </c>
      <c r="BL16" s="117">
        <v>8048044.3800000008</v>
      </c>
      <c r="BM16" s="117">
        <v>14470768.239999998</v>
      </c>
      <c r="BN16" s="117">
        <v>19563375.860000003</v>
      </c>
      <c r="BO16" s="117">
        <v>23934524.370000005</v>
      </c>
      <c r="BP16" s="117">
        <v>53156590.229999989</v>
      </c>
      <c r="BQ16" s="117">
        <v>30925029.700000003</v>
      </c>
      <c r="BR16" s="117">
        <v>60831765.699999988</v>
      </c>
      <c r="BS16" s="117">
        <v>85352887.140000015</v>
      </c>
      <c r="BT16" s="117">
        <v>55356292.430000007</v>
      </c>
      <c r="BU16" s="117">
        <v>81855035.519999981</v>
      </c>
      <c r="BV16" s="117">
        <v>158834303.18000007</v>
      </c>
      <c r="CB16" s="117">
        <v>6639659.1399999997</v>
      </c>
      <c r="CC16" s="117">
        <v>18940803.02</v>
      </c>
    </row>
    <row r="17" spans="1:96" x14ac:dyDescent="0.25">
      <c r="A17" s="177">
        <v>9</v>
      </c>
      <c r="B17" s="4"/>
      <c r="C17" s="175" t="s">
        <v>859</v>
      </c>
      <c r="D17" s="195" t="s">
        <v>584</v>
      </c>
      <c r="E17" s="69" t="s">
        <v>580</v>
      </c>
      <c r="F17" s="4" t="s">
        <v>585</v>
      </c>
      <c r="G17" s="4" t="s">
        <v>531</v>
      </c>
      <c r="H17" s="4" t="s">
        <v>496</v>
      </c>
      <c r="I17" s="166" t="s">
        <v>36</v>
      </c>
      <c r="J17" s="167">
        <v>43101</v>
      </c>
      <c r="K17" s="164" t="s">
        <v>507</v>
      </c>
      <c r="L17" s="123">
        <v>13511438.689999999</v>
      </c>
      <c r="M17" s="123">
        <v>33879275.530000001</v>
      </c>
      <c r="N17" s="123">
        <v>49276667.519999996</v>
      </c>
      <c r="O17" s="123">
        <v>32789082.719999999</v>
      </c>
      <c r="P17" s="123">
        <v>22721618.040000007</v>
      </c>
      <c r="Q17" s="123">
        <v>61952939.469999999</v>
      </c>
      <c r="R17" s="123">
        <v>86860886.719999999</v>
      </c>
      <c r="S17" s="123">
        <v>102702016.05000001</v>
      </c>
      <c r="T17" s="123">
        <v>71442892.680000007</v>
      </c>
      <c r="U17" s="123">
        <v>133688961.23999995</v>
      </c>
      <c r="V17" s="123">
        <v>133865963.31000006</v>
      </c>
      <c r="W17" s="123">
        <v>155610589.63999999</v>
      </c>
      <c r="X17" s="123"/>
      <c r="Y17" s="123"/>
      <c r="Z17" s="123"/>
      <c r="AA17" s="123"/>
      <c r="AB17" s="123"/>
      <c r="AC17" s="123">
        <v>7045076.8600000003</v>
      </c>
      <c r="AD17" s="123">
        <v>33991445.560000002</v>
      </c>
      <c r="AE17" s="123">
        <v>37517754.75</v>
      </c>
      <c r="AF17" s="123">
        <v>50196733.030000001</v>
      </c>
      <c r="AG17" s="123">
        <v>27475302.959999993</v>
      </c>
      <c r="AH17" s="123">
        <v>35873474.129999995</v>
      </c>
      <c r="AI17" s="123">
        <v>72932736.540000021</v>
      </c>
      <c r="AJ17" s="123">
        <v>90639561.219999999</v>
      </c>
      <c r="AK17" s="123">
        <v>115018095.50999999</v>
      </c>
      <c r="AL17" s="123">
        <v>151234818.45999998</v>
      </c>
      <c r="AM17" s="123">
        <v>327032918.75999999</v>
      </c>
      <c r="AN17" s="123">
        <v>543785455.52999997</v>
      </c>
      <c r="AO17" s="123"/>
      <c r="AT17" s="117">
        <v>6770302.5199999996</v>
      </c>
      <c r="AU17" s="117">
        <v>7694673.2400000002</v>
      </c>
      <c r="AV17" s="117">
        <v>21389887.609999999</v>
      </c>
      <c r="AW17" s="117">
        <v>38146843.710000001</v>
      </c>
      <c r="AX17" s="117">
        <v>42361600.969999999</v>
      </c>
      <c r="AY17" s="117">
        <v>49960568.63000001</v>
      </c>
      <c r="AZ17" s="117">
        <v>109501892.23000002</v>
      </c>
      <c r="BA17" s="117">
        <v>71460424.25999999</v>
      </c>
      <c r="BB17" s="117">
        <v>76308282.589999974</v>
      </c>
      <c r="BC17" s="117">
        <v>58781303.870000005</v>
      </c>
      <c r="BD17" s="117">
        <v>80599129.840000033</v>
      </c>
      <c r="BE17" s="117">
        <v>322989214.19999993</v>
      </c>
      <c r="BK17" s="117">
        <v>227969.6</v>
      </c>
      <c r="BL17" s="117">
        <v>12380486.84</v>
      </c>
      <c r="BM17" s="117">
        <v>15901649.200000001</v>
      </c>
      <c r="BN17" s="117">
        <v>12761505.140000001</v>
      </c>
      <c r="BO17" s="117">
        <v>33958770.189999998</v>
      </c>
      <c r="BP17" s="117">
        <v>115334197.69</v>
      </c>
      <c r="BQ17" s="117">
        <v>64638288.950000018</v>
      </c>
      <c r="BR17" s="117">
        <v>55168545.5</v>
      </c>
      <c r="BS17" s="117">
        <v>45760441.449999988</v>
      </c>
      <c r="BT17" s="117">
        <v>82537272.199999988</v>
      </c>
      <c r="BU17" s="117">
        <v>96157020.900000036</v>
      </c>
      <c r="BV17" s="117">
        <v>317774952.34999996</v>
      </c>
      <c r="CB17" s="117">
        <v>1109796.1499999999</v>
      </c>
      <c r="CC17" s="117">
        <v>9139441.209999999</v>
      </c>
    </row>
    <row r="18" spans="1:96" x14ac:dyDescent="0.25">
      <c r="A18" s="177">
        <v>10</v>
      </c>
      <c r="B18" s="4"/>
      <c r="C18" s="175" t="s">
        <v>859</v>
      </c>
      <c r="D18" s="195" t="s">
        <v>586</v>
      </c>
      <c r="E18" s="69" t="s">
        <v>580</v>
      </c>
      <c r="F18" s="4" t="s">
        <v>587</v>
      </c>
      <c r="G18" s="4" t="s">
        <v>531</v>
      </c>
      <c r="H18" s="4" t="s">
        <v>496</v>
      </c>
      <c r="I18" s="166" t="s">
        <v>36</v>
      </c>
      <c r="J18" s="167">
        <v>43101</v>
      </c>
      <c r="K18" s="164" t="s">
        <v>507</v>
      </c>
      <c r="L18" s="123">
        <v>7676613.0899999999</v>
      </c>
      <c r="M18" s="123">
        <v>8902572.6500000004</v>
      </c>
      <c r="N18" s="123">
        <v>17214929.850000001</v>
      </c>
      <c r="O18" s="123">
        <v>34245297.519999996</v>
      </c>
      <c r="P18" s="123">
        <v>35599152.709999993</v>
      </c>
      <c r="Q18" s="123">
        <v>119470218.36000001</v>
      </c>
      <c r="R18" s="123">
        <v>37308696.539999992</v>
      </c>
      <c r="S18" s="123">
        <v>30691191.119999975</v>
      </c>
      <c r="T18" s="123">
        <v>37745343.840000033</v>
      </c>
      <c r="U18" s="123">
        <v>553294524.12999988</v>
      </c>
      <c r="V18" s="123">
        <v>56534782.690000057</v>
      </c>
      <c r="W18" s="123">
        <v>228567107.78999996</v>
      </c>
      <c r="X18" s="123"/>
      <c r="Y18" s="123"/>
      <c r="Z18" s="123"/>
      <c r="AA18" s="123"/>
      <c r="AB18" s="123"/>
      <c r="AC18" s="123">
        <v>6812738.8600000003</v>
      </c>
      <c r="AD18" s="123">
        <v>26799717.630000003</v>
      </c>
      <c r="AE18" s="123">
        <v>27921479.399999999</v>
      </c>
      <c r="AF18" s="123">
        <v>35176916.829999998</v>
      </c>
      <c r="AG18" s="123">
        <v>36607431.269999996</v>
      </c>
      <c r="AH18" s="123">
        <v>288936714.11000001</v>
      </c>
      <c r="AI18" s="123">
        <v>36948124.109999955</v>
      </c>
      <c r="AJ18" s="123">
        <v>343955562.06</v>
      </c>
      <c r="AK18" s="123">
        <v>92430112.090000033</v>
      </c>
      <c r="AL18" s="123">
        <v>53906426.850000024</v>
      </c>
      <c r="AM18" s="123">
        <v>206935089.04999995</v>
      </c>
      <c r="AN18" s="123">
        <v>242273974.38000011</v>
      </c>
      <c r="AO18" s="123"/>
      <c r="AT18" s="117">
        <v>10953920.9</v>
      </c>
      <c r="AU18" s="117">
        <v>144418752.04999998</v>
      </c>
      <c r="AV18" s="117">
        <v>44624789.219999999</v>
      </c>
      <c r="AW18" s="117">
        <v>51957264.51000002</v>
      </c>
      <c r="AX18" s="117">
        <v>47389099.870000005</v>
      </c>
      <c r="AY18" s="117">
        <v>19792426.189999998</v>
      </c>
      <c r="AZ18" s="117">
        <v>71252254.949999988</v>
      </c>
      <c r="BA18" s="117">
        <v>123815862.92000002</v>
      </c>
      <c r="BB18" s="117">
        <v>259030828.58000004</v>
      </c>
      <c r="BC18" s="117">
        <v>136622794.88999999</v>
      </c>
      <c r="BD18" s="117">
        <v>163202902.11000001</v>
      </c>
      <c r="BE18" s="117">
        <v>622977268.73000002</v>
      </c>
      <c r="BK18" s="117">
        <v>10194916.73</v>
      </c>
      <c r="BL18" s="117">
        <v>51597317.480000004</v>
      </c>
      <c r="BM18" s="117">
        <v>59011382.630000003</v>
      </c>
      <c r="BN18" s="117">
        <v>76510589.870000005</v>
      </c>
      <c r="BO18" s="117">
        <v>26558696.789999992</v>
      </c>
      <c r="BP18" s="117">
        <v>360368670.73000002</v>
      </c>
      <c r="BQ18" s="117">
        <v>84108880.449999928</v>
      </c>
      <c r="BR18" s="117">
        <v>38959598.840000033</v>
      </c>
      <c r="BS18" s="117">
        <v>56847356.74000001</v>
      </c>
      <c r="BT18" s="117">
        <v>77330488.75</v>
      </c>
      <c r="BU18" s="117">
        <v>181323324.88</v>
      </c>
      <c r="BV18" s="117">
        <v>446885809.81000006</v>
      </c>
      <c r="CB18" s="117">
        <v>19733029.82</v>
      </c>
      <c r="CC18" s="117">
        <v>68609743.960000008</v>
      </c>
    </row>
    <row r="19" spans="1:96" x14ac:dyDescent="0.25">
      <c r="A19" s="160">
        <v>11</v>
      </c>
      <c r="B19" s="4"/>
      <c r="C19" s="4"/>
      <c r="D19" s="168" t="s">
        <v>564</v>
      </c>
      <c r="E19" s="4"/>
      <c r="F19" s="175" t="s">
        <v>860</v>
      </c>
      <c r="G19" s="4" t="s">
        <v>41</v>
      </c>
      <c r="H19" s="4"/>
      <c r="I19" s="169" t="s">
        <v>36</v>
      </c>
      <c r="J19" s="4"/>
      <c r="K19" s="164" t="s">
        <v>507</v>
      </c>
    </row>
    <row r="20" spans="1:96" x14ac:dyDescent="0.25">
      <c r="A20" s="177">
        <v>12</v>
      </c>
      <c r="B20" s="4"/>
      <c r="C20" s="4"/>
      <c r="D20" s="165" t="s">
        <v>558</v>
      </c>
      <c r="E20" s="175" t="s">
        <v>873</v>
      </c>
      <c r="F20" s="175" t="s">
        <v>872</v>
      </c>
      <c r="G20" s="4" t="s">
        <v>502</v>
      </c>
      <c r="H20" s="175" t="s">
        <v>871</v>
      </c>
      <c r="I20" s="163" t="s">
        <v>119</v>
      </c>
      <c r="J20" s="4"/>
      <c r="K20" s="164" t="s">
        <v>507</v>
      </c>
      <c r="X20" s="180">
        <v>277.19386413440469</v>
      </c>
      <c r="Y20" s="180">
        <v>290.5653203172667</v>
      </c>
      <c r="Z20" s="180">
        <v>289.69945497630329</v>
      </c>
      <c r="AA20" s="180">
        <v>290.13619055142993</v>
      </c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>
        <v>266.29515858463697</v>
      </c>
      <c r="AP20" s="180">
        <v>279.89518679274539</v>
      </c>
      <c r="AQ20" s="180">
        <v>295.27021080873897</v>
      </c>
      <c r="AR20" s="180">
        <v>274.10360986033726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>
        <v>251.85199023943878</v>
      </c>
      <c r="BG20" s="180">
        <v>211.53035455585206</v>
      </c>
      <c r="BH20" s="180">
        <v>288.33834889802023</v>
      </c>
      <c r="BI20" s="180">
        <v>265.58255996413362</v>
      </c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>
        <v>226.86700087183954</v>
      </c>
      <c r="BX20" s="180">
        <v>279.08943170488533</v>
      </c>
      <c r="BY20" s="180">
        <v>310.68720101601639</v>
      </c>
      <c r="BZ20" s="180">
        <v>299.13280583029677</v>
      </c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80"/>
      <c r="CL20" s="180"/>
      <c r="CM20" s="180"/>
      <c r="CN20" s="180">
        <v>253.05302999387877</v>
      </c>
      <c r="CO20" s="180">
        <v>279.52598130841125</v>
      </c>
    </row>
    <row r="21" spans="1:96" x14ac:dyDescent="0.25">
      <c r="A21" s="177">
        <v>13</v>
      </c>
      <c r="B21" s="4"/>
      <c r="C21" s="4"/>
      <c r="D21" s="165" t="s">
        <v>560</v>
      </c>
      <c r="E21" s="175" t="s">
        <v>873</v>
      </c>
      <c r="F21" s="175" t="s">
        <v>872</v>
      </c>
      <c r="G21" s="4" t="s">
        <v>502</v>
      </c>
      <c r="H21" s="175" t="s">
        <v>871</v>
      </c>
      <c r="I21" s="163" t="s">
        <v>119</v>
      </c>
      <c r="J21" s="4"/>
      <c r="K21" s="164" t="s">
        <v>507</v>
      </c>
      <c r="X21" s="180">
        <v>99.292045262624569</v>
      </c>
      <c r="Y21" s="180">
        <v>106.76374180131181</v>
      </c>
      <c r="Z21" s="180">
        <v>102.56130680498568</v>
      </c>
      <c r="AA21" s="180">
        <v>115.64735807695214</v>
      </c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>
        <v>104.46166873494415</v>
      </c>
      <c r="AP21" s="180">
        <v>103.40912621359223</v>
      </c>
      <c r="AQ21" s="180">
        <v>108.30616407650926</v>
      </c>
      <c r="AR21" s="180">
        <v>107.36635084906349</v>
      </c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>
        <v>97.578423855165084</v>
      </c>
      <c r="BG21" s="180">
        <v>81.636182439805054</v>
      </c>
      <c r="BH21" s="180">
        <v>100.46273358631058</v>
      </c>
      <c r="BI21" s="180">
        <v>101.04179169070976</v>
      </c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>
        <v>88.563427724030774</v>
      </c>
      <c r="BX21" s="180">
        <v>90.777657494063419</v>
      </c>
      <c r="BY21" s="180">
        <v>106.54503228494063</v>
      </c>
      <c r="BZ21" s="180">
        <v>111.90859955796664</v>
      </c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80"/>
      <c r="CL21" s="180"/>
      <c r="CM21" s="180"/>
      <c r="CN21" s="180">
        <v>114.6206968906975</v>
      </c>
      <c r="CO21" s="180">
        <v>103.49250192258397</v>
      </c>
    </row>
    <row r="22" spans="1:96" ht="21.4" customHeight="1" outlineLevel="1" x14ac:dyDescent="0.25">
      <c r="A22" s="4"/>
      <c r="B22" s="4"/>
      <c r="C22" s="4"/>
      <c r="D22" s="170" t="s">
        <v>543</v>
      </c>
      <c r="E22" s="171" t="s">
        <v>544</v>
      </c>
      <c r="F22" s="171" t="s">
        <v>544</v>
      </c>
      <c r="G22" s="4" t="s">
        <v>486</v>
      </c>
      <c r="H22" s="164" t="s">
        <v>545</v>
      </c>
      <c r="I22" s="170" t="s">
        <v>36</v>
      </c>
      <c r="J22" s="8">
        <v>43101</v>
      </c>
      <c r="K22" s="164" t="s">
        <v>507</v>
      </c>
      <c r="L22" s="103">
        <v>40.22</v>
      </c>
      <c r="M22" s="103">
        <v>40.26</v>
      </c>
      <c r="N22" s="103">
        <v>40.26</v>
      </c>
      <c r="O22" s="103">
        <v>40.520000000000003</v>
      </c>
      <c r="P22" s="103">
        <v>42.46</v>
      </c>
      <c r="Q22" s="103">
        <v>44.05</v>
      </c>
      <c r="R22" s="103">
        <v>43.64</v>
      </c>
      <c r="S22" s="103">
        <v>43.75</v>
      </c>
      <c r="T22" s="103">
        <v>43.7</v>
      </c>
      <c r="U22" s="103">
        <v>43.77</v>
      </c>
      <c r="V22" s="103">
        <v>43.68</v>
      </c>
      <c r="W22" s="103">
        <v>43.66</v>
      </c>
      <c r="X22" s="142"/>
      <c r="Y22" s="142"/>
      <c r="Z22" s="142"/>
      <c r="AA22" s="142"/>
      <c r="AB22" s="142"/>
      <c r="AC22" s="141">
        <v>44.08</v>
      </c>
      <c r="AD22" s="141">
        <v>44.3</v>
      </c>
      <c r="AE22" s="117">
        <v>44.3</v>
      </c>
      <c r="AF22" s="117">
        <v>44.33</v>
      </c>
      <c r="AG22" s="117">
        <v>44.33</v>
      </c>
      <c r="AH22" s="117">
        <v>44.93</v>
      </c>
      <c r="AI22" s="117">
        <v>44.96</v>
      </c>
      <c r="AJ22" s="117">
        <v>45.02</v>
      </c>
      <c r="AK22" s="117">
        <v>44.98</v>
      </c>
      <c r="AL22" s="117">
        <v>45.24</v>
      </c>
      <c r="AM22" s="117">
        <v>45.24</v>
      </c>
      <c r="AN22" s="117">
        <v>45.35</v>
      </c>
      <c r="AT22" s="117">
        <v>45.34</v>
      </c>
      <c r="AU22" s="117">
        <v>45.31</v>
      </c>
      <c r="AV22" s="117">
        <v>45.31</v>
      </c>
      <c r="AW22" s="117">
        <v>45.27</v>
      </c>
      <c r="AX22" s="117">
        <v>45.23</v>
      </c>
      <c r="AY22" s="117">
        <v>45.49</v>
      </c>
      <c r="AZ22" s="117">
        <v>46.11</v>
      </c>
      <c r="BA22" s="117">
        <v>46.3</v>
      </c>
      <c r="BB22" s="117">
        <v>46.3</v>
      </c>
      <c r="BC22" s="117">
        <v>46.21</v>
      </c>
      <c r="BD22" s="117">
        <v>46.2</v>
      </c>
      <c r="BE22" s="117">
        <v>46.25</v>
      </c>
      <c r="BK22" s="117">
        <v>46.81</v>
      </c>
      <c r="BL22" s="117">
        <v>47.47</v>
      </c>
      <c r="BM22" s="117">
        <v>47.83</v>
      </c>
      <c r="BN22" s="117">
        <v>48.09</v>
      </c>
      <c r="BO22" s="117">
        <v>48.2</v>
      </c>
      <c r="BP22" s="117">
        <v>48.6</v>
      </c>
      <c r="BQ22" s="117">
        <v>48.77</v>
      </c>
      <c r="BR22" s="117">
        <v>49.26</v>
      </c>
      <c r="BS22" s="117">
        <v>49.04</v>
      </c>
      <c r="BT22" s="117">
        <v>49.43</v>
      </c>
      <c r="BU22" s="117">
        <v>49.87</v>
      </c>
      <c r="BV22" s="117">
        <v>50.33</v>
      </c>
      <c r="CB22" s="117">
        <v>50.67</v>
      </c>
      <c r="CC22" s="117">
        <v>50.98</v>
      </c>
      <c r="CD22" s="117">
        <v>50.84</v>
      </c>
      <c r="CE22" s="117">
        <v>50.8</v>
      </c>
      <c r="CF22" s="117">
        <v>50.9</v>
      </c>
      <c r="CG22" s="117">
        <v>50.86</v>
      </c>
      <c r="CH22" s="117">
        <v>50.92</v>
      </c>
      <c r="CI22" s="117">
        <v>50.92</v>
      </c>
      <c r="CJ22" s="117">
        <v>50.8</v>
      </c>
      <c r="CK22" s="117">
        <v>50.91</v>
      </c>
      <c r="CL22" s="117">
        <v>50.9</v>
      </c>
      <c r="CO22" s="142"/>
      <c r="CP22" s="142"/>
      <c r="CQ22" s="142"/>
      <c r="CR22" s="142"/>
    </row>
    <row r="23" spans="1:96" ht="17.25" customHeight="1" outlineLevel="1" x14ac:dyDescent="0.25">
      <c r="A23" s="4"/>
      <c r="B23" s="4"/>
      <c r="C23" s="4"/>
      <c r="D23" s="170" t="s">
        <v>546</v>
      </c>
      <c r="E23" s="171" t="s">
        <v>547</v>
      </c>
      <c r="F23" s="171" t="s">
        <v>544</v>
      </c>
      <c r="G23" s="4" t="s">
        <v>486</v>
      </c>
      <c r="H23" s="164" t="s">
        <v>545</v>
      </c>
      <c r="I23" s="170" t="s">
        <v>36</v>
      </c>
      <c r="J23" s="8">
        <v>43101</v>
      </c>
      <c r="K23" s="164" t="s">
        <v>507</v>
      </c>
      <c r="L23" s="103">
        <v>37.36</v>
      </c>
      <c r="M23" s="103">
        <v>37.32</v>
      </c>
      <c r="N23" s="103">
        <v>37.31</v>
      </c>
      <c r="O23" s="103">
        <v>37.57</v>
      </c>
      <c r="P23" s="103">
        <v>39.630000000000003</v>
      </c>
      <c r="Q23" s="103">
        <v>41.62</v>
      </c>
      <c r="R23" s="103">
        <v>40.729999999999997</v>
      </c>
      <c r="S23" s="103">
        <v>40.71</v>
      </c>
      <c r="T23" s="103">
        <v>40.67</v>
      </c>
      <c r="U23" s="103">
        <v>40.69</v>
      </c>
      <c r="V23" s="104">
        <v>40.700000000000003</v>
      </c>
      <c r="W23" s="103">
        <v>40.659999999999997</v>
      </c>
      <c r="X23" s="142"/>
      <c r="Y23" s="142"/>
      <c r="Z23" s="142"/>
      <c r="AA23" s="142"/>
      <c r="AB23" s="142"/>
      <c r="AC23" s="141">
        <v>41.1</v>
      </c>
      <c r="AD23" s="141">
        <v>41.28</v>
      </c>
      <c r="AE23" s="117">
        <v>41.27</v>
      </c>
      <c r="AF23" s="117">
        <v>41.25</v>
      </c>
      <c r="AG23" s="117">
        <v>41.26</v>
      </c>
      <c r="AH23" s="117">
        <v>41.94</v>
      </c>
      <c r="AI23" s="117">
        <v>42.03</v>
      </c>
      <c r="AJ23" s="117">
        <v>41.96</v>
      </c>
      <c r="AK23" s="117">
        <v>41.95</v>
      </c>
      <c r="AL23" s="117">
        <v>42.06</v>
      </c>
      <c r="AM23" s="117">
        <v>42.06</v>
      </c>
      <c r="AN23" s="117">
        <v>42.11</v>
      </c>
      <c r="AT23" s="117">
        <v>42.11</v>
      </c>
      <c r="AU23" s="117">
        <v>42.11</v>
      </c>
      <c r="AV23" s="117">
        <v>42.1</v>
      </c>
      <c r="AW23" s="117">
        <v>42.05</v>
      </c>
      <c r="AX23" s="117">
        <v>42</v>
      </c>
      <c r="AY23" s="117">
        <v>42.26</v>
      </c>
      <c r="AZ23" s="117">
        <v>42.88</v>
      </c>
      <c r="BA23" s="117">
        <v>43.06</v>
      </c>
      <c r="BB23" s="117">
        <v>43.05</v>
      </c>
      <c r="BC23" s="117">
        <v>43</v>
      </c>
      <c r="BD23" s="117">
        <v>42.97</v>
      </c>
      <c r="BE23" s="117">
        <v>43.03</v>
      </c>
      <c r="BK23" s="117">
        <v>43.75</v>
      </c>
      <c r="BL23" s="117">
        <v>44.46</v>
      </c>
      <c r="BM23" s="117">
        <v>44.96</v>
      </c>
      <c r="BN23" s="117">
        <v>45.32</v>
      </c>
      <c r="BO23" s="117">
        <v>45.32</v>
      </c>
      <c r="BP23" s="117">
        <v>45.31</v>
      </c>
      <c r="BQ23" s="117">
        <v>45.4</v>
      </c>
      <c r="BR23" s="117">
        <v>45.65</v>
      </c>
      <c r="BS23" s="117">
        <v>45.34</v>
      </c>
      <c r="BT23" s="117">
        <v>45.78</v>
      </c>
      <c r="BU23" s="117">
        <v>46.19</v>
      </c>
      <c r="BV23" s="117">
        <v>46.55</v>
      </c>
      <c r="CB23" s="117">
        <v>47.02</v>
      </c>
      <c r="CC23" s="117">
        <v>47.34</v>
      </c>
      <c r="CD23" s="117">
        <v>47.21</v>
      </c>
      <c r="CE23" s="117">
        <v>47.18</v>
      </c>
      <c r="CF23" s="117">
        <v>47.27</v>
      </c>
      <c r="CG23" s="117">
        <v>47.24</v>
      </c>
      <c r="CH23" s="117">
        <v>47.28</v>
      </c>
      <c r="CI23" s="117">
        <v>47.25</v>
      </c>
      <c r="CJ23" s="117">
        <v>47.09</v>
      </c>
      <c r="CK23" s="117">
        <v>47.27</v>
      </c>
      <c r="CL23" s="117">
        <v>47.27</v>
      </c>
      <c r="CO23" s="142"/>
      <c r="CP23" s="142"/>
      <c r="CQ23" s="142"/>
      <c r="CR23" s="142"/>
    </row>
    <row r="24" spans="1:96" ht="17.25" customHeight="1" outlineLevel="1" x14ac:dyDescent="0.25">
      <c r="A24" s="4"/>
      <c r="B24" s="4"/>
      <c r="C24" s="4"/>
      <c r="D24" s="170" t="s">
        <v>548</v>
      </c>
      <c r="E24" s="171" t="s">
        <v>549</v>
      </c>
      <c r="F24" s="171" t="s">
        <v>550</v>
      </c>
      <c r="G24" s="4" t="s">
        <v>486</v>
      </c>
      <c r="H24" s="164" t="s">
        <v>545</v>
      </c>
      <c r="I24" s="170" t="s">
        <v>36</v>
      </c>
      <c r="J24" s="8">
        <v>43101</v>
      </c>
      <c r="K24" s="164" t="s">
        <v>507</v>
      </c>
      <c r="L24" s="103">
        <v>39.47</v>
      </c>
      <c r="M24" s="103">
        <v>39.51</v>
      </c>
      <c r="N24" s="103">
        <v>39.44</v>
      </c>
      <c r="O24" s="103">
        <v>39.86</v>
      </c>
      <c r="P24" s="103">
        <v>41.87</v>
      </c>
      <c r="Q24" s="103">
        <v>43.29</v>
      </c>
      <c r="R24" s="103">
        <v>42.99</v>
      </c>
      <c r="S24" s="103">
        <v>43.08</v>
      </c>
      <c r="T24" s="103">
        <v>43.1</v>
      </c>
      <c r="U24" s="103">
        <v>43.27</v>
      </c>
      <c r="V24" s="103">
        <v>43.9</v>
      </c>
      <c r="W24" s="103">
        <v>45.12</v>
      </c>
      <c r="X24" s="142"/>
      <c r="Y24" s="142"/>
      <c r="Z24" s="142"/>
      <c r="AA24" s="142"/>
      <c r="AB24" s="142"/>
      <c r="AC24" s="141">
        <v>45.63</v>
      </c>
      <c r="AD24" s="141">
        <v>45.63</v>
      </c>
      <c r="AE24" s="117">
        <v>45.73</v>
      </c>
      <c r="AF24" s="117">
        <v>45.12</v>
      </c>
      <c r="AG24" s="117">
        <v>44.21</v>
      </c>
      <c r="AH24" s="117">
        <v>44.57</v>
      </c>
      <c r="AI24" s="117">
        <v>44.53</v>
      </c>
      <c r="AJ24" s="117">
        <v>44.68</v>
      </c>
      <c r="AK24" s="117">
        <v>44.63</v>
      </c>
      <c r="AL24" s="117">
        <v>45.19</v>
      </c>
      <c r="AM24" s="117">
        <v>45.19</v>
      </c>
      <c r="AN24" s="117">
        <v>46.83</v>
      </c>
      <c r="AT24" s="117">
        <v>46.94</v>
      </c>
      <c r="AU24" s="117">
        <v>47.07</v>
      </c>
      <c r="AV24" s="117">
        <v>46.84</v>
      </c>
      <c r="AW24" s="117">
        <v>45.93</v>
      </c>
      <c r="AX24" s="117">
        <v>45.72</v>
      </c>
      <c r="AY24" s="117">
        <v>45.82</v>
      </c>
      <c r="AZ24" s="117">
        <v>46.64</v>
      </c>
      <c r="BA24" s="117">
        <v>46.56</v>
      </c>
      <c r="BB24" s="117">
        <v>46.47</v>
      </c>
      <c r="BC24" s="117">
        <v>46.01</v>
      </c>
      <c r="BD24" s="117">
        <v>46.05</v>
      </c>
      <c r="BE24" s="117">
        <v>46.58</v>
      </c>
      <c r="BK24" s="117">
        <v>46.84</v>
      </c>
      <c r="BL24" s="117">
        <v>47.33</v>
      </c>
      <c r="BM24" s="117">
        <v>47.44</v>
      </c>
      <c r="BN24" s="117">
        <v>47.68</v>
      </c>
      <c r="BO24" s="117">
        <v>47.75</v>
      </c>
      <c r="BP24" s="117">
        <v>47.75</v>
      </c>
      <c r="BQ24" s="117">
        <v>47.88</v>
      </c>
      <c r="BR24" s="117">
        <v>48.09</v>
      </c>
      <c r="BS24" s="117">
        <v>48.06</v>
      </c>
      <c r="BT24" s="117">
        <v>48.46</v>
      </c>
      <c r="BU24" s="117">
        <v>49.27</v>
      </c>
      <c r="BV24" s="117">
        <v>51.58</v>
      </c>
      <c r="CB24" s="117">
        <v>52.29</v>
      </c>
      <c r="CC24" s="117">
        <v>52.45</v>
      </c>
      <c r="CD24" s="117">
        <v>52.53</v>
      </c>
      <c r="CE24" s="117">
        <v>52.12</v>
      </c>
      <c r="CF24" s="117">
        <v>51.93</v>
      </c>
      <c r="CG24" s="117">
        <v>51.99</v>
      </c>
      <c r="CH24" s="117">
        <v>51.85</v>
      </c>
      <c r="CI24" s="117">
        <v>52.12</v>
      </c>
      <c r="CJ24" s="117">
        <v>52.7</v>
      </c>
      <c r="CK24" s="117">
        <v>52.93</v>
      </c>
      <c r="CL24" s="117">
        <v>53.29</v>
      </c>
      <c r="CO24" s="142"/>
      <c r="CP24" s="142"/>
      <c r="CQ24" s="142"/>
      <c r="CR24" s="142"/>
    </row>
    <row r="25" spans="1:96" ht="17.25" customHeight="1" outlineLevel="1" x14ac:dyDescent="0.25">
      <c r="A25" s="4"/>
      <c r="B25" s="4"/>
      <c r="C25" s="4"/>
      <c r="D25" s="170" t="s">
        <v>551</v>
      </c>
      <c r="E25" s="171" t="s">
        <v>552</v>
      </c>
      <c r="F25" s="171" t="s">
        <v>552</v>
      </c>
      <c r="G25" s="4" t="s">
        <v>531</v>
      </c>
      <c r="H25" s="185" t="s">
        <v>884</v>
      </c>
      <c r="I25" s="170" t="s">
        <v>119</v>
      </c>
      <c r="J25" s="8">
        <v>43101</v>
      </c>
      <c r="K25" s="164" t="s">
        <v>507</v>
      </c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05">
        <v>10751888</v>
      </c>
      <c r="Y25" s="106">
        <v>11905914</v>
      </c>
      <c r="Z25" s="106">
        <v>12225317</v>
      </c>
      <c r="AA25" s="106">
        <v>12241813</v>
      </c>
      <c r="AB25" s="145">
        <f>SUM(X25:AA25)</f>
        <v>47124932</v>
      </c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81">
        <v>11376573</v>
      </c>
      <c r="AP25" s="107">
        <v>12037359</v>
      </c>
      <c r="AQ25" s="107">
        <v>12839333</v>
      </c>
      <c r="AR25" s="107">
        <v>11971932</v>
      </c>
      <c r="AS25" s="107">
        <v>48225197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81">
        <v>11009290</v>
      </c>
      <c r="BG25" s="107">
        <v>9247402</v>
      </c>
      <c r="BH25" s="107">
        <v>12864696</v>
      </c>
      <c r="BI25" s="107">
        <v>11847638</v>
      </c>
      <c r="BJ25" s="107">
        <v>44969026</v>
      </c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81">
        <v>10408658</v>
      </c>
      <c r="BX25" s="107">
        <v>13063246</v>
      </c>
      <c r="BY25" s="107">
        <v>14677899</v>
      </c>
      <c r="BZ25" s="107">
        <v>14365853</v>
      </c>
      <c r="CA25" s="107">
        <v>52515656</v>
      </c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42"/>
      <c r="CN25" s="81">
        <v>12402129</v>
      </c>
      <c r="CO25" s="107">
        <v>13708420</v>
      </c>
      <c r="CP25" s="142"/>
      <c r="CQ25" s="142"/>
      <c r="CR25" s="142"/>
    </row>
    <row r="26" spans="1:96" ht="17.25" customHeight="1" outlineLevel="1" x14ac:dyDescent="0.25">
      <c r="A26" s="4"/>
      <c r="B26" s="4"/>
      <c r="C26" s="4"/>
      <c r="D26" s="4" t="s">
        <v>554</v>
      </c>
      <c r="E26" s="69" t="s">
        <v>552</v>
      </c>
      <c r="F26" s="172" t="s">
        <v>552</v>
      </c>
      <c r="G26" s="4" t="s">
        <v>531</v>
      </c>
      <c r="H26" s="175" t="s">
        <v>884</v>
      </c>
      <c r="I26" s="4" t="s">
        <v>119</v>
      </c>
      <c r="J26" s="8">
        <v>43101</v>
      </c>
      <c r="K26" s="164" t="s">
        <v>507</v>
      </c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05">
        <v>3919388</v>
      </c>
      <c r="Y26" s="108">
        <v>4449201</v>
      </c>
      <c r="Z26" s="108">
        <v>4415948</v>
      </c>
      <c r="AA26" s="108">
        <v>5099663</v>
      </c>
      <c r="AB26" s="145">
        <f>SUM(X26:AA26)</f>
        <v>17884200</v>
      </c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84">
        <v>4770068</v>
      </c>
      <c r="AP26" s="109">
        <v>4615494</v>
      </c>
      <c r="AQ26" s="109">
        <v>4831899</v>
      </c>
      <c r="AR26" s="109">
        <v>4910579</v>
      </c>
      <c r="AS26" s="107">
        <v>19128040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84">
        <v>4581307</v>
      </c>
      <c r="BG26" s="109">
        <v>3740842</v>
      </c>
      <c r="BH26" s="109">
        <v>4677210</v>
      </c>
      <c r="BI26" s="109">
        <v>4669478</v>
      </c>
      <c r="BJ26" s="107">
        <v>17668837</v>
      </c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  <c r="BW26" s="84">
        <v>4180489</v>
      </c>
      <c r="BX26" s="109">
        <v>4332515</v>
      </c>
      <c r="BY26" s="109">
        <v>5115227</v>
      </c>
      <c r="BZ26" s="109">
        <v>5569691</v>
      </c>
      <c r="CA26" s="107">
        <v>19197922</v>
      </c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2"/>
      <c r="CN26" s="84">
        <v>6008799</v>
      </c>
      <c r="CO26" s="109">
        <v>5382990</v>
      </c>
      <c r="CP26" s="142"/>
      <c r="CQ26" s="142"/>
      <c r="CR26" s="142"/>
    </row>
    <row r="27" spans="1:96" x14ac:dyDescent="0.25">
      <c r="A27" s="177">
        <v>14</v>
      </c>
      <c r="B27" s="4"/>
      <c r="C27" s="4"/>
      <c r="D27" s="175" t="s">
        <v>566</v>
      </c>
      <c r="E27" s="69" t="s">
        <v>567</v>
      </c>
      <c r="F27" s="4" t="s">
        <v>568</v>
      </c>
      <c r="G27" s="4" t="s">
        <v>41</v>
      </c>
      <c r="H27" s="4" t="s">
        <v>535</v>
      </c>
      <c r="I27" s="166" t="s">
        <v>36</v>
      </c>
      <c r="J27" s="8">
        <v>43497</v>
      </c>
      <c r="K27" s="164" t="s">
        <v>507</v>
      </c>
      <c r="Y27" s="152"/>
      <c r="Z27" s="152"/>
      <c r="AA27" s="152"/>
      <c r="AB27" s="152"/>
      <c r="AD27" s="65">
        <v>69.106999999999999</v>
      </c>
      <c r="AE27" s="65">
        <v>88.064999999999998</v>
      </c>
      <c r="AF27" s="65">
        <v>125.267</v>
      </c>
      <c r="AG27" s="65">
        <v>94.71</v>
      </c>
      <c r="AH27" s="65">
        <v>96.6</v>
      </c>
      <c r="AI27" s="65">
        <v>129.167</v>
      </c>
      <c r="AJ27" s="65">
        <v>94.096999999999994</v>
      </c>
      <c r="AK27" s="65">
        <v>94.733000000000004</v>
      </c>
      <c r="AL27" s="65">
        <v>129.87100000000001</v>
      </c>
      <c r="AM27" s="65">
        <v>114.333</v>
      </c>
      <c r="AN27" s="65">
        <v>108.533</v>
      </c>
      <c r="AP27" s="152"/>
      <c r="AQ27" s="152"/>
      <c r="AR27" s="152"/>
      <c r="AT27" s="65">
        <v>83.71</v>
      </c>
      <c r="AU27" s="65">
        <v>95.75</v>
      </c>
      <c r="AV27" s="65">
        <v>120.67700000000001</v>
      </c>
      <c r="AW27" s="65">
        <v>88.566999999999993</v>
      </c>
      <c r="AX27" s="65">
        <v>107.161</v>
      </c>
      <c r="AY27" s="65">
        <v>121.4</v>
      </c>
      <c r="AZ27" s="65">
        <v>167.63300000000001</v>
      </c>
      <c r="BA27" s="65">
        <v>130.25800000000001</v>
      </c>
      <c r="BB27" s="65">
        <v>130.69999999999999</v>
      </c>
      <c r="BC27" s="65">
        <v>166.64500000000001</v>
      </c>
      <c r="BD27" s="65">
        <v>148.80000000000001</v>
      </c>
      <c r="BE27" s="65">
        <v>124.3</v>
      </c>
      <c r="BG27" s="152"/>
      <c r="BH27" s="152"/>
      <c r="BI27" s="152"/>
      <c r="BK27" s="65">
        <v>101.194</v>
      </c>
      <c r="BL27" s="65">
        <v>134.571</v>
      </c>
      <c r="BM27" s="65">
        <v>156.32300000000001</v>
      </c>
      <c r="BN27" s="65">
        <v>217.667</v>
      </c>
      <c r="BO27" s="65">
        <v>168.19399999999999</v>
      </c>
      <c r="BP27" s="65">
        <v>177.1</v>
      </c>
      <c r="BQ27" s="65">
        <v>185.167</v>
      </c>
      <c r="BR27" s="65">
        <v>158</v>
      </c>
      <c r="BS27" s="65">
        <v>170.56700000000001</v>
      </c>
      <c r="BT27" s="65">
        <v>184.80600000000001</v>
      </c>
      <c r="BU27" s="65">
        <v>177.1</v>
      </c>
      <c r="BV27" s="65">
        <v>160.69999999999999</v>
      </c>
      <c r="BX27" s="152"/>
      <c r="BY27" s="152"/>
      <c r="BZ27" s="152"/>
      <c r="CB27" s="65">
        <v>129.774</v>
      </c>
      <c r="CC27" s="65">
        <v>165.071</v>
      </c>
      <c r="CD27" s="65">
        <v>163</v>
      </c>
      <c r="CE27" s="65">
        <v>137.69999999999999</v>
      </c>
      <c r="CF27" s="65">
        <v>122.51600000000001</v>
      </c>
      <c r="CG27" s="65">
        <v>134.4</v>
      </c>
      <c r="CH27" s="65">
        <v>128.07400000000001</v>
      </c>
      <c r="CI27" s="65">
        <v>137.71</v>
      </c>
      <c r="CJ27" s="65">
        <v>123.7</v>
      </c>
      <c r="CK27" s="65">
        <v>128.07400000000001</v>
      </c>
      <c r="CO27" s="152"/>
    </row>
    <row r="28" spans="1:96" x14ac:dyDescent="0.25">
      <c r="A28" s="177">
        <v>15</v>
      </c>
      <c r="B28" s="4"/>
      <c r="C28" s="4"/>
      <c r="D28" s="170" t="s">
        <v>569</v>
      </c>
      <c r="E28" s="69" t="s">
        <v>567</v>
      </c>
      <c r="F28" s="4" t="s">
        <v>568</v>
      </c>
      <c r="G28" s="4" t="s">
        <v>41</v>
      </c>
      <c r="H28" s="4" t="s">
        <v>535</v>
      </c>
      <c r="I28" s="166" t="s">
        <v>36</v>
      </c>
      <c r="J28" s="8">
        <v>43497</v>
      </c>
      <c r="K28" s="164" t="s">
        <v>507</v>
      </c>
      <c r="Y28" s="152"/>
      <c r="Z28" s="152"/>
      <c r="AA28" s="152"/>
      <c r="AD28" s="65">
        <v>93.893000000000001</v>
      </c>
      <c r="AE28" s="65">
        <v>91.387</v>
      </c>
      <c r="AF28" s="65">
        <v>97.332999999999998</v>
      </c>
      <c r="AG28" s="65">
        <v>99.129000000000005</v>
      </c>
      <c r="AH28" s="65">
        <v>105.367</v>
      </c>
      <c r="AI28" s="65">
        <v>100.333</v>
      </c>
      <c r="AJ28" s="65">
        <v>112.742</v>
      </c>
      <c r="AK28" s="65">
        <v>103.7</v>
      </c>
      <c r="AL28" s="65">
        <v>100.90300000000001</v>
      </c>
      <c r="AM28" s="65">
        <v>95.632999999999996</v>
      </c>
      <c r="AN28" s="65">
        <v>97.3</v>
      </c>
      <c r="AP28" s="152"/>
      <c r="AQ28" s="152"/>
      <c r="AR28" s="152"/>
      <c r="AT28" s="65">
        <v>91.870999999999995</v>
      </c>
      <c r="AU28" s="65">
        <v>92</v>
      </c>
      <c r="AV28" s="65">
        <v>88.387</v>
      </c>
      <c r="AW28" s="65">
        <v>62.7</v>
      </c>
      <c r="AX28" s="65">
        <v>79.968000000000004</v>
      </c>
      <c r="AY28" s="65">
        <v>104.233</v>
      </c>
      <c r="AZ28" s="65">
        <v>102.233</v>
      </c>
      <c r="BA28" s="65">
        <v>119.935</v>
      </c>
      <c r="BB28" s="65">
        <v>108.93300000000001</v>
      </c>
      <c r="BC28" s="65">
        <v>101.806</v>
      </c>
      <c r="BD28" s="65">
        <v>98.2</v>
      </c>
      <c r="BE28" s="65">
        <v>107.2</v>
      </c>
      <c r="BG28" s="152"/>
      <c r="BH28" s="152"/>
      <c r="BI28" s="152"/>
      <c r="BK28" s="65">
        <v>100.806</v>
      </c>
      <c r="BL28" s="65">
        <v>105.607</v>
      </c>
      <c r="BM28" s="65">
        <v>100.355</v>
      </c>
      <c r="BN28" s="65">
        <v>104.06699999999999</v>
      </c>
      <c r="BO28" s="65">
        <v>108.581</v>
      </c>
      <c r="BP28" s="65">
        <v>118.167</v>
      </c>
      <c r="BQ28" s="65">
        <v>104.93300000000001</v>
      </c>
      <c r="BR28" s="65">
        <v>121.90300000000001</v>
      </c>
      <c r="BS28" s="65">
        <v>112.633</v>
      </c>
      <c r="BT28" s="65">
        <v>104.645</v>
      </c>
      <c r="BU28" s="65">
        <v>104.1</v>
      </c>
      <c r="BV28" s="65">
        <v>113.4</v>
      </c>
      <c r="BX28" s="152"/>
      <c r="BY28" s="152"/>
      <c r="BZ28" s="152"/>
      <c r="CB28" s="65">
        <v>101.935</v>
      </c>
      <c r="CC28" s="65">
        <v>102.179</v>
      </c>
      <c r="CD28" s="65">
        <v>96.968000000000004</v>
      </c>
      <c r="CE28" s="65">
        <v>98.3</v>
      </c>
      <c r="CF28" s="65">
        <v>98.968000000000004</v>
      </c>
      <c r="CG28" s="65">
        <v>104.033</v>
      </c>
      <c r="CH28" s="65">
        <v>103.70399999999999</v>
      </c>
      <c r="CI28" s="65">
        <v>98.548000000000002</v>
      </c>
      <c r="CJ28" s="65">
        <v>99.966999999999999</v>
      </c>
      <c r="CK28" s="65">
        <v>103.70399999999999</v>
      </c>
      <c r="CO28" s="152"/>
    </row>
    <row r="29" spans="1:96" x14ac:dyDescent="0.25">
      <c r="A29" s="177">
        <v>16</v>
      </c>
      <c r="B29" s="173" t="s">
        <v>848</v>
      </c>
      <c r="C29" s="4" t="s">
        <v>836</v>
      </c>
      <c r="D29" s="4" t="s">
        <v>837</v>
      </c>
      <c r="E29" s="161" t="s">
        <v>485</v>
      </c>
      <c r="F29" s="162"/>
      <c r="G29" s="162" t="s">
        <v>486</v>
      </c>
      <c r="H29" s="162" t="s">
        <v>487</v>
      </c>
      <c r="I29" s="166" t="s">
        <v>36</v>
      </c>
      <c r="J29" s="8">
        <v>43101</v>
      </c>
      <c r="K29" s="175" t="s">
        <v>879</v>
      </c>
      <c r="L29" s="117">
        <v>226</v>
      </c>
      <c r="M29" s="117">
        <v>226</v>
      </c>
      <c r="N29" s="117">
        <v>226</v>
      </c>
      <c r="O29" s="117">
        <v>226</v>
      </c>
      <c r="P29" s="117">
        <v>226</v>
      </c>
      <c r="Q29" s="117">
        <v>225</v>
      </c>
      <c r="R29" s="117">
        <v>226</v>
      </c>
      <c r="S29" s="117">
        <v>227</v>
      </c>
      <c r="T29" s="117">
        <v>227</v>
      </c>
      <c r="U29" s="117">
        <v>228</v>
      </c>
      <c r="V29" s="117">
        <v>228</v>
      </c>
      <c r="W29" s="117">
        <v>228</v>
      </c>
      <c r="AC29" s="117">
        <v>230</v>
      </c>
      <c r="AD29" s="117">
        <v>231</v>
      </c>
      <c r="AE29" s="117">
        <v>232</v>
      </c>
      <c r="AF29" s="117">
        <v>233</v>
      </c>
      <c r="AG29" s="117">
        <v>234</v>
      </c>
      <c r="AH29" s="117">
        <v>235</v>
      </c>
      <c r="AI29" s="117">
        <v>236</v>
      </c>
      <c r="AJ29" s="117">
        <v>237</v>
      </c>
      <c r="AK29" s="117">
        <v>237</v>
      </c>
      <c r="AL29" s="117">
        <v>239</v>
      </c>
      <c r="AM29" s="117">
        <v>241</v>
      </c>
      <c r="AN29" s="117">
        <v>241</v>
      </c>
      <c r="AT29" s="117">
        <v>240</v>
      </c>
      <c r="AU29" s="117">
        <v>241</v>
      </c>
      <c r="AV29" s="117">
        <v>243</v>
      </c>
      <c r="AW29" s="117">
        <v>242</v>
      </c>
      <c r="AX29" s="117">
        <v>243</v>
      </c>
      <c r="AY29" s="117">
        <v>243</v>
      </c>
      <c r="AZ29" s="117">
        <v>243</v>
      </c>
      <c r="BA29" s="117">
        <v>243</v>
      </c>
      <c r="BB29" s="117">
        <v>243</v>
      </c>
      <c r="BC29" s="117">
        <v>244</v>
      </c>
      <c r="BD29" s="117">
        <v>244</v>
      </c>
      <c r="BE29" s="117">
        <v>242</v>
      </c>
      <c r="BK29" s="117">
        <v>242</v>
      </c>
      <c r="BL29" s="117">
        <v>241</v>
      </c>
      <c r="BM29" s="117">
        <v>241</v>
      </c>
      <c r="BN29" s="117">
        <v>241</v>
      </c>
      <c r="BO29" s="117">
        <v>242</v>
      </c>
      <c r="BP29" s="117">
        <v>241</v>
      </c>
      <c r="BQ29" s="117">
        <v>242</v>
      </c>
      <c r="BR29" s="117">
        <v>241</v>
      </c>
      <c r="BS29" s="117">
        <v>243</v>
      </c>
      <c r="BT29" s="117">
        <v>244</v>
      </c>
      <c r="BU29" s="117">
        <v>244</v>
      </c>
      <c r="BV29" s="117">
        <v>246</v>
      </c>
      <c r="CB29" s="117">
        <v>245</v>
      </c>
      <c r="CC29" s="117">
        <v>244</v>
      </c>
      <c r="CD29" s="117">
        <v>245</v>
      </c>
      <c r="CE29" s="117">
        <v>247</v>
      </c>
      <c r="CF29" s="117">
        <v>248</v>
      </c>
      <c r="CG29" s="117">
        <v>250</v>
      </c>
      <c r="CH29" s="117">
        <v>249</v>
      </c>
      <c r="CI29" s="117">
        <v>250</v>
      </c>
      <c r="CJ29" s="117">
        <v>251</v>
      </c>
    </row>
    <row r="30" spans="1:96" x14ac:dyDescent="0.25">
      <c r="A30" s="177">
        <v>17</v>
      </c>
      <c r="B30" s="173" t="s">
        <v>848</v>
      </c>
      <c r="C30" s="4" t="s">
        <v>836</v>
      </c>
      <c r="D30" s="4" t="s">
        <v>838</v>
      </c>
      <c r="E30" s="161" t="s">
        <v>485</v>
      </c>
      <c r="F30" s="162"/>
      <c r="G30" s="162" t="s">
        <v>486</v>
      </c>
      <c r="H30" s="162" t="s">
        <v>487</v>
      </c>
      <c r="I30" s="166" t="s">
        <v>36</v>
      </c>
      <c r="J30" s="8">
        <v>43101</v>
      </c>
      <c r="K30" s="175" t="s">
        <v>879</v>
      </c>
      <c r="L30" s="117">
        <v>764</v>
      </c>
      <c r="M30" s="117">
        <v>761</v>
      </c>
      <c r="N30" s="117">
        <v>760</v>
      </c>
      <c r="O30" s="117">
        <v>759</v>
      </c>
      <c r="P30" s="117">
        <v>757</v>
      </c>
      <c r="Q30" s="117">
        <v>755</v>
      </c>
      <c r="R30" s="117">
        <v>755</v>
      </c>
      <c r="S30" s="117">
        <v>754</v>
      </c>
      <c r="T30" s="117">
        <v>755</v>
      </c>
      <c r="U30" s="117">
        <v>756</v>
      </c>
      <c r="V30" s="117">
        <v>758</v>
      </c>
      <c r="W30" s="117">
        <v>758</v>
      </c>
      <c r="AC30" s="117">
        <v>761</v>
      </c>
      <c r="AD30" s="117">
        <v>760</v>
      </c>
      <c r="AE30" s="117">
        <v>759</v>
      </c>
      <c r="AF30" s="117">
        <v>764</v>
      </c>
      <c r="AG30" s="117">
        <v>766</v>
      </c>
      <c r="AH30" s="117">
        <v>765</v>
      </c>
      <c r="AI30" s="117">
        <v>768</v>
      </c>
      <c r="AJ30" s="117">
        <v>771</v>
      </c>
      <c r="AK30" s="117">
        <v>773</v>
      </c>
      <c r="AL30" s="117">
        <v>770</v>
      </c>
      <c r="AM30" s="117">
        <v>767</v>
      </c>
      <c r="AN30" s="117">
        <v>770</v>
      </c>
      <c r="AT30" s="117">
        <v>773</v>
      </c>
      <c r="AU30" s="117">
        <v>773</v>
      </c>
      <c r="AV30" s="117">
        <v>769</v>
      </c>
      <c r="AW30" s="117">
        <v>771</v>
      </c>
      <c r="AX30" s="117">
        <v>771</v>
      </c>
      <c r="AY30" s="117">
        <v>770</v>
      </c>
      <c r="AZ30" s="117">
        <v>771</v>
      </c>
      <c r="BA30" s="117">
        <v>773</v>
      </c>
      <c r="BB30" s="117">
        <v>778</v>
      </c>
      <c r="BC30" s="117">
        <v>775</v>
      </c>
      <c r="BD30" s="117">
        <v>777</v>
      </c>
      <c r="BE30" s="117">
        <v>777</v>
      </c>
      <c r="BK30" s="117">
        <v>782</v>
      </c>
      <c r="BL30" s="117">
        <v>781</v>
      </c>
      <c r="BM30" s="117">
        <v>781</v>
      </c>
      <c r="BN30" s="117">
        <v>785</v>
      </c>
      <c r="BO30" s="117">
        <v>783</v>
      </c>
      <c r="BP30" s="117">
        <v>785</v>
      </c>
      <c r="BQ30" s="117">
        <v>786</v>
      </c>
      <c r="BR30" s="117">
        <v>789</v>
      </c>
      <c r="BS30" s="117">
        <v>790</v>
      </c>
      <c r="BT30" s="117">
        <v>796</v>
      </c>
      <c r="BU30" s="117">
        <v>801</v>
      </c>
      <c r="BV30" s="117">
        <v>808</v>
      </c>
      <c r="CB30" s="117">
        <v>817</v>
      </c>
      <c r="CC30" s="117">
        <v>822</v>
      </c>
      <c r="CD30" s="117">
        <v>833</v>
      </c>
      <c r="CE30" s="117">
        <v>844</v>
      </c>
      <c r="CF30" s="117">
        <v>849</v>
      </c>
      <c r="CG30" s="117">
        <v>851</v>
      </c>
      <c r="CH30" s="117">
        <v>862</v>
      </c>
      <c r="CI30" s="117">
        <v>865</v>
      </c>
      <c r="CJ30" s="117">
        <v>866</v>
      </c>
      <c r="CK30" s="117">
        <v>873</v>
      </c>
    </row>
    <row r="31" spans="1:96" x14ac:dyDescent="0.25">
      <c r="A31" s="177">
        <v>18</v>
      </c>
      <c r="B31" s="173"/>
      <c r="C31" s="4" t="s">
        <v>836</v>
      </c>
      <c r="D31" s="4" t="s">
        <v>839</v>
      </c>
      <c r="E31" s="161" t="s">
        <v>485</v>
      </c>
      <c r="F31" s="162"/>
      <c r="G31" s="162" t="s">
        <v>486</v>
      </c>
      <c r="H31" s="162" t="s">
        <v>487</v>
      </c>
      <c r="I31" s="166" t="s">
        <v>36</v>
      </c>
      <c r="J31" s="8">
        <v>43101</v>
      </c>
      <c r="K31" s="175" t="s">
        <v>879</v>
      </c>
      <c r="L31" s="117">
        <v>613</v>
      </c>
      <c r="M31" s="117">
        <v>612</v>
      </c>
      <c r="N31" s="117">
        <v>611</v>
      </c>
      <c r="O31" s="117">
        <v>610</v>
      </c>
      <c r="P31" s="117">
        <v>610</v>
      </c>
      <c r="Q31" s="117">
        <v>610</v>
      </c>
      <c r="R31" s="117">
        <v>609</v>
      </c>
      <c r="S31" s="117">
        <v>610</v>
      </c>
      <c r="T31" s="117">
        <v>609</v>
      </c>
      <c r="U31" s="117">
        <v>607</v>
      </c>
      <c r="V31" s="117">
        <v>608</v>
      </c>
      <c r="W31" s="117">
        <v>607</v>
      </c>
      <c r="AC31" s="117">
        <v>607</v>
      </c>
      <c r="AD31" s="117">
        <v>605</v>
      </c>
      <c r="AE31" s="117">
        <v>604</v>
      </c>
      <c r="AF31" s="117">
        <v>606</v>
      </c>
      <c r="AG31" s="117">
        <v>610</v>
      </c>
      <c r="AH31" s="117">
        <v>611</v>
      </c>
      <c r="AI31" s="117">
        <v>611</v>
      </c>
      <c r="AJ31" s="117">
        <v>612</v>
      </c>
      <c r="AK31" s="117">
        <v>615</v>
      </c>
      <c r="AL31" s="117">
        <v>618</v>
      </c>
      <c r="AM31" s="117">
        <v>616</v>
      </c>
      <c r="AN31" s="117">
        <v>617</v>
      </c>
      <c r="AT31" s="117">
        <v>620</v>
      </c>
      <c r="AU31" s="117">
        <v>621</v>
      </c>
      <c r="AV31" s="117">
        <v>621</v>
      </c>
      <c r="AW31" s="117">
        <v>622</v>
      </c>
      <c r="AX31" s="117">
        <v>621</v>
      </c>
      <c r="AY31" s="117">
        <v>623</v>
      </c>
      <c r="AZ31" s="117">
        <v>625</v>
      </c>
      <c r="BA31" s="117">
        <v>626</v>
      </c>
      <c r="BB31" s="117">
        <v>627</v>
      </c>
      <c r="BC31" s="117">
        <v>626</v>
      </c>
      <c r="BD31" s="117">
        <v>629</v>
      </c>
      <c r="BE31" s="117">
        <v>633</v>
      </c>
      <c r="BK31" s="117">
        <v>635</v>
      </c>
      <c r="BL31" s="117">
        <v>635</v>
      </c>
      <c r="BM31" s="117">
        <v>638</v>
      </c>
      <c r="BN31" s="117">
        <v>640</v>
      </c>
      <c r="BO31" s="117">
        <v>644</v>
      </c>
      <c r="BP31" s="117">
        <v>644</v>
      </c>
      <c r="BQ31" s="117">
        <v>647</v>
      </c>
      <c r="BR31" s="117">
        <v>651</v>
      </c>
      <c r="BS31" s="117">
        <v>653</v>
      </c>
      <c r="BT31" s="117">
        <v>657</v>
      </c>
      <c r="BU31" s="117">
        <v>658</v>
      </c>
      <c r="BV31" s="117">
        <v>663</v>
      </c>
      <c r="CB31" s="117">
        <v>667</v>
      </c>
      <c r="CC31" s="117">
        <v>670</v>
      </c>
      <c r="CD31" s="117">
        <v>677</v>
      </c>
      <c r="CE31" s="117">
        <v>681</v>
      </c>
      <c r="CF31" s="117">
        <v>689</v>
      </c>
      <c r="CG31" s="117">
        <v>692</v>
      </c>
      <c r="CH31" s="117">
        <v>700</v>
      </c>
      <c r="CI31" s="117">
        <v>705</v>
      </c>
      <c r="CJ31" s="117">
        <v>705</v>
      </c>
    </row>
    <row r="32" spans="1:96" x14ac:dyDescent="0.25">
      <c r="A32" s="177">
        <v>19</v>
      </c>
      <c r="B32" s="173" t="s">
        <v>848</v>
      </c>
      <c r="C32" s="4" t="s">
        <v>841</v>
      </c>
      <c r="D32" s="4" t="s">
        <v>840</v>
      </c>
      <c r="E32" s="161" t="s">
        <v>485</v>
      </c>
      <c r="F32" s="162"/>
      <c r="G32" s="162" t="s">
        <v>486</v>
      </c>
      <c r="H32" s="162" t="s">
        <v>487</v>
      </c>
      <c r="I32" s="166" t="s">
        <v>36</v>
      </c>
      <c r="J32" s="8">
        <v>43101</v>
      </c>
      <c r="K32" s="175" t="s">
        <v>879</v>
      </c>
      <c r="L32" s="117">
        <v>20202</v>
      </c>
      <c r="M32" s="117">
        <v>20119</v>
      </c>
      <c r="N32" s="117">
        <v>20000</v>
      </c>
      <c r="O32" s="117">
        <v>19898</v>
      </c>
      <c r="P32" s="117">
        <v>19800</v>
      </c>
      <c r="Q32" s="117">
        <v>19760</v>
      </c>
      <c r="R32" s="117">
        <v>19661</v>
      </c>
      <c r="S32" s="117">
        <v>19663</v>
      </c>
      <c r="T32" s="117">
        <v>19642</v>
      </c>
      <c r="U32" s="117">
        <v>19703</v>
      </c>
      <c r="V32" s="117">
        <v>19828</v>
      </c>
      <c r="W32" s="117">
        <v>19865</v>
      </c>
      <c r="AC32" s="117">
        <v>20006</v>
      </c>
      <c r="AD32" s="117">
        <v>20101</v>
      </c>
      <c r="AE32" s="117">
        <v>20179</v>
      </c>
      <c r="AF32" s="117">
        <v>20320</v>
      </c>
      <c r="AG32" s="117">
        <v>20153</v>
      </c>
      <c r="AH32" s="117">
        <v>20525</v>
      </c>
      <c r="AI32" s="117">
        <v>20688</v>
      </c>
      <c r="AJ32" s="117">
        <v>20912</v>
      </c>
      <c r="AK32" s="117">
        <v>21164</v>
      </c>
      <c r="AL32" s="117">
        <v>21229</v>
      </c>
      <c r="AM32" s="117">
        <v>21277</v>
      </c>
      <c r="AN32" s="117">
        <v>21529</v>
      </c>
      <c r="AT32" s="117">
        <v>21570</v>
      </c>
      <c r="AU32" s="117">
        <v>21734</v>
      </c>
      <c r="AV32" s="117">
        <v>21699</v>
      </c>
      <c r="AW32" s="117">
        <v>21652</v>
      </c>
      <c r="AX32" s="117">
        <v>21593</v>
      </c>
      <c r="AY32" s="117">
        <v>21486</v>
      </c>
      <c r="AZ32" s="117">
        <v>21448</v>
      </c>
      <c r="BA32" s="117">
        <v>21287</v>
      </c>
      <c r="BB32" s="117">
        <v>21327</v>
      </c>
      <c r="BC32" s="117">
        <v>21285</v>
      </c>
      <c r="BD32" s="117">
        <v>21264</v>
      </c>
      <c r="BE32" s="117">
        <v>21167</v>
      </c>
      <c r="BK32" s="117">
        <v>21232</v>
      </c>
      <c r="BL32" s="117">
        <v>21239</v>
      </c>
      <c r="BM32" s="117">
        <v>21378</v>
      </c>
      <c r="BN32" s="117">
        <v>21440</v>
      </c>
      <c r="BO32" s="117">
        <v>21592</v>
      </c>
      <c r="BP32" s="117">
        <v>21536</v>
      </c>
      <c r="BQ32" s="117">
        <v>21465</v>
      </c>
      <c r="BR32" s="117">
        <v>21604</v>
      </c>
      <c r="BS32" s="117">
        <v>21642</v>
      </c>
      <c r="BT32" s="117">
        <v>21553</v>
      </c>
      <c r="BU32" s="117">
        <v>21428</v>
      </c>
      <c r="BV32" s="117">
        <v>21525</v>
      </c>
      <c r="CB32" s="117">
        <v>21553</v>
      </c>
      <c r="CC32" s="117">
        <v>21663</v>
      </c>
      <c r="CD32" s="117">
        <v>21789</v>
      </c>
      <c r="CE32" s="117">
        <v>21881</v>
      </c>
      <c r="CF32" s="117">
        <v>22085</v>
      </c>
      <c r="CG32" s="117">
        <v>22311</v>
      </c>
      <c r="CH32" s="117">
        <v>22574</v>
      </c>
      <c r="CI32" s="117">
        <v>22584</v>
      </c>
      <c r="CJ32" s="117">
        <v>22801</v>
      </c>
    </row>
    <row r="33" spans="1:96" x14ac:dyDescent="0.25">
      <c r="A33" s="177">
        <v>20</v>
      </c>
      <c r="B33" s="173" t="s">
        <v>848</v>
      </c>
      <c r="C33" s="4" t="s">
        <v>841</v>
      </c>
      <c r="D33" s="4" t="s">
        <v>842</v>
      </c>
      <c r="E33" s="161" t="s">
        <v>485</v>
      </c>
      <c r="F33" s="162"/>
      <c r="G33" s="162" t="s">
        <v>486</v>
      </c>
      <c r="H33" s="162" t="s">
        <v>487</v>
      </c>
      <c r="I33" s="166" t="s">
        <v>36</v>
      </c>
      <c r="J33" s="8">
        <v>43101</v>
      </c>
      <c r="K33" s="175" t="s">
        <v>879</v>
      </c>
      <c r="L33" s="117">
        <v>71813</v>
      </c>
      <c r="M33" s="117">
        <v>71647</v>
      </c>
      <c r="N33" s="117">
        <v>71860</v>
      </c>
      <c r="O33" s="117">
        <v>71945</v>
      </c>
      <c r="P33" s="117">
        <v>72029</v>
      </c>
      <c r="Q33" s="117">
        <v>71971</v>
      </c>
      <c r="R33" s="117">
        <v>71900</v>
      </c>
      <c r="S33" s="117">
        <v>72265</v>
      </c>
      <c r="T33" s="117">
        <v>72374</v>
      </c>
      <c r="U33" s="117">
        <v>72264</v>
      </c>
      <c r="V33" s="117">
        <v>72345</v>
      </c>
      <c r="W33" s="117">
        <v>72504</v>
      </c>
      <c r="AC33" s="117">
        <v>72401</v>
      </c>
      <c r="AD33" s="117">
        <v>72419</v>
      </c>
      <c r="AE33" s="117">
        <v>72552</v>
      </c>
      <c r="AF33" s="117">
        <v>72873</v>
      </c>
      <c r="AG33" s="117">
        <v>72788</v>
      </c>
      <c r="AH33" s="117">
        <v>72664</v>
      </c>
      <c r="AI33" s="117">
        <v>73143</v>
      </c>
      <c r="AJ33" s="117">
        <v>73537</v>
      </c>
      <c r="AK33" s="117">
        <v>73277</v>
      </c>
      <c r="AL33" s="117">
        <v>72957</v>
      </c>
      <c r="AM33" s="117">
        <v>72999</v>
      </c>
      <c r="AN33" s="117">
        <v>73035</v>
      </c>
      <c r="AT33" s="117">
        <v>73414</v>
      </c>
      <c r="AU33" s="117">
        <v>73804</v>
      </c>
      <c r="AV33" s="117">
        <v>73653</v>
      </c>
      <c r="AW33" s="117">
        <v>73779</v>
      </c>
      <c r="AX33" s="117">
        <v>73493</v>
      </c>
      <c r="AY33" s="117">
        <v>73166</v>
      </c>
      <c r="AZ33" s="117">
        <v>73315</v>
      </c>
      <c r="BA33" s="117">
        <v>73459</v>
      </c>
      <c r="BB33" s="117">
        <v>73831</v>
      </c>
      <c r="BC33" s="117">
        <v>73698</v>
      </c>
      <c r="BD33" s="117">
        <v>73957</v>
      </c>
      <c r="BE33" s="117">
        <v>73670</v>
      </c>
      <c r="BK33" s="117">
        <v>73518</v>
      </c>
      <c r="BL33" s="117">
        <v>73416</v>
      </c>
      <c r="BM33" s="117">
        <v>73742</v>
      </c>
      <c r="BN33" s="117">
        <v>74024</v>
      </c>
      <c r="BO33" s="117">
        <v>74368</v>
      </c>
      <c r="BP33" s="117">
        <v>74416</v>
      </c>
      <c r="BQ33" s="117">
        <v>74641</v>
      </c>
      <c r="BR33" s="117">
        <v>74608</v>
      </c>
      <c r="BS33" s="117">
        <v>74683</v>
      </c>
      <c r="BT33" s="117">
        <v>75211</v>
      </c>
      <c r="BU33" s="117">
        <v>75342</v>
      </c>
      <c r="BV33" s="117">
        <v>75764</v>
      </c>
      <c r="CB33" s="117">
        <v>76229</v>
      </c>
      <c r="CC33" s="117">
        <v>76445</v>
      </c>
      <c r="CD33" s="117">
        <v>77043</v>
      </c>
      <c r="CE33" s="117">
        <v>77807</v>
      </c>
      <c r="CF33" s="117">
        <v>77745</v>
      </c>
      <c r="CG33" s="117">
        <v>78392</v>
      </c>
      <c r="CH33" s="117">
        <v>79221</v>
      </c>
      <c r="CI33" s="117">
        <v>79200</v>
      </c>
      <c r="CJ33" s="117">
        <v>80027</v>
      </c>
      <c r="CK33" s="117">
        <v>80531</v>
      </c>
    </row>
    <row r="34" spans="1:96" x14ac:dyDescent="0.25">
      <c r="A34" s="177">
        <v>21</v>
      </c>
      <c r="B34" s="173"/>
      <c r="C34" s="4" t="s">
        <v>841</v>
      </c>
      <c r="D34" s="4" t="s">
        <v>843</v>
      </c>
      <c r="E34" s="161" t="s">
        <v>485</v>
      </c>
      <c r="F34" s="162"/>
      <c r="G34" s="162" t="s">
        <v>486</v>
      </c>
      <c r="H34" s="162" t="s">
        <v>487</v>
      </c>
      <c r="I34" s="166" t="s">
        <v>36</v>
      </c>
      <c r="J34" s="8">
        <v>43101</v>
      </c>
      <c r="K34" s="175" t="s">
        <v>879</v>
      </c>
      <c r="L34" s="117">
        <v>69248</v>
      </c>
      <c r="M34" s="117">
        <v>69543</v>
      </c>
      <c r="N34" s="117">
        <v>69744</v>
      </c>
      <c r="O34" s="117">
        <v>69895</v>
      </c>
      <c r="P34" s="117">
        <v>69517</v>
      </c>
      <c r="Q34" s="117">
        <v>69615</v>
      </c>
      <c r="R34" s="117">
        <v>69799</v>
      </c>
      <c r="S34" s="117">
        <v>69464</v>
      </c>
      <c r="T34" s="117">
        <v>69235</v>
      </c>
      <c r="U34" s="117">
        <v>68905</v>
      </c>
      <c r="V34" s="117">
        <v>68931</v>
      </c>
      <c r="W34" s="117">
        <v>68034</v>
      </c>
      <c r="AC34" s="117">
        <v>68792</v>
      </c>
      <c r="AD34" s="117">
        <v>68595</v>
      </c>
      <c r="AE34" s="117">
        <v>68380</v>
      </c>
      <c r="AF34" s="117">
        <v>68265</v>
      </c>
      <c r="AG34" s="117">
        <v>68306</v>
      </c>
      <c r="AH34" s="117">
        <v>68118</v>
      </c>
      <c r="AI34" s="117">
        <v>67671</v>
      </c>
      <c r="AJ34" s="117">
        <v>67486</v>
      </c>
      <c r="AK34" s="117">
        <v>67491</v>
      </c>
      <c r="AL34" s="117">
        <v>67397</v>
      </c>
      <c r="AM34" s="117">
        <v>66887</v>
      </c>
      <c r="AN34" s="117">
        <v>66361</v>
      </c>
      <c r="AT34" s="117">
        <v>66380</v>
      </c>
      <c r="AU34" s="117">
        <v>66158</v>
      </c>
      <c r="AV34" s="117">
        <v>66038</v>
      </c>
      <c r="AW34" s="117">
        <v>65930</v>
      </c>
      <c r="AX34" s="117">
        <v>66014</v>
      </c>
      <c r="AY34" s="117">
        <v>65921</v>
      </c>
      <c r="AZ34" s="117">
        <v>66021</v>
      </c>
      <c r="BA34" s="117">
        <v>66035</v>
      </c>
      <c r="BB34" s="117">
        <v>65813</v>
      </c>
      <c r="BC34" s="117">
        <v>65578</v>
      </c>
      <c r="BD34" s="117">
        <v>67700</v>
      </c>
      <c r="BE34" s="117">
        <v>66020</v>
      </c>
      <c r="BK34" s="117">
        <v>65674</v>
      </c>
      <c r="BL34" s="117">
        <v>65292</v>
      </c>
      <c r="BM34" s="117">
        <v>65325</v>
      </c>
      <c r="BN34" s="117">
        <v>65575</v>
      </c>
      <c r="BO34" s="117">
        <v>65667</v>
      </c>
      <c r="BP34" s="117">
        <v>65829</v>
      </c>
      <c r="BQ34" s="117">
        <v>65635</v>
      </c>
      <c r="BR34" s="117">
        <v>66056</v>
      </c>
      <c r="BS34" s="117">
        <v>66320</v>
      </c>
      <c r="BT34" s="117">
        <v>66413</v>
      </c>
      <c r="BU34" s="117">
        <v>66591</v>
      </c>
      <c r="BV34" s="117">
        <v>66989</v>
      </c>
      <c r="CB34" s="117">
        <v>67605</v>
      </c>
      <c r="CC34" s="117">
        <v>68053</v>
      </c>
      <c r="CD34" s="117">
        <v>68383</v>
      </c>
      <c r="CE34" s="117">
        <v>68667</v>
      </c>
      <c r="CF34" s="117">
        <v>68763</v>
      </c>
      <c r="CG34" s="117">
        <v>69460</v>
      </c>
      <c r="CH34" s="117">
        <v>70183</v>
      </c>
      <c r="CI34" s="117">
        <v>70270</v>
      </c>
      <c r="CJ34" s="117">
        <v>71003</v>
      </c>
    </row>
    <row r="35" spans="1:96" x14ac:dyDescent="0.25">
      <c r="A35" s="177">
        <v>22</v>
      </c>
      <c r="B35" s="173"/>
      <c r="C35" s="4" t="s">
        <v>851</v>
      </c>
      <c r="D35" s="175" t="s">
        <v>885</v>
      </c>
      <c r="E35" s="161" t="s">
        <v>509</v>
      </c>
      <c r="F35" s="162"/>
      <c r="G35" s="162" t="s">
        <v>502</v>
      </c>
      <c r="H35" s="184" t="s">
        <v>880</v>
      </c>
      <c r="I35" s="163" t="s">
        <v>119</v>
      </c>
      <c r="J35" s="8">
        <v>43101</v>
      </c>
      <c r="K35" s="164" t="s">
        <v>507</v>
      </c>
      <c r="X35" s="77">
        <v>6.4</v>
      </c>
      <c r="Y35" s="77">
        <v>26.5</v>
      </c>
      <c r="Z35" s="77">
        <v>36.500000000000007</v>
      </c>
      <c r="AA35" s="77">
        <v>38.099999999999994</v>
      </c>
      <c r="AB35" s="77"/>
      <c r="AO35" s="83">
        <v>9</v>
      </c>
      <c r="AP35" s="77">
        <v>12.8</v>
      </c>
      <c r="AQ35" s="77">
        <v>44.600000000000009</v>
      </c>
      <c r="AR35" s="77">
        <v>26.399999999999991</v>
      </c>
      <c r="AS35" s="77">
        <f>SUM(AO35:AR35)</f>
        <v>92.8</v>
      </c>
      <c r="BF35" s="79">
        <v>10</v>
      </c>
      <c r="BG35" s="79">
        <v>22</v>
      </c>
      <c r="BH35" s="86">
        <v>11</v>
      </c>
      <c r="BI35" s="79">
        <v>22</v>
      </c>
      <c r="BW35" s="77">
        <v>13.1</v>
      </c>
      <c r="BX35" s="77">
        <v>46.8</v>
      </c>
      <c r="BY35" s="77">
        <v>14.300000000000004</v>
      </c>
      <c r="BZ35" s="77">
        <v>23.099999999999994</v>
      </c>
      <c r="CA35" s="77"/>
      <c r="CN35" s="77">
        <v>6.8</v>
      </c>
      <c r="CO35" s="77">
        <v>6.5000000000000009</v>
      </c>
      <c r="CP35" s="77">
        <v>10.3</v>
      </c>
    </row>
    <row r="36" spans="1:96" x14ac:dyDescent="0.25">
      <c r="A36" s="177">
        <v>23</v>
      </c>
      <c r="B36" s="173" t="s">
        <v>848</v>
      </c>
      <c r="C36" s="4" t="s">
        <v>851</v>
      </c>
      <c r="D36" s="4" t="s">
        <v>847</v>
      </c>
      <c r="E36" s="161" t="s">
        <v>514</v>
      </c>
      <c r="F36" s="162"/>
      <c r="G36" s="162" t="s">
        <v>502</v>
      </c>
      <c r="H36" s="184" t="s">
        <v>880</v>
      </c>
      <c r="I36" s="163" t="s">
        <v>119</v>
      </c>
      <c r="J36" s="8">
        <v>43831</v>
      </c>
      <c r="K36" s="164" t="s">
        <v>507</v>
      </c>
      <c r="AO36" s="200">
        <v>1.9</v>
      </c>
      <c r="AP36" s="200">
        <v>11.5</v>
      </c>
      <c r="AQ36" s="200">
        <v>14.1</v>
      </c>
      <c r="AR36" s="200">
        <v>9.8999999999999986</v>
      </c>
      <c r="AS36" s="77">
        <f>SUM(AO36:AR36)</f>
        <v>37.4</v>
      </c>
      <c r="BF36" s="87">
        <v>3.1</v>
      </c>
      <c r="BG36" s="87">
        <v>2.5</v>
      </c>
      <c r="BH36" s="87">
        <v>4.8</v>
      </c>
      <c r="BI36" s="87">
        <v>15.1</v>
      </c>
      <c r="BJ36" s="87">
        <v>25.5</v>
      </c>
      <c r="BW36" s="117">
        <v>3.3</v>
      </c>
      <c r="BX36" s="117">
        <v>4.5999999999999996</v>
      </c>
      <c r="BY36" s="117">
        <v>5.2</v>
      </c>
      <c r="BZ36" s="117">
        <v>13.6</v>
      </c>
      <c r="CA36" s="117">
        <v>26.7</v>
      </c>
      <c r="CN36" s="117">
        <v>1.92</v>
      </c>
      <c r="CO36" s="117">
        <v>2.1</v>
      </c>
    </row>
    <row r="37" spans="1:96" x14ac:dyDescent="0.25">
      <c r="A37" s="177">
        <v>24</v>
      </c>
      <c r="B37" s="4"/>
      <c r="C37" s="4" t="s">
        <v>855</v>
      </c>
      <c r="D37" s="4" t="s">
        <v>852</v>
      </c>
      <c r="E37" s="69" t="s">
        <v>576</v>
      </c>
      <c r="F37" s="4"/>
      <c r="G37" s="4" t="s">
        <v>41</v>
      </c>
      <c r="H37" s="4" t="s">
        <v>577</v>
      </c>
      <c r="I37" s="166" t="s">
        <v>36</v>
      </c>
      <c r="J37" s="4"/>
      <c r="K37" s="164" t="s">
        <v>507</v>
      </c>
      <c r="AO37" s="200"/>
      <c r="AP37" s="201"/>
      <c r="AQ37" s="201"/>
      <c r="AR37" s="201"/>
      <c r="AV37" s="119">
        <v>0.5</v>
      </c>
      <c r="AW37" s="119">
        <v>-28.38</v>
      </c>
      <c r="AX37" s="119">
        <v>-27.12</v>
      </c>
      <c r="AY37" s="119">
        <v>-16.23</v>
      </c>
      <c r="AZ37" s="119">
        <v>-6.7</v>
      </c>
      <c r="BA37" s="119">
        <v>-1.04</v>
      </c>
      <c r="BB37" s="119">
        <v>2.1800000000000002</v>
      </c>
      <c r="BC37" s="119">
        <v>3.1</v>
      </c>
      <c r="BD37" s="119">
        <v>3.3</v>
      </c>
      <c r="BE37" s="119">
        <v>5</v>
      </c>
      <c r="BF37" s="142"/>
      <c r="BG37" s="142"/>
      <c r="BH37" s="142"/>
      <c r="BI37" s="142"/>
      <c r="BJ37" s="142"/>
      <c r="BK37" s="119">
        <v>3.32</v>
      </c>
      <c r="BL37" s="119">
        <v>5.53</v>
      </c>
      <c r="BM37" s="119">
        <v>6.58</v>
      </c>
      <c r="BN37" s="119">
        <v>8.0299999999999994</v>
      </c>
      <c r="BO37" s="119">
        <v>6.62</v>
      </c>
      <c r="BP37" s="119">
        <v>9.08</v>
      </c>
      <c r="BQ37" s="119">
        <v>8.3000000000000007</v>
      </c>
      <c r="BR37" s="119">
        <v>8.98</v>
      </c>
      <c r="BS37" s="119">
        <v>10.38</v>
      </c>
      <c r="BT37" s="119">
        <v>10.36</v>
      </c>
      <c r="BU37" s="119">
        <v>6.45</v>
      </c>
      <c r="BV37" s="119">
        <v>11.58</v>
      </c>
      <c r="BW37" s="142"/>
      <c r="BX37" s="142"/>
      <c r="BY37" s="142"/>
      <c r="BZ37" s="142"/>
      <c r="CA37" s="142"/>
      <c r="CB37" s="119">
        <v>8.4</v>
      </c>
      <c r="CC37" s="119">
        <v>10.28</v>
      </c>
      <c r="CD37" s="119">
        <v>10.9</v>
      </c>
      <c r="CE37" s="119">
        <v>10.83</v>
      </c>
      <c r="CF37" s="119">
        <v>10.82</v>
      </c>
      <c r="CG37" s="119">
        <v>11.18</v>
      </c>
      <c r="CH37" s="119">
        <v>10.46</v>
      </c>
      <c r="CI37" s="119">
        <v>11</v>
      </c>
      <c r="CJ37" s="119">
        <v>12.25</v>
      </c>
      <c r="CK37" s="119"/>
    </row>
    <row r="38" spans="1:96" x14ac:dyDescent="0.25">
      <c r="A38" s="177">
        <v>25</v>
      </c>
      <c r="B38" s="176" t="s">
        <v>858</v>
      </c>
      <c r="C38" s="176" t="s">
        <v>862</v>
      </c>
      <c r="D38" s="4" t="s">
        <v>571</v>
      </c>
      <c r="E38" s="69" t="s">
        <v>40</v>
      </c>
      <c r="F38" s="4"/>
      <c r="G38" s="4" t="s">
        <v>41</v>
      </c>
      <c r="H38" s="4" t="s">
        <v>535</v>
      </c>
      <c r="I38" s="166" t="s">
        <v>36</v>
      </c>
      <c r="J38" s="8">
        <v>43800</v>
      </c>
      <c r="K38" s="164" t="s">
        <v>507</v>
      </c>
      <c r="AN38" s="65">
        <v>78.13</v>
      </c>
      <c r="AT38" s="65">
        <v>63.61</v>
      </c>
      <c r="AU38" s="65">
        <v>73.41</v>
      </c>
      <c r="AV38" s="65">
        <v>70.349999999999994</v>
      </c>
      <c r="AW38" s="65">
        <v>41.93</v>
      </c>
      <c r="AX38" s="65">
        <v>51.97</v>
      </c>
      <c r="AY38" s="65">
        <v>66.930000000000007</v>
      </c>
      <c r="AZ38" s="65">
        <v>72.16</v>
      </c>
      <c r="BA38" s="65">
        <v>71.94</v>
      </c>
      <c r="BB38" s="65">
        <v>75.900000000000006</v>
      </c>
      <c r="BC38" s="65">
        <v>74.900000000000006</v>
      </c>
      <c r="BD38" s="65">
        <v>67.069999999999993</v>
      </c>
      <c r="BE38" s="65">
        <v>70.97</v>
      </c>
      <c r="BK38" s="65">
        <v>58.55</v>
      </c>
      <c r="BL38" s="65">
        <v>66.61</v>
      </c>
      <c r="BM38" s="65">
        <v>71.45</v>
      </c>
      <c r="BN38" s="65">
        <v>74.73</v>
      </c>
      <c r="BO38" s="65">
        <v>73.42</v>
      </c>
      <c r="BP38" s="65">
        <v>77.400000000000006</v>
      </c>
      <c r="BQ38" s="65">
        <v>80.23</v>
      </c>
      <c r="BR38" s="65">
        <v>81.13</v>
      </c>
      <c r="BS38" s="65">
        <v>81.27</v>
      </c>
      <c r="BT38" s="65">
        <v>76</v>
      </c>
      <c r="BU38" s="65">
        <v>68.8</v>
      </c>
      <c r="BV38" s="65">
        <v>73.760000000000005</v>
      </c>
      <c r="CB38" s="118">
        <v>61.4</v>
      </c>
      <c r="CC38" s="118">
        <v>68</v>
      </c>
      <c r="CD38" s="118">
        <v>66.319999999999993</v>
      </c>
      <c r="CE38" s="118">
        <v>64.83</v>
      </c>
      <c r="CF38" s="118">
        <v>61.23</v>
      </c>
      <c r="CG38" s="118">
        <v>65</v>
      </c>
      <c r="CH38" s="118">
        <v>62.29</v>
      </c>
      <c r="CI38" s="118">
        <v>62.74</v>
      </c>
      <c r="CJ38" s="118">
        <v>58.8</v>
      </c>
      <c r="CK38" s="118">
        <v>56.39</v>
      </c>
      <c r="CL38" s="118">
        <v>54.33</v>
      </c>
    </row>
    <row r="39" spans="1:96" x14ac:dyDescent="0.25">
      <c r="A39" s="177">
        <v>26</v>
      </c>
      <c r="B39" s="4"/>
      <c r="C39" s="175" t="s">
        <v>861</v>
      </c>
      <c r="D39" s="170" t="s">
        <v>572</v>
      </c>
      <c r="E39" s="69" t="s">
        <v>567</v>
      </c>
      <c r="F39" s="4"/>
      <c r="G39" s="4" t="s">
        <v>41</v>
      </c>
      <c r="H39" s="4" t="s">
        <v>535</v>
      </c>
      <c r="I39" s="166" t="s">
        <v>36</v>
      </c>
      <c r="J39" s="8">
        <v>43497</v>
      </c>
      <c r="K39" s="164" t="s">
        <v>507</v>
      </c>
      <c r="AD39" s="65">
        <v>84.106999999999999</v>
      </c>
      <c r="AE39" s="65">
        <v>92.548000000000002</v>
      </c>
      <c r="AF39" s="65">
        <v>91.867000000000004</v>
      </c>
      <c r="AG39" s="65">
        <v>95</v>
      </c>
      <c r="AH39" s="65">
        <v>106.633</v>
      </c>
      <c r="AI39" s="65">
        <v>94.367000000000004</v>
      </c>
      <c r="AJ39" s="65">
        <v>106.839</v>
      </c>
      <c r="AK39" s="65">
        <v>97.832999999999998</v>
      </c>
      <c r="AL39" s="65">
        <v>94.161000000000001</v>
      </c>
      <c r="AM39" s="65">
        <v>112.833</v>
      </c>
      <c r="AN39" s="65">
        <v>126.333</v>
      </c>
      <c r="AT39" s="65">
        <v>100.161</v>
      </c>
      <c r="AU39" s="65">
        <v>101.929</v>
      </c>
      <c r="AV39" s="65">
        <v>122.065</v>
      </c>
      <c r="AW39" s="65">
        <v>86</v>
      </c>
      <c r="AX39" s="65">
        <v>111.355</v>
      </c>
      <c r="AY39" s="65">
        <v>133.4</v>
      </c>
      <c r="AZ39" s="65">
        <v>129.96700000000001</v>
      </c>
      <c r="BA39" s="65">
        <v>136.90299999999999</v>
      </c>
      <c r="BB39" s="65">
        <v>130.03299999999999</v>
      </c>
      <c r="BC39" s="65">
        <v>130.58099999999999</v>
      </c>
      <c r="BD39" s="65">
        <v>146.233</v>
      </c>
      <c r="BE39" s="65">
        <v>183.36699999999999</v>
      </c>
      <c r="BK39" s="65">
        <v>141.90299999999999</v>
      </c>
      <c r="BL39" s="65">
        <v>140.429</v>
      </c>
      <c r="BM39" s="65">
        <v>143.19399999999999</v>
      </c>
      <c r="BN39" s="65">
        <v>146.167</v>
      </c>
      <c r="BO39" s="65">
        <v>148.51599999999999</v>
      </c>
      <c r="BP39" s="65">
        <v>158.63300000000001</v>
      </c>
      <c r="BQ39" s="65">
        <v>150.233</v>
      </c>
      <c r="BR39" s="65">
        <v>156.387</v>
      </c>
      <c r="BS39" s="65">
        <v>157.30000000000001</v>
      </c>
      <c r="BT39" s="65">
        <v>149.613</v>
      </c>
      <c r="BU39" s="65">
        <v>154.767</v>
      </c>
      <c r="BV39" s="65">
        <v>175.1</v>
      </c>
      <c r="CB39" s="65">
        <v>128.548</v>
      </c>
      <c r="CC39" s="65">
        <v>173.107</v>
      </c>
      <c r="CD39" s="65">
        <v>159.74199999999999</v>
      </c>
      <c r="CE39" s="65">
        <v>109.267</v>
      </c>
      <c r="CF39" s="65">
        <v>108.29</v>
      </c>
      <c r="CG39" s="65">
        <v>121.133</v>
      </c>
      <c r="CH39" s="65">
        <v>106.70399999999999</v>
      </c>
      <c r="CI39" s="65">
        <v>109.065</v>
      </c>
      <c r="CJ39" s="65">
        <v>108.9</v>
      </c>
      <c r="CK39" s="65">
        <v>106.70399999999999</v>
      </c>
    </row>
    <row r="40" spans="1:96" x14ac:dyDescent="0.25">
      <c r="A40" s="177">
        <v>27</v>
      </c>
      <c r="B40" s="4"/>
      <c r="C40" s="175" t="s">
        <v>861</v>
      </c>
      <c r="D40" s="170" t="s">
        <v>573</v>
      </c>
      <c r="E40" s="69" t="s">
        <v>567</v>
      </c>
      <c r="F40" s="4"/>
      <c r="G40" s="4" t="s">
        <v>41</v>
      </c>
      <c r="H40" s="4" t="s">
        <v>535</v>
      </c>
      <c r="I40" s="166" t="s">
        <v>36</v>
      </c>
      <c r="J40" s="8">
        <v>43497</v>
      </c>
      <c r="K40" s="164" t="s">
        <v>507</v>
      </c>
      <c r="AD40" s="65">
        <v>102.464</v>
      </c>
      <c r="AE40" s="65">
        <v>95.935000000000002</v>
      </c>
      <c r="AF40" s="65">
        <v>103.43300000000001</v>
      </c>
      <c r="AG40" s="65">
        <v>92.71</v>
      </c>
      <c r="AH40" s="65">
        <v>87.632999999999996</v>
      </c>
      <c r="AI40" s="65">
        <v>111.4</v>
      </c>
      <c r="AJ40" s="65">
        <v>93.71</v>
      </c>
      <c r="AK40" s="65">
        <v>97.266999999999996</v>
      </c>
      <c r="AL40" s="65">
        <v>111.51600000000001</v>
      </c>
      <c r="AM40" s="65">
        <v>117.733</v>
      </c>
      <c r="AN40" s="65">
        <v>115.467</v>
      </c>
      <c r="AT40" s="65">
        <v>101.065</v>
      </c>
      <c r="AU40" s="65">
        <v>114.036</v>
      </c>
      <c r="AV40" s="65">
        <v>106.29</v>
      </c>
      <c r="AW40" s="65">
        <v>33.799999999999997</v>
      </c>
      <c r="AX40" s="65">
        <v>53.805999999999997</v>
      </c>
      <c r="AY40" s="65">
        <v>103.467</v>
      </c>
      <c r="AZ40" s="65">
        <v>135.5</v>
      </c>
      <c r="BA40" s="65">
        <v>119.774</v>
      </c>
      <c r="BB40" s="65">
        <v>130.43299999999999</v>
      </c>
      <c r="BC40" s="65">
        <v>133.774</v>
      </c>
      <c r="BD40" s="65">
        <v>130.267</v>
      </c>
      <c r="BE40" s="65">
        <v>129.1</v>
      </c>
      <c r="BK40" s="65">
        <v>115.645</v>
      </c>
      <c r="BL40" s="65">
        <v>134.857</v>
      </c>
      <c r="BM40" s="65">
        <v>137.548</v>
      </c>
      <c r="BN40" s="65">
        <v>141.167</v>
      </c>
      <c r="BO40" s="65">
        <v>132.548</v>
      </c>
      <c r="BP40" s="65">
        <v>139.6</v>
      </c>
      <c r="BQ40" s="65">
        <v>132.6</v>
      </c>
      <c r="BR40" s="65">
        <v>132.48400000000001</v>
      </c>
      <c r="BS40" s="65">
        <v>131.5</v>
      </c>
      <c r="BT40" s="65">
        <v>133.19399999999999</v>
      </c>
      <c r="BU40" s="65">
        <v>140.233</v>
      </c>
      <c r="BV40" s="65">
        <v>135.5</v>
      </c>
      <c r="CB40" s="65">
        <v>123.839</v>
      </c>
      <c r="CC40" s="65">
        <v>147.107</v>
      </c>
      <c r="CD40" s="65">
        <v>152.80600000000001</v>
      </c>
      <c r="CE40" s="65">
        <v>136.06700000000001</v>
      </c>
      <c r="CF40" s="65">
        <v>125.806</v>
      </c>
      <c r="CG40" s="65">
        <v>125.3</v>
      </c>
      <c r="CH40" s="65">
        <v>121.148</v>
      </c>
      <c r="CI40" s="65">
        <v>136.80600000000001</v>
      </c>
      <c r="CJ40" s="65">
        <v>126.533</v>
      </c>
      <c r="CK40" s="65">
        <v>121.148</v>
      </c>
    </row>
    <row r="41" spans="1:96" x14ac:dyDescent="0.25">
      <c r="A41" s="177">
        <v>28</v>
      </c>
      <c r="B41" s="4"/>
      <c r="C41" s="175" t="s">
        <v>861</v>
      </c>
      <c r="D41" s="170" t="s">
        <v>574</v>
      </c>
      <c r="E41" s="69" t="s">
        <v>567</v>
      </c>
      <c r="F41" s="4"/>
      <c r="G41" s="4" t="s">
        <v>41</v>
      </c>
      <c r="H41" s="4" t="s">
        <v>535</v>
      </c>
      <c r="I41" s="166" t="s">
        <v>36</v>
      </c>
      <c r="J41" s="8">
        <v>43497</v>
      </c>
      <c r="K41" s="164" t="s">
        <v>507</v>
      </c>
      <c r="AD41" s="65">
        <v>94.213999999999999</v>
      </c>
      <c r="AE41" s="65">
        <v>101.581</v>
      </c>
      <c r="AF41" s="65">
        <v>93.867000000000004</v>
      </c>
      <c r="AG41" s="65">
        <v>99.031999999999996</v>
      </c>
      <c r="AH41" s="65">
        <v>106.56699999999999</v>
      </c>
      <c r="AI41" s="65">
        <v>98.7</v>
      </c>
      <c r="AJ41" s="65">
        <v>108.548</v>
      </c>
      <c r="AK41" s="65">
        <v>103</v>
      </c>
      <c r="AL41" s="65">
        <v>99.29</v>
      </c>
      <c r="AM41" s="65">
        <v>96.632999999999996</v>
      </c>
      <c r="AN41" s="65">
        <v>97.5</v>
      </c>
      <c r="AT41" s="65">
        <v>95.096999999999994</v>
      </c>
      <c r="AU41" s="65">
        <v>98.320999999999998</v>
      </c>
      <c r="AV41" s="65">
        <v>68.451999999999998</v>
      </c>
      <c r="AW41" s="65">
        <v>18.466999999999999</v>
      </c>
      <c r="AX41" s="65">
        <v>24</v>
      </c>
      <c r="AY41" s="65">
        <v>41.633000000000003</v>
      </c>
      <c r="AZ41" s="65">
        <v>84.233000000000004</v>
      </c>
      <c r="BA41" s="65">
        <v>100.032</v>
      </c>
      <c r="BB41" s="65">
        <v>100.333</v>
      </c>
      <c r="BC41" s="65">
        <v>84.096999999999994</v>
      </c>
      <c r="BD41" s="65">
        <v>65.566999999999993</v>
      </c>
      <c r="BE41" s="65">
        <v>69.433000000000007</v>
      </c>
      <c r="BK41" s="65">
        <v>74.805999999999997</v>
      </c>
      <c r="BL41" s="65">
        <v>83.5</v>
      </c>
      <c r="BM41" s="65">
        <v>94.257999999999996</v>
      </c>
      <c r="BN41" s="65">
        <v>93.266999999999996</v>
      </c>
      <c r="BO41" s="65">
        <v>99.031999999999996</v>
      </c>
      <c r="BP41" s="65">
        <v>97.233000000000004</v>
      </c>
      <c r="BQ41" s="65">
        <v>81.832999999999998</v>
      </c>
      <c r="BR41" s="65">
        <v>107.645</v>
      </c>
      <c r="BS41" s="65">
        <v>96.9</v>
      </c>
      <c r="BT41" s="65">
        <v>80.418999999999997</v>
      </c>
      <c r="BU41" s="65">
        <v>63.332999999999998</v>
      </c>
      <c r="BV41" s="65">
        <v>83.566999999999993</v>
      </c>
      <c r="CB41" s="65">
        <v>85.129000000000005</v>
      </c>
      <c r="CC41" s="65">
        <v>88.713999999999999</v>
      </c>
      <c r="CD41" s="65">
        <v>80.613</v>
      </c>
      <c r="CE41" s="65">
        <v>83.667000000000002</v>
      </c>
      <c r="CF41" s="65">
        <v>84.064999999999998</v>
      </c>
      <c r="CG41" s="65">
        <v>92.066999999999993</v>
      </c>
      <c r="CH41" s="65">
        <v>94.073999999999998</v>
      </c>
      <c r="CI41" s="65">
        <v>82.581000000000003</v>
      </c>
      <c r="CJ41" s="65">
        <v>85.1</v>
      </c>
      <c r="CK41" s="65">
        <v>94.073999999999998</v>
      </c>
    </row>
    <row r="42" spans="1:96" x14ac:dyDescent="0.25">
      <c r="A42" s="177">
        <v>29</v>
      </c>
      <c r="B42" s="4"/>
      <c r="C42" s="175" t="s">
        <v>887</v>
      </c>
      <c r="D42" s="175" t="s">
        <v>888</v>
      </c>
      <c r="E42" s="196" t="s">
        <v>889</v>
      </c>
      <c r="F42" s="4"/>
      <c r="G42" s="175" t="s">
        <v>890</v>
      </c>
      <c r="H42" s="175" t="s">
        <v>577</v>
      </c>
      <c r="I42" s="166" t="s">
        <v>36</v>
      </c>
      <c r="J42" s="8">
        <v>43497</v>
      </c>
      <c r="K42" s="164" t="s">
        <v>507</v>
      </c>
      <c r="AD42" s="180">
        <v>16.934285710000001</v>
      </c>
      <c r="AE42" s="180">
        <v>16.203548390000002</v>
      </c>
      <c r="AF42" s="180">
        <v>16.983000000000001</v>
      </c>
      <c r="AG42" s="180">
        <v>14.76677419</v>
      </c>
      <c r="AH42" s="180">
        <v>14.705666669999999</v>
      </c>
      <c r="AI42" s="180">
        <v>15.406000000000001</v>
      </c>
      <c r="AJ42" s="180">
        <v>15.58612903</v>
      </c>
      <c r="AK42" s="180">
        <v>15.09933333</v>
      </c>
      <c r="AL42" s="180">
        <v>15.36354839</v>
      </c>
      <c r="AM42" s="180">
        <v>16.097999999999999</v>
      </c>
      <c r="AN42" s="180">
        <v>13.917096770000001</v>
      </c>
      <c r="AO42" s="180"/>
      <c r="AP42" s="180"/>
      <c r="AQ42" s="180"/>
      <c r="AR42" s="180"/>
      <c r="AS42" s="180"/>
      <c r="AT42" s="180">
        <v>15.624838710000001</v>
      </c>
      <c r="AU42" s="180">
        <v>15.916785709999999</v>
      </c>
      <c r="AV42" s="180">
        <v>14.490322580000001</v>
      </c>
      <c r="AW42" s="180">
        <v>21.946000000000002</v>
      </c>
      <c r="AX42" s="180">
        <v>20.673548390000001</v>
      </c>
      <c r="AY42" s="180">
        <v>18.492666669999998</v>
      </c>
      <c r="AZ42" s="180">
        <v>18.622666670000001</v>
      </c>
      <c r="BA42" s="180">
        <v>18.305806449999999</v>
      </c>
      <c r="BB42" s="180">
        <v>19.073333330000001</v>
      </c>
      <c r="BC42" s="180">
        <v>18.486129030000001</v>
      </c>
      <c r="BD42" s="180">
        <v>20.91333333</v>
      </c>
      <c r="BE42" s="180">
        <v>18.566451610000001</v>
      </c>
      <c r="BF42" s="180"/>
      <c r="BG42" s="180"/>
      <c r="BH42" s="180"/>
      <c r="BI42" s="180"/>
      <c r="BJ42" s="180"/>
      <c r="BK42" s="180">
        <v>19.309999999999999</v>
      </c>
      <c r="BL42" s="180">
        <v>21.51142857</v>
      </c>
      <c r="BM42" s="180">
        <v>19.132419349999999</v>
      </c>
      <c r="BN42" s="180">
        <v>18.99733333</v>
      </c>
      <c r="BO42" s="180">
        <v>17.464838709999999</v>
      </c>
      <c r="BP42" s="180">
        <v>17.655333330000001</v>
      </c>
      <c r="BQ42" s="180">
        <v>17.704666670000002</v>
      </c>
      <c r="BR42" s="180">
        <v>18.16096774</v>
      </c>
      <c r="BS42" s="180">
        <v>19.047000000000001</v>
      </c>
      <c r="BT42" s="180">
        <v>17.735161290000001</v>
      </c>
      <c r="BU42" s="180">
        <v>18.878</v>
      </c>
      <c r="BV42" s="180">
        <v>17.406129029999999</v>
      </c>
      <c r="BW42" s="180"/>
      <c r="BX42" s="180"/>
      <c r="BY42" s="180"/>
      <c r="BZ42" s="180"/>
      <c r="CA42" s="180"/>
      <c r="CB42" s="180">
        <v>17.255806450000001</v>
      </c>
      <c r="CC42" s="180">
        <v>18.373571429999998</v>
      </c>
      <c r="CD42" s="180">
        <v>14.360645160000001</v>
      </c>
      <c r="CE42" s="180">
        <v>14.206</v>
      </c>
      <c r="CF42" s="180">
        <v>13.087419349999999</v>
      </c>
      <c r="CG42" s="180">
        <v>14.262</v>
      </c>
      <c r="CH42" s="180">
        <v>16.271333330000001</v>
      </c>
      <c r="CI42" s="180">
        <v>13.21290323</v>
      </c>
      <c r="CJ42" s="180">
        <v>14.70833333</v>
      </c>
      <c r="CK42" s="180">
        <v>16.47806452</v>
      </c>
      <c r="CL42" s="180">
        <v>17.939090910000001</v>
      </c>
    </row>
    <row r="43" spans="1:96" x14ac:dyDescent="0.25">
      <c r="A43" s="177">
        <v>30</v>
      </c>
      <c r="B43" s="4"/>
      <c r="C43" s="4" t="s">
        <v>857</v>
      </c>
      <c r="D43" s="4" t="s">
        <v>481</v>
      </c>
      <c r="E43" s="69" t="s">
        <v>482</v>
      </c>
      <c r="F43" s="4"/>
      <c r="G43" s="4"/>
      <c r="H43" s="4" t="s">
        <v>50</v>
      </c>
      <c r="I43" s="160" t="s">
        <v>51</v>
      </c>
      <c r="J43" s="4"/>
      <c r="K43" s="4" t="s">
        <v>37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>
        <v>571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>
        <v>528</v>
      </c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>
        <v>577</v>
      </c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>
        <v>568</v>
      </c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>
        <v>682</v>
      </c>
    </row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</sheetData>
  <hyperlinks>
    <hyperlink ref="E43" r:id="rId1" xr:uid="{080AB7C9-E0C6-409A-A6E1-B2B92C2BEBE7}"/>
    <hyperlink ref="E29" r:id="rId2" xr:uid="{BAA7E782-2D37-4984-89EA-E27DAA7F4819}"/>
    <hyperlink ref="E32" r:id="rId3" xr:uid="{0FBD0FD4-7C34-4C41-B1B3-99BB0DAF8A83}"/>
    <hyperlink ref="E30" r:id="rId4" xr:uid="{1838F5F3-0598-4CA2-B254-9B32E4FA9D05}"/>
    <hyperlink ref="E33" r:id="rId5" xr:uid="{7A83EE7A-FDC6-44AA-9E44-3CCF1BCD3614}"/>
    <hyperlink ref="E31" r:id="rId6" xr:uid="{256F1D1C-87E1-45FB-923E-F601E8E4EFC2}"/>
    <hyperlink ref="E34" r:id="rId7" xr:uid="{E347BAD4-E3D1-4246-8C48-9B71F73D5064}"/>
    <hyperlink ref="E6" r:id="rId8" xr:uid="{5D0FB394-D1B3-4459-AC26-B2D1A0017260}"/>
    <hyperlink ref="E7" r:id="rId9" xr:uid="{5F605F75-4767-46C9-91E2-302FC923F11B}"/>
    <hyperlink ref="E8" r:id="rId10" xr:uid="{71631D19-B240-4ADE-96C3-5C41750B13E1}"/>
    <hyperlink ref="E35" r:id="rId11" xr:uid="{3AB661A4-7590-4E16-A9E9-874F3D5AD19E}"/>
    <hyperlink ref="E36" r:id="rId12" xr:uid="{4781053F-9B4D-4F3D-89A7-F007997C31BE}"/>
    <hyperlink ref="E4" r:id="rId13" xr:uid="{82212000-B57A-43ED-B00E-8C19E5671807}"/>
    <hyperlink ref="E9" r:id="rId14" xr:uid="{693128F7-DEE5-4868-9B18-08128BA0DB4B}"/>
    <hyperlink ref="E5" r:id="rId15" xr:uid="{4D8ADE31-7131-4A41-8356-1E875005F88B}"/>
    <hyperlink ref="E22" r:id="rId16" xr:uid="{7714A5EE-F852-4709-9952-2A08BE56BD74}"/>
    <hyperlink ref="F22" r:id="rId17" xr:uid="{C25C1C14-C6D5-4E8C-95BF-A35F01A10DB1}"/>
    <hyperlink ref="E23" r:id="rId18" xr:uid="{65278756-6E37-455C-9D6F-9DD91C9EFB5F}"/>
    <hyperlink ref="F23" r:id="rId19" xr:uid="{471CCFBB-CB19-4336-9CF1-F76446576912}"/>
    <hyperlink ref="E24" r:id="rId20" xr:uid="{82A3D248-A2B9-4B9C-AB6B-9F5D84387653}"/>
    <hyperlink ref="F24" r:id="rId21" xr:uid="{EED83A66-D0C6-4976-8AF9-1038D73D1CA9}"/>
    <hyperlink ref="E25" r:id="rId22" xr:uid="{E99C239A-8AF8-4A22-A1DC-97DC66411DB1}"/>
    <hyperlink ref="F25" r:id="rId23" xr:uid="{63F94FE7-B9B3-4EBB-AB65-40F482D31C64}"/>
    <hyperlink ref="E26" r:id="rId24" xr:uid="{4DBDF813-8C0E-44B1-8A51-EAFCD379E4EB}"/>
    <hyperlink ref="F26" r:id="rId25" xr:uid="{562B3B3A-5288-4459-9686-4923C448A4D1}"/>
    <hyperlink ref="E27" r:id="rId26" xr:uid="{302FC745-FD88-4682-A28D-9BEBF09C917D}"/>
    <hyperlink ref="E28" r:id="rId27" xr:uid="{F2003D2B-BE44-4F6C-BEE0-BE72BE65B2B5}"/>
    <hyperlink ref="E38" r:id="rId28" xr:uid="{ED505870-CC0A-4B22-9B0F-30AF72DB7FA6}"/>
    <hyperlink ref="E39" r:id="rId29" xr:uid="{D0B2A9C1-6F19-42C9-920A-A5957631866C}"/>
    <hyperlink ref="E40" r:id="rId30" xr:uid="{2F7C5A5D-0F5D-450B-8468-61A5BA59C232}"/>
    <hyperlink ref="E41" r:id="rId31" xr:uid="{4A51B70A-02C1-4B51-86BD-BD9AA89920F4}"/>
    <hyperlink ref="E37" r:id="rId32" xr:uid="{ABF43462-4CC3-4F1A-B943-80F94ACB69A5}"/>
    <hyperlink ref="E15" r:id="rId33" xr:uid="{FACC3BD4-1295-40CD-A153-5B3767DBF08C}"/>
    <hyperlink ref="E16" r:id="rId34" xr:uid="{F66E5FF7-A403-4BE1-9627-C9F1F2917596}"/>
    <hyperlink ref="E17" r:id="rId35" xr:uid="{F21C41C9-8C37-44CA-885C-3B7B0F2BF94B}"/>
    <hyperlink ref="E18" r:id="rId36" xr:uid="{88E36C76-8330-47FF-99ED-D9F777A4DF07}"/>
    <hyperlink ref="E12" r:id="rId37" xr:uid="{69F71525-176C-46B6-9D96-5B86CDFB0EDC}"/>
    <hyperlink ref="E13" r:id="rId38" xr:uid="{7CD08E89-1104-40AE-815D-A2140180799D}"/>
    <hyperlink ref="E14" r:id="rId39" xr:uid="{4C8946B8-9313-45B3-8089-9AFD540A48A2}"/>
    <hyperlink ref="E42" r:id="rId40" xr:uid="{2E7A887D-EF09-4989-8086-6A2533402C3D}"/>
    <hyperlink ref="E10" r:id="rId41" xr:uid="{2FA0A487-1F20-4AAD-8097-3FB416EC5FC2}"/>
  </hyperlinks>
  <pageMargins left="0.7" right="0.7" top="0.75" bottom="0.75" header="0.3" footer="0.3"/>
  <pageSetup paperSize="9" firstPageNumber="2147483648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A616"/>
  <sheetViews>
    <sheetView zoomScale="85" workbookViewId="0">
      <pane xSplit="11" ySplit="2" topLeftCell="L104" activePane="bottomRight" state="frozen"/>
      <selection activeCell="P17" sqref="P17"/>
      <selection pane="topRight"/>
      <selection pane="bottomLeft"/>
      <selection pane="bottomRight" activeCell="L3" sqref="L3"/>
    </sheetView>
  </sheetViews>
  <sheetFormatPr defaultRowHeight="15" outlineLevelRow="1" outlineLevelCol="1" x14ac:dyDescent="0.25"/>
  <cols>
    <col min="1" max="1" width="12.140625" customWidth="1" outlineLevel="1"/>
    <col min="2" max="2" width="3.5703125" customWidth="1"/>
    <col min="3" max="3" width="27.28515625" customWidth="1"/>
    <col min="4" max="4" width="49.5703125" customWidth="1"/>
    <col min="5" max="5" width="24.85546875" customWidth="1" outlineLevel="1"/>
    <col min="6" max="6" width="20.140625" customWidth="1" outlineLevel="1"/>
    <col min="7" max="7" width="4.140625" customWidth="1"/>
    <col min="8" max="8" width="9.28515625" customWidth="1"/>
    <col min="9" max="9" width="5.85546875" customWidth="1"/>
    <col min="10" max="10" width="8.42578125" customWidth="1"/>
    <col min="11" max="15" width="9.5703125" customWidth="1"/>
    <col min="16" max="16" width="19.140625" customWidth="1"/>
    <col min="17" max="20" width="12.28515625" bestFit="1"/>
    <col min="21" max="21" width="13.28515625" bestFit="1"/>
    <col min="22" max="22" width="10.7109375" bestFit="1"/>
    <col min="23" max="23" width="13.28515625" bestFit="1"/>
    <col min="24" max="24" width="11.7109375" customWidth="1"/>
    <col min="25" max="25" width="12.85546875" customWidth="1"/>
    <col min="26" max="26" width="12.140625" customWidth="1"/>
    <col min="27" max="27" width="10.85546875" customWidth="1"/>
    <col min="28" max="28" width="12.7109375" bestFit="1"/>
    <col min="29" max="29" width="10.7109375" bestFit="1"/>
    <col min="30" max="31" width="9.28515625" bestFit="1"/>
    <col min="32" max="35" width="9.7109375" bestFit="1"/>
    <col min="36" max="36" width="13.28515625" bestFit="1"/>
    <col min="37" max="37" width="10.7109375" bestFit="1"/>
    <col min="38" max="38" width="10.28515625" customWidth="1"/>
    <col min="39" max="40" width="10.7109375" bestFit="1"/>
    <col min="46" max="60" width="9.28515625" bestFit="1"/>
    <col min="61" max="61" width="9.85546875" bestFit="1"/>
    <col min="62" max="66" width="9.28515625" bestFit="1"/>
    <col min="67" max="67" width="10.28515625" bestFit="1"/>
    <col min="68" max="68" width="9.28515625" bestFit="1"/>
    <col min="69" max="69" width="10.28515625" bestFit="1"/>
    <col min="70" max="74" width="9.28515625" bestFit="1"/>
    <col min="78" max="79" width="9.85546875" bestFit="1"/>
    <col min="80" max="85" width="9.28515625" bestFit="1"/>
  </cols>
  <sheetData>
    <row r="1" spans="1:96" x14ac:dyDescent="0.25">
      <c r="F1" s="1" t="s">
        <v>0</v>
      </c>
      <c r="G1" s="1"/>
      <c r="H1" t="s">
        <v>1</v>
      </c>
    </row>
    <row r="2" spans="1:96" x14ac:dyDescent="0.25">
      <c r="A2" s="2" t="s">
        <v>2</v>
      </c>
      <c r="C2" s="2" t="s">
        <v>3</v>
      </c>
      <c r="D2" s="2" t="s">
        <v>4</v>
      </c>
      <c r="E2" s="2" t="s">
        <v>5</v>
      </c>
      <c r="F2" t="s">
        <v>6</v>
      </c>
      <c r="G2" s="3" t="s">
        <v>7</v>
      </c>
      <c r="H2" s="2" t="s">
        <v>8</v>
      </c>
      <c r="I2" s="4" t="s">
        <v>9</v>
      </c>
      <c r="J2" s="4" t="s">
        <v>10</v>
      </c>
      <c r="K2" s="2" t="s">
        <v>11</v>
      </c>
      <c r="L2" s="5">
        <v>43101</v>
      </c>
      <c r="M2" s="5">
        <v>43132</v>
      </c>
      <c r="N2" s="5">
        <v>43160</v>
      </c>
      <c r="O2" s="5">
        <v>43191</v>
      </c>
      <c r="P2" s="5">
        <v>43221</v>
      </c>
      <c r="Q2" s="5">
        <v>43252</v>
      </c>
      <c r="R2" s="5">
        <v>43282</v>
      </c>
      <c r="S2" s="5">
        <v>43313</v>
      </c>
      <c r="T2" s="5">
        <v>43344</v>
      </c>
      <c r="U2" s="5">
        <v>43374</v>
      </c>
      <c r="V2" s="5">
        <v>43405</v>
      </c>
      <c r="W2" s="5">
        <v>43435</v>
      </c>
      <c r="X2" s="6" t="s">
        <v>12</v>
      </c>
      <c r="Y2" s="6" t="s">
        <v>13</v>
      </c>
      <c r="Z2" s="6" t="s">
        <v>14</v>
      </c>
      <c r="AA2" s="6" t="s">
        <v>15</v>
      </c>
      <c r="AB2" s="2">
        <v>2018</v>
      </c>
      <c r="AC2" s="7">
        <v>43466</v>
      </c>
      <c r="AD2" s="7">
        <v>43497</v>
      </c>
      <c r="AE2" s="7">
        <v>43525</v>
      </c>
      <c r="AF2" s="7">
        <v>43556</v>
      </c>
      <c r="AG2" s="7">
        <v>43586</v>
      </c>
      <c r="AH2" s="7">
        <v>43617</v>
      </c>
      <c r="AI2" s="7">
        <v>43647</v>
      </c>
      <c r="AJ2" s="7">
        <v>43678</v>
      </c>
      <c r="AK2" s="7">
        <v>43709</v>
      </c>
      <c r="AL2" s="7">
        <v>43739</v>
      </c>
      <c r="AM2" s="7">
        <v>43770</v>
      </c>
      <c r="AN2" s="7">
        <v>43800</v>
      </c>
      <c r="AO2" s="8" t="s">
        <v>16</v>
      </c>
      <c r="AP2" s="8" t="s">
        <v>17</v>
      </c>
      <c r="AQ2" s="8" t="s">
        <v>18</v>
      </c>
      <c r="AR2" s="8" t="s">
        <v>19</v>
      </c>
      <c r="AS2" s="2">
        <v>2019</v>
      </c>
      <c r="AT2" s="7">
        <v>43831</v>
      </c>
      <c r="AU2" s="7">
        <v>43862</v>
      </c>
      <c r="AV2" s="7">
        <v>43891</v>
      </c>
      <c r="AW2" s="7">
        <v>43922</v>
      </c>
      <c r="AX2" s="7">
        <v>43952</v>
      </c>
      <c r="AY2" s="7">
        <v>43983</v>
      </c>
      <c r="AZ2" s="7">
        <v>44013</v>
      </c>
      <c r="BA2" s="7">
        <v>44044</v>
      </c>
      <c r="BB2" s="7">
        <v>44075</v>
      </c>
      <c r="BC2" s="7">
        <v>44105</v>
      </c>
      <c r="BD2" s="7">
        <v>44136</v>
      </c>
      <c r="BE2" s="7">
        <v>44166</v>
      </c>
      <c r="BF2" s="8" t="s">
        <v>20</v>
      </c>
      <c r="BG2" s="8" t="s">
        <v>21</v>
      </c>
      <c r="BH2" s="8" t="s">
        <v>22</v>
      </c>
      <c r="BI2" s="8" t="s">
        <v>23</v>
      </c>
      <c r="BJ2" s="2">
        <v>2020</v>
      </c>
      <c r="BK2" s="7">
        <v>44197</v>
      </c>
      <c r="BL2" s="7">
        <v>44228</v>
      </c>
      <c r="BM2" s="7">
        <v>44256</v>
      </c>
      <c r="BN2" s="7">
        <v>44287</v>
      </c>
      <c r="BO2" s="7">
        <v>44317</v>
      </c>
      <c r="BP2" s="7">
        <v>44348</v>
      </c>
      <c r="BQ2" s="7">
        <v>44378</v>
      </c>
      <c r="BR2" s="7">
        <v>44409</v>
      </c>
      <c r="BS2" s="7">
        <v>44440</v>
      </c>
      <c r="BT2" s="7">
        <v>44470</v>
      </c>
      <c r="BU2" s="7">
        <v>44501</v>
      </c>
      <c r="BV2" s="7">
        <v>44531</v>
      </c>
      <c r="BW2" s="8" t="s">
        <v>24</v>
      </c>
      <c r="BX2" s="8" t="s">
        <v>25</v>
      </c>
      <c r="BY2" s="8" t="s">
        <v>26</v>
      </c>
      <c r="BZ2" s="8" t="s">
        <v>27</v>
      </c>
      <c r="CA2" s="2">
        <v>2021</v>
      </c>
      <c r="CB2" s="7">
        <v>44562</v>
      </c>
      <c r="CC2" s="7">
        <v>44593</v>
      </c>
      <c r="CD2" s="7">
        <v>44621</v>
      </c>
      <c r="CE2" s="7">
        <v>44652</v>
      </c>
      <c r="CF2" s="7">
        <v>44682</v>
      </c>
      <c r="CG2" s="7">
        <v>44713</v>
      </c>
      <c r="CH2" s="7">
        <v>44743</v>
      </c>
      <c r="CI2" s="7">
        <v>44774</v>
      </c>
      <c r="CJ2" s="7">
        <v>44805</v>
      </c>
      <c r="CK2" s="7">
        <v>44835</v>
      </c>
      <c r="CL2" s="7">
        <v>44866</v>
      </c>
      <c r="CM2" s="7">
        <v>44896</v>
      </c>
      <c r="CN2" s="8" t="s">
        <v>28</v>
      </c>
      <c r="CO2" s="8" t="s">
        <v>29</v>
      </c>
      <c r="CP2" s="8" t="s">
        <v>30</v>
      </c>
      <c r="CQ2" s="8" t="s">
        <v>31</v>
      </c>
      <c r="CR2" s="2">
        <v>2022</v>
      </c>
    </row>
    <row r="3" spans="1:96" x14ac:dyDescent="0.25">
      <c r="A3" s="9" t="s">
        <v>32</v>
      </c>
      <c r="C3" t="s">
        <v>33</v>
      </c>
      <c r="E3" s="203" t="s">
        <v>34</v>
      </c>
      <c r="F3" s="203"/>
      <c r="G3" s="10"/>
      <c r="H3" t="s">
        <v>35</v>
      </c>
      <c r="I3" t="s">
        <v>36</v>
      </c>
      <c r="J3" s="11">
        <f>L2</f>
        <v>43101</v>
      </c>
      <c r="K3" t="s">
        <v>37</v>
      </c>
      <c r="L3">
        <v>0.47</v>
      </c>
      <c r="M3">
        <v>0.16</v>
      </c>
      <c r="N3">
        <v>0.28000000000000003</v>
      </c>
      <c r="O3">
        <v>0.27</v>
      </c>
      <c r="P3">
        <v>0.15</v>
      </c>
      <c r="Q3">
        <v>0.75</v>
      </c>
      <c r="R3">
        <v>0.14000000000000001</v>
      </c>
      <c r="S3">
        <v>0.41</v>
      </c>
      <c r="T3">
        <v>0.48</v>
      </c>
      <c r="U3">
        <v>0.52</v>
      </c>
      <c r="V3">
        <v>0.04</v>
      </c>
      <c r="W3">
        <v>0.35</v>
      </c>
      <c r="AC3">
        <v>0.75</v>
      </c>
      <c r="AD3">
        <v>0.33</v>
      </c>
      <c r="AE3">
        <v>0.23</v>
      </c>
      <c r="AF3">
        <v>0.15</v>
      </c>
      <c r="AG3">
        <v>0.32</v>
      </c>
      <c r="AH3">
        <v>0.27</v>
      </c>
      <c r="AI3">
        <v>0.25</v>
      </c>
      <c r="AJ3">
        <v>0.21</v>
      </c>
      <c r="AK3">
        <v>0.06</v>
      </c>
      <c r="AL3">
        <v>0.33</v>
      </c>
      <c r="AM3">
        <v>0.28000000000000003</v>
      </c>
      <c r="AN3">
        <v>0.06</v>
      </c>
      <c r="AT3">
        <v>0.57999999999999996</v>
      </c>
      <c r="AU3">
        <v>-0.16</v>
      </c>
      <c r="AV3">
        <v>1.03</v>
      </c>
      <c r="AW3">
        <v>0.54</v>
      </c>
      <c r="AX3">
        <v>0.34</v>
      </c>
      <c r="AY3">
        <v>0.26</v>
      </c>
      <c r="AZ3">
        <v>0.09</v>
      </c>
      <c r="BA3">
        <v>0.09</v>
      </c>
      <c r="BB3">
        <v>0.64</v>
      </c>
      <c r="BC3">
        <v>0.54</v>
      </c>
      <c r="BD3">
        <v>0.78</v>
      </c>
      <c r="BE3">
        <v>0.42</v>
      </c>
      <c r="BK3">
        <v>0.63</v>
      </c>
      <c r="BL3">
        <v>0.57999999999999996</v>
      </c>
      <c r="BM3">
        <v>1.19</v>
      </c>
      <c r="BN3">
        <v>0.49</v>
      </c>
      <c r="BO3">
        <v>1.1100000000000001</v>
      </c>
      <c r="BP3">
        <v>0.56000000000000005</v>
      </c>
      <c r="BQ3">
        <v>0.53</v>
      </c>
      <c r="BR3">
        <v>0.62</v>
      </c>
      <c r="BS3">
        <v>0.53</v>
      </c>
      <c r="BT3">
        <v>1.05</v>
      </c>
      <c r="BU3">
        <v>1.48</v>
      </c>
      <c r="BV3">
        <v>-0.06</v>
      </c>
      <c r="CB3">
        <v>1.41</v>
      </c>
      <c r="CC3">
        <v>0.91</v>
      </c>
      <c r="CD3">
        <v>8.9499999999999993</v>
      </c>
      <c r="CE3">
        <v>2.42</v>
      </c>
      <c r="CF3">
        <v>-7.0000000000000007E-2</v>
      </c>
      <c r="CG3">
        <v>0.11</v>
      </c>
      <c r="CH3">
        <v>-0.31</v>
      </c>
      <c r="CI3">
        <v>0.03</v>
      </c>
      <c r="CJ3">
        <v>0.02</v>
      </c>
      <c r="CK3">
        <v>0.32</v>
      </c>
    </row>
    <row r="4" spans="1:96" x14ac:dyDescent="0.25">
      <c r="A4" s="3" t="s">
        <v>32</v>
      </c>
      <c r="C4" s="4" t="s">
        <v>38</v>
      </c>
      <c r="D4" s="4" t="s">
        <v>39</v>
      </c>
      <c r="E4" s="204" t="s">
        <v>40</v>
      </c>
      <c r="F4" s="205"/>
      <c r="G4" s="12"/>
      <c r="H4" s="2" t="s">
        <v>41</v>
      </c>
      <c r="I4" s="4" t="s">
        <v>42</v>
      </c>
      <c r="J4" s="2"/>
      <c r="K4" s="2"/>
    </row>
    <row r="5" spans="1:96" x14ac:dyDescent="0.25">
      <c r="A5" s="9" t="s">
        <v>32</v>
      </c>
      <c r="C5" s="3" t="s">
        <v>43</v>
      </c>
      <c r="D5" s="13" t="s">
        <v>44</v>
      </c>
      <c r="E5" s="206" t="s">
        <v>45</v>
      </c>
      <c r="F5" s="206"/>
      <c r="G5" s="14"/>
      <c r="H5" s="15" t="s">
        <v>35</v>
      </c>
      <c r="I5" s="15" t="s">
        <v>36</v>
      </c>
      <c r="J5" s="16">
        <f>L2</f>
        <v>43101</v>
      </c>
      <c r="K5" s="17" t="s">
        <v>46</v>
      </c>
      <c r="L5" s="18">
        <v>7.75</v>
      </c>
      <c r="M5" s="18">
        <v>7.75</v>
      </c>
      <c r="N5" s="18">
        <v>7.5</v>
      </c>
      <c r="O5" s="18">
        <v>7.25</v>
      </c>
      <c r="P5" s="18">
        <v>7.25</v>
      </c>
      <c r="Q5" s="18">
        <v>7.25</v>
      </c>
      <c r="R5" s="18">
        <v>7.25</v>
      </c>
      <c r="S5" s="18">
        <v>7.25</v>
      </c>
      <c r="T5" s="18">
        <v>7.25</v>
      </c>
      <c r="U5" s="18">
        <v>7.5</v>
      </c>
      <c r="V5" s="18">
        <v>7.5</v>
      </c>
      <c r="W5" s="18">
        <v>7.5</v>
      </c>
      <c r="AC5" s="18">
        <v>7.75</v>
      </c>
      <c r="AD5" s="18">
        <v>7.75</v>
      </c>
      <c r="AE5" s="18">
        <v>7.75</v>
      </c>
      <c r="AF5" s="18">
        <v>7.75</v>
      </c>
      <c r="AG5" s="18">
        <v>7.75</v>
      </c>
      <c r="AH5" s="18">
        <v>7.75</v>
      </c>
      <c r="AI5" s="18">
        <v>7.5</v>
      </c>
      <c r="AJ5" s="18">
        <v>7.25</v>
      </c>
      <c r="AK5" s="18">
        <v>7.25</v>
      </c>
      <c r="AL5" s="18">
        <v>7</v>
      </c>
      <c r="AM5" s="18">
        <v>6.5</v>
      </c>
      <c r="AN5" s="18">
        <v>6.5</v>
      </c>
      <c r="AT5" s="18">
        <v>6.25</v>
      </c>
      <c r="AU5" s="18">
        <v>6.25</v>
      </c>
      <c r="AV5" s="18">
        <v>6</v>
      </c>
      <c r="AW5" s="18">
        <v>6</v>
      </c>
      <c r="AX5" s="18">
        <v>5.5</v>
      </c>
      <c r="AY5" s="18">
        <v>5.5</v>
      </c>
      <c r="AZ5" s="18">
        <v>4.5</v>
      </c>
      <c r="BA5" s="18">
        <v>4.25</v>
      </c>
      <c r="BB5" s="18">
        <v>4.25</v>
      </c>
      <c r="BC5" s="18">
        <v>4.25</v>
      </c>
      <c r="BD5" s="18">
        <v>4.25</v>
      </c>
      <c r="BE5" s="18">
        <v>4.25</v>
      </c>
      <c r="BF5" s="18"/>
      <c r="BK5" s="18">
        <v>4.25</v>
      </c>
      <c r="BL5" s="18">
        <v>4.25</v>
      </c>
      <c r="BM5" s="18">
        <v>4.25</v>
      </c>
      <c r="BN5" s="18">
        <v>4.5</v>
      </c>
      <c r="BO5" s="18">
        <v>5</v>
      </c>
      <c r="BP5" s="18">
        <v>5</v>
      </c>
      <c r="BQ5" s="18">
        <v>5.5</v>
      </c>
      <c r="BR5" s="18">
        <v>6.5</v>
      </c>
      <c r="BS5" s="18">
        <v>6.5</v>
      </c>
      <c r="BT5" s="18">
        <v>6.75</v>
      </c>
      <c r="BU5" s="18">
        <v>7.5</v>
      </c>
      <c r="BV5" s="18">
        <v>7.5</v>
      </c>
      <c r="CB5" s="18">
        <v>8.5</v>
      </c>
      <c r="CC5" s="18">
        <v>8.5</v>
      </c>
      <c r="CD5" s="18">
        <v>20</v>
      </c>
      <c r="CE5" s="18">
        <v>20</v>
      </c>
      <c r="CF5" s="18">
        <v>17</v>
      </c>
      <c r="CG5" s="18">
        <v>11</v>
      </c>
      <c r="CH5" s="18">
        <v>9.5</v>
      </c>
      <c r="CI5" s="18">
        <v>8</v>
      </c>
      <c r="CJ5" s="18">
        <v>8</v>
      </c>
      <c r="CK5" s="18">
        <v>7.5</v>
      </c>
      <c r="CL5" s="18">
        <v>7.5</v>
      </c>
    </row>
    <row r="6" spans="1:96" x14ac:dyDescent="0.25">
      <c r="A6" s="3" t="s">
        <v>32</v>
      </c>
      <c r="C6" s="3" t="s">
        <v>47</v>
      </c>
      <c r="D6" s="19" t="s">
        <v>48</v>
      </c>
      <c r="E6" s="206" t="s">
        <v>49</v>
      </c>
      <c r="F6" s="206"/>
      <c r="G6" s="14"/>
      <c r="H6" s="15" t="s">
        <v>50</v>
      </c>
      <c r="I6" s="15" t="s">
        <v>51</v>
      </c>
      <c r="J6" s="15"/>
      <c r="K6" s="17" t="s">
        <v>52</v>
      </c>
      <c r="L6" s="18">
        <v>3234752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AC6" s="18">
        <v>3214623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T6" s="18">
        <v>3202946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K6" s="18">
        <v>3176552</v>
      </c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CB6" s="18">
        <v>3144254</v>
      </c>
      <c r="CC6" s="18"/>
      <c r="CD6" s="18"/>
      <c r="CE6" s="18"/>
      <c r="CF6" s="18"/>
      <c r="CG6" s="18"/>
      <c r="CH6" s="18"/>
      <c r="CI6" s="18"/>
      <c r="CJ6" s="18"/>
      <c r="CK6" s="18"/>
      <c r="CL6" s="18"/>
    </row>
    <row r="7" spans="1:96" collapsed="1" x14ac:dyDescent="0.25">
      <c r="A7" s="3" t="s">
        <v>32</v>
      </c>
      <c r="C7" s="3" t="s">
        <v>43</v>
      </c>
      <c r="D7" s="19" t="s">
        <v>53</v>
      </c>
      <c r="E7" s="206" t="s">
        <v>54</v>
      </c>
      <c r="F7" s="206"/>
      <c r="G7" s="14"/>
      <c r="H7" s="15" t="s">
        <v>55</v>
      </c>
      <c r="I7" s="15" t="s">
        <v>56</v>
      </c>
      <c r="J7" s="11">
        <f>L2</f>
        <v>43101</v>
      </c>
      <c r="K7" s="17" t="s">
        <v>46</v>
      </c>
      <c r="L7" s="18">
        <v>58.758299999999998</v>
      </c>
      <c r="M7" s="18">
        <v>56.329099999999997</v>
      </c>
      <c r="N7" s="18">
        <v>57.144399999999997</v>
      </c>
      <c r="O7" s="18">
        <v>62.940800000000003</v>
      </c>
      <c r="P7" s="18">
        <v>62.402999999999999</v>
      </c>
      <c r="Q7" s="18">
        <v>62.733800000000002</v>
      </c>
      <c r="R7" s="18">
        <v>62.507800000000003</v>
      </c>
      <c r="S7" s="18">
        <v>67.5458</v>
      </c>
      <c r="T7" s="18">
        <v>65.550299999999993</v>
      </c>
      <c r="U7" s="18">
        <v>65.878900000000002</v>
      </c>
      <c r="V7" s="18">
        <v>66.950999999999993</v>
      </c>
      <c r="W7" s="18">
        <v>69.831900000000005</v>
      </c>
      <c r="AC7" s="18">
        <v>65.41</v>
      </c>
      <c r="AD7" s="18">
        <v>65.915000000000006</v>
      </c>
      <c r="AE7" s="18">
        <v>65.634</v>
      </c>
      <c r="AF7" s="18">
        <v>64.637</v>
      </c>
      <c r="AG7" s="18">
        <v>65.430999999999997</v>
      </c>
      <c r="AH7" s="18">
        <v>63.231000000000002</v>
      </c>
      <c r="AI7" s="18">
        <v>63.628399999999999</v>
      </c>
      <c r="AJ7" s="18">
        <v>66.765699999999995</v>
      </c>
      <c r="AK7" s="18">
        <v>64.856899999999996</v>
      </c>
      <c r="AL7" s="18">
        <v>64.132800000000003</v>
      </c>
      <c r="AM7" s="18">
        <v>64.319500000000005</v>
      </c>
      <c r="AN7" s="18">
        <v>61.9863</v>
      </c>
      <c r="AT7" s="18">
        <v>63.920299999999997</v>
      </c>
      <c r="AU7" s="18">
        <v>66.880600000000001</v>
      </c>
      <c r="AV7" s="18">
        <v>78.442599999999999</v>
      </c>
      <c r="AW7" s="18">
        <v>74.381299999999996</v>
      </c>
      <c r="AX7" s="18">
        <v>70.144499999999994</v>
      </c>
      <c r="AY7" s="18">
        <v>71.173400000000001</v>
      </c>
      <c r="AZ7" s="18">
        <v>74.4114</v>
      </c>
      <c r="BA7" s="18">
        <v>74.071799999999996</v>
      </c>
      <c r="BB7" s="18">
        <v>77.631900000000002</v>
      </c>
      <c r="BC7" s="18">
        <v>79.525700000000001</v>
      </c>
      <c r="BD7" s="18">
        <v>76.403300000000002</v>
      </c>
      <c r="BE7" s="18">
        <v>74.412099999999995</v>
      </c>
      <c r="BF7" s="18"/>
      <c r="BK7" s="18">
        <v>75.740399999999994</v>
      </c>
      <c r="BL7" s="18">
        <v>74.619600000000005</v>
      </c>
      <c r="BM7">
        <v>75.698700000000002</v>
      </c>
      <c r="BN7" s="18">
        <v>75.207300000000004</v>
      </c>
      <c r="BO7" s="18">
        <v>73.434100000000001</v>
      </c>
      <c r="BP7" s="18">
        <v>73.152199999999993</v>
      </c>
      <c r="BQ7" s="18">
        <v>73.140900000000002</v>
      </c>
      <c r="BR7" s="18">
        <v>73.227400000000003</v>
      </c>
      <c r="BS7" s="18">
        <v>72.751400000000004</v>
      </c>
      <c r="BT7" s="18">
        <v>70.946399999999997</v>
      </c>
      <c r="BU7" s="18">
        <v>74.083799999999997</v>
      </c>
      <c r="BV7" s="18">
        <v>74.653899999999993</v>
      </c>
      <c r="CB7" s="18">
        <v>77.379199999999997</v>
      </c>
      <c r="CC7" s="18">
        <v>94.602500000000006</v>
      </c>
      <c r="CD7" s="18">
        <v>83.2</v>
      </c>
      <c r="CE7" s="18">
        <v>70.959999999999994</v>
      </c>
      <c r="CF7" s="18">
        <v>61.5</v>
      </c>
      <c r="CG7" s="18">
        <v>51.45</v>
      </c>
      <c r="CH7" s="18">
        <v>61.62</v>
      </c>
      <c r="CI7" s="18">
        <v>60.23</v>
      </c>
      <c r="CJ7" s="18">
        <v>58.45</v>
      </c>
      <c r="CK7" s="18">
        <v>61.477499999999999</v>
      </c>
      <c r="CL7" s="18">
        <v>61</v>
      </c>
    </row>
    <row r="8" spans="1:96" hidden="1" outlineLevel="1" x14ac:dyDescent="0.25">
      <c r="A8" s="3" t="s">
        <v>32</v>
      </c>
      <c r="C8" t="s">
        <v>43</v>
      </c>
      <c r="D8" s="13" t="s">
        <v>57</v>
      </c>
      <c r="E8" s="203" t="s">
        <v>54</v>
      </c>
      <c r="F8" s="203"/>
      <c r="G8" s="10"/>
      <c r="H8" t="s">
        <v>55</v>
      </c>
      <c r="I8" t="s">
        <v>56</v>
      </c>
      <c r="J8" s="20"/>
      <c r="K8" s="2" t="s">
        <v>46</v>
      </c>
      <c r="L8">
        <v>69.75</v>
      </c>
      <c r="M8">
        <v>68.760000000000005</v>
      </c>
      <c r="N8">
        <v>70.44</v>
      </c>
      <c r="O8">
        <v>76.069999999999993</v>
      </c>
      <c r="P8">
        <v>72.977999999999994</v>
      </c>
      <c r="Q8">
        <v>73.341999999999999</v>
      </c>
      <c r="R8">
        <v>73.144999999999996</v>
      </c>
      <c r="S8">
        <v>78.39</v>
      </c>
      <c r="T8">
        <v>76.087000000000003</v>
      </c>
      <c r="U8">
        <v>74.584999999999994</v>
      </c>
      <c r="V8">
        <v>75.745000000000005</v>
      </c>
      <c r="W8">
        <v>79.995000000000005</v>
      </c>
      <c r="AC8">
        <v>74.89</v>
      </c>
      <c r="AD8">
        <v>75</v>
      </c>
      <c r="AE8">
        <v>73.658000000000001</v>
      </c>
      <c r="AF8">
        <v>72.512</v>
      </c>
      <c r="AG8">
        <v>73.066000000000003</v>
      </c>
      <c r="AH8">
        <v>71.863</v>
      </c>
      <c r="AI8">
        <v>70.5</v>
      </c>
      <c r="AJ8">
        <v>73.397000000000006</v>
      </c>
      <c r="AK8">
        <v>70.676000000000002</v>
      </c>
      <c r="AL8">
        <v>71.504999999999995</v>
      </c>
      <c r="AM8">
        <v>70.853999999999999</v>
      </c>
      <c r="AN8">
        <v>69.42</v>
      </c>
      <c r="AT8" s="18">
        <v>70.864999999999995</v>
      </c>
      <c r="AU8" s="18">
        <v>73.816000000000003</v>
      </c>
      <c r="AV8" s="18">
        <v>86.450999999999993</v>
      </c>
      <c r="AW8" s="18">
        <v>81.456999999999994</v>
      </c>
      <c r="AX8" s="18">
        <v>77.932000000000002</v>
      </c>
      <c r="AY8" s="18" t="s">
        <v>58</v>
      </c>
      <c r="AZ8" s="18">
        <v>87.555000000000007</v>
      </c>
      <c r="BA8" s="18">
        <v>88.418999999999997</v>
      </c>
      <c r="BB8" s="18">
        <v>91.031999999999996</v>
      </c>
      <c r="BC8" s="18">
        <v>92.608999999999995</v>
      </c>
      <c r="BD8" s="18">
        <v>91.186000000000007</v>
      </c>
      <c r="BE8" s="18">
        <v>91.536000000000001</v>
      </c>
      <c r="BF8" s="18"/>
      <c r="BK8">
        <v>91.852999999999994</v>
      </c>
      <c r="BL8">
        <v>90.096999999999994</v>
      </c>
      <c r="BM8">
        <v>88.78</v>
      </c>
      <c r="BN8">
        <v>90.385999999999996</v>
      </c>
      <c r="BO8">
        <v>89.79</v>
      </c>
      <c r="BP8">
        <v>86.757999999999996</v>
      </c>
      <c r="BQ8">
        <v>86.823999999999998</v>
      </c>
      <c r="BR8">
        <v>86.468999999999994</v>
      </c>
      <c r="BS8">
        <v>84.227999999999994</v>
      </c>
      <c r="BT8">
        <v>81.921000000000006</v>
      </c>
      <c r="BU8">
        <v>83.975999999999999</v>
      </c>
      <c r="BV8">
        <v>84.52</v>
      </c>
      <c r="CB8">
        <v>86.972999999999999</v>
      </c>
      <c r="CC8">
        <v>106</v>
      </c>
      <c r="CD8">
        <v>90.522000000000006</v>
      </c>
      <c r="CE8">
        <v>77.334000000000003</v>
      </c>
      <c r="CF8">
        <v>67.355999999999995</v>
      </c>
      <c r="CG8">
        <v>57.494999999999997</v>
      </c>
      <c r="CH8">
        <v>63.561</v>
      </c>
      <c r="CI8">
        <v>60.353999999999999</v>
      </c>
      <c r="CJ8">
        <v>59.002000000000002</v>
      </c>
      <c r="CK8">
        <v>61.343000000000004</v>
      </c>
      <c r="CL8">
        <v>61.823999999999998</v>
      </c>
    </row>
    <row r="9" spans="1:96" hidden="1" outlineLevel="1" x14ac:dyDescent="0.25">
      <c r="A9" s="3" t="s">
        <v>32</v>
      </c>
      <c r="C9" t="s">
        <v>47</v>
      </c>
      <c r="D9" s="21" t="s">
        <v>59</v>
      </c>
      <c r="E9" s="203" t="s">
        <v>60</v>
      </c>
      <c r="F9" s="203"/>
      <c r="G9" s="10"/>
      <c r="H9" t="s">
        <v>50</v>
      </c>
      <c r="I9" t="s">
        <v>61</v>
      </c>
      <c r="J9" s="20"/>
      <c r="K9" s="4" t="s">
        <v>52</v>
      </c>
      <c r="AB9" t="s">
        <v>62</v>
      </c>
      <c r="AS9" t="s">
        <v>63</v>
      </c>
      <c r="BJ9" t="s">
        <v>64</v>
      </c>
      <c r="CA9" t="s">
        <v>65</v>
      </c>
    </row>
    <row r="10" spans="1:96" ht="15.75" hidden="1" outlineLevel="1" x14ac:dyDescent="0.25">
      <c r="A10" s="3" t="s">
        <v>32</v>
      </c>
      <c r="C10" t="s">
        <v>43</v>
      </c>
      <c r="D10" t="s">
        <v>66</v>
      </c>
      <c r="E10" s="203" t="s">
        <v>67</v>
      </c>
      <c r="F10" s="203"/>
      <c r="G10" s="10"/>
      <c r="H10" t="s">
        <v>35</v>
      </c>
      <c r="I10" t="s">
        <v>56</v>
      </c>
      <c r="J10" s="20"/>
      <c r="K10" s="22" t="s">
        <v>52</v>
      </c>
      <c r="L10" s="23">
        <v>103</v>
      </c>
      <c r="M10" s="23">
        <v>109.1</v>
      </c>
      <c r="N10" s="23">
        <v>103.2</v>
      </c>
      <c r="O10" s="23">
        <v>102.6</v>
      </c>
      <c r="P10" s="23">
        <v>104.3</v>
      </c>
      <c r="Q10" s="23">
        <v>103.1</v>
      </c>
      <c r="R10" s="23">
        <v>99.6</v>
      </c>
      <c r="S10" s="23">
        <v>108.2</v>
      </c>
      <c r="T10" s="23">
        <v>102</v>
      </c>
      <c r="U10" s="23">
        <v>91.9</v>
      </c>
      <c r="V10" s="23">
        <v>101.1</v>
      </c>
      <c r="W10" s="23">
        <v>101.6</v>
      </c>
      <c r="X10" s="23"/>
      <c r="Y10" s="23"/>
      <c r="Z10" s="23"/>
      <c r="AA10" s="23"/>
      <c r="AB10" s="23"/>
      <c r="AC10" s="23">
        <v>93.7</v>
      </c>
      <c r="AD10" s="23">
        <v>104.7</v>
      </c>
      <c r="AE10" s="23">
        <v>101.7</v>
      </c>
      <c r="AF10" s="23">
        <v>109</v>
      </c>
      <c r="AG10" s="23">
        <v>105.5</v>
      </c>
      <c r="AH10" s="23">
        <v>107.2</v>
      </c>
      <c r="AI10" s="23">
        <v>118.6</v>
      </c>
      <c r="AJ10" s="23">
        <v>100.8</v>
      </c>
      <c r="AK10" s="23">
        <v>113.3</v>
      </c>
      <c r="AL10" s="23">
        <v>111.6</v>
      </c>
      <c r="AM10" s="23">
        <v>98.3</v>
      </c>
      <c r="AN10" s="23">
        <v>93.4</v>
      </c>
      <c r="AO10" s="23"/>
      <c r="AP10" s="23"/>
      <c r="AQ10" s="23"/>
      <c r="AR10" s="23"/>
      <c r="AS10" s="23"/>
      <c r="AT10" s="23">
        <v>102.4</v>
      </c>
      <c r="AU10" s="23">
        <v>99.9</v>
      </c>
      <c r="AV10" s="23">
        <v>101.9</v>
      </c>
      <c r="AW10" s="23">
        <v>78.400000000000006</v>
      </c>
      <c r="AX10" s="23">
        <v>84</v>
      </c>
      <c r="AY10" s="23">
        <v>87.1</v>
      </c>
      <c r="AZ10" s="23">
        <v>87.9</v>
      </c>
      <c r="BA10" s="23">
        <v>94</v>
      </c>
      <c r="BB10" s="23">
        <v>102.3</v>
      </c>
      <c r="BC10" s="23">
        <v>96.1</v>
      </c>
      <c r="BD10" s="23">
        <v>104.3</v>
      </c>
      <c r="BE10" s="23">
        <v>108.6</v>
      </c>
      <c r="BF10" s="23"/>
      <c r="BG10" s="23"/>
      <c r="BH10" s="23"/>
      <c r="BI10" s="23"/>
      <c r="BJ10" s="23"/>
      <c r="BK10" s="23">
        <v>93.4</v>
      </c>
      <c r="BL10">
        <v>92.3</v>
      </c>
      <c r="BM10">
        <v>105.7</v>
      </c>
      <c r="BN10">
        <v>134.9</v>
      </c>
      <c r="BO10">
        <v>123.4</v>
      </c>
      <c r="BP10">
        <v>127.1</v>
      </c>
      <c r="BQ10">
        <v>118.8</v>
      </c>
      <c r="BR10">
        <v>116</v>
      </c>
      <c r="BS10">
        <v>110.4</v>
      </c>
      <c r="BT10">
        <v>109.7</v>
      </c>
      <c r="BU10">
        <v>109.4</v>
      </c>
      <c r="BV10">
        <v>117.6</v>
      </c>
      <c r="CB10">
        <v>132.4</v>
      </c>
      <c r="CC10">
        <v>118.2</v>
      </c>
      <c r="CD10">
        <v>105.1</v>
      </c>
      <c r="CE10">
        <v>103.3</v>
      </c>
      <c r="CF10">
        <v>96.7</v>
      </c>
    </row>
    <row r="11" spans="1:96" ht="15.75" hidden="1" outlineLevel="1" x14ac:dyDescent="0.25">
      <c r="A11" s="3" t="s">
        <v>32</v>
      </c>
      <c r="C11" t="s">
        <v>43</v>
      </c>
      <c r="D11" s="3" t="s">
        <v>68</v>
      </c>
      <c r="E11" s="203" t="s">
        <v>69</v>
      </c>
      <c r="F11" s="203"/>
      <c r="G11" s="10"/>
      <c r="H11" s="20" t="s">
        <v>55</v>
      </c>
      <c r="I11" s="20" t="s">
        <v>61</v>
      </c>
      <c r="K11" s="22" t="s">
        <v>52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4" t="s">
        <v>70</v>
      </c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2" t="s">
        <v>71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2"/>
      <c r="BJ11" t="s">
        <v>72</v>
      </c>
      <c r="BK11" s="23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CB11" s="20"/>
      <c r="CC11" s="20"/>
      <c r="CD11" s="20"/>
      <c r="CE11" s="20"/>
      <c r="CF11" s="20"/>
    </row>
    <row r="12" spans="1:96" hidden="1" outlineLevel="1" x14ac:dyDescent="0.25">
      <c r="A12" s="3" t="s">
        <v>32</v>
      </c>
      <c r="C12" t="s">
        <v>43</v>
      </c>
      <c r="D12" t="s">
        <v>73</v>
      </c>
      <c r="E12" s="203" t="s">
        <v>69</v>
      </c>
      <c r="F12" s="203"/>
      <c r="G12" s="10"/>
      <c r="H12" t="s">
        <v>74</v>
      </c>
      <c r="I12" t="s">
        <v>61</v>
      </c>
      <c r="J12" s="20"/>
      <c r="K12" s="4" t="s">
        <v>52</v>
      </c>
      <c r="AB12" s="25" t="s">
        <v>75</v>
      </c>
      <c r="AS12" t="s">
        <v>76</v>
      </c>
      <c r="BJ12" t="s">
        <v>77</v>
      </c>
    </row>
    <row r="13" spans="1:96" hidden="1" outlineLevel="1" x14ac:dyDescent="0.25">
      <c r="A13" s="3" t="s">
        <v>32</v>
      </c>
      <c r="C13" s="26" t="s">
        <v>43</v>
      </c>
      <c r="D13" s="3" t="s">
        <v>78</v>
      </c>
      <c r="E13" s="203" t="s">
        <v>79</v>
      </c>
      <c r="F13" s="203"/>
      <c r="G13" s="10"/>
      <c r="H13" s="20" t="s">
        <v>74</v>
      </c>
      <c r="I13" s="20" t="s">
        <v>61</v>
      </c>
      <c r="K13" s="4" t="s">
        <v>52</v>
      </c>
      <c r="AB13" s="27" t="s">
        <v>80</v>
      </c>
      <c r="AS13" s="20" t="s">
        <v>81</v>
      </c>
      <c r="BJ13" s="20" t="s">
        <v>82</v>
      </c>
      <c r="CA13" t="s">
        <v>83</v>
      </c>
    </row>
    <row r="14" spans="1:96" hidden="1" outlineLevel="1" x14ac:dyDescent="0.25">
      <c r="A14" s="3" t="s">
        <v>32</v>
      </c>
      <c r="C14" s="26" t="s">
        <v>43</v>
      </c>
      <c r="D14" t="s">
        <v>84</v>
      </c>
      <c r="E14" s="203" t="s">
        <v>85</v>
      </c>
      <c r="F14" s="203"/>
      <c r="G14" s="10"/>
      <c r="H14" s="20" t="s">
        <v>74</v>
      </c>
      <c r="I14" s="20" t="s">
        <v>61</v>
      </c>
      <c r="K14" s="4" t="s">
        <v>52</v>
      </c>
      <c r="AB14" s="27" t="s">
        <v>86</v>
      </c>
      <c r="AS14" s="20" t="s">
        <v>87</v>
      </c>
      <c r="BJ14" s="20" t="s">
        <v>88</v>
      </c>
      <c r="CA14" t="s">
        <v>89</v>
      </c>
    </row>
    <row r="15" spans="1:96" hidden="1" outlineLevel="1" x14ac:dyDescent="0.25">
      <c r="A15" s="3" t="s">
        <v>32</v>
      </c>
      <c r="C15" s="26" t="s">
        <v>43</v>
      </c>
      <c r="D15" t="s">
        <v>90</v>
      </c>
      <c r="E15" s="203" t="s">
        <v>91</v>
      </c>
      <c r="F15" s="203"/>
      <c r="G15" s="10"/>
      <c r="H15" s="20" t="s">
        <v>92</v>
      </c>
      <c r="I15" s="20" t="s">
        <v>61</v>
      </c>
      <c r="K15" s="4" t="s">
        <v>52</v>
      </c>
      <c r="AB15" s="27" t="s">
        <v>93</v>
      </c>
      <c r="AS15" s="20" t="s">
        <v>94</v>
      </c>
      <c r="BJ15" s="20" t="s">
        <v>95</v>
      </c>
      <c r="CA15">
        <v>20.832000000000001</v>
      </c>
    </row>
    <row r="16" spans="1:96" hidden="1" outlineLevel="1" x14ac:dyDescent="0.25">
      <c r="A16" t="s">
        <v>32</v>
      </c>
      <c r="C16" s="26" t="s">
        <v>43</v>
      </c>
      <c r="D16" t="s">
        <v>96</v>
      </c>
      <c r="E16" s="203" t="s">
        <v>97</v>
      </c>
      <c r="F16" s="203"/>
      <c r="G16" s="10"/>
      <c r="H16" s="20" t="s">
        <v>55</v>
      </c>
      <c r="I16" s="20" t="s">
        <v>98</v>
      </c>
      <c r="K16" s="4" t="s">
        <v>52</v>
      </c>
      <c r="X16">
        <v>29.16</v>
      </c>
      <c r="Y16" s="20">
        <v>31.661000000000001</v>
      </c>
      <c r="Z16" s="20">
        <v>29.638000000000002</v>
      </c>
      <c r="AA16" s="20">
        <v>34.814999999999998</v>
      </c>
      <c r="AB16" s="20"/>
      <c r="AO16" s="20">
        <v>30.661999999999999</v>
      </c>
      <c r="AP16" s="20">
        <v>33.886000000000003</v>
      </c>
      <c r="AQ16" s="20">
        <v>33.036999999999999</v>
      </c>
      <c r="AR16" s="20">
        <v>37.665999999999997</v>
      </c>
      <c r="AS16" s="20"/>
      <c r="BF16" s="20">
        <v>32.110999999999997</v>
      </c>
      <c r="BG16" s="20">
        <v>31.472999999999999</v>
      </c>
      <c r="BH16" s="20">
        <v>32.597999999999999</v>
      </c>
      <c r="BI16" s="20">
        <v>38.517000000000003</v>
      </c>
      <c r="BJ16" s="20"/>
      <c r="BW16" s="20">
        <v>31.648</v>
      </c>
      <c r="BX16" s="20">
        <v>36.406999999999996</v>
      </c>
      <c r="BY16" s="20">
        <v>38.665999999999997</v>
      </c>
      <c r="BZ16" s="20">
        <v>42.823999999999998</v>
      </c>
      <c r="CA16" s="20"/>
      <c r="CN16" s="20">
        <v>35.726999999999997</v>
      </c>
      <c r="CO16">
        <v>41.838999999999999</v>
      </c>
    </row>
    <row r="17" spans="1:93" hidden="1" outlineLevel="1" x14ac:dyDescent="0.25">
      <c r="A17" t="s">
        <v>32</v>
      </c>
      <c r="D17" s="28" t="s">
        <v>99</v>
      </c>
      <c r="E17" s="10"/>
      <c r="F17" s="10"/>
      <c r="G17" s="10"/>
      <c r="K17" s="2"/>
      <c r="X17" s="20"/>
      <c r="CO17" s="20"/>
    </row>
    <row r="18" spans="1:93" hidden="1" outlineLevel="1" x14ac:dyDescent="0.25">
      <c r="A18" t="s">
        <v>32</v>
      </c>
      <c r="D18" s="3" t="s">
        <v>100</v>
      </c>
      <c r="E18" s="203" t="s">
        <v>101</v>
      </c>
      <c r="F18" s="203"/>
      <c r="G18" s="10"/>
      <c r="H18" s="20" t="s">
        <v>50</v>
      </c>
      <c r="I18" s="20" t="s">
        <v>51</v>
      </c>
      <c r="K18" s="4" t="s">
        <v>52</v>
      </c>
      <c r="X18" s="20"/>
      <c r="AB18">
        <v>7.2990000000000004</v>
      </c>
      <c r="AS18">
        <v>12.824</v>
      </c>
      <c r="BJ18">
        <v>9.3859999999999992</v>
      </c>
      <c r="CO18" s="20"/>
    </row>
    <row r="19" spans="1:93" hidden="1" outlineLevel="1" x14ac:dyDescent="0.25">
      <c r="A19" t="s">
        <v>32</v>
      </c>
      <c r="C19" s="26" t="s">
        <v>43</v>
      </c>
      <c r="D19" s="3" t="s">
        <v>102</v>
      </c>
      <c r="E19" s="203" t="s">
        <v>103</v>
      </c>
      <c r="F19" s="203"/>
      <c r="G19" s="10"/>
      <c r="H19" t="s">
        <v>104</v>
      </c>
      <c r="I19" t="s">
        <v>51</v>
      </c>
      <c r="J19" s="20"/>
      <c r="K19" s="4" t="s">
        <v>52</v>
      </c>
      <c r="X19" s="20"/>
      <c r="AB19" s="29">
        <v>102.3</v>
      </c>
      <c r="AS19" s="29">
        <v>103.6</v>
      </c>
      <c r="CO19" s="20"/>
    </row>
    <row r="20" spans="1:93" hidden="1" outlineLevel="1" x14ac:dyDescent="0.25">
      <c r="A20" t="s">
        <v>32</v>
      </c>
      <c r="C20" s="20"/>
      <c r="D20" s="3" t="s">
        <v>105</v>
      </c>
      <c r="E20" s="203" t="s">
        <v>106</v>
      </c>
      <c r="F20" s="203"/>
      <c r="G20" s="10"/>
      <c r="H20" s="20" t="s">
        <v>50</v>
      </c>
      <c r="I20" s="20" t="s">
        <v>36</v>
      </c>
      <c r="K20" s="4" t="s">
        <v>52</v>
      </c>
      <c r="Y20" s="20"/>
      <c r="Z20" s="20"/>
      <c r="AA20" s="20"/>
      <c r="AB20" s="29"/>
      <c r="AO20" s="20"/>
      <c r="AP20" s="20"/>
      <c r="AQ20" s="20"/>
      <c r="AR20" s="20"/>
      <c r="AS20" s="29"/>
      <c r="AV20">
        <v>2</v>
      </c>
      <c r="AW20">
        <v>1925</v>
      </c>
      <c r="AX20">
        <v>7890</v>
      </c>
      <c r="AY20">
        <v>7647</v>
      </c>
      <c r="AZ20">
        <v>6311</v>
      </c>
      <c r="BA20">
        <v>3896</v>
      </c>
      <c r="BB20">
        <v>4711</v>
      </c>
      <c r="BC20">
        <v>9167</v>
      </c>
      <c r="BD20">
        <v>12919</v>
      </c>
      <c r="BE20">
        <v>15330</v>
      </c>
      <c r="BF20" s="20"/>
      <c r="BG20" s="20"/>
      <c r="BH20" s="20"/>
      <c r="BI20" s="20"/>
      <c r="BJ20" s="20"/>
      <c r="BK20">
        <v>14621</v>
      </c>
      <c r="BL20">
        <v>12133</v>
      </c>
      <c r="BM20">
        <v>10883</v>
      </c>
      <c r="BN20">
        <v>6515</v>
      </c>
      <c r="BO20">
        <v>4142</v>
      </c>
      <c r="BP20">
        <v>6734</v>
      </c>
      <c r="BQ20">
        <v>15715</v>
      </c>
      <c r="BR20">
        <v>15494</v>
      </c>
      <c r="BS20">
        <v>13611</v>
      </c>
      <c r="BT20">
        <v>21564</v>
      </c>
      <c r="BU20">
        <v>23129</v>
      </c>
      <c r="BV20">
        <v>17045</v>
      </c>
      <c r="BW20" s="20"/>
      <c r="BX20" s="20"/>
      <c r="BY20" s="20"/>
      <c r="BZ20" s="20"/>
      <c r="CA20" s="20"/>
      <c r="CB20">
        <v>21683</v>
      </c>
      <c r="CC20">
        <v>108193</v>
      </c>
      <c r="CD20">
        <v>46054</v>
      </c>
      <c r="CE20">
        <v>9783</v>
      </c>
      <c r="CF20">
        <v>4108</v>
      </c>
      <c r="CG20">
        <v>2522</v>
      </c>
      <c r="CH20">
        <v>2762</v>
      </c>
      <c r="CI20">
        <v>16766</v>
      </c>
      <c r="CJ20">
        <v>40675</v>
      </c>
      <c r="CK20">
        <v>10976</v>
      </c>
      <c r="CL20">
        <v>1272</v>
      </c>
      <c r="CN20" s="20"/>
      <c r="CO20" s="20"/>
    </row>
    <row r="21" spans="1:93" hidden="1" outlineLevel="1" x14ac:dyDescent="0.25">
      <c r="A21" t="s">
        <v>32</v>
      </c>
      <c r="C21" s="20"/>
      <c r="D21" s="3" t="s">
        <v>107</v>
      </c>
      <c r="E21" s="203" t="s">
        <v>106</v>
      </c>
      <c r="F21" s="203"/>
      <c r="G21" s="10"/>
      <c r="H21" s="20" t="s">
        <v>50</v>
      </c>
      <c r="I21" s="20" t="s">
        <v>36</v>
      </c>
      <c r="K21" s="4" t="s">
        <v>52</v>
      </c>
      <c r="Y21" s="20"/>
      <c r="Z21" s="20"/>
      <c r="AA21" s="20"/>
      <c r="AB21" s="29"/>
      <c r="AO21" s="20"/>
      <c r="AP21" s="20"/>
      <c r="AQ21" s="20"/>
      <c r="AR21" s="20"/>
      <c r="AS21" s="29"/>
      <c r="AW21">
        <v>14</v>
      </c>
      <c r="AX21">
        <v>86</v>
      </c>
      <c r="AY21">
        <v>136</v>
      </c>
      <c r="AZ21">
        <v>150</v>
      </c>
      <c r="BA21">
        <v>89</v>
      </c>
      <c r="BB21">
        <v>105</v>
      </c>
      <c r="BC21">
        <v>205</v>
      </c>
      <c r="BD21">
        <v>387</v>
      </c>
      <c r="BE21">
        <v>476</v>
      </c>
      <c r="BF21" s="20"/>
      <c r="BG21" s="20"/>
      <c r="BH21" s="20"/>
      <c r="BI21" s="20"/>
      <c r="BJ21" s="20"/>
      <c r="BK21">
        <v>472</v>
      </c>
      <c r="BL21">
        <v>342</v>
      </c>
      <c r="BM21">
        <v>387</v>
      </c>
      <c r="BN21">
        <v>333</v>
      </c>
      <c r="BO21">
        <v>447</v>
      </c>
      <c r="BP21">
        <v>590</v>
      </c>
      <c r="BQ21">
        <v>851</v>
      </c>
      <c r="BR21">
        <v>773</v>
      </c>
      <c r="BS21">
        <v>773</v>
      </c>
      <c r="BT21">
        <v>1118</v>
      </c>
      <c r="BU21">
        <v>1141</v>
      </c>
      <c r="BV21">
        <v>925</v>
      </c>
      <c r="BX21" s="20"/>
      <c r="BY21" s="20"/>
      <c r="BZ21" s="20"/>
      <c r="CA21" s="20"/>
      <c r="CB21">
        <v>705</v>
      </c>
      <c r="CC21">
        <v>607</v>
      </c>
      <c r="CD21">
        <v>247</v>
      </c>
      <c r="CE21">
        <v>95</v>
      </c>
      <c r="CF21">
        <v>71</v>
      </c>
      <c r="CG21">
        <v>47</v>
      </c>
      <c r="CH21">
        <v>29</v>
      </c>
      <c r="CI21">
        <v>26</v>
      </c>
      <c r="CJ21">
        <v>65</v>
      </c>
      <c r="CK21">
        <v>50</v>
      </c>
      <c r="CL21">
        <v>18</v>
      </c>
      <c r="CN21" s="20"/>
      <c r="CO21" s="20"/>
    </row>
    <row r="22" spans="1:93" hidden="1" outlineLevel="1" x14ac:dyDescent="0.25">
      <c r="C22" s="20"/>
      <c r="E22" s="10"/>
      <c r="F22" s="10"/>
      <c r="G22" s="10"/>
      <c r="H22" s="20"/>
      <c r="I22" s="20"/>
      <c r="K22" s="2"/>
      <c r="Y22" s="20"/>
      <c r="Z22" s="20"/>
      <c r="AA22" s="20"/>
      <c r="AB22" s="29"/>
      <c r="AO22" s="20"/>
      <c r="AP22" s="20"/>
      <c r="AQ22" s="20"/>
      <c r="AR22" s="20"/>
      <c r="AS22" s="29"/>
      <c r="BF22" s="20"/>
      <c r="BG22" s="20"/>
      <c r="BH22" s="20"/>
      <c r="BI22" s="20"/>
      <c r="BJ22" s="20"/>
      <c r="BW22" s="20"/>
      <c r="BX22" s="20"/>
      <c r="BY22" s="20"/>
      <c r="BZ22" s="20"/>
      <c r="CA22" s="20"/>
      <c r="CN22" s="20"/>
      <c r="CO22" s="20"/>
    </row>
    <row r="23" spans="1:93" hidden="1" outlineLevel="1" x14ac:dyDescent="0.25">
      <c r="C23" s="20"/>
      <c r="D23" s="20"/>
      <c r="E23" s="203"/>
      <c r="F23" s="203"/>
      <c r="G23" s="10"/>
      <c r="H23" s="20"/>
      <c r="I23" s="20"/>
      <c r="K23" s="2"/>
      <c r="X23" s="30"/>
      <c r="Y23" s="20"/>
      <c r="Z23" s="20"/>
      <c r="AA23" s="20"/>
      <c r="AB23" s="20"/>
      <c r="AO23" s="20"/>
      <c r="AP23" s="20"/>
      <c r="AQ23" s="20"/>
      <c r="AR23" s="20"/>
      <c r="AS23" s="20"/>
      <c r="BF23" s="20"/>
      <c r="BG23" s="20"/>
      <c r="BH23" s="20"/>
      <c r="BI23" s="20"/>
      <c r="BJ23" s="20"/>
      <c r="BW23" s="20"/>
      <c r="BX23" s="20"/>
      <c r="BY23" s="20"/>
      <c r="BZ23" s="20"/>
      <c r="CA23" s="20"/>
      <c r="CN23" s="20"/>
    </row>
    <row r="24" spans="1:93" hidden="1" outlineLevel="1" x14ac:dyDescent="0.25">
      <c r="C24" s="20"/>
      <c r="D24" s="20"/>
      <c r="E24" s="203"/>
      <c r="F24" s="203"/>
      <c r="G24" s="10"/>
      <c r="H24" s="20"/>
      <c r="I24" s="20"/>
      <c r="K24" s="2"/>
      <c r="X24" s="30"/>
      <c r="Y24" s="20"/>
      <c r="Z24" s="20"/>
      <c r="AA24" s="20"/>
      <c r="AB24" s="20"/>
      <c r="AO24" s="20"/>
      <c r="AP24" s="20"/>
      <c r="AQ24" s="20"/>
      <c r="AR24" s="20"/>
      <c r="AS24" s="20"/>
      <c r="BF24" s="20"/>
      <c r="BG24" s="20"/>
      <c r="BH24" s="20"/>
      <c r="BI24" s="20"/>
      <c r="BJ24" s="20"/>
      <c r="BW24" s="20"/>
      <c r="BX24" s="20"/>
      <c r="BY24" s="20"/>
      <c r="BZ24" s="20"/>
      <c r="CA24" s="20"/>
      <c r="CN24" s="20"/>
    </row>
    <row r="25" spans="1:93" hidden="1" outlineLevel="1" x14ac:dyDescent="0.25">
      <c r="A25" t="s">
        <v>108</v>
      </c>
      <c r="C25" t="s">
        <v>109</v>
      </c>
      <c r="D25" t="s">
        <v>110</v>
      </c>
      <c r="E25" s="203" t="s">
        <v>111</v>
      </c>
      <c r="F25" s="203"/>
      <c r="G25" s="10"/>
      <c r="H25" t="s">
        <v>50</v>
      </c>
      <c r="I25" t="s">
        <v>51</v>
      </c>
      <c r="J25" s="20"/>
      <c r="K25" s="4" t="s">
        <v>52</v>
      </c>
      <c r="AB25">
        <v>1.4570000000000001</v>
      </c>
      <c r="AS25">
        <v>1.3540000000000001</v>
      </c>
      <c r="BJ25">
        <v>1.3520000000000001</v>
      </c>
      <c r="CA25">
        <v>1.3240000000000001</v>
      </c>
    </row>
    <row r="26" spans="1:93" x14ac:dyDescent="0.25">
      <c r="A26" s="20" t="s">
        <v>108</v>
      </c>
      <c r="C26" s="20" t="s">
        <v>109</v>
      </c>
      <c r="D26" t="s">
        <v>112</v>
      </c>
      <c r="E26" s="203" t="s">
        <v>111</v>
      </c>
      <c r="F26" s="203"/>
      <c r="G26" s="10"/>
      <c r="H26" t="s">
        <v>113</v>
      </c>
      <c r="I26" t="s">
        <v>51</v>
      </c>
      <c r="J26" s="20"/>
      <c r="K26" s="4" t="s">
        <v>52</v>
      </c>
      <c r="AB26">
        <v>-5.0999999999999996</v>
      </c>
      <c r="AS26">
        <v>-5.6</v>
      </c>
      <c r="BJ26">
        <v>-8.6</v>
      </c>
      <c r="CA26">
        <v>-11.6</v>
      </c>
    </row>
    <row r="27" spans="1:93" x14ac:dyDescent="0.25">
      <c r="A27" s="20" t="s">
        <v>108</v>
      </c>
      <c r="C27" s="20" t="s">
        <v>109</v>
      </c>
      <c r="D27" t="s">
        <v>114</v>
      </c>
      <c r="E27" s="203" t="s">
        <v>111</v>
      </c>
      <c r="F27" s="203"/>
      <c r="G27" s="10"/>
      <c r="I27" t="s">
        <v>42</v>
      </c>
      <c r="K27" s="4" t="s">
        <v>52</v>
      </c>
    </row>
    <row r="28" spans="1:93" x14ac:dyDescent="0.25">
      <c r="A28" s="28" t="s">
        <v>108</v>
      </c>
      <c r="C28" t="s">
        <v>115</v>
      </c>
      <c r="D28" t="s">
        <v>116</v>
      </c>
      <c r="E28" s="203" t="s">
        <v>117</v>
      </c>
      <c r="F28" s="203"/>
      <c r="G28" s="10"/>
      <c r="H28" t="s">
        <v>118</v>
      </c>
      <c r="I28" t="s">
        <v>119</v>
      </c>
      <c r="J28" s="20" t="s">
        <v>120</v>
      </c>
      <c r="K28" s="4" t="s">
        <v>52</v>
      </c>
      <c r="X28">
        <v>74.8</v>
      </c>
      <c r="Y28">
        <v>73</v>
      </c>
      <c r="Z28">
        <v>70.900000000000006</v>
      </c>
      <c r="AA28">
        <v>73.2</v>
      </c>
      <c r="AB28">
        <v>73</v>
      </c>
      <c r="AO28">
        <v>72.599999999999994</v>
      </c>
      <c r="AP28">
        <v>70.7</v>
      </c>
      <c r="AQ28">
        <v>70.5</v>
      </c>
      <c r="AR28">
        <v>71.900000000000006</v>
      </c>
      <c r="AS28">
        <v>71.400000000000006</v>
      </c>
      <c r="BF28">
        <v>72.400000000000006</v>
      </c>
      <c r="BG28">
        <v>81</v>
      </c>
      <c r="BH28">
        <v>83.5</v>
      </c>
      <c r="BI28">
        <v>83</v>
      </c>
      <c r="BJ28">
        <v>80</v>
      </c>
      <c r="BW28">
        <v>81.599999999999994</v>
      </c>
      <c r="BX28">
        <v>77.8</v>
      </c>
      <c r="BY28">
        <v>66.400000000000006</v>
      </c>
      <c r="BZ28">
        <v>66.8</v>
      </c>
      <c r="CA28">
        <v>73.099999999999994</v>
      </c>
    </row>
    <row r="29" spans="1:93" x14ac:dyDescent="0.25">
      <c r="A29" s="20" t="s">
        <v>108</v>
      </c>
      <c r="C29" t="s">
        <v>121</v>
      </c>
      <c r="D29" t="s">
        <v>122</v>
      </c>
      <c r="E29" s="203" t="s">
        <v>123</v>
      </c>
      <c r="F29" s="203"/>
      <c r="G29" s="10"/>
      <c r="H29" t="s">
        <v>124</v>
      </c>
      <c r="I29" t="s">
        <v>51</v>
      </c>
      <c r="J29" s="20"/>
      <c r="K29" s="4" t="s">
        <v>52</v>
      </c>
      <c r="AB29">
        <v>101.6</v>
      </c>
      <c r="AS29">
        <v>102.9</v>
      </c>
      <c r="BJ29">
        <v>99.3</v>
      </c>
    </row>
    <row r="30" spans="1:93" x14ac:dyDescent="0.25">
      <c r="A30" s="9" t="s">
        <v>108</v>
      </c>
      <c r="C30" s="3" t="s">
        <v>121</v>
      </c>
      <c r="D30" t="s">
        <v>125</v>
      </c>
      <c r="E30" s="203" t="s">
        <v>126</v>
      </c>
      <c r="F30" s="203"/>
      <c r="G30" s="10"/>
      <c r="H30" t="s">
        <v>127</v>
      </c>
      <c r="I30" t="s">
        <v>56</v>
      </c>
      <c r="J30" s="31">
        <f>L2</f>
        <v>43101</v>
      </c>
      <c r="K30" s="4" t="s">
        <v>52</v>
      </c>
      <c r="L30">
        <v>100.48</v>
      </c>
      <c r="M30">
        <v>100.31</v>
      </c>
      <c r="N30" s="32">
        <v>100.52</v>
      </c>
      <c r="O30">
        <v>100.51</v>
      </c>
      <c r="P30">
        <v>100.17</v>
      </c>
      <c r="Q30">
        <v>100.86</v>
      </c>
      <c r="R30">
        <v>100.44</v>
      </c>
      <c r="S30">
        <v>99.77</v>
      </c>
      <c r="T30">
        <v>100.15</v>
      </c>
      <c r="U30">
        <v>100.5</v>
      </c>
      <c r="V30">
        <v>100.2</v>
      </c>
      <c r="W30">
        <v>100.7</v>
      </c>
      <c r="AC30">
        <v>101.19</v>
      </c>
      <c r="AD30">
        <v>100.34</v>
      </c>
      <c r="AE30">
        <v>100.32</v>
      </c>
      <c r="AF30">
        <v>100.4</v>
      </c>
      <c r="AG30">
        <v>100.47</v>
      </c>
      <c r="AH30">
        <v>99.87</v>
      </c>
      <c r="AI30">
        <v>100.3</v>
      </c>
      <c r="AJ30">
        <v>99.63</v>
      </c>
      <c r="AK30">
        <v>99.75</v>
      </c>
      <c r="AL30">
        <v>100.24</v>
      </c>
      <c r="AM30">
        <v>100.32</v>
      </c>
      <c r="AN30">
        <v>100.16</v>
      </c>
      <c r="AT30">
        <v>100.7</v>
      </c>
      <c r="AU30">
        <v>100</v>
      </c>
      <c r="AV30">
        <v>101</v>
      </c>
      <c r="AW30">
        <v>101.1</v>
      </c>
      <c r="AX30">
        <v>100.3</v>
      </c>
      <c r="AY30">
        <v>100.4</v>
      </c>
      <c r="AZ30">
        <v>100.3</v>
      </c>
      <c r="BA30">
        <v>99.7</v>
      </c>
      <c r="BB30">
        <v>100.1</v>
      </c>
      <c r="BC30">
        <v>100.6</v>
      </c>
      <c r="BD30">
        <v>100.8</v>
      </c>
      <c r="BE30">
        <v>100.6</v>
      </c>
      <c r="BF30">
        <v>101.7</v>
      </c>
      <c r="BG30">
        <v>101.8</v>
      </c>
      <c r="BH30">
        <v>100.2</v>
      </c>
      <c r="BI30">
        <v>102.1</v>
      </c>
      <c r="BK30">
        <v>100.8</v>
      </c>
      <c r="BL30">
        <v>100.67</v>
      </c>
      <c r="BM30">
        <v>100.81</v>
      </c>
      <c r="BN30">
        <v>100.45</v>
      </c>
      <c r="BO30">
        <v>100.96</v>
      </c>
      <c r="BP30">
        <v>100.63</v>
      </c>
      <c r="BQ30">
        <v>100.39</v>
      </c>
      <c r="BR30">
        <v>100.07</v>
      </c>
      <c r="BS30">
        <v>100.39</v>
      </c>
      <c r="BT30">
        <v>101.21</v>
      </c>
      <c r="BU30">
        <v>101.24</v>
      </c>
      <c r="BV30">
        <v>100.17</v>
      </c>
      <c r="BW30">
        <v>102.3</v>
      </c>
      <c r="BX30">
        <v>102.1</v>
      </c>
      <c r="BY30">
        <v>100.9</v>
      </c>
      <c r="BZ30">
        <v>102.6</v>
      </c>
      <c r="CB30">
        <v>101.43</v>
      </c>
      <c r="CC30">
        <v>101.07</v>
      </c>
      <c r="CD30">
        <v>107.31</v>
      </c>
      <c r="CE30">
        <v>101.91</v>
      </c>
      <c r="CF30">
        <v>99.72</v>
      </c>
      <c r="CG30">
        <v>99.47</v>
      </c>
      <c r="CH30">
        <v>99.38</v>
      </c>
      <c r="CI30">
        <v>99.96</v>
      </c>
      <c r="CJ30">
        <v>99.84</v>
      </c>
    </row>
    <row r="31" spans="1:93" x14ac:dyDescent="0.25">
      <c r="A31" s="33" t="s">
        <v>108</v>
      </c>
      <c r="C31" t="s">
        <v>121</v>
      </c>
      <c r="D31" t="s">
        <v>128</v>
      </c>
      <c r="E31" s="203" t="s">
        <v>129</v>
      </c>
      <c r="F31" s="203"/>
      <c r="G31" s="10"/>
      <c r="H31" t="s">
        <v>130</v>
      </c>
      <c r="I31" t="s">
        <v>56</v>
      </c>
      <c r="J31" s="31">
        <f>L2</f>
        <v>43101</v>
      </c>
      <c r="K31" s="34" t="s">
        <v>52</v>
      </c>
      <c r="L31" s="35">
        <v>100.2</v>
      </c>
      <c r="M31" s="35">
        <v>102.1</v>
      </c>
      <c r="N31" s="35">
        <v>100.6</v>
      </c>
      <c r="O31" s="35">
        <v>101.7</v>
      </c>
      <c r="P31" s="35">
        <v>103.3</v>
      </c>
      <c r="Q31" s="35">
        <v>100.2</v>
      </c>
      <c r="R31" s="35">
        <v>99.8</v>
      </c>
      <c r="S31" s="35">
        <v>99.5</v>
      </c>
      <c r="T31" s="35">
        <v>98.5</v>
      </c>
      <c r="U31" s="35">
        <v>99.1</v>
      </c>
      <c r="V31" s="35">
        <v>100.5</v>
      </c>
      <c r="W31" s="35">
        <v>101.8</v>
      </c>
      <c r="X31" s="35"/>
      <c r="Y31" s="35"/>
      <c r="Z31" s="35"/>
      <c r="AA31" s="35"/>
      <c r="AB31" s="35"/>
      <c r="AC31" s="35">
        <v>101.8</v>
      </c>
      <c r="AD31" s="35">
        <v>102.6</v>
      </c>
      <c r="AE31" s="35">
        <v>101</v>
      </c>
      <c r="AF31" s="35">
        <v>102.2</v>
      </c>
      <c r="AG31" s="35">
        <v>100.4</v>
      </c>
      <c r="AH31" s="35">
        <v>102.4</v>
      </c>
      <c r="AI31" s="35">
        <v>99.2</v>
      </c>
      <c r="AJ31" s="35">
        <v>103.3</v>
      </c>
      <c r="AK31" s="35">
        <v>107.3</v>
      </c>
      <c r="AL31" s="35">
        <v>104.1</v>
      </c>
      <c r="AM31" s="35">
        <v>103.3</v>
      </c>
      <c r="AN31" s="35">
        <v>104.3</v>
      </c>
      <c r="AO31" s="35"/>
      <c r="AP31" s="35"/>
      <c r="AQ31" s="35"/>
      <c r="AR31" s="35"/>
      <c r="AS31" s="35"/>
      <c r="AT31" s="35">
        <v>107.5</v>
      </c>
      <c r="AU31" s="35">
        <v>105.3</v>
      </c>
      <c r="AV31" s="35">
        <v>97.8</v>
      </c>
      <c r="AW31" s="35">
        <v>62.5</v>
      </c>
      <c r="AX31" s="35">
        <v>65.900000000000006</v>
      </c>
      <c r="AY31" s="35">
        <v>74.900000000000006</v>
      </c>
      <c r="AZ31" s="35">
        <v>82.1</v>
      </c>
      <c r="BA31" s="35">
        <v>87.5</v>
      </c>
      <c r="BB31" s="35">
        <v>95.3</v>
      </c>
      <c r="BC31" s="35">
        <v>94.7</v>
      </c>
      <c r="BD31" s="35">
        <v>96.8</v>
      </c>
      <c r="BE31" s="35">
        <v>101.1</v>
      </c>
      <c r="BF31" s="36"/>
      <c r="BG31" s="36"/>
      <c r="BH31" s="37"/>
      <c r="BI31" s="36"/>
      <c r="BJ31" s="36"/>
      <c r="BK31" s="36">
        <v>90.9</v>
      </c>
      <c r="BL31" s="36">
        <v>95.6</v>
      </c>
      <c r="BM31" s="36">
        <v>106.1</v>
      </c>
      <c r="BN31" s="36">
        <v>162.19999999999999</v>
      </c>
      <c r="BO31" s="36">
        <v>150.69999999999999</v>
      </c>
      <c r="BP31" s="36">
        <v>132.80000000000001</v>
      </c>
      <c r="BQ31" s="36">
        <v>123.3</v>
      </c>
      <c r="BR31" s="36">
        <v>112.5</v>
      </c>
      <c r="BS31" s="36">
        <v>105.2</v>
      </c>
      <c r="BT31" s="36">
        <v>105.2</v>
      </c>
      <c r="BU31" s="36">
        <v>105</v>
      </c>
      <c r="BV31" s="36">
        <v>104.1</v>
      </c>
      <c r="CB31" s="37">
        <v>107.8</v>
      </c>
      <c r="CC31" s="36">
        <v>103.8</v>
      </c>
      <c r="CD31" s="36">
        <v>101.8</v>
      </c>
      <c r="CE31" s="36">
        <v>102.8</v>
      </c>
      <c r="CF31" s="35">
        <v>104.7</v>
      </c>
    </row>
    <row r="32" spans="1:93" ht="45" x14ac:dyDescent="0.25">
      <c r="A32" s="20" t="s">
        <v>108</v>
      </c>
      <c r="C32" s="20" t="s">
        <v>109</v>
      </c>
      <c r="D32" s="38" t="s">
        <v>131</v>
      </c>
      <c r="E32" s="203" t="s">
        <v>132</v>
      </c>
      <c r="F32" s="203"/>
      <c r="G32" s="10"/>
      <c r="H32" s="20" t="s">
        <v>133</v>
      </c>
      <c r="I32" s="20" t="s">
        <v>51</v>
      </c>
      <c r="K32" s="4" t="s">
        <v>52</v>
      </c>
      <c r="L32" s="39"/>
      <c r="AB32">
        <v>836</v>
      </c>
      <c r="AS32">
        <v>803</v>
      </c>
      <c r="BJ32">
        <v>814</v>
      </c>
    </row>
    <row r="33" spans="1:92" ht="30" x14ac:dyDescent="0.25">
      <c r="A33" s="20" t="s">
        <v>108</v>
      </c>
      <c r="C33" s="3" t="s">
        <v>134</v>
      </c>
      <c r="D33" s="38" t="s">
        <v>135</v>
      </c>
      <c r="E33" s="203" t="s">
        <v>136</v>
      </c>
      <c r="F33" s="203"/>
      <c r="G33" s="10"/>
      <c r="H33" t="s">
        <v>137</v>
      </c>
      <c r="I33" t="s">
        <v>51</v>
      </c>
      <c r="J33" s="20"/>
      <c r="K33" s="4" t="s">
        <v>52</v>
      </c>
      <c r="W33" s="40"/>
      <c r="AB33">
        <v>10717</v>
      </c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S33">
        <v>10436</v>
      </c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J33">
        <v>8660</v>
      </c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CA33">
        <v>8493</v>
      </c>
      <c r="CB33" s="40"/>
      <c r="CC33" s="40"/>
      <c r="CD33" s="40"/>
      <c r="CE33" s="40"/>
    </row>
    <row r="34" spans="1:92" ht="30" x14ac:dyDescent="0.25">
      <c r="A34" s="20" t="s">
        <v>108</v>
      </c>
      <c r="C34" s="3" t="s">
        <v>134</v>
      </c>
      <c r="D34" s="38" t="s">
        <v>138</v>
      </c>
      <c r="E34" s="203" t="s">
        <v>139</v>
      </c>
      <c r="F34" s="203"/>
      <c r="G34" s="10"/>
      <c r="H34" t="s">
        <v>137</v>
      </c>
      <c r="I34" t="s">
        <v>51</v>
      </c>
      <c r="J34" s="20"/>
      <c r="K34" s="4" t="s">
        <v>52</v>
      </c>
      <c r="W34" s="40"/>
      <c r="AB34">
        <v>73756</v>
      </c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S34">
        <v>68732</v>
      </c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J34">
        <v>63923</v>
      </c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CA34">
        <v>59158</v>
      </c>
      <c r="CB34" s="40"/>
      <c r="CC34" s="40"/>
      <c r="CD34" s="40"/>
      <c r="CE34" s="40"/>
    </row>
    <row r="35" spans="1:92" ht="60" x14ac:dyDescent="0.25">
      <c r="A35" s="20" t="s">
        <v>108</v>
      </c>
      <c r="C35" s="3" t="s">
        <v>134</v>
      </c>
      <c r="D35" s="38" t="s">
        <v>140</v>
      </c>
      <c r="E35" s="203" t="s">
        <v>141</v>
      </c>
      <c r="F35" s="203"/>
      <c r="G35" s="10"/>
      <c r="H35" t="s">
        <v>137</v>
      </c>
      <c r="I35" t="s">
        <v>51</v>
      </c>
      <c r="J35" s="20"/>
      <c r="K35" s="4" t="s">
        <v>52</v>
      </c>
      <c r="W35" s="40"/>
      <c r="AB35">
        <v>73756</v>
      </c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S35">
        <v>68732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J35" s="20">
        <v>63923</v>
      </c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CA35" s="20">
        <v>59158</v>
      </c>
      <c r="CB35" s="40"/>
      <c r="CC35" s="40"/>
      <c r="CD35" s="40"/>
      <c r="CE35" s="40"/>
    </row>
    <row r="36" spans="1:92" x14ac:dyDescent="0.25">
      <c r="A36" s="20" t="s">
        <v>108</v>
      </c>
      <c r="C36" t="s">
        <v>134</v>
      </c>
      <c r="D36" t="s">
        <v>142</v>
      </c>
      <c r="E36" s="203" t="s">
        <v>143</v>
      </c>
      <c r="F36" s="203"/>
      <c r="G36" s="10"/>
      <c r="H36" s="20" t="s">
        <v>137</v>
      </c>
      <c r="I36" t="s">
        <v>51</v>
      </c>
      <c r="J36" s="20"/>
      <c r="K36" s="4" t="s">
        <v>52</v>
      </c>
      <c r="W36" s="40"/>
      <c r="AB36">
        <v>4030</v>
      </c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S36">
        <v>1781</v>
      </c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J36">
        <v>1208</v>
      </c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CA36">
        <v>2587</v>
      </c>
      <c r="CB36" s="40"/>
      <c r="CC36" s="40"/>
      <c r="CD36" s="40"/>
      <c r="CE36" s="40"/>
    </row>
    <row r="37" spans="1:92" x14ac:dyDescent="0.25">
      <c r="A37" s="20" t="s">
        <v>108</v>
      </c>
      <c r="C37" t="s">
        <v>134</v>
      </c>
      <c r="D37" t="s">
        <v>144</v>
      </c>
      <c r="E37" s="203" t="s">
        <v>145</v>
      </c>
      <c r="F37" s="203"/>
      <c r="G37" s="10"/>
      <c r="H37" s="20" t="s">
        <v>137</v>
      </c>
      <c r="I37" t="s">
        <v>51</v>
      </c>
      <c r="J37" s="20"/>
      <c r="K37" s="4" t="s">
        <v>52</v>
      </c>
      <c r="W37" s="40"/>
      <c r="AB37">
        <v>3771</v>
      </c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S37">
        <v>4015</v>
      </c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J37">
        <v>3414</v>
      </c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CA37">
        <v>4193</v>
      </c>
      <c r="CB37" s="40"/>
      <c r="CC37" s="40"/>
      <c r="CD37" s="40"/>
      <c r="CE37" s="40"/>
    </row>
    <row r="38" spans="1:92" x14ac:dyDescent="0.25">
      <c r="A38" s="20" t="s">
        <v>108</v>
      </c>
      <c r="C38" t="s">
        <v>134</v>
      </c>
      <c r="D38" t="s">
        <v>146</v>
      </c>
      <c r="E38" s="203" t="s">
        <v>147</v>
      </c>
      <c r="F38" s="203"/>
      <c r="G38" s="10"/>
      <c r="H38" s="20" t="s">
        <v>137</v>
      </c>
      <c r="I38" t="s">
        <v>51</v>
      </c>
      <c r="J38" s="20"/>
      <c r="K38" s="41" t="s">
        <v>52</v>
      </c>
      <c r="W38" s="40"/>
      <c r="AB38">
        <v>18382</v>
      </c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S38">
        <v>24358</v>
      </c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J38">
        <v>12633</v>
      </c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CA38">
        <v>10197</v>
      </c>
      <c r="CB38" s="40"/>
      <c r="CC38" s="40"/>
      <c r="CD38" s="40"/>
      <c r="CE38" s="40"/>
    </row>
    <row r="39" spans="1:92" x14ac:dyDescent="0.25">
      <c r="A39" s="20" t="s">
        <v>108</v>
      </c>
      <c r="C39" s="20" t="s">
        <v>109</v>
      </c>
      <c r="D39" s="3" t="s">
        <v>148</v>
      </c>
      <c r="E39" s="207"/>
      <c r="F39" s="207"/>
      <c r="G39" s="42"/>
      <c r="H39" s="20"/>
      <c r="I39" s="20"/>
      <c r="K39" s="41" t="s">
        <v>52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40"/>
      <c r="X39" s="20"/>
      <c r="Y39" s="20"/>
      <c r="Z39" s="20"/>
      <c r="AA39" s="20"/>
      <c r="AB39" s="2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20"/>
      <c r="AP39" s="20"/>
      <c r="AQ39" s="20"/>
      <c r="AR39" s="20"/>
      <c r="AS39" s="2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J39" s="2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20"/>
      <c r="BY39" s="20"/>
      <c r="BZ39" s="20"/>
      <c r="CA39" s="20"/>
      <c r="CB39" s="40"/>
      <c r="CC39" s="40"/>
      <c r="CD39" s="40"/>
      <c r="CE39" s="40"/>
    </row>
    <row r="40" spans="1:92" ht="30" x14ac:dyDescent="0.25">
      <c r="A40" s="20" t="s">
        <v>108</v>
      </c>
      <c r="C40" s="3" t="s">
        <v>149</v>
      </c>
      <c r="D40" s="38" t="s">
        <v>150</v>
      </c>
      <c r="E40" s="208" t="s">
        <v>151</v>
      </c>
      <c r="F40" s="207"/>
      <c r="G40" s="42"/>
      <c r="H40" s="20" t="s">
        <v>133</v>
      </c>
      <c r="I40" s="20" t="s">
        <v>51</v>
      </c>
      <c r="K40" s="41" t="s">
        <v>52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40"/>
      <c r="X40" s="20"/>
      <c r="Y40" s="20"/>
      <c r="Z40" s="20"/>
      <c r="AA40" s="20"/>
      <c r="AB40" s="20" t="s">
        <v>152</v>
      </c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20"/>
      <c r="AP40" s="20"/>
      <c r="AQ40" s="20"/>
      <c r="AR40" s="20"/>
      <c r="AS40" s="20" t="s">
        <v>153</v>
      </c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J40" s="20" t="s">
        <v>154</v>
      </c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20"/>
      <c r="BY40" s="20"/>
      <c r="BZ40" s="20"/>
      <c r="CA40" s="20" t="s">
        <v>155</v>
      </c>
      <c r="CB40" s="40"/>
      <c r="CC40" s="40"/>
      <c r="CD40" s="40"/>
      <c r="CE40" s="40"/>
    </row>
    <row r="41" spans="1:92" ht="30" x14ac:dyDescent="0.25">
      <c r="A41" s="20" t="s">
        <v>108</v>
      </c>
      <c r="C41" s="3" t="s">
        <v>149</v>
      </c>
      <c r="D41" s="38" t="s">
        <v>156</v>
      </c>
      <c r="E41" s="208" t="s">
        <v>151</v>
      </c>
      <c r="F41" s="207"/>
      <c r="G41" s="42"/>
      <c r="H41" s="20" t="s">
        <v>133</v>
      </c>
      <c r="I41" s="20" t="s">
        <v>51</v>
      </c>
      <c r="K41" s="41" t="s">
        <v>52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40"/>
      <c r="X41" s="20"/>
      <c r="Y41" s="20"/>
      <c r="Z41" s="20"/>
      <c r="AA41" s="20"/>
      <c r="AB41" s="20" t="s">
        <v>157</v>
      </c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20"/>
      <c r="AP41" s="20"/>
      <c r="AQ41" s="20"/>
      <c r="AR41" s="20"/>
      <c r="AS41" s="20" t="s">
        <v>158</v>
      </c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J41" s="20" t="s">
        <v>159</v>
      </c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20"/>
      <c r="BY41" s="20"/>
      <c r="BZ41" s="20"/>
      <c r="CA41" s="20" t="s">
        <v>160</v>
      </c>
      <c r="CB41" s="40"/>
      <c r="CC41" s="40"/>
      <c r="CD41" s="40"/>
      <c r="CE41" s="40"/>
    </row>
    <row r="42" spans="1:92" x14ac:dyDescent="0.25">
      <c r="A42" s="20" t="s">
        <v>108</v>
      </c>
      <c r="C42" s="3" t="s">
        <v>43</v>
      </c>
      <c r="D42" s="3" t="s">
        <v>161</v>
      </c>
      <c r="E42" s="209" t="s">
        <v>162</v>
      </c>
      <c r="F42" s="210"/>
      <c r="G42" s="42"/>
      <c r="H42" s="3" t="s">
        <v>163</v>
      </c>
      <c r="I42" s="20" t="s">
        <v>56</v>
      </c>
      <c r="J42" s="31">
        <f>L2</f>
        <v>43101</v>
      </c>
      <c r="K42" s="43" t="s">
        <v>52</v>
      </c>
      <c r="L42" s="35">
        <v>86</v>
      </c>
      <c r="M42" s="35">
        <v>97.3</v>
      </c>
      <c r="N42" s="35">
        <v>109.8</v>
      </c>
      <c r="O42" s="35">
        <v>98.3</v>
      </c>
      <c r="P42" s="35">
        <v>105.6</v>
      </c>
      <c r="Q42" s="35">
        <v>102.1</v>
      </c>
      <c r="R42" s="35">
        <v>96.4</v>
      </c>
      <c r="S42" s="35">
        <v>100.6</v>
      </c>
      <c r="T42" s="35">
        <v>95.4</v>
      </c>
      <c r="U42" s="35">
        <v>103.9</v>
      </c>
      <c r="V42" s="35">
        <v>101.9</v>
      </c>
      <c r="W42" s="35">
        <v>111</v>
      </c>
      <c r="X42" s="20"/>
      <c r="Y42" s="20"/>
      <c r="Z42" s="20"/>
      <c r="AA42" s="20"/>
      <c r="AB42" s="20"/>
      <c r="AC42" s="35">
        <v>81.5</v>
      </c>
      <c r="AD42" s="35">
        <v>98.7</v>
      </c>
      <c r="AE42" s="35">
        <v>109</v>
      </c>
      <c r="AF42" s="35">
        <v>98.1</v>
      </c>
      <c r="AG42" s="35">
        <v>104.5</v>
      </c>
      <c r="AH42" s="35">
        <v>100.8</v>
      </c>
      <c r="AI42" s="35">
        <v>101.7</v>
      </c>
      <c r="AJ42" s="35">
        <v>101</v>
      </c>
      <c r="AK42" s="35">
        <v>95.8</v>
      </c>
      <c r="AL42" s="35">
        <v>99.7</v>
      </c>
      <c r="AM42" s="35">
        <v>100.4</v>
      </c>
      <c r="AN42" s="35">
        <v>112.4</v>
      </c>
      <c r="AO42" s="20"/>
      <c r="AP42" s="20"/>
      <c r="AQ42" s="20"/>
      <c r="AR42" s="20"/>
      <c r="AS42" s="20"/>
      <c r="AT42" s="35">
        <v>84</v>
      </c>
      <c r="AU42" s="35">
        <v>101.1</v>
      </c>
      <c r="AV42" s="35">
        <v>110.4</v>
      </c>
      <c r="AW42" s="35">
        <v>68.599999999999994</v>
      </c>
      <c r="AX42" s="35">
        <v>108.8</v>
      </c>
      <c r="AY42" s="35">
        <v>113.3</v>
      </c>
      <c r="AZ42" s="35">
        <v>109.4</v>
      </c>
      <c r="BA42" s="35">
        <v>98.8</v>
      </c>
      <c r="BB42" s="35">
        <v>96.4</v>
      </c>
      <c r="BC42" s="35">
        <v>102.5</v>
      </c>
      <c r="BD42" s="35">
        <v>95.4</v>
      </c>
      <c r="BE42" s="35">
        <v>113.9</v>
      </c>
      <c r="BF42" s="40"/>
      <c r="BJ42" s="20"/>
      <c r="BK42" s="35">
        <v>84.1</v>
      </c>
      <c r="BL42" s="35">
        <v>97</v>
      </c>
      <c r="BM42" s="35">
        <v>109</v>
      </c>
      <c r="BN42" s="35">
        <v>103.1</v>
      </c>
      <c r="BO42" s="35">
        <v>102.9</v>
      </c>
      <c r="BP42" s="35">
        <v>102.6</v>
      </c>
      <c r="BQ42" s="35">
        <v>105.6</v>
      </c>
      <c r="BR42" s="35">
        <v>101.2</v>
      </c>
      <c r="BS42" s="35">
        <v>97.8</v>
      </c>
      <c r="BT42" s="35">
        <v>100.1</v>
      </c>
      <c r="BU42" s="35">
        <v>95.4</v>
      </c>
      <c r="BV42" s="35">
        <v>111.4</v>
      </c>
      <c r="BW42" s="40"/>
      <c r="BX42" s="20"/>
      <c r="BY42" s="20"/>
      <c r="BZ42" s="20"/>
      <c r="CA42" s="20"/>
      <c r="CB42" s="36">
        <v>85.4</v>
      </c>
      <c r="CC42" s="36">
        <v>98.7</v>
      </c>
      <c r="CD42" s="36">
        <v>104.4</v>
      </c>
      <c r="CE42" s="36">
        <v>88.2</v>
      </c>
      <c r="CF42" s="35">
        <v>101.7</v>
      </c>
    </row>
    <row r="43" spans="1:92" x14ac:dyDescent="0.25">
      <c r="A43" s="9" t="s">
        <v>108</v>
      </c>
      <c r="C43" s="20"/>
      <c r="D43" s="3" t="s">
        <v>164</v>
      </c>
      <c r="E43" s="209" t="s">
        <v>165</v>
      </c>
      <c r="F43" s="210"/>
      <c r="G43" s="42"/>
      <c r="H43" s="20" t="s">
        <v>166</v>
      </c>
      <c r="I43" s="20" t="s">
        <v>98</v>
      </c>
      <c r="J43" t="s">
        <v>120</v>
      </c>
      <c r="K43" s="41" t="s">
        <v>52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40"/>
      <c r="X43" s="35">
        <v>1293.4000000000001</v>
      </c>
      <c r="Y43" s="35">
        <f>2565.3-X43</f>
        <v>1271.9000000000001</v>
      </c>
      <c r="Z43" s="35">
        <f>3620.1-X43-Y43</f>
        <v>1054.7999999999997</v>
      </c>
      <c r="AA43" s="35">
        <f>5494.4-X43-Y43-Z43</f>
        <v>1874.3000000000002</v>
      </c>
      <c r="AB43" s="2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5">
        <v>1098.4000000000001</v>
      </c>
      <c r="AP43" s="35">
        <f>2320.3-AO43</f>
        <v>1221.9000000000001</v>
      </c>
      <c r="AQ43" s="35">
        <f>3327.4-AO43-AP43</f>
        <v>1007.0999999999999</v>
      </c>
      <c r="AR43" s="35">
        <f>4955.2-AO43-AP43-AQ43</f>
        <v>1627.7999999999997</v>
      </c>
      <c r="AS43" s="2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35">
        <v>1034.2</v>
      </c>
      <c r="BG43" s="35">
        <f>2080.8-BF43</f>
        <v>1046.6000000000001</v>
      </c>
      <c r="BH43" s="44">
        <f>3173.7-BF43-BG43</f>
        <v>1092.8999999999999</v>
      </c>
      <c r="BI43" s="45">
        <f>4898-BF43-BG43-BH43</f>
        <v>1724.3</v>
      </c>
      <c r="BJ43" s="2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5">
        <v>1094.5999999999999</v>
      </c>
      <c r="BX43" s="46">
        <f>2693.5-BW43</f>
        <v>1598.9</v>
      </c>
      <c r="BY43" s="46">
        <f>4383.1-BW43-BX43</f>
        <v>1689.6000000000004</v>
      </c>
      <c r="BZ43" s="20"/>
      <c r="CA43" s="20"/>
      <c r="CB43" s="40"/>
      <c r="CC43" s="40"/>
      <c r="CD43" s="40"/>
      <c r="CE43" s="40"/>
    </row>
    <row r="44" spans="1:92" x14ac:dyDescent="0.25">
      <c r="A44" s="28" t="s">
        <v>108</v>
      </c>
      <c r="D44" s="3" t="s">
        <v>167</v>
      </c>
      <c r="E44" s="209" t="s">
        <v>168</v>
      </c>
      <c r="F44" s="210"/>
      <c r="G44" s="42"/>
      <c r="H44" t="s">
        <v>166</v>
      </c>
      <c r="I44" t="s">
        <v>98</v>
      </c>
      <c r="J44" s="20" t="s">
        <v>120</v>
      </c>
      <c r="K44" s="41" t="s">
        <v>52</v>
      </c>
      <c r="W44" s="40"/>
      <c r="X44" s="35">
        <v>755.1</v>
      </c>
      <c r="Y44" s="35">
        <f>1650.5-X44</f>
        <v>895.4</v>
      </c>
      <c r="Z44" s="35">
        <f>2403.3-X44-Y44</f>
        <v>752.8000000000003</v>
      </c>
      <c r="AA44" s="35">
        <f>3246.7-X44-Y44-Z44</f>
        <v>843.39999999999952</v>
      </c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5">
        <v>693.5</v>
      </c>
      <c r="AP44" s="35">
        <f>1530.9-AO44</f>
        <v>837.40000000000009</v>
      </c>
      <c r="AQ44" s="35">
        <f>2431.7-AO44-AP44</f>
        <v>900.79999999999973</v>
      </c>
      <c r="AR44" s="35">
        <f>3435.6-AO44-AP44-AQ44</f>
        <v>1003.9000000000001</v>
      </c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35">
        <v>718.3</v>
      </c>
      <c r="BG44" s="35">
        <f>1350.9-BF44</f>
        <v>632.60000000000014</v>
      </c>
      <c r="BH44" s="44">
        <f>2037.4-BF44-BG44</f>
        <v>686.5</v>
      </c>
      <c r="BI44" s="45">
        <f>2936.7-BF44-BG44-BH44</f>
        <v>899.2999999999995</v>
      </c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5">
        <v>729</v>
      </c>
      <c r="BX44" s="45">
        <f>1562.6-BW44</f>
        <v>833.59999999999991</v>
      </c>
      <c r="BY44" s="46">
        <f>2391.7-BW44-BX44</f>
        <v>829.09999999999991</v>
      </c>
      <c r="CB44" s="40"/>
      <c r="CC44" s="40"/>
      <c r="CD44" s="40"/>
      <c r="CE44" s="40"/>
    </row>
    <row r="45" spans="1:92" x14ac:dyDescent="0.25">
      <c r="A45" s="28" t="s">
        <v>108</v>
      </c>
      <c r="D45" s="3" t="s">
        <v>169</v>
      </c>
      <c r="E45" s="210"/>
      <c r="F45" s="210"/>
      <c r="G45" s="42"/>
      <c r="H45" t="s">
        <v>170</v>
      </c>
      <c r="I45" t="s">
        <v>51</v>
      </c>
      <c r="K45" s="41" t="s">
        <v>52</v>
      </c>
      <c r="W45" s="40"/>
      <c r="AB45">
        <v>4752.2</v>
      </c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S45">
        <v>5543.8</v>
      </c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J45">
        <v>7233.2</v>
      </c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CB45" s="40"/>
      <c r="CC45" s="40"/>
      <c r="CD45" s="40"/>
      <c r="CE45" s="40"/>
    </row>
    <row r="46" spans="1:92" ht="30" x14ac:dyDescent="0.25">
      <c r="A46" s="33" t="s">
        <v>108</v>
      </c>
      <c r="D46" s="38" t="s">
        <v>171</v>
      </c>
      <c r="E46" s="210"/>
      <c r="F46" s="210"/>
      <c r="G46" s="42"/>
      <c r="H46" s="38" t="s">
        <v>172</v>
      </c>
      <c r="I46" s="47" t="s">
        <v>98</v>
      </c>
      <c r="J46" s="31" t="str">
        <f>BF2</f>
        <v>1кв2020</v>
      </c>
      <c r="K46" s="41" t="s">
        <v>52</v>
      </c>
      <c r="W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8">
        <v>97</v>
      </c>
      <c r="BG46" s="48">
        <v>92.1</v>
      </c>
      <c r="BH46" s="48">
        <v>102.5</v>
      </c>
      <c r="BI46" s="48">
        <v>85.5</v>
      </c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8">
        <v>98.1</v>
      </c>
      <c r="BX46" s="48">
        <v>96.6</v>
      </c>
      <c r="BY46" s="48">
        <v>82.5</v>
      </c>
      <c r="BZ46" s="48">
        <v>95.4</v>
      </c>
      <c r="CB46" s="40"/>
      <c r="CC46" s="40"/>
      <c r="CD46" s="40"/>
      <c r="CE46" s="40"/>
      <c r="CN46" s="48">
        <v>86</v>
      </c>
    </row>
    <row r="47" spans="1:92" ht="30" x14ac:dyDescent="0.25">
      <c r="A47" s="33" t="s">
        <v>108</v>
      </c>
      <c r="D47" s="3" t="s">
        <v>173</v>
      </c>
      <c r="E47" s="211"/>
      <c r="F47" s="211"/>
      <c r="G47" s="42"/>
      <c r="H47" t="s">
        <v>174</v>
      </c>
      <c r="I47" s="47" t="s">
        <v>98</v>
      </c>
      <c r="J47" t="s">
        <v>120</v>
      </c>
      <c r="K47" s="41" t="s">
        <v>52</v>
      </c>
      <c r="W47" s="40"/>
      <c r="X47" s="50">
        <v>37612</v>
      </c>
      <c r="Y47" s="50">
        <f>97272.3-X47</f>
        <v>59660.3</v>
      </c>
      <c r="Z47" s="50">
        <f>155635.7-Y47-X47</f>
        <v>58363.400000000009</v>
      </c>
      <c r="AA47" s="50">
        <f>259392.9-Z47-Y47-X47</f>
        <v>103757.20000000001</v>
      </c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50">
        <v>36906.5</v>
      </c>
      <c r="AP47" s="50">
        <f>95071.2-AO47</f>
        <v>58164.7</v>
      </c>
      <c r="AQ47" s="50">
        <f>181875.4-AP47-AO47</f>
        <v>86804.2</v>
      </c>
      <c r="AR47" s="50">
        <f>295252.2-AQ47-AP47-AO47</f>
        <v>113376.79999999999</v>
      </c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51">
        <v>37828.9</v>
      </c>
      <c r="BG47" s="51">
        <f>96426.7-BF47</f>
        <v>58597.799999999996</v>
      </c>
      <c r="BH47" s="51">
        <f>173197.1-BG47-BF47</f>
        <v>76770.400000000023</v>
      </c>
      <c r="BI47" s="51">
        <f>370871.7-BH47-BG47-BF47</f>
        <v>197674.6</v>
      </c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50">
        <v>47796</v>
      </c>
      <c r="BX47" s="50">
        <f>123209.3-BW47</f>
        <v>75413.3</v>
      </c>
      <c r="BY47" s="50">
        <f>203200.3-BW47-BX47</f>
        <v>79990.999999999985</v>
      </c>
      <c r="BZ47" s="50">
        <f>385625.1-BY47-BW47-BX47</f>
        <v>182424.8</v>
      </c>
      <c r="CB47" s="40"/>
      <c r="CC47" s="40"/>
      <c r="CD47" s="40"/>
      <c r="CE47" s="40"/>
      <c r="CN47" s="48">
        <v>72164</v>
      </c>
    </row>
    <row r="48" spans="1:92" x14ac:dyDescent="0.25">
      <c r="A48" s="20" t="s">
        <v>108</v>
      </c>
      <c r="D48" s="20"/>
      <c r="E48" s="211"/>
      <c r="F48" s="211"/>
      <c r="G48" s="42"/>
      <c r="K48" s="41" t="s">
        <v>52</v>
      </c>
      <c r="W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CB48" s="40"/>
      <c r="CC48" s="40"/>
      <c r="CD48" s="40"/>
      <c r="CE48" s="40"/>
    </row>
    <row r="49" spans="1:131" x14ac:dyDescent="0.25">
      <c r="A49" s="20" t="s">
        <v>108</v>
      </c>
      <c r="C49" t="s">
        <v>149</v>
      </c>
      <c r="D49" t="s">
        <v>175</v>
      </c>
      <c r="E49" s="203" t="s">
        <v>176</v>
      </c>
      <c r="F49" s="203"/>
      <c r="G49" s="10"/>
      <c r="H49" s="40" t="s">
        <v>177</v>
      </c>
      <c r="I49" s="40" t="s">
        <v>51</v>
      </c>
      <c r="J49" s="40"/>
      <c r="K49" s="41" t="s">
        <v>52</v>
      </c>
      <c r="X49" s="40"/>
      <c r="Y49" s="40"/>
      <c r="Z49" s="40"/>
      <c r="AA49" s="40"/>
      <c r="AB49">
        <v>1633103</v>
      </c>
      <c r="AK49" s="52"/>
      <c r="AL49" s="52"/>
      <c r="AM49" s="52"/>
      <c r="AN49" s="52"/>
      <c r="AO49" s="53"/>
      <c r="AP49" s="40"/>
      <c r="AQ49" s="40"/>
      <c r="AR49" s="40"/>
      <c r="AS49" s="54">
        <v>1634481</v>
      </c>
      <c r="AT49" s="40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3"/>
      <c r="BG49" s="40"/>
      <c r="BH49" s="40"/>
      <c r="BI49" s="40"/>
      <c r="BJ49" s="55">
        <v>1603566</v>
      </c>
      <c r="BK49" s="40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3"/>
      <c r="BX49" s="40"/>
      <c r="BY49" s="40"/>
      <c r="BZ49" s="40"/>
      <c r="CA49" s="56"/>
      <c r="CB49" s="40"/>
      <c r="CC49" s="52"/>
      <c r="CD49" s="52"/>
      <c r="CE49" s="52"/>
      <c r="CF49" s="52"/>
      <c r="CG49" s="52"/>
      <c r="CH49" s="52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</row>
    <row r="50" spans="1:131" ht="180" x14ac:dyDescent="0.25">
      <c r="A50" s="33" t="s">
        <v>108</v>
      </c>
      <c r="C50" s="26" t="s">
        <v>121</v>
      </c>
      <c r="D50" s="38" t="s">
        <v>178</v>
      </c>
      <c r="E50" s="212" t="s">
        <v>179</v>
      </c>
      <c r="F50" s="212"/>
      <c r="G50" s="57"/>
      <c r="H50" s="26" t="s">
        <v>172</v>
      </c>
      <c r="I50" s="40" t="s">
        <v>51</v>
      </c>
      <c r="J50" s="40"/>
      <c r="K50" s="41" t="s">
        <v>52</v>
      </c>
      <c r="L50" s="58">
        <v>103</v>
      </c>
      <c r="M50" s="59">
        <v>109.1</v>
      </c>
      <c r="N50" s="59">
        <v>103.2</v>
      </c>
      <c r="O50" s="59">
        <v>102.6</v>
      </c>
      <c r="P50" s="59">
        <v>104.3</v>
      </c>
      <c r="Q50" s="59">
        <v>103.1</v>
      </c>
      <c r="R50" s="59">
        <v>99.6</v>
      </c>
      <c r="S50" s="59">
        <v>108.2</v>
      </c>
      <c r="T50" s="59">
        <v>102</v>
      </c>
      <c r="U50" s="59">
        <v>91.9</v>
      </c>
      <c r="V50" s="59">
        <v>101.1</v>
      </c>
      <c r="W50" s="59">
        <v>101.6</v>
      </c>
      <c r="X50" s="59"/>
      <c r="Y50" s="59"/>
      <c r="Z50" s="59"/>
      <c r="AA50" s="59"/>
      <c r="AB50" s="59"/>
      <c r="AC50" s="59">
        <v>93.7</v>
      </c>
      <c r="AD50" s="59">
        <v>104.7</v>
      </c>
      <c r="AE50" s="59">
        <v>101.7</v>
      </c>
      <c r="AF50" s="59">
        <v>109</v>
      </c>
      <c r="AG50" s="59">
        <v>105.5</v>
      </c>
      <c r="AH50" s="59">
        <v>107.2</v>
      </c>
      <c r="AI50" s="59">
        <v>118.6</v>
      </c>
      <c r="AJ50" s="59">
        <v>100.8</v>
      </c>
      <c r="AK50" s="60">
        <v>113.3</v>
      </c>
      <c r="AL50" s="60">
        <v>111.6</v>
      </c>
      <c r="AM50" s="60">
        <v>98.3</v>
      </c>
      <c r="AN50" s="60">
        <v>93.4</v>
      </c>
      <c r="AO50" s="60"/>
      <c r="AP50" s="59"/>
      <c r="AQ50" s="59"/>
      <c r="AR50" s="59"/>
      <c r="AS50" s="59"/>
      <c r="AT50" s="59">
        <v>102.4</v>
      </c>
      <c r="AU50" s="60">
        <v>99.9</v>
      </c>
      <c r="AV50" s="60">
        <v>101.9</v>
      </c>
      <c r="AW50" s="60">
        <v>78.400000000000006</v>
      </c>
      <c r="AX50" s="60">
        <v>84</v>
      </c>
      <c r="AY50" s="60">
        <v>87.1</v>
      </c>
      <c r="AZ50" s="60">
        <v>87.9</v>
      </c>
      <c r="BA50" s="60">
        <v>94</v>
      </c>
      <c r="BB50" s="60">
        <v>102.3</v>
      </c>
      <c r="BC50" s="60">
        <v>96.1</v>
      </c>
      <c r="BD50" s="60">
        <v>104.3</v>
      </c>
      <c r="BE50" s="60">
        <v>108.6</v>
      </c>
      <c r="BF50" s="60"/>
      <c r="BG50" s="59"/>
      <c r="BH50" s="59"/>
      <c r="BI50" s="59"/>
      <c r="BJ50" s="59"/>
      <c r="BK50" s="59">
        <v>93.4</v>
      </c>
      <c r="BL50" s="60">
        <v>92.3</v>
      </c>
      <c r="BM50" s="60">
        <v>105.7</v>
      </c>
      <c r="BN50" s="60">
        <v>134.9</v>
      </c>
      <c r="BO50" s="60">
        <v>123.4</v>
      </c>
      <c r="BP50" s="60">
        <v>127.1</v>
      </c>
      <c r="BQ50" s="60">
        <v>118.8</v>
      </c>
      <c r="BR50" s="60">
        <v>116</v>
      </c>
      <c r="BS50" s="60">
        <v>110.4</v>
      </c>
      <c r="BT50" s="60">
        <v>109.7</v>
      </c>
      <c r="BU50" s="60">
        <v>109.4</v>
      </c>
      <c r="BV50" s="60">
        <v>117.6</v>
      </c>
      <c r="BW50" s="60"/>
      <c r="BX50" s="59"/>
      <c r="BY50" s="59"/>
      <c r="BZ50" s="59"/>
      <c r="CA50" s="59"/>
      <c r="CB50" s="59">
        <v>132.4</v>
      </c>
      <c r="CC50" s="60">
        <v>118.2</v>
      </c>
      <c r="CD50" s="60">
        <v>105.1</v>
      </c>
      <c r="CE50" s="60">
        <v>103.3</v>
      </c>
      <c r="CF50" s="60">
        <v>96.7</v>
      </c>
    </row>
    <row r="51" spans="1:131" x14ac:dyDescent="0.25">
      <c r="A51" s="33" t="s">
        <v>108</v>
      </c>
      <c r="C51" s="26" t="s">
        <v>180</v>
      </c>
      <c r="D51" s="26" t="s">
        <v>181</v>
      </c>
      <c r="E51" s="203" t="s">
        <v>182</v>
      </c>
      <c r="F51" s="203"/>
      <c r="G51" s="10"/>
      <c r="H51" s="26" t="s">
        <v>118</v>
      </c>
      <c r="I51" s="61" t="s">
        <v>119</v>
      </c>
      <c r="J51" s="62" t="str">
        <f>X2</f>
        <v>1кв2018</v>
      </c>
      <c r="K51" s="4" t="s">
        <v>52</v>
      </c>
      <c r="L51" s="63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30">
        <v>1762.1</v>
      </c>
      <c r="Y51" s="40" t="s">
        <v>183</v>
      </c>
      <c r="Z51" s="40" t="s">
        <v>184</v>
      </c>
      <c r="AA51" s="40" t="s">
        <v>185</v>
      </c>
      <c r="AB51" s="40" t="s">
        <v>186</v>
      </c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 t="s">
        <v>187</v>
      </c>
      <c r="AP51" s="40" t="s">
        <v>188</v>
      </c>
      <c r="AQ51" s="40" t="s">
        <v>189</v>
      </c>
      <c r="AR51" s="40" t="s">
        <v>190</v>
      </c>
      <c r="AS51" s="40" t="s">
        <v>188</v>
      </c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 t="s">
        <v>191</v>
      </c>
      <c r="BG51" s="40" t="s">
        <v>192</v>
      </c>
      <c r="BH51" s="40" t="s">
        <v>193</v>
      </c>
      <c r="BI51" s="40" t="s">
        <v>194</v>
      </c>
      <c r="BJ51" s="40" t="s">
        <v>195</v>
      </c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 t="s">
        <v>196</v>
      </c>
      <c r="BX51" s="40" t="s">
        <v>197</v>
      </c>
      <c r="BY51" s="40" t="s">
        <v>198</v>
      </c>
      <c r="BZ51" s="40" t="s">
        <v>199</v>
      </c>
      <c r="CA51" s="40" t="s">
        <v>200</v>
      </c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 t="s">
        <v>201</v>
      </c>
    </row>
    <row r="52" spans="1:131" x14ac:dyDescent="0.25">
      <c r="C52" s="40"/>
      <c r="D52" s="40"/>
      <c r="E52" s="10"/>
      <c r="F52" s="10"/>
      <c r="G52" s="10"/>
      <c r="H52" s="40"/>
      <c r="I52" s="40"/>
      <c r="J52" s="40"/>
      <c r="K52" s="2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3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</row>
    <row r="53" spans="1:131" x14ac:dyDescent="0.25">
      <c r="C53" s="40"/>
      <c r="D53" s="40"/>
      <c r="E53" s="10"/>
      <c r="F53" s="10"/>
      <c r="G53" s="10"/>
      <c r="H53" s="40"/>
      <c r="I53" s="40"/>
      <c r="J53" s="40"/>
      <c r="K53" s="2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3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</row>
    <row r="54" spans="1:131" x14ac:dyDescent="0.25">
      <c r="C54" s="40"/>
      <c r="D54" s="40"/>
      <c r="E54" s="10"/>
      <c r="F54" s="10"/>
      <c r="G54" s="10"/>
      <c r="H54" s="40"/>
      <c r="I54" s="40"/>
      <c r="J54" s="40"/>
      <c r="K54" s="2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3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</row>
    <row r="55" spans="1:131" x14ac:dyDescent="0.25">
      <c r="A55" s="20"/>
      <c r="C55" s="40"/>
      <c r="D55" s="40"/>
      <c r="E55" s="10"/>
      <c r="F55" s="10"/>
      <c r="G55" s="10"/>
      <c r="H55" s="40"/>
      <c r="I55" s="40"/>
      <c r="J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3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</row>
    <row r="56" spans="1:131" x14ac:dyDescent="0.25">
      <c r="A56" s="3" t="s">
        <v>202</v>
      </c>
      <c r="C56" s="26" t="s">
        <v>203</v>
      </c>
      <c r="D56" t="s">
        <v>204</v>
      </c>
      <c r="E56" s="203" t="s">
        <v>205</v>
      </c>
      <c r="F56" s="203"/>
      <c r="G56" s="10"/>
      <c r="H56" s="20"/>
      <c r="I56" s="20" t="s">
        <v>51</v>
      </c>
      <c r="K56" s="64" t="s">
        <v>206</v>
      </c>
      <c r="P56" s="20"/>
      <c r="Q56" s="20"/>
      <c r="R56" s="20"/>
      <c r="S56" s="20"/>
      <c r="T56" s="20"/>
      <c r="U56" s="20"/>
      <c r="V56" s="20"/>
      <c r="W56" s="40"/>
      <c r="X56" s="20"/>
      <c r="Y56" s="20"/>
      <c r="Z56" s="20"/>
      <c r="AA56" s="20"/>
      <c r="AB56" s="40">
        <v>1846</v>
      </c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20"/>
      <c r="AP56" s="20"/>
      <c r="AQ56" s="20"/>
      <c r="AR56" s="20"/>
      <c r="AS56" s="40">
        <v>1895</v>
      </c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J56" s="40">
        <v>1988</v>
      </c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20"/>
      <c r="BY56" s="20"/>
      <c r="BZ56" s="20"/>
      <c r="CA56" s="40">
        <v>2616</v>
      </c>
      <c r="CB56" s="40"/>
      <c r="CC56" s="40"/>
      <c r="CD56" s="40"/>
      <c r="CE56" s="40"/>
    </row>
    <row r="57" spans="1:131" x14ac:dyDescent="0.25">
      <c r="A57" s="3" t="s">
        <v>202</v>
      </c>
      <c r="C57" t="s">
        <v>203</v>
      </c>
      <c r="D57" t="s">
        <v>207</v>
      </c>
      <c r="E57" s="203" t="s">
        <v>208</v>
      </c>
      <c r="F57" s="203"/>
      <c r="G57" s="10"/>
      <c r="H57" s="20"/>
      <c r="I57" s="20" t="s">
        <v>51</v>
      </c>
      <c r="K57" s="64" t="s">
        <v>209</v>
      </c>
      <c r="P57" s="20"/>
      <c r="Q57" s="20"/>
      <c r="R57" s="20"/>
      <c r="S57" s="20"/>
      <c r="T57" s="20"/>
      <c r="U57" s="20"/>
      <c r="V57" s="20"/>
      <c r="W57" s="40"/>
      <c r="X57" s="20"/>
      <c r="Y57" s="20"/>
      <c r="Z57" s="20"/>
      <c r="AA57" s="20"/>
      <c r="AB57" s="40">
        <v>2234</v>
      </c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20"/>
      <c r="AP57" s="20"/>
      <c r="AQ57" s="20"/>
      <c r="AR57" s="20"/>
      <c r="AS57" s="40">
        <v>2311</v>
      </c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J57" s="40">
        <v>2302</v>
      </c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20"/>
      <c r="BY57" s="20"/>
      <c r="BZ57" s="20"/>
      <c r="CA57" s="40">
        <v>2293</v>
      </c>
      <c r="CB57" s="40"/>
      <c r="CC57" s="40"/>
      <c r="CD57" s="40"/>
      <c r="CE57" s="40"/>
    </row>
    <row r="58" spans="1:131" x14ac:dyDescent="0.25">
      <c r="A58" s="3" t="s">
        <v>202</v>
      </c>
      <c r="C58" t="s">
        <v>203</v>
      </c>
      <c r="D58" t="s">
        <v>207</v>
      </c>
      <c r="E58" s="203" t="s">
        <v>210</v>
      </c>
      <c r="F58" s="203"/>
      <c r="G58" s="10"/>
      <c r="H58" s="20"/>
      <c r="I58" s="20" t="s">
        <v>51</v>
      </c>
      <c r="K58" s="64" t="s">
        <v>211</v>
      </c>
      <c r="P58" s="20"/>
      <c r="Q58" s="20"/>
      <c r="R58" s="20"/>
      <c r="S58" s="20"/>
      <c r="T58" s="20"/>
      <c r="U58" s="20"/>
      <c r="V58" s="20"/>
      <c r="W58" s="40"/>
      <c r="X58" s="20"/>
      <c r="Y58" s="20"/>
      <c r="Z58" s="20"/>
      <c r="AA58" s="20"/>
      <c r="AB58" s="40">
        <v>1181</v>
      </c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20"/>
      <c r="AP58" s="20"/>
      <c r="AQ58" s="20"/>
      <c r="AR58" s="20"/>
      <c r="AS58" s="40">
        <v>1177</v>
      </c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J58" s="40">
        <v>1176</v>
      </c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20"/>
      <c r="BY58" s="20"/>
      <c r="BZ58" s="20"/>
      <c r="CA58" s="40">
        <v>1177</v>
      </c>
      <c r="CB58" s="40"/>
      <c r="CC58" s="40"/>
      <c r="CD58" s="40"/>
      <c r="CE58" s="40"/>
    </row>
    <row r="59" spans="1:131" x14ac:dyDescent="0.25">
      <c r="A59" s="3" t="s">
        <v>202</v>
      </c>
      <c r="C59" t="s">
        <v>203</v>
      </c>
      <c r="D59" t="s">
        <v>207</v>
      </c>
      <c r="E59" s="203" t="s">
        <v>212</v>
      </c>
      <c r="F59" s="203"/>
      <c r="G59" s="10"/>
      <c r="H59" s="20"/>
      <c r="I59" s="20" t="s">
        <v>51</v>
      </c>
      <c r="K59" s="64" t="s">
        <v>213</v>
      </c>
      <c r="P59" s="20"/>
      <c r="Q59" s="20"/>
      <c r="R59" s="20"/>
      <c r="S59" s="20"/>
      <c r="T59" s="20"/>
      <c r="U59" s="20"/>
      <c r="V59" s="20"/>
      <c r="W59" s="40"/>
      <c r="X59" s="20"/>
      <c r="Y59" s="20"/>
      <c r="Z59" s="20"/>
      <c r="AA59" s="20"/>
      <c r="AB59" s="40">
        <v>1328</v>
      </c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20"/>
      <c r="AP59" s="20"/>
      <c r="AQ59" s="20"/>
      <c r="AR59" s="20"/>
      <c r="AS59" s="40">
        <v>1334</v>
      </c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J59" s="40">
        <v>1319</v>
      </c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20"/>
      <c r="BY59" s="20"/>
      <c r="BZ59" s="20"/>
      <c r="CA59" s="40">
        <v>1315</v>
      </c>
      <c r="CB59" s="40"/>
      <c r="CC59" s="40"/>
      <c r="CD59" s="40"/>
      <c r="CE59" s="40"/>
    </row>
    <row r="60" spans="1:131" x14ac:dyDescent="0.25">
      <c r="A60" s="3" t="s">
        <v>202</v>
      </c>
      <c r="C60" t="s">
        <v>203</v>
      </c>
      <c r="D60" t="s">
        <v>207</v>
      </c>
      <c r="E60" s="203" t="s">
        <v>214</v>
      </c>
      <c r="F60" s="203"/>
      <c r="G60" s="10"/>
      <c r="H60" s="20"/>
      <c r="I60" s="20" t="s">
        <v>51</v>
      </c>
      <c r="J60" s="20"/>
      <c r="K60" t="s">
        <v>215</v>
      </c>
      <c r="P60" s="20"/>
      <c r="Q60" s="20"/>
      <c r="R60" s="20"/>
      <c r="S60" s="20"/>
      <c r="T60" s="20"/>
      <c r="U60" s="20"/>
      <c r="V60" s="20"/>
      <c r="W60" s="40"/>
      <c r="X60" s="20"/>
      <c r="Y60" s="20"/>
      <c r="Z60" s="20"/>
      <c r="AA60" s="20"/>
      <c r="AB60" s="40">
        <v>2290</v>
      </c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20"/>
      <c r="AP60" s="20"/>
      <c r="AQ60" s="20"/>
      <c r="AR60" s="20"/>
      <c r="AS60" s="40">
        <v>2195</v>
      </c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J60" s="40">
        <v>2175</v>
      </c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20"/>
      <c r="BY60" s="20"/>
      <c r="BZ60" s="20"/>
      <c r="CA60" s="40">
        <v>2167</v>
      </c>
      <c r="CB60" s="40"/>
      <c r="CC60" s="40"/>
      <c r="CD60" s="40"/>
      <c r="CE60" s="40"/>
    </row>
    <row r="61" spans="1:131" x14ac:dyDescent="0.25">
      <c r="A61" s="3" t="s">
        <v>202</v>
      </c>
      <c r="C61" t="s">
        <v>203</v>
      </c>
      <c r="D61" t="s">
        <v>207</v>
      </c>
      <c r="E61" s="203" t="s">
        <v>216</v>
      </c>
      <c r="F61" s="203"/>
      <c r="G61" s="10"/>
      <c r="H61" s="20"/>
      <c r="I61" s="20" t="s">
        <v>51</v>
      </c>
      <c r="J61" s="20"/>
      <c r="K61" t="s">
        <v>217</v>
      </c>
      <c r="P61" s="20"/>
      <c r="Q61" s="20"/>
      <c r="R61" s="20"/>
      <c r="S61" s="20"/>
      <c r="T61" s="20"/>
      <c r="U61" s="20"/>
      <c r="V61" s="20"/>
      <c r="W61" s="40"/>
      <c r="X61" s="20"/>
      <c r="Y61" s="20"/>
      <c r="Z61" s="20"/>
      <c r="AA61" s="20"/>
      <c r="AB61" s="40">
        <v>1668</v>
      </c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20"/>
      <c r="AP61" s="20"/>
      <c r="AQ61" s="20"/>
      <c r="AR61" s="20"/>
      <c r="AS61" s="40">
        <v>1700</v>
      </c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J61" s="40">
        <v>1692</v>
      </c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20"/>
      <c r="BY61" s="20"/>
      <c r="BZ61" s="20"/>
      <c r="CA61" s="40">
        <v>1690</v>
      </c>
      <c r="CB61" s="40"/>
      <c r="CC61" s="40"/>
      <c r="CD61" s="40"/>
      <c r="CE61" s="40"/>
    </row>
    <row r="62" spans="1:131" x14ac:dyDescent="0.25">
      <c r="A62" s="3" t="s">
        <v>202</v>
      </c>
      <c r="C62" t="s">
        <v>203</v>
      </c>
      <c r="D62" t="s">
        <v>218</v>
      </c>
      <c r="E62" s="203" t="s">
        <v>219</v>
      </c>
      <c r="F62" s="203"/>
      <c r="G62" s="10"/>
      <c r="H62" s="20" t="s">
        <v>50</v>
      </c>
      <c r="I62" s="40" t="s">
        <v>51</v>
      </c>
      <c r="J62" s="40"/>
      <c r="K62" s="26" t="s">
        <v>206</v>
      </c>
      <c r="P62" s="20"/>
      <c r="Q62" s="20"/>
      <c r="R62" s="20"/>
      <c r="S62" s="20"/>
      <c r="T62" s="20"/>
      <c r="U62" s="20"/>
      <c r="V62" s="20"/>
      <c r="W62" s="40"/>
      <c r="X62" s="20"/>
      <c r="Y62" s="20"/>
      <c r="Z62" s="20"/>
      <c r="AA62" s="20"/>
      <c r="AB62" s="40" t="s">
        <v>220</v>
      </c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20"/>
      <c r="AP62" s="20"/>
      <c r="AQ62" s="20"/>
      <c r="AR62" s="20"/>
      <c r="AS62" s="40" t="s">
        <v>221</v>
      </c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J62" s="40" t="s">
        <v>222</v>
      </c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20"/>
      <c r="BY62" s="20"/>
      <c r="BZ62" s="20"/>
      <c r="CA62" s="40" t="s">
        <v>223</v>
      </c>
      <c r="CB62" s="40"/>
      <c r="CC62" s="40"/>
      <c r="CD62" s="40"/>
      <c r="CE62" s="40"/>
    </row>
    <row r="63" spans="1:131" x14ac:dyDescent="0.25">
      <c r="A63" s="3" t="s">
        <v>202</v>
      </c>
      <c r="C63" t="s">
        <v>203</v>
      </c>
      <c r="D63" t="s">
        <v>218</v>
      </c>
      <c r="E63" s="203" t="s">
        <v>224</v>
      </c>
      <c r="F63" s="203"/>
      <c r="G63" s="10"/>
      <c r="H63" s="20" t="s">
        <v>50</v>
      </c>
      <c r="I63" s="40" t="s">
        <v>51</v>
      </c>
      <c r="J63" s="40"/>
      <c r="K63" s="26" t="s">
        <v>215</v>
      </c>
      <c r="P63" s="20"/>
      <c r="Q63" s="20"/>
      <c r="R63" s="20"/>
      <c r="S63" s="20"/>
      <c r="T63" s="20"/>
      <c r="U63" s="20"/>
      <c r="V63" s="20"/>
      <c r="W63" s="40"/>
      <c r="X63" s="20"/>
      <c r="Y63" s="20"/>
      <c r="Z63" s="20"/>
      <c r="AA63" s="20"/>
      <c r="AB63" s="40" t="s">
        <v>225</v>
      </c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20"/>
      <c r="AP63" s="20"/>
      <c r="AQ63" s="20"/>
      <c r="AR63" s="20"/>
      <c r="AS63" s="40" t="s">
        <v>226</v>
      </c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J63" s="40" t="s">
        <v>227</v>
      </c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20"/>
      <c r="BY63" s="20"/>
      <c r="BZ63" s="20"/>
      <c r="CA63" s="40" t="s">
        <v>228</v>
      </c>
      <c r="CB63" s="40"/>
      <c r="CC63" s="40"/>
      <c r="CD63" s="40"/>
      <c r="CE63" s="40"/>
    </row>
    <row r="64" spans="1:131" x14ac:dyDescent="0.25">
      <c r="A64" s="3" t="s">
        <v>202</v>
      </c>
      <c r="C64" t="s">
        <v>203</v>
      </c>
      <c r="D64" t="s">
        <v>218</v>
      </c>
      <c r="E64" s="203" t="s">
        <v>229</v>
      </c>
      <c r="F64" s="203"/>
      <c r="G64" s="10"/>
      <c r="H64" s="20" t="s">
        <v>50</v>
      </c>
      <c r="I64" s="40" t="s">
        <v>51</v>
      </c>
      <c r="J64" s="40"/>
      <c r="K64" s="26" t="s">
        <v>217</v>
      </c>
      <c r="P64" s="20"/>
      <c r="Q64" s="20"/>
      <c r="R64" s="20"/>
      <c r="S64" s="20"/>
      <c r="T64" s="20"/>
      <c r="U64" s="20"/>
      <c r="V64" s="20"/>
      <c r="W64" s="40"/>
      <c r="X64" s="20"/>
      <c r="Y64" s="20"/>
      <c r="Z64" s="20"/>
      <c r="AA64" s="20"/>
      <c r="AB64" s="40" t="s">
        <v>230</v>
      </c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20"/>
      <c r="AP64" s="20"/>
      <c r="AQ64" s="20"/>
      <c r="AR64" s="20"/>
      <c r="AS64" s="40" t="s">
        <v>231</v>
      </c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J64" s="40" t="s">
        <v>232</v>
      </c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20"/>
      <c r="BY64" s="20"/>
      <c r="BZ64" s="20"/>
      <c r="CA64" s="40" t="s">
        <v>233</v>
      </c>
      <c r="CB64" s="40"/>
      <c r="CC64" s="40"/>
      <c r="CD64" s="40"/>
      <c r="CE64" s="40"/>
    </row>
    <row r="65" spans="1:97" x14ac:dyDescent="0.25">
      <c r="A65" s="3" t="s">
        <v>202</v>
      </c>
      <c r="C65" t="s">
        <v>203</v>
      </c>
      <c r="D65" t="s">
        <v>218</v>
      </c>
      <c r="E65" s="203" t="s">
        <v>234</v>
      </c>
      <c r="F65" s="203"/>
      <c r="G65" s="10"/>
      <c r="H65" s="20" t="s">
        <v>50</v>
      </c>
      <c r="I65" s="40" t="s">
        <v>51</v>
      </c>
      <c r="J65" s="40"/>
      <c r="K65" s="26" t="s">
        <v>209</v>
      </c>
      <c r="P65" s="20"/>
      <c r="Q65" s="20"/>
      <c r="R65" s="20"/>
      <c r="S65" s="20"/>
      <c r="T65" s="20"/>
      <c r="U65" s="20"/>
      <c r="V65" s="20"/>
      <c r="W65" s="40"/>
      <c r="X65" s="20"/>
      <c r="Y65" s="20"/>
      <c r="Z65" s="20"/>
      <c r="AA65" s="20"/>
      <c r="AB65" s="40" t="s">
        <v>235</v>
      </c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20"/>
      <c r="AP65" s="20"/>
      <c r="AQ65" s="20"/>
      <c r="AR65" s="20"/>
      <c r="AS65" s="40" t="s">
        <v>236</v>
      </c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J65" s="40" t="s">
        <v>237</v>
      </c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20"/>
      <c r="BY65" s="20"/>
      <c r="BZ65" s="20"/>
      <c r="CA65" s="40" t="s">
        <v>238</v>
      </c>
      <c r="CB65" s="40"/>
      <c r="CC65" s="40"/>
      <c r="CD65" s="40"/>
      <c r="CE65" s="40"/>
    </row>
    <row r="66" spans="1:97" x14ac:dyDescent="0.25">
      <c r="A66" s="3" t="s">
        <v>202</v>
      </c>
      <c r="C66" t="s">
        <v>203</v>
      </c>
      <c r="D66" t="s">
        <v>218</v>
      </c>
      <c r="E66" s="203" t="s">
        <v>239</v>
      </c>
      <c r="F66" s="203"/>
      <c r="G66" s="10"/>
      <c r="H66" s="20" t="s">
        <v>50</v>
      </c>
      <c r="I66" s="40" t="s">
        <v>51</v>
      </c>
      <c r="J66" s="40"/>
      <c r="K66" s="26" t="s">
        <v>211</v>
      </c>
      <c r="P66" s="20"/>
      <c r="Q66" s="20"/>
      <c r="R66" s="20"/>
      <c r="S66" s="20"/>
      <c r="T66" s="20"/>
      <c r="U66" s="20"/>
      <c r="V66" s="20"/>
      <c r="W66" s="40"/>
      <c r="X66" s="20"/>
      <c r="Y66" s="20"/>
      <c r="Z66" s="20"/>
      <c r="AA66" s="20"/>
      <c r="AB66" s="40" t="s">
        <v>240</v>
      </c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20"/>
      <c r="AP66" s="20"/>
      <c r="AQ66" s="20"/>
      <c r="AR66" s="20"/>
      <c r="AS66" s="40" t="s">
        <v>241</v>
      </c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J66" s="40" t="s">
        <v>242</v>
      </c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20"/>
      <c r="BY66" s="20"/>
      <c r="BZ66" s="20"/>
      <c r="CA66" s="40" t="s">
        <v>243</v>
      </c>
      <c r="CB66" s="40"/>
      <c r="CC66" s="40"/>
      <c r="CD66" s="40"/>
      <c r="CE66" s="40"/>
    </row>
    <row r="67" spans="1:97" x14ac:dyDescent="0.25">
      <c r="A67" s="3" t="s">
        <v>202</v>
      </c>
      <c r="C67" t="s">
        <v>203</v>
      </c>
      <c r="D67" t="s">
        <v>218</v>
      </c>
      <c r="E67" s="203" t="s">
        <v>244</v>
      </c>
      <c r="F67" s="203"/>
      <c r="G67" s="10"/>
      <c r="H67" s="20" t="s">
        <v>50</v>
      </c>
      <c r="I67" s="40" t="s">
        <v>51</v>
      </c>
      <c r="J67" s="40"/>
      <c r="K67" s="26" t="s">
        <v>213</v>
      </c>
      <c r="P67" s="20"/>
      <c r="Q67" s="20"/>
      <c r="R67" s="20"/>
      <c r="S67" s="20"/>
      <c r="T67" s="20"/>
      <c r="U67" s="20"/>
      <c r="V67" s="20"/>
      <c r="W67" s="40"/>
      <c r="X67" s="20"/>
      <c r="Y67" s="20"/>
      <c r="Z67" s="20"/>
      <c r="AA67" s="20"/>
      <c r="AB67" s="40" t="s">
        <v>245</v>
      </c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20"/>
      <c r="AP67" s="20"/>
      <c r="AQ67" s="20"/>
      <c r="AR67" s="20"/>
      <c r="AS67" s="40" t="s">
        <v>246</v>
      </c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J67" s="40" t="s">
        <v>247</v>
      </c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20"/>
      <c r="BY67" s="20"/>
      <c r="BZ67" s="20"/>
      <c r="CA67" s="40" t="s">
        <v>248</v>
      </c>
      <c r="CB67" s="40"/>
      <c r="CC67" s="40"/>
      <c r="CD67" s="40"/>
      <c r="CE67" s="40"/>
    </row>
    <row r="68" spans="1:97" x14ac:dyDescent="0.25">
      <c r="A68" s="33" t="s">
        <v>202</v>
      </c>
      <c r="C68" t="s">
        <v>115</v>
      </c>
      <c r="D68" t="s">
        <v>249</v>
      </c>
      <c r="E68" s="212" t="s">
        <v>250</v>
      </c>
      <c r="F68" s="212"/>
      <c r="G68" s="57"/>
      <c r="H68" t="s">
        <v>251</v>
      </c>
      <c r="I68" t="s">
        <v>36</v>
      </c>
      <c r="J68" s="31">
        <f>L2</f>
        <v>43101</v>
      </c>
      <c r="K68" t="s">
        <v>206</v>
      </c>
      <c r="L68">
        <v>2.9</v>
      </c>
      <c r="M68">
        <v>2.8</v>
      </c>
      <c r="N68">
        <v>2.7</v>
      </c>
      <c r="O68">
        <v>2.6</v>
      </c>
      <c r="P68">
        <v>2.6</v>
      </c>
      <c r="Q68">
        <v>2.6</v>
      </c>
      <c r="R68">
        <v>2.6</v>
      </c>
      <c r="S68">
        <v>2.6</v>
      </c>
      <c r="T68">
        <v>2.6</v>
      </c>
      <c r="U68">
        <v>2.6</v>
      </c>
      <c r="V68">
        <v>2.6</v>
      </c>
      <c r="W68">
        <v>2.7</v>
      </c>
      <c r="AC68">
        <v>2.8</v>
      </c>
      <c r="AD68">
        <v>2.8</v>
      </c>
      <c r="AE68">
        <v>2.8</v>
      </c>
      <c r="AF68">
        <v>2.8</v>
      </c>
      <c r="AG68">
        <v>2.8</v>
      </c>
      <c r="AH68">
        <v>2.8</v>
      </c>
      <c r="AI68">
        <v>2.7</v>
      </c>
      <c r="AJ68">
        <v>2.7</v>
      </c>
      <c r="AK68">
        <v>2.7</v>
      </c>
      <c r="AL68">
        <v>2.6</v>
      </c>
      <c r="AM68">
        <v>2.6</v>
      </c>
      <c r="AN68">
        <v>2.6</v>
      </c>
      <c r="AT68">
        <v>2.6</v>
      </c>
      <c r="AU68">
        <v>3</v>
      </c>
      <c r="AV68">
        <v>3.4</v>
      </c>
      <c r="AW68">
        <v>3.8</v>
      </c>
      <c r="AX68">
        <v>3.8</v>
      </c>
      <c r="AY68">
        <v>3.9</v>
      </c>
      <c r="AZ68">
        <v>4</v>
      </c>
      <c r="BA68">
        <v>4.0999999999999996</v>
      </c>
      <c r="BB68">
        <v>4.0999999999999996</v>
      </c>
      <c r="BC68">
        <v>4.0999999999999996</v>
      </c>
      <c r="BD68">
        <v>4</v>
      </c>
      <c r="BE68">
        <v>4</v>
      </c>
      <c r="BK68">
        <v>3.9</v>
      </c>
      <c r="BL68">
        <v>3.7</v>
      </c>
      <c r="BM68">
        <v>3.6</v>
      </c>
      <c r="BN68">
        <v>3.5</v>
      </c>
      <c r="BO68">
        <v>3.3</v>
      </c>
      <c r="BP68">
        <v>3.2</v>
      </c>
      <c r="BQ68">
        <v>3.1</v>
      </c>
      <c r="BR68">
        <v>3.1</v>
      </c>
      <c r="BS68">
        <v>3</v>
      </c>
      <c r="BT68">
        <v>3</v>
      </c>
      <c r="BU68">
        <v>2.9</v>
      </c>
      <c r="BV68">
        <v>2.9</v>
      </c>
      <c r="CB68">
        <v>3</v>
      </c>
      <c r="CC68">
        <v>3.1</v>
      </c>
      <c r="CD68">
        <v>3.1</v>
      </c>
      <c r="CE68">
        <v>3.2</v>
      </c>
      <c r="CF68">
        <v>3.2</v>
      </c>
      <c r="CG68">
        <v>3.2</v>
      </c>
      <c r="CN68" s="40"/>
    </row>
    <row r="69" spans="1:97" x14ac:dyDescent="0.25">
      <c r="A69" s="33" t="s">
        <v>202</v>
      </c>
      <c r="C69" t="s">
        <v>115</v>
      </c>
      <c r="D69" t="s">
        <v>249</v>
      </c>
      <c r="E69" s="212" t="s">
        <v>250</v>
      </c>
      <c r="F69" s="212"/>
      <c r="G69" s="57"/>
      <c r="H69" t="s">
        <v>251</v>
      </c>
      <c r="I69" t="s">
        <v>36</v>
      </c>
      <c r="J69" s="31">
        <f t="shared" ref="J69:J73" si="0">J68</f>
        <v>43101</v>
      </c>
      <c r="K69" t="s">
        <v>215</v>
      </c>
      <c r="L69">
        <v>5.6</v>
      </c>
      <c r="M69">
        <v>5.5</v>
      </c>
      <c r="N69">
        <v>5.4</v>
      </c>
      <c r="O69">
        <v>5.3</v>
      </c>
      <c r="P69">
        <v>5.0999999999999996</v>
      </c>
      <c r="Q69">
        <v>5</v>
      </c>
      <c r="R69">
        <v>4.9000000000000004</v>
      </c>
      <c r="S69">
        <v>4.8</v>
      </c>
      <c r="T69">
        <v>4.9000000000000004</v>
      </c>
      <c r="U69">
        <v>4.9000000000000004</v>
      </c>
      <c r="V69">
        <v>5</v>
      </c>
      <c r="W69">
        <v>5</v>
      </c>
      <c r="AC69">
        <v>5</v>
      </c>
      <c r="AD69">
        <v>4.9000000000000004</v>
      </c>
      <c r="AE69">
        <v>4.8</v>
      </c>
      <c r="AF69">
        <v>4.8</v>
      </c>
      <c r="AG69">
        <v>4.8</v>
      </c>
      <c r="AH69">
        <v>4.7</v>
      </c>
      <c r="AI69">
        <v>4.7</v>
      </c>
      <c r="AJ69">
        <v>4.8</v>
      </c>
      <c r="AK69">
        <v>4.8</v>
      </c>
      <c r="AL69">
        <v>4.8</v>
      </c>
      <c r="AM69">
        <v>4.8</v>
      </c>
      <c r="AN69">
        <v>4.9000000000000004</v>
      </c>
      <c r="AT69">
        <v>4.8</v>
      </c>
      <c r="AU69">
        <v>5.4</v>
      </c>
      <c r="AV69">
        <v>5.9</v>
      </c>
      <c r="AW69">
        <v>6.4</v>
      </c>
      <c r="AX69">
        <v>6.2</v>
      </c>
      <c r="AY69">
        <v>6</v>
      </c>
      <c r="AZ69">
        <v>5.9</v>
      </c>
      <c r="BA69">
        <v>5.8</v>
      </c>
      <c r="BB69">
        <v>5.7</v>
      </c>
      <c r="BC69">
        <v>5.7</v>
      </c>
      <c r="BD69">
        <v>5.6</v>
      </c>
      <c r="BE69">
        <v>5.6</v>
      </c>
      <c r="BK69">
        <v>5.6</v>
      </c>
      <c r="BL69">
        <v>5.5</v>
      </c>
      <c r="BM69">
        <v>5.3</v>
      </c>
      <c r="BN69">
        <v>5.2</v>
      </c>
      <c r="BO69">
        <v>5.0999999999999996</v>
      </c>
      <c r="BP69">
        <v>4.9000000000000004</v>
      </c>
      <c r="BQ69">
        <v>4.8</v>
      </c>
      <c r="BR69">
        <v>4.7</v>
      </c>
      <c r="BS69">
        <v>4.5999999999999996</v>
      </c>
      <c r="BT69">
        <v>4.5999999999999996</v>
      </c>
      <c r="BU69">
        <v>4.2</v>
      </c>
      <c r="BV69">
        <v>4</v>
      </c>
      <c r="CB69">
        <v>3.6</v>
      </c>
      <c r="CC69">
        <v>3.9</v>
      </c>
      <c r="CD69">
        <v>3.8</v>
      </c>
      <c r="CE69">
        <v>3.8</v>
      </c>
      <c r="CF69">
        <v>3.8</v>
      </c>
      <c r="CG69">
        <v>3.5</v>
      </c>
      <c r="CN69" s="40"/>
    </row>
    <row r="70" spans="1:97" x14ac:dyDescent="0.25">
      <c r="A70" s="33" t="s">
        <v>202</v>
      </c>
      <c r="C70" t="s">
        <v>115</v>
      </c>
      <c r="D70" t="s">
        <v>249</v>
      </c>
      <c r="E70" s="212" t="s">
        <v>250</v>
      </c>
      <c r="F70" s="212"/>
      <c r="G70" s="57"/>
      <c r="H70" t="s">
        <v>251</v>
      </c>
      <c r="I70" t="s">
        <v>36</v>
      </c>
      <c r="J70" s="31">
        <f t="shared" si="0"/>
        <v>43101</v>
      </c>
      <c r="K70" t="s">
        <v>217</v>
      </c>
      <c r="L70">
        <v>5.3</v>
      </c>
      <c r="M70">
        <v>5.3</v>
      </c>
      <c r="N70">
        <v>5.2</v>
      </c>
      <c r="O70">
        <v>5.2</v>
      </c>
      <c r="P70">
        <v>5.0999999999999996</v>
      </c>
      <c r="Q70">
        <v>5.0999999999999996</v>
      </c>
      <c r="R70">
        <v>5</v>
      </c>
      <c r="S70">
        <v>5</v>
      </c>
      <c r="T70">
        <v>5</v>
      </c>
      <c r="U70">
        <v>5</v>
      </c>
      <c r="V70">
        <v>4.9000000000000004</v>
      </c>
      <c r="W70">
        <v>4.9000000000000004</v>
      </c>
      <c r="AC70">
        <v>4.8</v>
      </c>
      <c r="AD70">
        <v>4.8</v>
      </c>
      <c r="AE70">
        <v>4.8</v>
      </c>
      <c r="AF70">
        <v>4.9000000000000004</v>
      </c>
      <c r="AG70">
        <v>4.9000000000000004</v>
      </c>
      <c r="AH70">
        <v>4.9000000000000004</v>
      </c>
      <c r="AI70">
        <v>4.8</v>
      </c>
      <c r="AJ70">
        <v>4.9000000000000004</v>
      </c>
      <c r="AK70">
        <v>4.8</v>
      </c>
      <c r="AL70">
        <v>4.8</v>
      </c>
      <c r="AM70">
        <v>4.5999999999999996</v>
      </c>
      <c r="AN70">
        <v>4.5</v>
      </c>
      <c r="AT70">
        <v>4.5</v>
      </c>
      <c r="AU70">
        <v>4.8</v>
      </c>
      <c r="AV70">
        <v>5</v>
      </c>
      <c r="AW70">
        <v>5.2</v>
      </c>
      <c r="AX70">
        <v>5.0999999999999996</v>
      </c>
      <c r="AY70">
        <v>5</v>
      </c>
      <c r="AZ70">
        <v>5</v>
      </c>
      <c r="BA70">
        <v>5.3</v>
      </c>
      <c r="BB70">
        <v>5.5</v>
      </c>
      <c r="BC70">
        <v>5.4</v>
      </c>
      <c r="BD70">
        <v>5.2</v>
      </c>
      <c r="BE70">
        <v>5</v>
      </c>
      <c r="BK70">
        <v>4.8</v>
      </c>
      <c r="BL70">
        <v>4.4000000000000004</v>
      </c>
      <c r="BM70">
        <v>4</v>
      </c>
      <c r="BN70">
        <v>3.8</v>
      </c>
      <c r="BO70">
        <v>3.7</v>
      </c>
      <c r="BP70">
        <v>3.8</v>
      </c>
      <c r="BQ70">
        <v>3.8</v>
      </c>
      <c r="BR70">
        <v>3.9</v>
      </c>
      <c r="BS70">
        <v>3.8</v>
      </c>
      <c r="BT70">
        <v>3.8</v>
      </c>
      <c r="BU70">
        <v>3.7</v>
      </c>
      <c r="BV70">
        <v>3.6</v>
      </c>
      <c r="CB70">
        <v>3.6</v>
      </c>
      <c r="CC70">
        <v>3.6</v>
      </c>
      <c r="CD70">
        <v>3.6</v>
      </c>
      <c r="CE70">
        <v>3.6</v>
      </c>
      <c r="CF70">
        <v>3.6</v>
      </c>
      <c r="CG70">
        <v>3.6</v>
      </c>
      <c r="CN70" s="40"/>
    </row>
    <row r="71" spans="1:97" x14ac:dyDescent="0.25">
      <c r="A71" s="33" t="s">
        <v>202</v>
      </c>
      <c r="C71" t="s">
        <v>115</v>
      </c>
      <c r="D71" t="s">
        <v>249</v>
      </c>
      <c r="E71" s="212" t="s">
        <v>250</v>
      </c>
      <c r="F71" s="212"/>
      <c r="G71" s="57"/>
      <c r="H71" t="s">
        <v>251</v>
      </c>
      <c r="I71" t="s">
        <v>36</v>
      </c>
      <c r="J71" s="31">
        <f t="shared" si="0"/>
        <v>43101</v>
      </c>
      <c r="K71" t="s">
        <v>209</v>
      </c>
      <c r="L71">
        <v>5.4</v>
      </c>
      <c r="M71">
        <v>5.4</v>
      </c>
      <c r="N71">
        <v>5.4</v>
      </c>
      <c r="O71">
        <v>4.8</v>
      </c>
      <c r="P71">
        <v>4.5999999999999996</v>
      </c>
      <c r="Q71">
        <v>4.5</v>
      </c>
      <c r="R71">
        <v>4.9000000000000004</v>
      </c>
      <c r="S71">
        <v>4.8</v>
      </c>
      <c r="T71">
        <v>4.9000000000000004</v>
      </c>
      <c r="U71">
        <v>4.5999999999999996</v>
      </c>
      <c r="V71">
        <v>4.5</v>
      </c>
      <c r="W71">
        <v>4.5999999999999996</v>
      </c>
      <c r="AC71">
        <v>4.5999999999999996</v>
      </c>
      <c r="AD71">
        <v>4.7</v>
      </c>
      <c r="AE71">
        <v>4.4000000000000004</v>
      </c>
      <c r="AF71">
        <v>4.5</v>
      </c>
      <c r="AG71">
        <v>4.4000000000000004</v>
      </c>
      <c r="AH71">
        <v>4.2</v>
      </c>
      <c r="AI71">
        <v>4.2</v>
      </c>
      <c r="AJ71">
        <v>4.0999999999999996</v>
      </c>
      <c r="AK71">
        <v>4.3</v>
      </c>
      <c r="AL71">
        <v>4.4000000000000004</v>
      </c>
      <c r="AM71">
        <v>4.7</v>
      </c>
      <c r="AN71">
        <v>4.9000000000000004</v>
      </c>
      <c r="AT71">
        <v>4.7</v>
      </c>
      <c r="AU71">
        <v>5</v>
      </c>
      <c r="AV71">
        <v>5.5</v>
      </c>
      <c r="AW71">
        <v>6.2</v>
      </c>
      <c r="AX71">
        <v>6.3</v>
      </c>
      <c r="AY71">
        <v>6.3</v>
      </c>
      <c r="AZ71">
        <v>6.6</v>
      </c>
      <c r="BA71">
        <v>6.6</v>
      </c>
      <c r="BB71">
        <v>6.4</v>
      </c>
      <c r="BC71">
        <v>6</v>
      </c>
      <c r="BD71">
        <v>5.6</v>
      </c>
      <c r="BE71">
        <v>5.2</v>
      </c>
      <c r="BK71">
        <v>5</v>
      </c>
      <c r="BL71">
        <v>4.9000000000000004</v>
      </c>
      <c r="BM71">
        <v>4.8</v>
      </c>
      <c r="BN71">
        <v>4.5999999999999996</v>
      </c>
      <c r="BO71">
        <v>4.3</v>
      </c>
      <c r="BP71">
        <v>4.2</v>
      </c>
      <c r="BQ71">
        <v>4</v>
      </c>
      <c r="BR71">
        <v>4</v>
      </c>
      <c r="BS71">
        <v>3.8</v>
      </c>
      <c r="BT71">
        <v>3.8</v>
      </c>
      <c r="BU71">
        <v>3.8</v>
      </c>
      <c r="BV71">
        <v>3.7</v>
      </c>
      <c r="CB71">
        <v>3.6</v>
      </c>
      <c r="CC71">
        <v>3.9</v>
      </c>
      <c r="CD71">
        <v>4.0999999999999996</v>
      </c>
      <c r="CE71">
        <v>4.0999999999999996</v>
      </c>
      <c r="CF71">
        <v>3.6</v>
      </c>
      <c r="CG71">
        <v>3.3</v>
      </c>
      <c r="CN71" s="40"/>
    </row>
    <row r="72" spans="1:97" x14ac:dyDescent="0.25">
      <c r="A72" s="33" t="s">
        <v>202</v>
      </c>
      <c r="C72" t="s">
        <v>115</v>
      </c>
      <c r="D72" t="s">
        <v>249</v>
      </c>
      <c r="E72" s="212" t="s">
        <v>250</v>
      </c>
      <c r="F72" s="212"/>
      <c r="G72" s="57"/>
      <c r="H72" t="s">
        <v>251</v>
      </c>
      <c r="I72" t="s">
        <v>36</v>
      </c>
      <c r="J72" s="31">
        <f t="shared" si="0"/>
        <v>43101</v>
      </c>
      <c r="K72" t="s">
        <v>211</v>
      </c>
      <c r="L72">
        <v>4.3</v>
      </c>
      <c r="M72">
        <v>4.2</v>
      </c>
      <c r="N72">
        <v>4.2</v>
      </c>
      <c r="O72">
        <v>4.0999999999999996</v>
      </c>
      <c r="P72">
        <v>4.0999999999999996</v>
      </c>
      <c r="Q72">
        <v>4.0999999999999996</v>
      </c>
      <c r="R72">
        <v>4</v>
      </c>
      <c r="S72">
        <v>4.0999999999999996</v>
      </c>
      <c r="T72">
        <v>4.0999999999999996</v>
      </c>
      <c r="U72">
        <v>4.2</v>
      </c>
      <c r="V72">
        <v>4.2</v>
      </c>
      <c r="W72">
        <v>4.2</v>
      </c>
      <c r="AC72">
        <v>4.2</v>
      </c>
      <c r="AD72">
        <v>4.0999999999999996</v>
      </c>
      <c r="AE72">
        <v>4.0999999999999996</v>
      </c>
      <c r="AF72">
        <v>4</v>
      </c>
      <c r="AG72">
        <v>4</v>
      </c>
      <c r="AH72">
        <v>4</v>
      </c>
      <c r="AI72">
        <v>4</v>
      </c>
      <c r="AJ72">
        <v>4.0999999999999996</v>
      </c>
      <c r="AK72">
        <v>4.0999999999999996</v>
      </c>
      <c r="AL72">
        <v>4.0999999999999996</v>
      </c>
      <c r="AM72">
        <v>4.0999999999999996</v>
      </c>
      <c r="AN72">
        <v>4.0999999999999996</v>
      </c>
      <c r="AT72">
        <v>4.2</v>
      </c>
      <c r="AU72">
        <v>4.3</v>
      </c>
      <c r="AV72">
        <v>4.5</v>
      </c>
      <c r="AW72">
        <v>4.7</v>
      </c>
      <c r="AX72">
        <v>4.8</v>
      </c>
      <c r="AY72">
        <v>4.8</v>
      </c>
      <c r="AZ72">
        <v>4.8</v>
      </c>
      <c r="BA72">
        <v>4.8</v>
      </c>
      <c r="BB72">
        <v>4.8</v>
      </c>
      <c r="BC72">
        <v>4.8</v>
      </c>
      <c r="BD72">
        <v>4.8</v>
      </c>
      <c r="BE72">
        <v>4.7</v>
      </c>
      <c r="BK72">
        <v>4.7</v>
      </c>
      <c r="BL72">
        <v>4.7</v>
      </c>
      <c r="BM72">
        <v>4.5999999999999996</v>
      </c>
      <c r="BN72">
        <v>4.5</v>
      </c>
      <c r="BO72">
        <v>4.3</v>
      </c>
      <c r="BP72">
        <v>4</v>
      </c>
      <c r="BQ72">
        <v>3.8</v>
      </c>
      <c r="BR72">
        <v>3.8</v>
      </c>
      <c r="BS72">
        <v>3.8</v>
      </c>
      <c r="BT72">
        <v>3.8</v>
      </c>
      <c r="BU72">
        <v>3.7</v>
      </c>
      <c r="BV72">
        <v>3.9</v>
      </c>
      <c r="CB72">
        <v>4</v>
      </c>
      <c r="CC72">
        <v>4.3</v>
      </c>
      <c r="CD72">
        <v>4.3</v>
      </c>
      <c r="CE72">
        <v>4.2</v>
      </c>
      <c r="CF72">
        <v>4.2</v>
      </c>
      <c r="CG72">
        <v>4.2</v>
      </c>
      <c r="CN72" s="40"/>
    </row>
    <row r="73" spans="1:97" x14ac:dyDescent="0.25">
      <c r="A73" s="33" t="s">
        <v>202</v>
      </c>
      <c r="C73" t="s">
        <v>115</v>
      </c>
      <c r="D73" t="s">
        <v>249</v>
      </c>
      <c r="E73" s="212" t="s">
        <v>250</v>
      </c>
      <c r="F73" s="212"/>
      <c r="G73" s="57"/>
      <c r="H73" t="s">
        <v>251</v>
      </c>
      <c r="I73" t="s">
        <v>36</v>
      </c>
      <c r="J73" s="31">
        <f t="shared" si="0"/>
        <v>43101</v>
      </c>
      <c r="K73" t="s">
        <v>213</v>
      </c>
      <c r="L73">
        <v>5.8</v>
      </c>
      <c r="M73">
        <v>5.7</v>
      </c>
      <c r="N73">
        <v>5.7</v>
      </c>
      <c r="O73">
        <v>5.7</v>
      </c>
      <c r="P73">
        <v>5.6</v>
      </c>
      <c r="Q73">
        <v>5.6</v>
      </c>
      <c r="R73">
        <v>5.5</v>
      </c>
      <c r="S73">
        <v>5.5</v>
      </c>
      <c r="T73">
        <v>5.5</v>
      </c>
      <c r="U73">
        <v>5.5</v>
      </c>
      <c r="V73">
        <v>5.4</v>
      </c>
      <c r="W73">
        <v>5.4</v>
      </c>
      <c r="AC73">
        <v>5.3</v>
      </c>
      <c r="AD73">
        <v>5.2</v>
      </c>
      <c r="AE73">
        <v>5.0999999999999996</v>
      </c>
      <c r="AF73">
        <v>5.0999999999999996</v>
      </c>
      <c r="AG73">
        <v>5.0999999999999996</v>
      </c>
      <c r="AH73">
        <v>5.0999999999999996</v>
      </c>
      <c r="AI73">
        <v>5.0999999999999996</v>
      </c>
      <c r="AJ73">
        <v>5</v>
      </c>
      <c r="AK73">
        <v>5</v>
      </c>
      <c r="AL73">
        <v>4.9000000000000004</v>
      </c>
      <c r="AM73">
        <v>4.9000000000000004</v>
      </c>
      <c r="AN73">
        <v>4.9000000000000004</v>
      </c>
      <c r="AT73">
        <v>4.9000000000000004</v>
      </c>
      <c r="AU73">
        <v>5.2</v>
      </c>
      <c r="AV73">
        <v>5.9</v>
      </c>
      <c r="AW73">
        <v>6.8</v>
      </c>
      <c r="AX73">
        <v>7.5</v>
      </c>
      <c r="AY73">
        <v>7.9</v>
      </c>
      <c r="AZ73">
        <v>8</v>
      </c>
      <c r="BA73">
        <v>8.1</v>
      </c>
      <c r="BB73">
        <v>7.8</v>
      </c>
      <c r="BC73">
        <v>7.5</v>
      </c>
      <c r="BD73">
        <v>7.1</v>
      </c>
      <c r="BE73">
        <v>6.9</v>
      </c>
      <c r="BK73">
        <v>6.7</v>
      </c>
      <c r="BL73">
        <v>6.4</v>
      </c>
      <c r="BM73">
        <v>5.9</v>
      </c>
      <c r="BN73">
        <v>5.3</v>
      </c>
      <c r="BO73">
        <v>4.7</v>
      </c>
      <c r="BP73">
        <v>4.2</v>
      </c>
      <c r="BQ73">
        <v>4</v>
      </c>
      <c r="BR73">
        <v>3.9</v>
      </c>
      <c r="BS73">
        <v>3.8</v>
      </c>
      <c r="BT73">
        <v>3.8</v>
      </c>
      <c r="BU73">
        <v>3.7</v>
      </c>
      <c r="BV73">
        <v>3.5</v>
      </c>
      <c r="CB73">
        <v>3.4</v>
      </c>
      <c r="CC73">
        <v>3.5</v>
      </c>
      <c r="CD73">
        <v>3.4</v>
      </c>
      <c r="CE73">
        <v>3.3</v>
      </c>
      <c r="CF73">
        <v>3</v>
      </c>
      <c r="CG73">
        <v>3</v>
      </c>
      <c r="CN73" s="40"/>
    </row>
    <row r="74" spans="1:97" x14ac:dyDescent="0.25">
      <c r="A74" s="28" t="s">
        <v>202</v>
      </c>
      <c r="C74" t="s">
        <v>252</v>
      </c>
      <c r="D74" t="s">
        <v>253</v>
      </c>
      <c r="E74" s="203" t="s">
        <v>254</v>
      </c>
      <c r="F74" s="203"/>
      <c r="G74" s="10"/>
      <c r="H74" t="s">
        <v>255</v>
      </c>
      <c r="I74" s="20" t="s">
        <v>119</v>
      </c>
      <c r="J74" s="20" t="s">
        <v>120</v>
      </c>
      <c r="K74" t="s">
        <v>206</v>
      </c>
      <c r="X74" s="40">
        <v>12841</v>
      </c>
      <c r="Y74" s="40">
        <v>13528</v>
      </c>
      <c r="Z74" s="40">
        <v>13496</v>
      </c>
      <c r="AA74" s="40">
        <v>13038</v>
      </c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40">
        <v>13844</v>
      </c>
      <c r="AP74" s="40">
        <v>14547</v>
      </c>
      <c r="AQ74" s="40">
        <v>14300</v>
      </c>
      <c r="AR74" s="40">
        <v>13598</v>
      </c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40">
        <v>13876</v>
      </c>
      <c r="BG74" s="40">
        <v>14941</v>
      </c>
      <c r="BH74" s="40">
        <v>14987</v>
      </c>
      <c r="BI74" s="40">
        <v>14586</v>
      </c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40"/>
      <c r="CO74" s="20"/>
      <c r="CP74" s="20"/>
      <c r="CQ74" s="20"/>
      <c r="CR74" s="20"/>
      <c r="CS74" s="20"/>
    </row>
    <row r="75" spans="1:97" x14ac:dyDescent="0.25">
      <c r="A75" s="28" t="s">
        <v>202</v>
      </c>
      <c r="C75" t="s">
        <v>252</v>
      </c>
      <c r="D75" t="s">
        <v>253</v>
      </c>
      <c r="E75" s="203" t="s">
        <v>254</v>
      </c>
      <c r="F75" s="203"/>
      <c r="G75" s="10"/>
      <c r="H75" t="s">
        <v>255</v>
      </c>
      <c r="I75" s="20" t="s">
        <v>119</v>
      </c>
      <c r="J75" s="20" t="s">
        <v>120</v>
      </c>
      <c r="K75" t="s">
        <v>215</v>
      </c>
      <c r="X75" s="40">
        <v>10800</v>
      </c>
      <c r="Y75" s="40">
        <v>11185</v>
      </c>
      <c r="Z75" s="40">
        <v>11059</v>
      </c>
      <c r="AA75" s="40">
        <v>11075</v>
      </c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40">
        <v>11565</v>
      </c>
      <c r="AP75" s="40">
        <v>12030</v>
      </c>
      <c r="AQ75" s="40">
        <v>11898</v>
      </c>
      <c r="AR75" s="40">
        <v>11507</v>
      </c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40">
        <v>11675</v>
      </c>
      <c r="BG75" s="40">
        <v>12298</v>
      </c>
      <c r="BH75" s="40">
        <v>12190</v>
      </c>
      <c r="BI75" s="40">
        <v>12191</v>
      </c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40"/>
      <c r="CO75" s="20"/>
      <c r="CP75" s="20"/>
      <c r="CQ75" s="20"/>
      <c r="CR75" s="20"/>
      <c r="CS75" s="20"/>
    </row>
    <row r="76" spans="1:97" x14ac:dyDescent="0.25">
      <c r="A76" s="28" t="s">
        <v>202</v>
      </c>
      <c r="C76" t="s">
        <v>252</v>
      </c>
      <c r="D76" t="s">
        <v>253</v>
      </c>
      <c r="E76" s="203" t="s">
        <v>254</v>
      </c>
      <c r="F76" s="203"/>
      <c r="G76" s="10"/>
      <c r="H76" t="s">
        <v>255</v>
      </c>
      <c r="I76" s="20" t="s">
        <v>119</v>
      </c>
      <c r="J76" t="s">
        <v>120</v>
      </c>
      <c r="K76" t="s">
        <v>217</v>
      </c>
      <c r="X76" s="40">
        <v>10138</v>
      </c>
      <c r="Y76" s="40">
        <v>10412</v>
      </c>
      <c r="Z76" s="40">
        <v>10285</v>
      </c>
      <c r="AA76" s="40">
        <v>10292</v>
      </c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40">
        <v>10949</v>
      </c>
      <c r="AP76" s="40">
        <v>11371</v>
      </c>
      <c r="AQ76" s="40">
        <v>11033</v>
      </c>
      <c r="AR76" s="40">
        <v>10699</v>
      </c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40">
        <v>11011</v>
      </c>
      <c r="BG76" s="40">
        <v>11753</v>
      </c>
      <c r="BH76" s="40">
        <v>11668</v>
      </c>
      <c r="BI76" s="40">
        <v>11493</v>
      </c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40"/>
      <c r="CO76" s="20"/>
      <c r="CP76" s="20"/>
      <c r="CQ76" s="20"/>
      <c r="CR76" s="20"/>
      <c r="CS76" s="20"/>
    </row>
    <row r="77" spans="1:97" x14ac:dyDescent="0.25">
      <c r="A77" s="28" t="s">
        <v>202</v>
      </c>
      <c r="C77" t="s">
        <v>252</v>
      </c>
      <c r="D77" t="s">
        <v>253</v>
      </c>
      <c r="E77" s="203" t="s">
        <v>254</v>
      </c>
      <c r="F77" s="203"/>
      <c r="G77" s="10"/>
      <c r="H77" t="s">
        <v>255</v>
      </c>
      <c r="I77" s="20" t="s">
        <v>119</v>
      </c>
      <c r="J77" t="s">
        <v>120</v>
      </c>
      <c r="K77" t="s">
        <v>209</v>
      </c>
      <c r="X77" s="40">
        <v>9141</v>
      </c>
      <c r="Y77" s="40">
        <v>9552</v>
      </c>
      <c r="Z77" s="40">
        <v>9504</v>
      </c>
      <c r="AA77" s="40">
        <v>9355</v>
      </c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40">
        <v>10072</v>
      </c>
      <c r="AP77" s="40">
        <v>10434</v>
      </c>
      <c r="AQ77" s="40">
        <v>10186</v>
      </c>
      <c r="AR77" s="40">
        <v>9816</v>
      </c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40">
        <v>10025</v>
      </c>
      <c r="BG77" s="40">
        <v>10641</v>
      </c>
      <c r="BH77" s="40">
        <v>10544</v>
      </c>
      <c r="BI77" s="40">
        <v>10477</v>
      </c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40"/>
      <c r="CO77" s="20"/>
      <c r="CP77" s="20"/>
      <c r="CQ77" s="20"/>
      <c r="CR77" s="20"/>
      <c r="CS77" s="20"/>
    </row>
    <row r="78" spans="1:97" x14ac:dyDescent="0.25">
      <c r="A78" s="28" t="s">
        <v>202</v>
      </c>
      <c r="C78" t="s">
        <v>252</v>
      </c>
      <c r="D78" t="s">
        <v>253</v>
      </c>
      <c r="E78" s="203" t="s">
        <v>254</v>
      </c>
      <c r="F78" s="203"/>
      <c r="G78" s="10"/>
      <c r="H78" t="s">
        <v>255</v>
      </c>
      <c r="I78" s="20" t="s">
        <v>119</v>
      </c>
      <c r="J78" t="s">
        <v>120</v>
      </c>
      <c r="K78" t="s">
        <v>211</v>
      </c>
      <c r="X78" s="40">
        <v>9841</v>
      </c>
      <c r="Y78" s="40">
        <v>10309</v>
      </c>
      <c r="Z78" s="40">
        <v>10209</v>
      </c>
      <c r="AA78" s="40">
        <v>9952</v>
      </c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40">
        <v>10747</v>
      </c>
      <c r="AP78" s="40">
        <v>11248</v>
      </c>
      <c r="AQ78" s="40">
        <v>10936</v>
      </c>
      <c r="AR78" s="40">
        <v>10450</v>
      </c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40">
        <v>10803</v>
      </c>
      <c r="BG78" s="40">
        <v>11540</v>
      </c>
      <c r="BH78" s="40">
        <v>11536</v>
      </c>
      <c r="BI78" s="40">
        <v>11228</v>
      </c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40"/>
      <c r="CO78" s="20"/>
      <c r="CP78" s="20"/>
      <c r="CQ78" s="20"/>
      <c r="CR78" s="20"/>
      <c r="CS78" s="20"/>
    </row>
    <row r="79" spans="1:97" x14ac:dyDescent="0.25">
      <c r="A79" s="28" t="s">
        <v>202</v>
      </c>
      <c r="C79" t="s">
        <v>252</v>
      </c>
      <c r="D79" t="s">
        <v>253</v>
      </c>
      <c r="E79" s="203" t="s">
        <v>254</v>
      </c>
      <c r="F79" s="203"/>
      <c r="G79" s="10"/>
      <c r="H79" t="s">
        <v>255</v>
      </c>
      <c r="I79" s="20" t="s">
        <v>119</v>
      </c>
      <c r="J79" t="s">
        <v>120</v>
      </c>
      <c r="K79" t="s">
        <v>213</v>
      </c>
      <c r="X79" s="40">
        <v>9989</v>
      </c>
      <c r="Y79" s="40">
        <v>10344</v>
      </c>
      <c r="Z79" s="40">
        <v>10269</v>
      </c>
      <c r="AA79" s="40">
        <v>10002</v>
      </c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40">
        <v>10657</v>
      </c>
      <c r="AP79" s="40">
        <v>11083</v>
      </c>
      <c r="AQ79" s="40">
        <v>11029</v>
      </c>
      <c r="AR79" s="40">
        <v>10777</v>
      </c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40">
        <v>11183</v>
      </c>
      <c r="BG79" s="40">
        <v>12032</v>
      </c>
      <c r="BH79" s="40">
        <v>12247</v>
      </c>
      <c r="BI79" s="40">
        <v>12056</v>
      </c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40"/>
      <c r="CO79" s="20"/>
      <c r="CP79" s="20"/>
      <c r="CQ79" s="20"/>
      <c r="CR79" s="20"/>
      <c r="CS79" s="20"/>
    </row>
    <row r="80" spans="1:97" x14ac:dyDescent="0.25">
      <c r="A80" s="3" t="s">
        <v>202</v>
      </c>
      <c r="C80" t="s">
        <v>252</v>
      </c>
      <c r="D80" t="s">
        <v>256</v>
      </c>
      <c r="E80" s="203" t="s">
        <v>257</v>
      </c>
      <c r="F80" s="203"/>
      <c r="G80" s="10"/>
      <c r="H80" s="26" t="s">
        <v>258</v>
      </c>
      <c r="I80" s="20" t="s">
        <v>51</v>
      </c>
      <c r="K80" s="26" t="s">
        <v>206</v>
      </c>
      <c r="L80" s="65"/>
      <c r="M80" s="65"/>
      <c r="N80" s="65"/>
      <c r="O80" s="65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65">
        <v>106.5262281057046</v>
      </c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65">
        <v>102.16397316497654</v>
      </c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65">
        <v>101.79232417689461</v>
      </c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65">
        <v>102.6</v>
      </c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40"/>
      <c r="CO80" s="20"/>
      <c r="CP80" s="20"/>
      <c r="CQ80" s="20"/>
      <c r="CR80" s="20"/>
      <c r="CS80" s="20"/>
    </row>
    <row r="81" spans="1:97" x14ac:dyDescent="0.25">
      <c r="A81" s="3" t="s">
        <v>202</v>
      </c>
      <c r="C81" t="s">
        <v>252</v>
      </c>
      <c r="D81" t="s">
        <v>256</v>
      </c>
      <c r="E81" s="203" t="s">
        <v>259</v>
      </c>
      <c r="F81" s="203"/>
      <c r="G81" s="10"/>
      <c r="H81" s="26" t="s">
        <v>258</v>
      </c>
      <c r="I81" s="20" t="s">
        <v>51</v>
      </c>
      <c r="K81" s="26" t="s">
        <v>215</v>
      </c>
      <c r="L81" s="65"/>
      <c r="M81" s="65"/>
      <c r="N81" s="65"/>
      <c r="O81" s="65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65">
        <v>108.8</v>
      </c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65">
        <v>102.16110797312217</v>
      </c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65">
        <v>103.18767561282823</v>
      </c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65">
        <v>105.2</v>
      </c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40"/>
      <c r="CO81" s="20"/>
      <c r="CP81" s="20"/>
      <c r="CQ81" s="20"/>
      <c r="CR81" s="20"/>
      <c r="CS81" s="20"/>
    </row>
    <row r="82" spans="1:97" x14ac:dyDescent="0.25">
      <c r="A82" s="3" t="s">
        <v>202</v>
      </c>
      <c r="C82" t="s">
        <v>252</v>
      </c>
      <c r="D82" t="s">
        <v>256</v>
      </c>
      <c r="E82" s="203" t="s">
        <v>260</v>
      </c>
      <c r="F82" s="203"/>
      <c r="G82" s="10"/>
      <c r="H82" s="26" t="s">
        <v>258</v>
      </c>
      <c r="I82" s="20" t="s">
        <v>51</v>
      </c>
      <c r="K82" s="26" t="s">
        <v>217</v>
      </c>
      <c r="L82" s="65"/>
      <c r="M82" s="65"/>
      <c r="N82" s="65"/>
      <c r="O82" s="65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65">
        <v>108.01234177428398</v>
      </c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65">
        <v>102.71953554122828</v>
      </c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65">
        <v>102.1297192642788</v>
      </c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65">
        <v>103.2</v>
      </c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40"/>
      <c r="CO82" s="20"/>
      <c r="CP82" s="20"/>
      <c r="CQ82" s="20"/>
      <c r="CR82" s="20"/>
      <c r="CS82" s="20"/>
    </row>
    <row r="83" spans="1:97" x14ac:dyDescent="0.25">
      <c r="A83" s="3" t="s">
        <v>202</v>
      </c>
      <c r="C83" t="s">
        <v>252</v>
      </c>
      <c r="D83" t="s">
        <v>256</v>
      </c>
      <c r="E83" s="203" t="s">
        <v>261</v>
      </c>
      <c r="F83" s="203"/>
      <c r="G83" s="10"/>
      <c r="H83" s="26" t="s">
        <v>258</v>
      </c>
      <c r="I83" s="20" t="s">
        <v>51</v>
      </c>
      <c r="K83" s="26" t="s">
        <v>209</v>
      </c>
      <c r="L83" s="65"/>
      <c r="M83" s="65"/>
      <c r="N83" s="65"/>
      <c r="O83" s="65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65">
        <v>108.67394426940824</v>
      </c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65">
        <v>103.32277774859135</v>
      </c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65">
        <v>102.54924681344148</v>
      </c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65">
        <v>103.7</v>
      </c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40"/>
      <c r="CO83" s="20"/>
      <c r="CP83" s="20"/>
      <c r="CQ83" s="20"/>
      <c r="CR83" s="20"/>
      <c r="CS83" s="20"/>
    </row>
    <row r="84" spans="1:97" x14ac:dyDescent="0.25">
      <c r="A84" s="3" t="s">
        <v>202</v>
      </c>
      <c r="C84" t="s">
        <v>252</v>
      </c>
      <c r="D84" t="s">
        <v>256</v>
      </c>
      <c r="E84" s="203" t="s">
        <v>262</v>
      </c>
      <c r="F84" s="203"/>
      <c r="G84" s="10"/>
      <c r="H84" s="26" t="s">
        <v>258</v>
      </c>
      <c r="I84" s="20" t="s">
        <v>51</v>
      </c>
      <c r="K84" s="26" t="s">
        <v>211</v>
      </c>
      <c r="L84" s="65"/>
      <c r="M84" s="65"/>
      <c r="N84" s="65"/>
      <c r="O84" s="65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65">
        <v>104.60243122615869</v>
      </c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65">
        <v>102.4</v>
      </c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65">
        <v>102.82083373447577</v>
      </c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65">
        <v>102.8</v>
      </c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40"/>
      <c r="CO84" s="20"/>
      <c r="CP84" s="20"/>
      <c r="CQ84" s="20"/>
      <c r="CR84" s="20"/>
      <c r="CS84" s="20"/>
    </row>
    <row r="85" spans="1:97" x14ac:dyDescent="0.25">
      <c r="A85" s="3" t="s">
        <v>202</v>
      </c>
      <c r="C85" t="s">
        <v>252</v>
      </c>
      <c r="D85" t="s">
        <v>256</v>
      </c>
      <c r="E85" s="203" t="s">
        <v>263</v>
      </c>
      <c r="F85" s="203"/>
      <c r="G85" s="10"/>
      <c r="H85" s="26" t="s">
        <v>258</v>
      </c>
      <c r="I85" s="20" t="s">
        <v>51</v>
      </c>
      <c r="K85" s="26" t="s">
        <v>213</v>
      </c>
      <c r="L85" s="65"/>
      <c r="M85" s="65"/>
      <c r="N85" s="65"/>
      <c r="O85" s="65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65">
        <v>106.35600001853824</v>
      </c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65">
        <v>102.40660666034842</v>
      </c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65">
        <v>101.65393171486603</v>
      </c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65">
        <v>105.3</v>
      </c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40"/>
      <c r="CO85" s="20"/>
      <c r="CP85" s="20"/>
      <c r="CQ85" s="20"/>
      <c r="CR85" s="20"/>
      <c r="CS85" s="20"/>
    </row>
    <row r="86" spans="1:97" x14ac:dyDescent="0.25">
      <c r="A86" s="33" t="s">
        <v>202</v>
      </c>
      <c r="C86" s="26" t="s">
        <v>252</v>
      </c>
      <c r="D86" s="26" t="s">
        <v>264</v>
      </c>
      <c r="E86" s="203" t="s">
        <v>265</v>
      </c>
      <c r="F86" s="203"/>
      <c r="G86" s="10"/>
      <c r="H86" s="40" t="s">
        <v>55</v>
      </c>
      <c r="I86" s="40" t="s">
        <v>36</v>
      </c>
      <c r="J86" s="66">
        <f>AC2</f>
        <v>43466</v>
      </c>
      <c r="K86" s="26" t="s">
        <v>206</v>
      </c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>
        <v>51068</v>
      </c>
      <c r="AD86" s="40">
        <v>50612</v>
      </c>
      <c r="AE86" s="40">
        <v>54442</v>
      </c>
      <c r="AF86" s="40">
        <v>55097</v>
      </c>
      <c r="AG86" s="40">
        <v>55197</v>
      </c>
      <c r="AH86" s="40">
        <v>58317</v>
      </c>
      <c r="AI86" s="40">
        <v>54099</v>
      </c>
      <c r="AJ86" s="40">
        <v>52151</v>
      </c>
      <c r="AK86" s="40">
        <v>53804</v>
      </c>
      <c r="AL86" s="40">
        <v>54940</v>
      </c>
      <c r="AM86" s="40">
        <v>54006</v>
      </c>
      <c r="AN86" s="40">
        <v>68970</v>
      </c>
      <c r="AO86" s="40"/>
      <c r="AP86" s="40"/>
      <c r="AQ86" s="40"/>
      <c r="AR86" s="40"/>
      <c r="AS86" s="40"/>
      <c r="AT86" s="40">
        <v>55236</v>
      </c>
      <c r="AU86" s="40">
        <v>54124</v>
      </c>
      <c r="AV86" s="40">
        <v>57915</v>
      </c>
      <c r="AW86" s="40">
        <v>52094</v>
      </c>
      <c r="AX86" s="40">
        <v>55755</v>
      </c>
      <c r="AY86" s="40">
        <v>57044</v>
      </c>
      <c r="AZ86" s="40">
        <v>56200</v>
      </c>
      <c r="BA86" s="40">
        <v>53724</v>
      </c>
      <c r="BB86" s="40">
        <v>55039</v>
      </c>
      <c r="BC86" s="40">
        <v>57519</v>
      </c>
      <c r="BD86" s="40">
        <v>55641</v>
      </c>
      <c r="BE86" s="40">
        <v>74969</v>
      </c>
      <c r="BF86" s="20"/>
      <c r="BG86" s="20"/>
      <c r="BH86" s="20"/>
      <c r="BI86" s="20"/>
      <c r="BJ86" s="20"/>
      <c r="BK86" s="40">
        <v>56969</v>
      </c>
      <c r="BL86" s="40">
        <v>56127</v>
      </c>
      <c r="BM86" s="40">
        <v>60929</v>
      </c>
      <c r="BN86" s="40">
        <v>62274</v>
      </c>
      <c r="BO86" s="40">
        <v>62918</v>
      </c>
      <c r="BP86" s="40">
        <v>65598</v>
      </c>
      <c r="BQ86" s="40">
        <v>62125</v>
      </c>
      <c r="BR86" s="40">
        <v>59594</v>
      </c>
      <c r="BS86" s="40">
        <v>62832</v>
      </c>
      <c r="BT86" s="40">
        <v>63860</v>
      </c>
      <c r="BU86" s="40">
        <v>64624</v>
      </c>
      <c r="BV86" s="40">
        <v>83117</v>
      </c>
      <c r="BW86" s="40"/>
      <c r="CB86" s="40">
        <v>64418</v>
      </c>
      <c r="CC86" s="40">
        <v>63134</v>
      </c>
      <c r="CD86" s="40">
        <v>72090</v>
      </c>
      <c r="CE86" s="40">
        <v>68359</v>
      </c>
      <c r="CF86" s="20"/>
      <c r="CG86" s="20"/>
      <c r="CH86" s="20"/>
      <c r="CI86" s="20"/>
      <c r="CJ86" s="20"/>
      <c r="CK86" s="20"/>
      <c r="CL86" s="20"/>
      <c r="CM86" s="20"/>
      <c r="CN86" s="40"/>
      <c r="CO86" s="20"/>
      <c r="CP86" s="20"/>
      <c r="CQ86" s="20"/>
      <c r="CR86" s="20"/>
      <c r="CS86" s="20"/>
    </row>
    <row r="87" spans="1:97" x14ac:dyDescent="0.25">
      <c r="A87" s="33" t="s">
        <v>202</v>
      </c>
      <c r="C87" s="26" t="s">
        <v>252</v>
      </c>
      <c r="D87" s="26" t="s">
        <v>264</v>
      </c>
      <c r="E87" s="203" t="s">
        <v>266</v>
      </c>
      <c r="F87" s="203"/>
      <c r="G87" s="10"/>
      <c r="H87" s="40" t="s">
        <v>55</v>
      </c>
      <c r="I87" s="40" t="s">
        <v>36</v>
      </c>
      <c r="J87" s="66">
        <f t="shared" ref="J87:J90" si="1">J86</f>
        <v>43466</v>
      </c>
      <c r="K87" s="26" t="s">
        <v>215</v>
      </c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>
        <v>32756</v>
      </c>
      <c r="AD87" s="40">
        <v>32575</v>
      </c>
      <c r="AE87" s="40">
        <v>34413</v>
      </c>
      <c r="AF87" s="40">
        <v>35663</v>
      </c>
      <c r="AG87" s="40">
        <v>37332</v>
      </c>
      <c r="AH87" s="40">
        <v>37015</v>
      </c>
      <c r="AI87" s="40">
        <v>35729</v>
      </c>
      <c r="AJ87" s="40">
        <v>35948</v>
      </c>
      <c r="AK87" s="40">
        <v>36039</v>
      </c>
      <c r="AL87" s="40">
        <v>36101</v>
      </c>
      <c r="AM87" s="40">
        <v>35334</v>
      </c>
      <c r="AN87" s="40">
        <v>44733</v>
      </c>
      <c r="AO87" s="40"/>
      <c r="AP87" s="40"/>
      <c r="AQ87" s="40"/>
      <c r="AR87" s="40"/>
      <c r="AS87" s="40"/>
      <c r="AT87" s="40">
        <v>35799</v>
      </c>
      <c r="AU87" s="40">
        <v>35217</v>
      </c>
      <c r="AV87" s="40">
        <v>37964</v>
      </c>
      <c r="AW87" s="40">
        <v>36885</v>
      </c>
      <c r="AX87" s="40">
        <v>37774</v>
      </c>
      <c r="AY87" s="40">
        <v>37978</v>
      </c>
      <c r="AZ87" s="40">
        <v>35820</v>
      </c>
      <c r="BA87" s="40">
        <v>35182</v>
      </c>
      <c r="BB87" s="40">
        <v>35650</v>
      </c>
      <c r="BC87" s="40">
        <v>36155</v>
      </c>
      <c r="BD87" s="40">
        <v>36662</v>
      </c>
      <c r="BE87" s="40">
        <v>50686</v>
      </c>
      <c r="BF87" s="20"/>
      <c r="BG87" s="20"/>
      <c r="BH87" s="20"/>
      <c r="BI87" s="20"/>
      <c r="BJ87" s="20"/>
      <c r="BK87" s="40">
        <v>37729</v>
      </c>
      <c r="BL87" s="40">
        <v>37431</v>
      </c>
      <c r="BM87" s="40">
        <v>39682</v>
      </c>
      <c r="BN87" s="40">
        <v>40985</v>
      </c>
      <c r="BO87" s="40">
        <v>42406</v>
      </c>
      <c r="BP87" s="40">
        <v>43201</v>
      </c>
      <c r="BQ87" s="40">
        <v>39261</v>
      </c>
      <c r="BR87" s="40">
        <v>38863</v>
      </c>
      <c r="BS87" s="40">
        <v>39569</v>
      </c>
      <c r="BT87" s="40">
        <v>39980</v>
      </c>
      <c r="BU87" s="40">
        <v>39813</v>
      </c>
      <c r="BV87" s="40">
        <v>52537</v>
      </c>
      <c r="BW87" s="40"/>
      <c r="CB87" s="40">
        <v>41100</v>
      </c>
      <c r="CC87" s="40">
        <v>42125</v>
      </c>
      <c r="CD87" s="40">
        <v>46892</v>
      </c>
      <c r="CE87" s="40">
        <v>47915</v>
      </c>
      <c r="CF87" s="20"/>
      <c r="CG87" s="20"/>
      <c r="CH87" s="20"/>
      <c r="CI87" s="20"/>
      <c r="CJ87" s="20"/>
      <c r="CK87" s="20"/>
      <c r="CL87" s="20"/>
      <c r="CM87" s="20"/>
      <c r="CN87" s="40"/>
      <c r="CO87" s="20"/>
      <c r="CP87" s="20"/>
      <c r="CQ87" s="20"/>
      <c r="CR87" s="20"/>
      <c r="CS87" s="20"/>
    </row>
    <row r="88" spans="1:97" x14ac:dyDescent="0.25">
      <c r="A88" s="33" t="s">
        <v>202</v>
      </c>
      <c r="C88" s="26" t="s">
        <v>252</v>
      </c>
      <c r="D88" s="26" t="s">
        <v>264</v>
      </c>
      <c r="E88" s="203" t="s">
        <v>267</v>
      </c>
      <c r="F88" s="203"/>
      <c r="G88" s="10"/>
      <c r="H88" s="40" t="s">
        <v>55</v>
      </c>
      <c r="I88" s="40" t="s">
        <v>36</v>
      </c>
      <c r="J88" s="66">
        <f t="shared" si="1"/>
        <v>43466</v>
      </c>
      <c r="K88" s="26" t="s">
        <v>217</v>
      </c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>
        <v>29599</v>
      </c>
      <c r="AD88" s="40">
        <v>30392</v>
      </c>
      <c r="AE88" s="40">
        <v>32107</v>
      </c>
      <c r="AF88" s="40">
        <v>32769</v>
      </c>
      <c r="AG88" s="40">
        <v>32829</v>
      </c>
      <c r="AH88" s="40">
        <v>34707</v>
      </c>
      <c r="AI88" s="40">
        <v>33163</v>
      </c>
      <c r="AJ88" s="40">
        <v>32769</v>
      </c>
      <c r="AK88" s="40">
        <v>33285</v>
      </c>
      <c r="AL88" s="40">
        <v>33873</v>
      </c>
      <c r="AM88" s="40">
        <v>33716</v>
      </c>
      <c r="AN88" s="40">
        <v>42989</v>
      </c>
      <c r="AO88" s="40"/>
      <c r="AP88" s="40"/>
      <c r="AQ88" s="40"/>
      <c r="AR88" s="40"/>
      <c r="AS88" s="40"/>
      <c r="AT88" s="40">
        <v>32943</v>
      </c>
      <c r="AU88" s="40">
        <v>32935</v>
      </c>
      <c r="AV88" s="40">
        <v>34696</v>
      </c>
      <c r="AW88" s="40">
        <v>33202</v>
      </c>
      <c r="AX88" s="40">
        <v>34561</v>
      </c>
      <c r="AY88" s="40">
        <v>36006</v>
      </c>
      <c r="AZ88" s="40">
        <v>35263</v>
      </c>
      <c r="BA88" s="40">
        <v>33686</v>
      </c>
      <c r="BB88" s="40">
        <v>34659</v>
      </c>
      <c r="BC88" s="40">
        <v>35094</v>
      </c>
      <c r="BD88" s="40">
        <v>36237</v>
      </c>
      <c r="BE88" s="40">
        <v>47582</v>
      </c>
      <c r="BF88" s="20"/>
      <c r="BG88" s="20"/>
      <c r="BH88" s="20"/>
      <c r="BI88" s="20"/>
      <c r="BJ88" s="20"/>
      <c r="BK88" s="40">
        <v>35574</v>
      </c>
      <c r="BL88" s="40">
        <v>35700</v>
      </c>
      <c r="BM88" s="40">
        <v>37568</v>
      </c>
      <c r="BN88" s="40">
        <v>38544</v>
      </c>
      <c r="BO88" s="40">
        <v>38017</v>
      </c>
      <c r="BP88" s="40">
        <v>40348</v>
      </c>
      <c r="BQ88" s="40">
        <v>38549</v>
      </c>
      <c r="BR88" s="40">
        <v>37006</v>
      </c>
      <c r="BS88" s="40">
        <v>38604</v>
      </c>
      <c r="BT88" s="40">
        <v>38657</v>
      </c>
      <c r="BU88" s="40">
        <v>38693</v>
      </c>
      <c r="BV88" s="40">
        <v>51285</v>
      </c>
      <c r="BW88" s="40"/>
      <c r="BX88" s="40"/>
      <c r="BY88" s="40"/>
      <c r="BZ88" s="40"/>
      <c r="CA88" s="40"/>
      <c r="CB88" s="40">
        <v>39079</v>
      </c>
      <c r="CC88" s="40">
        <v>38718</v>
      </c>
      <c r="CD88" s="40">
        <v>42751</v>
      </c>
      <c r="CE88" s="40">
        <v>43313</v>
      </c>
      <c r="CF88" s="20"/>
      <c r="CG88" s="20"/>
      <c r="CH88" s="20"/>
      <c r="CI88" s="20"/>
      <c r="CJ88" s="20"/>
      <c r="CK88" s="20"/>
      <c r="CL88" s="20"/>
      <c r="CM88" s="20"/>
      <c r="CN88" s="40"/>
      <c r="CO88" s="20"/>
      <c r="CP88" s="20"/>
      <c r="CQ88" s="20"/>
      <c r="CR88" s="20"/>
      <c r="CS88" s="20"/>
    </row>
    <row r="89" spans="1:97" x14ac:dyDescent="0.25">
      <c r="A89" s="33" t="s">
        <v>202</v>
      </c>
      <c r="C89" s="26" t="s">
        <v>252</v>
      </c>
      <c r="D89" s="26" t="s">
        <v>264</v>
      </c>
      <c r="E89" s="203" t="s">
        <v>268</v>
      </c>
      <c r="F89" s="203"/>
      <c r="G89" s="10"/>
      <c r="H89" s="40" t="s">
        <v>55</v>
      </c>
      <c r="I89" s="40" t="s">
        <v>36</v>
      </c>
      <c r="J89" s="66">
        <f t="shared" si="1"/>
        <v>43466</v>
      </c>
      <c r="K89" s="26" t="s">
        <v>209</v>
      </c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>
        <v>32248</v>
      </c>
      <c r="AD89" s="40">
        <v>32332</v>
      </c>
      <c r="AE89" s="40">
        <v>34996</v>
      </c>
      <c r="AF89" s="40">
        <v>35841</v>
      </c>
      <c r="AG89" s="40">
        <v>37403</v>
      </c>
      <c r="AH89" s="40">
        <v>38719</v>
      </c>
      <c r="AI89" s="40">
        <v>36099</v>
      </c>
      <c r="AJ89" s="40">
        <v>36540</v>
      </c>
      <c r="AK89" s="40">
        <v>35779</v>
      </c>
      <c r="AL89" s="40">
        <v>36638</v>
      </c>
      <c r="AM89" s="40">
        <v>36267</v>
      </c>
      <c r="AN89" s="40">
        <v>44208</v>
      </c>
      <c r="AO89" s="40"/>
      <c r="AP89" s="40"/>
      <c r="AQ89" s="40"/>
      <c r="AR89" s="40"/>
      <c r="AS89" s="40"/>
      <c r="AT89" s="40">
        <v>35783</v>
      </c>
      <c r="AU89" s="40">
        <v>35570</v>
      </c>
      <c r="AV89" s="40">
        <v>36571</v>
      </c>
      <c r="AW89" s="40">
        <v>37124</v>
      </c>
      <c r="AX89" s="40">
        <v>37890</v>
      </c>
      <c r="AY89" s="40">
        <v>40278</v>
      </c>
      <c r="AZ89" s="40">
        <v>38271</v>
      </c>
      <c r="BA89" s="40">
        <v>37854</v>
      </c>
      <c r="BB89" s="40">
        <v>38358</v>
      </c>
      <c r="BC89" s="40">
        <v>38324</v>
      </c>
      <c r="BD89" s="40">
        <v>38397</v>
      </c>
      <c r="BE89" s="40">
        <v>50613</v>
      </c>
      <c r="BF89" s="20"/>
      <c r="BG89" s="20"/>
      <c r="BH89" s="20"/>
      <c r="BI89" s="20"/>
      <c r="BJ89" s="20"/>
      <c r="BK89" s="40">
        <v>37563</v>
      </c>
      <c r="BL89" s="40">
        <v>37332</v>
      </c>
      <c r="BM89" s="40">
        <v>39673</v>
      </c>
      <c r="BN89" s="40">
        <v>40709</v>
      </c>
      <c r="BO89" s="40">
        <v>41933</v>
      </c>
      <c r="BP89" s="40">
        <v>44250</v>
      </c>
      <c r="BQ89" s="40">
        <v>40641</v>
      </c>
      <c r="BR89" s="40">
        <v>40432</v>
      </c>
      <c r="BS89" s="40">
        <v>41138</v>
      </c>
      <c r="BT89" s="40">
        <v>40818</v>
      </c>
      <c r="BU89" s="40">
        <v>42233</v>
      </c>
      <c r="BV89" s="40">
        <v>53047</v>
      </c>
      <c r="BW89" s="40"/>
      <c r="BX89" s="40"/>
      <c r="BY89" s="40"/>
      <c r="BZ89" s="40"/>
      <c r="CA89" s="40"/>
      <c r="CB89" s="40">
        <v>40860</v>
      </c>
      <c r="CC89" s="40">
        <v>41347</v>
      </c>
      <c r="CD89" s="40">
        <v>46579</v>
      </c>
      <c r="CE89" s="40">
        <v>47307</v>
      </c>
      <c r="CF89" s="20"/>
      <c r="CG89" s="20"/>
      <c r="CH89" s="20"/>
      <c r="CI89" s="20"/>
      <c r="CJ89" s="20"/>
      <c r="CK89" s="20"/>
      <c r="CL89" s="20"/>
      <c r="CM89" s="20"/>
      <c r="CN89" s="40"/>
      <c r="CO89" s="20"/>
      <c r="CP89" s="20"/>
      <c r="CQ89" s="20"/>
      <c r="CR89" s="20"/>
      <c r="CS89" s="20"/>
    </row>
    <row r="90" spans="1:97" x14ac:dyDescent="0.25">
      <c r="A90" s="33" t="s">
        <v>202</v>
      </c>
      <c r="C90" s="26" t="s">
        <v>252</v>
      </c>
      <c r="D90" s="26" t="s">
        <v>264</v>
      </c>
      <c r="E90" s="203" t="s">
        <v>269</v>
      </c>
      <c r="F90" s="203"/>
      <c r="G90" s="10"/>
      <c r="H90" s="40" t="s">
        <v>55</v>
      </c>
      <c r="I90" s="40" t="s">
        <v>36</v>
      </c>
      <c r="J90" s="66">
        <f t="shared" si="1"/>
        <v>43466</v>
      </c>
      <c r="K90" s="26" t="s">
        <v>211</v>
      </c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>
        <v>32998</v>
      </c>
      <c r="AD90" s="40">
        <v>32041</v>
      </c>
      <c r="AE90" s="40">
        <v>34735</v>
      </c>
      <c r="AF90" s="40">
        <v>35952</v>
      </c>
      <c r="AG90" s="40">
        <v>35355</v>
      </c>
      <c r="AH90" s="40">
        <v>36656</v>
      </c>
      <c r="AI90" s="40">
        <v>34646</v>
      </c>
      <c r="AJ90" s="40">
        <v>33909</v>
      </c>
      <c r="AK90" s="40">
        <v>34012</v>
      </c>
      <c r="AL90" s="40">
        <v>34867</v>
      </c>
      <c r="AM90" s="40">
        <v>35876</v>
      </c>
      <c r="AN90" s="40">
        <v>48768</v>
      </c>
      <c r="AO90" s="40"/>
      <c r="AP90" s="40"/>
      <c r="AQ90" s="40"/>
      <c r="AR90" s="40"/>
      <c r="AS90" s="40"/>
      <c r="AT90" s="40">
        <v>33658</v>
      </c>
      <c r="AU90" s="40">
        <v>34897</v>
      </c>
      <c r="AV90" s="40">
        <v>37475</v>
      </c>
      <c r="AW90" s="40">
        <v>35819</v>
      </c>
      <c r="AX90" s="40">
        <v>36533</v>
      </c>
      <c r="AY90" s="40">
        <v>37310</v>
      </c>
      <c r="AZ90" s="40">
        <v>36632</v>
      </c>
      <c r="BA90" s="40">
        <v>35634</v>
      </c>
      <c r="BB90" s="40">
        <v>36843</v>
      </c>
      <c r="BC90" s="40">
        <v>36558</v>
      </c>
      <c r="BD90" s="40">
        <v>36703</v>
      </c>
      <c r="BE90" s="40">
        <v>50996</v>
      </c>
      <c r="BF90" s="20"/>
      <c r="BG90" s="20"/>
      <c r="BH90" s="20"/>
      <c r="BI90" s="20"/>
      <c r="BJ90" s="20"/>
      <c r="BK90" s="40">
        <v>35032</v>
      </c>
      <c r="BL90" s="40">
        <v>37798</v>
      </c>
      <c r="BM90" s="40">
        <v>39415</v>
      </c>
      <c r="BN90" s="40">
        <v>40178</v>
      </c>
      <c r="BO90" s="40">
        <v>40433</v>
      </c>
      <c r="BP90" s="40">
        <v>43071</v>
      </c>
      <c r="BQ90" s="40">
        <v>40049</v>
      </c>
      <c r="BR90" s="40">
        <v>38529</v>
      </c>
      <c r="BS90" s="40">
        <v>40763</v>
      </c>
      <c r="BT90" s="40">
        <v>40163</v>
      </c>
      <c r="BU90" s="40">
        <v>41156</v>
      </c>
      <c r="BV90" s="40">
        <v>57358</v>
      </c>
      <c r="BW90" s="40"/>
      <c r="BX90" s="40"/>
      <c r="BY90" s="40"/>
      <c r="BZ90" s="40"/>
      <c r="CA90" s="40"/>
      <c r="CB90" s="40">
        <v>39928</v>
      </c>
      <c r="CC90" s="40">
        <v>41413</v>
      </c>
      <c r="CD90" s="40">
        <v>46536</v>
      </c>
      <c r="CE90" s="40">
        <v>44097</v>
      </c>
      <c r="CF90" s="20"/>
      <c r="CG90" s="20"/>
      <c r="CH90" s="20"/>
      <c r="CI90" s="20"/>
      <c r="CJ90" s="20"/>
      <c r="CK90" s="20"/>
      <c r="CL90" s="20"/>
      <c r="CM90" s="20"/>
      <c r="CN90" s="40"/>
      <c r="CO90" s="20"/>
      <c r="CP90" s="20"/>
      <c r="CQ90" s="20"/>
      <c r="CR90" s="20"/>
      <c r="CS90" s="20"/>
    </row>
    <row r="91" spans="1:97" x14ac:dyDescent="0.25">
      <c r="A91" s="33" t="s">
        <v>202</v>
      </c>
      <c r="C91" s="26" t="s">
        <v>252</v>
      </c>
      <c r="D91" s="26" t="s">
        <v>264</v>
      </c>
      <c r="E91" s="203" t="s">
        <v>270</v>
      </c>
      <c r="F91" s="203"/>
      <c r="G91" s="10"/>
      <c r="H91" s="40" t="s">
        <v>55</v>
      </c>
      <c r="I91" s="40" t="s">
        <v>36</v>
      </c>
      <c r="J91" s="66">
        <f>J86</f>
        <v>43466</v>
      </c>
      <c r="K91" s="26" t="s">
        <v>213</v>
      </c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>
        <v>33803</v>
      </c>
      <c r="AD91" s="40">
        <v>34167</v>
      </c>
      <c r="AE91" s="40">
        <v>35697</v>
      </c>
      <c r="AF91" s="40">
        <v>37392</v>
      </c>
      <c r="AG91" s="40">
        <v>38404</v>
      </c>
      <c r="AH91" s="40">
        <v>39458</v>
      </c>
      <c r="AI91" s="40">
        <v>36161</v>
      </c>
      <c r="AJ91" s="40">
        <v>34931</v>
      </c>
      <c r="AK91" s="40">
        <v>36407</v>
      </c>
      <c r="AL91" s="40">
        <v>37184</v>
      </c>
      <c r="AM91" s="40">
        <v>36471</v>
      </c>
      <c r="AN91" s="40">
        <v>46361</v>
      </c>
      <c r="AO91" s="40"/>
      <c r="AP91" s="40"/>
      <c r="AQ91" s="40"/>
      <c r="AR91" s="40"/>
      <c r="AS91" s="40"/>
      <c r="AT91" s="40">
        <v>36351</v>
      </c>
      <c r="AU91" s="40">
        <v>36357</v>
      </c>
      <c r="AV91" s="40">
        <v>39410</v>
      </c>
      <c r="AW91" s="40">
        <v>37887</v>
      </c>
      <c r="AX91" s="40">
        <v>39735</v>
      </c>
      <c r="AY91" s="40">
        <v>41023</v>
      </c>
      <c r="AZ91" s="40">
        <v>36902</v>
      </c>
      <c r="BA91" s="40">
        <v>35670</v>
      </c>
      <c r="BB91" s="40">
        <v>38005</v>
      </c>
      <c r="BC91" s="40">
        <v>37272</v>
      </c>
      <c r="BD91" s="40">
        <v>36802</v>
      </c>
      <c r="BE91" s="40">
        <v>47209</v>
      </c>
      <c r="BF91" s="20"/>
      <c r="BG91" s="20"/>
      <c r="BH91" s="20"/>
      <c r="BI91" s="20"/>
      <c r="BJ91" s="20"/>
      <c r="BK91" s="40">
        <v>37045</v>
      </c>
      <c r="BL91" s="40">
        <v>38768</v>
      </c>
      <c r="BM91" s="40">
        <v>41185</v>
      </c>
      <c r="BN91" s="40">
        <v>43838</v>
      </c>
      <c r="BO91" s="40">
        <v>43724</v>
      </c>
      <c r="BP91" s="40">
        <v>46217</v>
      </c>
      <c r="BQ91" s="40">
        <v>43001</v>
      </c>
      <c r="BR91" s="40">
        <v>41216</v>
      </c>
      <c r="BS91" s="40">
        <v>42518</v>
      </c>
      <c r="BT91" s="40">
        <v>43730</v>
      </c>
      <c r="BU91" s="40">
        <v>44802</v>
      </c>
      <c r="BV91" s="40">
        <v>55677</v>
      </c>
      <c r="BW91" s="40"/>
      <c r="BX91" s="40"/>
      <c r="BY91" s="40"/>
      <c r="BZ91" s="40"/>
      <c r="CA91" s="40"/>
      <c r="CB91" s="40">
        <v>44301</v>
      </c>
      <c r="CC91" s="40">
        <v>43084</v>
      </c>
      <c r="CD91" s="40">
        <v>50409</v>
      </c>
      <c r="CE91" s="40">
        <v>48513</v>
      </c>
      <c r="CF91" s="20"/>
      <c r="CG91" s="20"/>
      <c r="CH91" s="20"/>
      <c r="CI91" s="20"/>
      <c r="CJ91" s="20"/>
      <c r="CK91" s="20"/>
      <c r="CL91" s="20"/>
      <c r="CM91" s="20"/>
      <c r="CN91" s="40"/>
      <c r="CO91" s="20"/>
      <c r="CP91" s="20"/>
      <c r="CQ91" s="20"/>
      <c r="CR91" s="20"/>
      <c r="CS91" s="20"/>
    </row>
    <row r="92" spans="1:97" x14ac:dyDescent="0.25">
      <c r="A92" s="3" t="s">
        <v>202</v>
      </c>
      <c r="C92" s="3" t="s">
        <v>252</v>
      </c>
      <c r="D92" t="s">
        <v>271</v>
      </c>
      <c r="E92" s="203" t="s">
        <v>272</v>
      </c>
      <c r="F92" s="203"/>
      <c r="G92" s="10"/>
      <c r="H92" s="40" t="s">
        <v>273</v>
      </c>
      <c r="I92" s="40" t="s">
        <v>51</v>
      </c>
      <c r="J92" s="40"/>
      <c r="K92" t="s">
        <v>206</v>
      </c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40" t="s">
        <v>274</v>
      </c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40" t="s">
        <v>275</v>
      </c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40" t="s">
        <v>276</v>
      </c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40" t="s">
        <v>277</v>
      </c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40"/>
      <c r="CO92" s="20"/>
      <c r="CP92" s="20"/>
      <c r="CQ92" s="20"/>
      <c r="CR92" s="20"/>
      <c r="CS92" s="20"/>
    </row>
    <row r="93" spans="1:97" x14ac:dyDescent="0.25">
      <c r="A93" s="3" t="s">
        <v>202</v>
      </c>
      <c r="C93" s="3" t="s">
        <v>252</v>
      </c>
      <c r="D93" t="s">
        <v>271</v>
      </c>
      <c r="E93" s="203" t="s">
        <v>278</v>
      </c>
      <c r="F93" s="203"/>
      <c r="G93" s="10"/>
      <c r="H93" s="40" t="s">
        <v>273</v>
      </c>
      <c r="I93" s="40" t="s">
        <v>51</v>
      </c>
      <c r="J93" s="40"/>
      <c r="K93" t="s">
        <v>215</v>
      </c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40" t="s">
        <v>279</v>
      </c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40" t="s">
        <v>280</v>
      </c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40" t="s">
        <v>281</v>
      </c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40" t="s">
        <v>282</v>
      </c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40"/>
      <c r="CO93" s="20"/>
      <c r="CP93" s="20"/>
      <c r="CQ93" s="20"/>
      <c r="CR93" s="20"/>
      <c r="CS93" s="20"/>
    </row>
    <row r="94" spans="1:97" x14ac:dyDescent="0.25">
      <c r="A94" s="3" t="s">
        <v>202</v>
      </c>
      <c r="C94" s="3" t="s">
        <v>252</v>
      </c>
      <c r="D94" t="s">
        <v>271</v>
      </c>
      <c r="E94" s="203" t="s">
        <v>283</v>
      </c>
      <c r="F94" s="203"/>
      <c r="G94" s="10"/>
      <c r="H94" s="40" t="s">
        <v>273</v>
      </c>
      <c r="I94" s="40" t="s">
        <v>51</v>
      </c>
      <c r="J94" s="40"/>
      <c r="K94" t="s">
        <v>217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40" t="s">
        <v>284</v>
      </c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40" t="s">
        <v>285</v>
      </c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40" t="s">
        <v>286</v>
      </c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40" t="s">
        <v>287</v>
      </c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40"/>
      <c r="CO94" s="20"/>
      <c r="CP94" s="20"/>
      <c r="CQ94" s="20"/>
      <c r="CR94" s="20"/>
      <c r="CS94" s="20"/>
    </row>
    <row r="95" spans="1:97" x14ac:dyDescent="0.25">
      <c r="A95" s="3" t="s">
        <v>202</v>
      </c>
      <c r="C95" s="3" t="s">
        <v>252</v>
      </c>
      <c r="D95" t="s">
        <v>271</v>
      </c>
      <c r="E95" s="203" t="s">
        <v>288</v>
      </c>
      <c r="F95" s="203"/>
      <c r="G95" s="10"/>
      <c r="H95" s="40" t="s">
        <v>273</v>
      </c>
      <c r="I95" s="40" t="s">
        <v>51</v>
      </c>
      <c r="J95" s="40"/>
      <c r="K95" t="s">
        <v>209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40" t="s">
        <v>289</v>
      </c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40" t="s">
        <v>290</v>
      </c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40" t="s">
        <v>291</v>
      </c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40" t="s">
        <v>292</v>
      </c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40"/>
      <c r="CO95" s="20"/>
      <c r="CP95" s="20"/>
      <c r="CQ95" s="20"/>
      <c r="CR95" s="20"/>
      <c r="CS95" s="20"/>
    </row>
    <row r="96" spans="1:97" x14ac:dyDescent="0.25">
      <c r="A96" s="3" t="s">
        <v>202</v>
      </c>
      <c r="C96" s="3" t="s">
        <v>252</v>
      </c>
      <c r="D96" t="s">
        <v>271</v>
      </c>
      <c r="E96" s="203" t="s">
        <v>293</v>
      </c>
      <c r="F96" s="203"/>
      <c r="G96" s="10"/>
      <c r="H96" s="40" t="s">
        <v>273</v>
      </c>
      <c r="I96" s="40" t="s">
        <v>51</v>
      </c>
      <c r="J96" s="40"/>
      <c r="K96" t="s">
        <v>211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40" t="s">
        <v>294</v>
      </c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40" t="s">
        <v>295</v>
      </c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40" t="s">
        <v>296</v>
      </c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40" t="s">
        <v>297</v>
      </c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40"/>
      <c r="CO96" s="20"/>
      <c r="CP96" s="20"/>
      <c r="CQ96" s="20"/>
      <c r="CR96" s="20"/>
      <c r="CS96" s="20"/>
    </row>
    <row r="97" spans="1:97" x14ac:dyDescent="0.25">
      <c r="A97" s="3" t="s">
        <v>202</v>
      </c>
      <c r="C97" s="3" t="s">
        <v>252</v>
      </c>
      <c r="D97" t="s">
        <v>271</v>
      </c>
      <c r="E97" s="203" t="s">
        <v>298</v>
      </c>
      <c r="F97" s="203"/>
      <c r="G97" s="10"/>
      <c r="H97" s="40" t="s">
        <v>273</v>
      </c>
      <c r="I97" s="40" t="s">
        <v>51</v>
      </c>
      <c r="J97" s="40"/>
      <c r="K97" t="s">
        <v>213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40" t="s">
        <v>299</v>
      </c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40" t="s">
        <v>300</v>
      </c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40" t="s">
        <v>301</v>
      </c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40" t="s">
        <v>302</v>
      </c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40"/>
      <c r="CO97" s="20"/>
      <c r="CP97" s="20"/>
      <c r="CQ97" s="20"/>
      <c r="CR97" s="20"/>
      <c r="CS97" s="20"/>
    </row>
    <row r="98" spans="1:97" x14ac:dyDescent="0.25">
      <c r="A98" s="33" t="s">
        <v>202</v>
      </c>
      <c r="C98" s="26" t="s">
        <v>252</v>
      </c>
      <c r="D98" s="26" t="s">
        <v>303</v>
      </c>
      <c r="E98" s="203" t="s">
        <v>304</v>
      </c>
      <c r="F98" s="203"/>
      <c r="G98" s="10"/>
      <c r="H98" s="40" t="s">
        <v>55</v>
      </c>
      <c r="I98" s="40" t="s">
        <v>119</v>
      </c>
      <c r="J98" s="40" t="s">
        <v>120</v>
      </c>
      <c r="K98" s="26" t="s">
        <v>206</v>
      </c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 t="s">
        <v>305</v>
      </c>
      <c r="Y98" s="40" t="s">
        <v>306</v>
      </c>
      <c r="Z98" s="40" t="s">
        <v>307</v>
      </c>
      <c r="AA98" s="40" t="s">
        <v>308</v>
      </c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 t="s">
        <v>309</v>
      </c>
      <c r="AP98" s="40" t="s">
        <v>310</v>
      </c>
      <c r="AQ98" s="40" t="s">
        <v>311</v>
      </c>
      <c r="AR98" s="40" t="s">
        <v>312</v>
      </c>
      <c r="AS98" s="40"/>
      <c r="AT98" s="40"/>
      <c r="AU98" s="40"/>
      <c r="AV98" s="40"/>
      <c r="BF98" s="40" t="s">
        <v>313</v>
      </c>
      <c r="BG98" s="40" t="s">
        <v>314</v>
      </c>
      <c r="BH98" s="40" t="s">
        <v>315</v>
      </c>
      <c r="BI98" s="40" t="s">
        <v>316</v>
      </c>
      <c r="BW98" s="40" t="s">
        <v>317</v>
      </c>
      <c r="BX98" s="40" t="s">
        <v>318</v>
      </c>
      <c r="BY98" s="40" t="s">
        <v>319</v>
      </c>
      <c r="BZ98" s="40" t="s">
        <v>320</v>
      </c>
      <c r="CB98" s="40"/>
      <c r="CC98" s="40"/>
      <c r="CD98" s="40"/>
      <c r="CE98" s="40"/>
      <c r="CN98" s="40" t="s">
        <v>321</v>
      </c>
      <c r="CO98" s="20"/>
      <c r="CP98" s="20"/>
      <c r="CQ98" s="20"/>
      <c r="CR98" s="20"/>
      <c r="CS98" s="20"/>
    </row>
    <row r="99" spans="1:97" x14ac:dyDescent="0.25">
      <c r="A99" s="33" t="s">
        <v>202</v>
      </c>
      <c r="C99" s="26" t="s">
        <v>252</v>
      </c>
      <c r="D99" s="26" t="s">
        <v>303</v>
      </c>
      <c r="E99" s="203" t="s">
        <v>322</v>
      </c>
      <c r="F99" s="203"/>
      <c r="G99" s="10"/>
      <c r="H99" s="40" t="s">
        <v>55</v>
      </c>
      <c r="I99" s="40" t="s">
        <v>119</v>
      </c>
      <c r="J99" s="40" t="s">
        <v>120</v>
      </c>
      <c r="K99" s="26" t="s">
        <v>215</v>
      </c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 t="s">
        <v>323</v>
      </c>
      <c r="Y99" s="40" t="s">
        <v>324</v>
      </c>
      <c r="Z99" s="40" t="s">
        <v>325</v>
      </c>
      <c r="AA99" s="40" t="s">
        <v>326</v>
      </c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 t="s">
        <v>327</v>
      </c>
      <c r="AP99" s="40" t="s">
        <v>328</v>
      </c>
      <c r="AQ99" s="40" t="s">
        <v>329</v>
      </c>
      <c r="AR99" s="40" t="s">
        <v>330</v>
      </c>
      <c r="AS99" s="40"/>
      <c r="AT99" s="40"/>
      <c r="AU99" s="40"/>
      <c r="AV99" s="40"/>
      <c r="BF99" s="40" t="s">
        <v>331</v>
      </c>
      <c r="BG99" s="40" t="s">
        <v>332</v>
      </c>
      <c r="BH99" s="40" t="s">
        <v>333</v>
      </c>
      <c r="BI99" s="40" t="s">
        <v>334</v>
      </c>
      <c r="BW99" s="40" t="s">
        <v>335</v>
      </c>
      <c r="BX99" s="40" t="s">
        <v>336</v>
      </c>
      <c r="BY99" s="40" t="s">
        <v>337</v>
      </c>
      <c r="BZ99" s="40" t="s">
        <v>338</v>
      </c>
      <c r="CB99" s="40"/>
      <c r="CC99" s="40"/>
      <c r="CD99" s="40"/>
      <c r="CE99" s="40"/>
      <c r="CN99" s="40" t="s">
        <v>339</v>
      </c>
      <c r="CO99" s="20"/>
      <c r="CP99" s="20"/>
      <c r="CQ99" s="20"/>
      <c r="CR99" s="20"/>
      <c r="CS99" s="20"/>
    </row>
    <row r="100" spans="1:97" x14ac:dyDescent="0.25">
      <c r="A100" s="33" t="s">
        <v>202</v>
      </c>
      <c r="C100" s="26" t="s">
        <v>252</v>
      </c>
      <c r="D100" s="26" t="s">
        <v>303</v>
      </c>
      <c r="E100" s="203" t="s">
        <v>340</v>
      </c>
      <c r="F100" s="203"/>
      <c r="G100" s="10"/>
      <c r="H100" s="40" t="s">
        <v>55</v>
      </c>
      <c r="I100" s="40" t="s">
        <v>119</v>
      </c>
      <c r="J100" s="40" t="s">
        <v>120</v>
      </c>
      <c r="K100" s="26" t="s">
        <v>217</v>
      </c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 t="s">
        <v>341</v>
      </c>
      <c r="Y100" s="40" t="s">
        <v>342</v>
      </c>
      <c r="Z100" s="40" t="s">
        <v>343</v>
      </c>
      <c r="AA100" s="40" t="s">
        <v>344</v>
      </c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 t="s">
        <v>345</v>
      </c>
      <c r="AP100" s="40" t="s">
        <v>346</v>
      </c>
      <c r="AQ100" s="40" t="s">
        <v>347</v>
      </c>
      <c r="AR100" s="40" t="s">
        <v>348</v>
      </c>
      <c r="AS100" s="40"/>
      <c r="AT100" s="40"/>
      <c r="AU100" s="40"/>
      <c r="AV100" s="40"/>
      <c r="BF100" s="40" t="s">
        <v>349</v>
      </c>
      <c r="BG100" s="40" t="s">
        <v>350</v>
      </c>
      <c r="BH100" s="40" t="s">
        <v>351</v>
      </c>
      <c r="BI100" s="40" t="s">
        <v>352</v>
      </c>
      <c r="BW100" s="40" t="s">
        <v>353</v>
      </c>
      <c r="BX100" s="40" t="s">
        <v>354</v>
      </c>
      <c r="BY100" s="40" t="s">
        <v>355</v>
      </c>
      <c r="BZ100" s="40" t="s">
        <v>356</v>
      </c>
      <c r="CB100" s="40"/>
      <c r="CC100" s="40"/>
      <c r="CD100" s="40"/>
      <c r="CE100" s="40"/>
      <c r="CN100" s="40" t="s">
        <v>357</v>
      </c>
      <c r="CO100" s="20"/>
      <c r="CP100" s="20"/>
      <c r="CQ100" s="20"/>
      <c r="CR100" s="20"/>
      <c r="CS100" s="20"/>
    </row>
    <row r="101" spans="1:97" x14ac:dyDescent="0.25">
      <c r="A101" s="33" t="s">
        <v>202</v>
      </c>
      <c r="C101" s="26" t="s">
        <v>252</v>
      </c>
      <c r="D101" s="26" t="s">
        <v>303</v>
      </c>
      <c r="E101" s="203" t="s">
        <v>358</v>
      </c>
      <c r="F101" s="203"/>
      <c r="G101" s="10"/>
      <c r="H101" s="40" t="s">
        <v>55</v>
      </c>
      <c r="I101" s="40" t="s">
        <v>119</v>
      </c>
      <c r="J101" s="40" t="s">
        <v>120</v>
      </c>
      <c r="K101" s="26" t="s">
        <v>209</v>
      </c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 t="s">
        <v>359</v>
      </c>
      <c r="Y101" s="40" t="s">
        <v>360</v>
      </c>
      <c r="Z101" s="40" t="s">
        <v>361</v>
      </c>
      <c r="AA101" s="40" t="s">
        <v>362</v>
      </c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 t="s">
        <v>363</v>
      </c>
      <c r="AP101" s="40" t="s">
        <v>364</v>
      </c>
      <c r="AQ101" s="40" t="s">
        <v>365</v>
      </c>
      <c r="AR101" s="40" t="s">
        <v>366</v>
      </c>
      <c r="AS101" s="40"/>
      <c r="AT101" s="40"/>
      <c r="AU101" s="40"/>
      <c r="AV101" s="40"/>
      <c r="BF101" s="40" t="s">
        <v>367</v>
      </c>
      <c r="BG101" s="40" t="s">
        <v>368</v>
      </c>
      <c r="BH101" s="40" t="s">
        <v>369</v>
      </c>
      <c r="BI101" s="40" t="s">
        <v>370</v>
      </c>
      <c r="BW101" s="40" t="s">
        <v>371</v>
      </c>
      <c r="BX101" s="40" t="s">
        <v>372</v>
      </c>
      <c r="BY101" s="40" t="s">
        <v>373</v>
      </c>
      <c r="BZ101" s="40" t="s">
        <v>374</v>
      </c>
      <c r="CB101" s="40"/>
      <c r="CC101" s="40"/>
      <c r="CD101" s="40"/>
      <c r="CE101" s="40"/>
      <c r="CN101" s="40" t="s">
        <v>375</v>
      </c>
      <c r="CO101" s="20"/>
      <c r="CP101" s="20"/>
      <c r="CQ101" s="20"/>
      <c r="CR101" s="20"/>
      <c r="CS101" s="20"/>
    </row>
    <row r="102" spans="1:97" x14ac:dyDescent="0.25">
      <c r="A102" s="33" t="s">
        <v>202</v>
      </c>
      <c r="C102" s="26" t="s">
        <v>252</v>
      </c>
      <c r="D102" s="26" t="s">
        <v>303</v>
      </c>
      <c r="E102" s="203" t="s">
        <v>376</v>
      </c>
      <c r="F102" s="203"/>
      <c r="G102" s="10"/>
      <c r="H102" s="40" t="s">
        <v>55</v>
      </c>
      <c r="I102" s="40" t="s">
        <v>119</v>
      </c>
      <c r="J102" s="40" t="s">
        <v>120</v>
      </c>
      <c r="K102" s="26" t="s">
        <v>211</v>
      </c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 t="s">
        <v>377</v>
      </c>
      <c r="Y102" s="40" t="s">
        <v>378</v>
      </c>
      <c r="Z102" s="40" t="s">
        <v>379</v>
      </c>
      <c r="AA102" s="40" t="s">
        <v>380</v>
      </c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 t="s">
        <v>381</v>
      </c>
      <c r="AP102" s="40" t="s">
        <v>382</v>
      </c>
      <c r="AQ102" s="40" t="s">
        <v>383</v>
      </c>
      <c r="AR102" s="40" t="s">
        <v>384</v>
      </c>
      <c r="AS102" s="40"/>
      <c r="AT102" s="40"/>
      <c r="AU102" s="40"/>
      <c r="AV102" s="40"/>
      <c r="BF102" s="40" t="s">
        <v>385</v>
      </c>
      <c r="BG102" s="40" t="s">
        <v>386</v>
      </c>
      <c r="BH102" s="40" t="s">
        <v>387</v>
      </c>
      <c r="BI102" s="40" t="s">
        <v>388</v>
      </c>
      <c r="BW102" s="40" t="s">
        <v>389</v>
      </c>
      <c r="BX102" s="40" t="s">
        <v>390</v>
      </c>
      <c r="BY102" s="40" t="s">
        <v>391</v>
      </c>
      <c r="BZ102" s="40" t="s">
        <v>392</v>
      </c>
      <c r="CB102" s="40"/>
      <c r="CC102" s="40"/>
      <c r="CD102" s="40"/>
      <c r="CE102" s="40"/>
      <c r="CN102" s="40" t="s">
        <v>393</v>
      </c>
      <c r="CO102" s="20"/>
      <c r="CP102" s="20"/>
      <c r="CQ102" s="20"/>
      <c r="CR102" s="20"/>
      <c r="CS102" s="20"/>
    </row>
    <row r="103" spans="1:97" x14ac:dyDescent="0.25">
      <c r="A103" s="33" t="s">
        <v>202</v>
      </c>
      <c r="C103" s="26" t="s">
        <v>252</v>
      </c>
      <c r="D103" s="26" t="s">
        <v>303</v>
      </c>
      <c r="E103" s="203" t="s">
        <v>394</v>
      </c>
      <c r="F103" s="203"/>
      <c r="G103" s="10"/>
      <c r="H103" s="40" t="s">
        <v>55</v>
      </c>
      <c r="I103" s="40" t="s">
        <v>119</v>
      </c>
      <c r="J103" s="40" t="s">
        <v>120</v>
      </c>
      <c r="K103" s="26" t="s">
        <v>213</v>
      </c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 t="s">
        <v>395</v>
      </c>
      <c r="Y103" s="40" t="s">
        <v>396</v>
      </c>
      <c r="Z103" s="40" t="s">
        <v>397</v>
      </c>
      <c r="AA103" s="40" t="s">
        <v>398</v>
      </c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 t="s">
        <v>399</v>
      </c>
      <c r="AP103" s="40" t="s">
        <v>400</v>
      </c>
      <c r="AQ103" s="40" t="s">
        <v>401</v>
      </c>
      <c r="AR103" s="40" t="s">
        <v>402</v>
      </c>
      <c r="AS103" s="40"/>
      <c r="AT103" s="40"/>
      <c r="AU103" s="40"/>
      <c r="AV103" s="40"/>
      <c r="BF103" s="40" t="s">
        <v>403</v>
      </c>
      <c r="BG103" s="40" t="s">
        <v>404</v>
      </c>
      <c r="BH103" s="40" t="s">
        <v>405</v>
      </c>
      <c r="BI103" s="40" t="s">
        <v>406</v>
      </c>
      <c r="BW103" s="40" t="s">
        <v>407</v>
      </c>
      <c r="BX103" s="40" t="s">
        <v>408</v>
      </c>
      <c r="BY103" s="40" t="s">
        <v>409</v>
      </c>
      <c r="BZ103" s="40" t="s">
        <v>410</v>
      </c>
      <c r="CB103" s="40"/>
      <c r="CC103" s="40"/>
      <c r="CD103" s="40"/>
      <c r="CE103" s="40"/>
      <c r="CN103" s="40" t="s">
        <v>411</v>
      </c>
      <c r="CO103" s="20"/>
      <c r="CP103" s="20"/>
      <c r="CQ103" s="20"/>
      <c r="CR103" s="20"/>
      <c r="CS103" s="20"/>
    </row>
    <row r="104" spans="1:97" x14ac:dyDescent="0.25">
      <c r="A104" s="33" t="s">
        <v>202</v>
      </c>
      <c r="B104" s="3" t="s">
        <v>412</v>
      </c>
      <c r="C104" s="67" t="s">
        <v>252</v>
      </c>
      <c r="D104" t="s">
        <v>413</v>
      </c>
      <c r="E104" s="203" t="s">
        <v>414</v>
      </c>
      <c r="F104" s="203"/>
      <c r="G104" s="10"/>
      <c r="H104" t="s">
        <v>172</v>
      </c>
      <c r="I104" t="s">
        <v>119</v>
      </c>
      <c r="J104" s="40" t="s">
        <v>120</v>
      </c>
      <c r="K104" t="s">
        <v>206</v>
      </c>
      <c r="X104" s="40">
        <v>99.8</v>
      </c>
      <c r="Y104" s="40">
        <v>103.1</v>
      </c>
      <c r="Z104" s="40">
        <v>107.1</v>
      </c>
      <c r="AA104" s="40">
        <v>100.8</v>
      </c>
      <c r="AO104" s="40">
        <v>98.4</v>
      </c>
      <c r="AP104" s="40">
        <v>106.2</v>
      </c>
      <c r="AQ104" s="40">
        <v>101.1</v>
      </c>
      <c r="AR104" s="40">
        <v>104.7</v>
      </c>
      <c r="BF104">
        <v>105</v>
      </c>
      <c r="BG104">
        <v>88.8</v>
      </c>
      <c r="BH104">
        <v>94.2</v>
      </c>
      <c r="BI104" s="40">
        <v>102.6</v>
      </c>
      <c r="BW104" s="40">
        <v>97.2</v>
      </c>
      <c r="BX104" s="40">
        <v>112.4</v>
      </c>
      <c r="BY104" s="40">
        <v>113.1</v>
      </c>
      <c r="BZ104" s="40">
        <v>102.8</v>
      </c>
      <c r="CB104" s="40"/>
      <c r="CC104" s="40"/>
      <c r="CD104" s="40"/>
      <c r="CE104" s="40"/>
      <c r="CM104" s="40">
        <v>99.6</v>
      </c>
      <c r="CN104" s="40">
        <v>95.4</v>
      </c>
      <c r="CO104" s="20"/>
      <c r="CP104" s="20"/>
      <c r="CQ104" s="20"/>
      <c r="CR104" s="20"/>
      <c r="CS104" s="20"/>
    </row>
    <row r="105" spans="1:97" x14ac:dyDescent="0.25">
      <c r="A105" s="33" t="s">
        <v>202</v>
      </c>
      <c r="C105" s="67" t="s">
        <v>252</v>
      </c>
      <c r="D105" t="s">
        <v>413</v>
      </c>
      <c r="E105" s="203" t="s">
        <v>415</v>
      </c>
      <c r="F105" s="203"/>
      <c r="G105" s="10"/>
      <c r="H105" t="s">
        <v>172</v>
      </c>
      <c r="I105" t="s">
        <v>119</v>
      </c>
      <c r="J105" s="40" t="s">
        <v>120</v>
      </c>
      <c r="K105" t="s">
        <v>215</v>
      </c>
      <c r="X105" s="40">
        <v>100.5</v>
      </c>
      <c r="Y105" s="40">
        <v>101.8</v>
      </c>
      <c r="Z105" s="40">
        <v>102.6</v>
      </c>
      <c r="AA105" s="40">
        <v>104.5</v>
      </c>
      <c r="AO105" s="40">
        <v>96.6</v>
      </c>
      <c r="AP105" s="40">
        <v>100.8</v>
      </c>
      <c r="AQ105" s="40">
        <v>105.3</v>
      </c>
      <c r="AR105" s="40">
        <v>101.1</v>
      </c>
      <c r="BF105">
        <v>107.7</v>
      </c>
      <c r="BG105">
        <v>87.3</v>
      </c>
      <c r="BH105">
        <v>99.9</v>
      </c>
      <c r="BI105" s="40">
        <v>101.6</v>
      </c>
      <c r="BW105" s="40">
        <v>97.1</v>
      </c>
      <c r="BX105" s="40">
        <v>117.7</v>
      </c>
      <c r="BY105" s="40">
        <v>106</v>
      </c>
      <c r="BZ105" s="40">
        <v>99.5</v>
      </c>
      <c r="CB105" s="40"/>
      <c r="CC105" s="40"/>
      <c r="CD105" s="40"/>
      <c r="CE105" s="40"/>
      <c r="CM105" s="40">
        <v>99.1</v>
      </c>
      <c r="CN105" s="40">
        <v>100.9</v>
      </c>
      <c r="CO105" s="20"/>
      <c r="CP105" s="20"/>
      <c r="CQ105" s="20"/>
      <c r="CR105" s="20"/>
      <c r="CS105" s="20"/>
    </row>
    <row r="106" spans="1:97" x14ac:dyDescent="0.25">
      <c r="A106" s="33" t="s">
        <v>202</v>
      </c>
      <c r="C106" s="67" t="s">
        <v>252</v>
      </c>
      <c r="D106" t="s">
        <v>413</v>
      </c>
      <c r="E106" s="203" t="s">
        <v>416</v>
      </c>
      <c r="F106" s="203"/>
      <c r="G106" s="10"/>
      <c r="H106" t="s">
        <v>172</v>
      </c>
      <c r="I106" t="s">
        <v>119</v>
      </c>
      <c r="J106" s="40" t="s">
        <v>120</v>
      </c>
      <c r="K106" t="s">
        <v>217</v>
      </c>
      <c r="X106" s="40">
        <v>99.2</v>
      </c>
      <c r="Y106" s="40">
        <v>102.8</v>
      </c>
      <c r="Z106" s="40">
        <v>104.7</v>
      </c>
      <c r="AA106" s="40">
        <v>101.9</v>
      </c>
      <c r="AO106" s="40">
        <v>101.1</v>
      </c>
      <c r="AP106" s="40">
        <v>100.8</v>
      </c>
      <c r="AQ106" s="40">
        <v>100</v>
      </c>
      <c r="AR106" s="40">
        <v>102.9</v>
      </c>
      <c r="BF106">
        <v>105.2</v>
      </c>
      <c r="BG106">
        <v>90.8</v>
      </c>
      <c r="BH106">
        <v>100.4</v>
      </c>
      <c r="BI106" s="40">
        <v>98.3</v>
      </c>
      <c r="BW106" s="40">
        <v>96.3</v>
      </c>
      <c r="BX106" s="40">
        <v>112.3</v>
      </c>
      <c r="BY106" s="40">
        <v>104.8</v>
      </c>
      <c r="BZ106" s="40">
        <v>100.1</v>
      </c>
      <c r="CB106" s="40"/>
      <c r="CC106" s="40"/>
      <c r="CD106" s="40"/>
      <c r="CE106" s="40"/>
      <c r="CM106" s="40">
        <v>100.1</v>
      </c>
      <c r="CN106" s="40">
        <v>97.5</v>
      </c>
      <c r="CO106" s="20"/>
      <c r="CP106" s="20"/>
      <c r="CQ106" s="20"/>
      <c r="CR106" s="20"/>
      <c r="CS106" s="20"/>
    </row>
    <row r="107" spans="1:97" x14ac:dyDescent="0.25">
      <c r="A107" s="33" t="s">
        <v>202</v>
      </c>
      <c r="C107" s="67" t="s">
        <v>252</v>
      </c>
      <c r="D107" t="s">
        <v>413</v>
      </c>
      <c r="E107" s="203" t="s">
        <v>417</v>
      </c>
      <c r="F107" s="203"/>
      <c r="G107" s="10"/>
      <c r="H107" t="s">
        <v>172</v>
      </c>
      <c r="I107" t="s">
        <v>119</v>
      </c>
      <c r="J107" s="40" t="s">
        <v>120</v>
      </c>
      <c r="K107" t="s">
        <v>209</v>
      </c>
      <c r="X107" s="40">
        <v>96.3</v>
      </c>
      <c r="Y107" s="40">
        <v>101.2</v>
      </c>
      <c r="Z107" s="40">
        <v>96.6</v>
      </c>
      <c r="AA107" s="40">
        <v>102.3</v>
      </c>
      <c r="AO107" s="40">
        <v>100.3</v>
      </c>
      <c r="AP107" s="40">
        <v>97.1</v>
      </c>
      <c r="AQ107" s="40">
        <v>99.8</v>
      </c>
      <c r="AR107" s="40">
        <v>105</v>
      </c>
      <c r="BF107">
        <v>98.4</v>
      </c>
      <c r="BG107">
        <v>93.8</v>
      </c>
      <c r="BH107">
        <v>90.3</v>
      </c>
      <c r="BI107" s="40">
        <v>98.9</v>
      </c>
      <c r="BW107" s="40">
        <v>95.3</v>
      </c>
      <c r="BX107" s="40">
        <v>102.4</v>
      </c>
      <c r="BY107" s="40">
        <v>101.5</v>
      </c>
      <c r="BZ107" s="40">
        <v>99.4</v>
      </c>
      <c r="CB107" s="40"/>
      <c r="CC107" s="40"/>
      <c r="CD107" s="40"/>
      <c r="CE107" s="40"/>
      <c r="CM107" s="40">
        <v>97.2</v>
      </c>
      <c r="CN107" s="40">
        <v>97.2</v>
      </c>
      <c r="CO107" s="20"/>
      <c r="CP107" s="20"/>
      <c r="CQ107" s="20"/>
      <c r="CR107" s="20"/>
      <c r="CS107" s="20"/>
    </row>
    <row r="108" spans="1:97" x14ac:dyDescent="0.25">
      <c r="A108" s="33" t="s">
        <v>202</v>
      </c>
      <c r="C108" s="67" t="s">
        <v>252</v>
      </c>
      <c r="D108" t="s">
        <v>413</v>
      </c>
      <c r="E108" s="203" t="s">
        <v>418</v>
      </c>
      <c r="F108" s="203"/>
      <c r="G108" s="10"/>
      <c r="H108" t="s">
        <v>172</v>
      </c>
      <c r="I108" t="s">
        <v>119</v>
      </c>
      <c r="J108" s="40" t="s">
        <v>120</v>
      </c>
      <c r="K108" t="s">
        <v>211</v>
      </c>
      <c r="X108" s="40">
        <v>101.3</v>
      </c>
      <c r="Y108" s="40">
        <v>97.9</v>
      </c>
      <c r="Z108" s="40">
        <v>97.5</v>
      </c>
      <c r="AA108" s="40">
        <v>101</v>
      </c>
      <c r="AO108" s="40">
        <v>99.2</v>
      </c>
      <c r="AP108" s="40">
        <v>101.3</v>
      </c>
      <c r="AQ108" s="40">
        <v>106.5</v>
      </c>
      <c r="AR108" s="40">
        <v>104</v>
      </c>
      <c r="BF108">
        <v>101.8</v>
      </c>
      <c r="BG108">
        <v>89.3</v>
      </c>
      <c r="BH108">
        <v>94.4</v>
      </c>
      <c r="BI108" s="40">
        <v>96.8</v>
      </c>
      <c r="BW108" s="40">
        <v>91.9</v>
      </c>
      <c r="BX108" s="40">
        <v>107.9</v>
      </c>
      <c r="BY108" s="40">
        <v>109.8</v>
      </c>
      <c r="BZ108" s="40">
        <v>101.9</v>
      </c>
      <c r="CB108" s="40"/>
      <c r="CC108" s="40"/>
      <c r="CD108" s="40"/>
      <c r="CE108" s="40"/>
      <c r="CM108" s="40">
        <v>100.3</v>
      </c>
      <c r="CN108" s="40">
        <v>97.7</v>
      </c>
      <c r="CO108" s="20"/>
      <c r="CP108" s="20"/>
      <c r="CQ108" s="20"/>
      <c r="CR108" s="20"/>
      <c r="CS108" s="20"/>
    </row>
    <row r="109" spans="1:97" x14ac:dyDescent="0.25">
      <c r="A109" s="33" t="s">
        <v>202</v>
      </c>
      <c r="C109" s="67" t="s">
        <v>252</v>
      </c>
      <c r="D109" t="s">
        <v>413</v>
      </c>
      <c r="E109" s="203" t="s">
        <v>419</v>
      </c>
      <c r="F109" s="203"/>
      <c r="G109" s="10"/>
      <c r="H109" t="s">
        <v>172</v>
      </c>
      <c r="I109" t="s">
        <v>119</v>
      </c>
      <c r="J109" s="40" t="s">
        <v>120</v>
      </c>
      <c r="K109" t="s">
        <v>213</v>
      </c>
      <c r="X109" s="40">
        <v>99.8</v>
      </c>
      <c r="Y109" s="40">
        <v>98.5</v>
      </c>
      <c r="Z109" s="40">
        <v>98.2</v>
      </c>
      <c r="AA109" s="40">
        <v>102.3</v>
      </c>
      <c r="AO109" s="40">
        <v>97.3</v>
      </c>
      <c r="AP109" s="40">
        <v>101.8</v>
      </c>
      <c r="AQ109" s="40">
        <v>102.5</v>
      </c>
      <c r="AR109" s="40">
        <v>98.8</v>
      </c>
      <c r="BF109">
        <v>102.4</v>
      </c>
      <c r="BG109">
        <v>97</v>
      </c>
      <c r="BH109">
        <v>99.2</v>
      </c>
      <c r="BI109" s="40">
        <v>104.5</v>
      </c>
      <c r="BW109" s="40">
        <v>96.6</v>
      </c>
      <c r="BX109" s="40">
        <v>102</v>
      </c>
      <c r="BY109" s="40">
        <v>109.9</v>
      </c>
      <c r="BZ109" s="40">
        <v>103.3</v>
      </c>
      <c r="CM109" s="40">
        <v>102.7</v>
      </c>
      <c r="CN109" s="40">
        <v>99.3</v>
      </c>
      <c r="CO109" s="20"/>
      <c r="CP109" s="20"/>
      <c r="CQ109" s="20"/>
      <c r="CR109" s="20"/>
      <c r="CS109" s="20"/>
    </row>
    <row r="110" spans="1:97" x14ac:dyDescent="0.25">
      <c r="A110" s="33" t="s">
        <v>202</v>
      </c>
      <c r="C110" t="s">
        <v>420</v>
      </c>
      <c r="D110" t="s">
        <v>421</v>
      </c>
      <c r="E110" s="203" t="s">
        <v>422</v>
      </c>
      <c r="F110" s="203"/>
      <c r="G110" s="10"/>
      <c r="H110" s="26" t="s">
        <v>118</v>
      </c>
      <c r="I110" t="s">
        <v>119</v>
      </c>
      <c r="J110" s="40" t="s">
        <v>120</v>
      </c>
      <c r="K110" t="s">
        <v>206</v>
      </c>
      <c r="X110" s="40">
        <v>2.5</v>
      </c>
      <c r="Y110" s="40">
        <v>2.1</v>
      </c>
      <c r="Z110" s="40">
        <v>1.7</v>
      </c>
      <c r="AA110" s="40">
        <v>1.3</v>
      </c>
      <c r="AK110" s="52"/>
      <c r="AL110" s="52"/>
      <c r="AM110" s="52"/>
      <c r="AN110" s="52"/>
      <c r="AO110" s="40">
        <v>1.6</v>
      </c>
      <c r="AP110" s="40">
        <v>2.1</v>
      </c>
      <c r="AQ110" s="40">
        <v>1.9</v>
      </c>
      <c r="AR110" s="40">
        <v>2</v>
      </c>
      <c r="AS110" s="40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40">
        <v>1.7</v>
      </c>
      <c r="BG110" s="40">
        <v>1.6</v>
      </c>
      <c r="BH110" s="40">
        <v>2.1</v>
      </c>
      <c r="BI110" s="40">
        <v>1.5</v>
      </c>
      <c r="BJ110" s="40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40">
        <v>2.7</v>
      </c>
      <c r="BX110" s="40">
        <v>2.5</v>
      </c>
      <c r="BY110" s="40">
        <v>1.6</v>
      </c>
      <c r="BZ110" s="40">
        <v>2.1</v>
      </c>
      <c r="CA110" s="40"/>
      <c r="CB110" s="52"/>
      <c r="CC110" s="52"/>
      <c r="CD110" s="52"/>
      <c r="CE110" s="52"/>
      <c r="CF110" s="52"/>
      <c r="CG110" s="52"/>
      <c r="CH110" s="40"/>
      <c r="CI110" s="40"/>
      <c r="CJ110" s="40"/>
      <c r="CK110" s="40"/>
      <c r="CL110" s="40"/>
      <c r="CM110" s="40"/>
      <c r="CN110" s="40">
        <v>2.4</v>
      </c>
      <c r="CO110" s="40"/>
      <c r="CP110" s="40"/>
      <c r="CQ110" s="40"/>
      <c r="CR110" s="40"/>
    </row>
    <row r="111" spans="1:97" x14ac:dyDescent="0.25">
      <c r="A111" s="33" t="s">
        <v>202</v>
      </c>
      <c r="C111" t="s">
        <v>420</v>
      </c>
      <c r="D111" t="s">
        <v>421</v>
      </c>
      <c r="E111" s="203" t="s">
        <v>423</v>
      </c>
      <c r="F111" s="203"/>
      <c r="G111" s="10"/>
      <c r="H111" s="26" t="s">
        <v>118</v>
      </c>
      <c r="I111" s="20" t="s">
        <v>119</v>
      </c>
      <c r="J111" s="40" t="s">
        <v>120</v>
      </c>
      <c r="K111" t="s">
        <v>215</v>
      </c>
      <c r="X111" s="40">
        <v>1.7</v>
      </c>
      <c r="Y111" s="40">
        <v>2.2000000000000002</v>
      </c>
      <c r="Z111" s="40">
        <v>2.2000000000000002</v>
      </c>
      <c r="AA111" s="40">
        <v>1.9</v>
      </c>
      <c r="AK111" s="52"/>
      <c r="AL111" s="52"/>
      <c r="AM111" s="52"/>
      <c r="AN111" s="52"/>
      <c r="AO111" s="40">
        <v>2.6</v>
      </c>
      <c r="AP111" s="40">
        <v>2.4</v>
      </c>
      <c r="AQ111" s="40">
        <v>1.6</v>
      </c>
      <c r="AR111" s="40">
        <v>1.7</v>
      </c>
      <c r="AS111" s="40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40">
        <v>1.2</v>
      </c>
      <c r="BG111" s="40">
        <v>2.2000000000000002</v>
      </c>
      <c r="BH111" s="40">
        <v>2.9</v>
      </c>
      <c r="BI111" s="40">
        <v>2.6</v>
      </c>
      <c r="BJ111" s="40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40">
        <v>2</v>
      </c>
      <c r="BX111" s="40">
        <v>2.2999999999999998</v>
      </c>
      <c r="BY111" s="40">
        <v>1.6</v>
      </c>
      <c r="BZ111" s="40">
        <v>1.5</v>
      </c>
      <c r="CA111" s="40"/>
      <c r="CB111" s="52"/>
      <c r="CC111" s="52"/>
      <c r="CD111" s="52"/>
      <c r="CE111" s="52"/>
      <c r="CF111" s="52"/>
      <c r="CG111" s="52"/>
      <c r="CH111" s="40"/>
      <c r="CI111" s="40"/>
      <c r="CJ111" s="40"/>
      <c r="CK111" s="40"/>
      <c r="CL111" s="40"/>
      <c r="CM111" s="40"/>
      <c r="CN111" s="40">
        <v>1.3</v>
      </c>
      <c r="CO111" s="40"/>
      <c r="CP111" s="40"/>
      <c r="CQ111" s="40"/>
      <c r="CR111" s="40"/>
    </row>
    <row r="112" spans="1:97" x14ac:dyDescent="0.25">
      <c r="A112" s="33" t="s">
        <v>202</v>
      </c>
      <c r="C112" t="s">
        <v>420</v>
      </c>
      <c r="D112" t="s">
        <v>421</v>
      </c>
      <c r="E112" s="203" t="s">
        <v>424</v>
      </c>
      <c r="F112" s="203"/>
      <c r="G112" s="10"/>
      <c r="H112" s="26" t="s">
        <v>118</v>
      </c>
      <c r="I112" s="20" t="s">
        <v>119</v>
      </c>
      <c r="J112" s="40" t="s">
        <v>120</v>
      </c>
      <c r="K112" t="s">
        <v>217</v>
      </c>
      <c r="X112" s="40">
        <v>1</v>
      </c>
      <c r="Y112" s="40">
        <v>1.3</v>
      </c>
      <c r="Z112" s="40">
        <v>1.4</v>
      </c>
      <c r="AA112" s="40">
        <v>1</v>
      </c>
      <c r="AK112" s="52"/>
      <c r="AL112" s="52"/>
      <c r="AM112" s="52"/>
      <c r="AN112" s="52"/>
      <c r="AO112" s="53">
        <v>4.0999999999999996</v>
      </c>
      <c r="AP112" s="40">
        <v>1.7</v>
      </c>
      <c r="AQ112" s="40">
        <v>2.4</v>
      </c>
      <c r="AR112" s="40">
        <v>2.1</v>
      </c>
      <c r="AS112" s="56"/>
      <c r="AT112" s="40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3">
        <v>2.4</v>
      </c>
      <c r="BG112" s="40">
        <v>2.2999999999999998</v>
      </c>
      <c r="BH112" s="40">
        <v>2.2000000000000002</v>
      </c>
      <c r="BI112" s="40">
        <v>1</v>
      </c>
      <c r="BJ112" s="56"/>
      <c r="BK112" s="40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3">
        <v>1</v>
      </c>
      <c r="BX112" s="40">
        <v>1.1000000000000001</v>
      </c>
      <c r="BY112" s="40">
        <v>1.2</v>
      </c>
      <c r="BZ112" s="40">
        <v>0.9</v>
      </c>
      <c r="CA112" s="56"/>
      <c r="CB112" s="40"/>
      <c r="CC112" s="52"/>
      <c r="CD112" s="52"/>
      <c r="CE112" s="52"/>
      <c r="CF112" s="52"/>
      <c r="CG112" s="52"/>
      <c r="CH112" s="52"/>
      <c r="CI112" s="40"/>
      <c r="CJ112" s="40"/>
      <c r="CK112" s="40"/>
      <c r="CL112" s="40"/>
      <c r="CM112" s="40"/>
      <c r="CN112" s="40">
        <v>0.9</v>
      </c>
      <c r="CO112" s="40"/>
      <c r="CP112" s="40"/>
      <c r="CQ112" s="40"/>
      <c r="CR112" s="40"/>
      <c r="CS112" s="40"/>
    </row>
    <row r="113" spans="1:97" x14ac:dyDescent="0.25">
      <c r="A113" s="33" t="s">
        <v>202</v>
      </c>
      <c r="C113" t="s">
        <v>420</v>
      </c>
      <c r="D113" t="s">
        <v>421</v>
      </c>
      <c r="E113" s="203" t="s">
        <v>425</v>
      </c>
      <c r="F113" s="203"/>
      <c r="G113" s="10"/>
      <c r="H113" s="26" t="s">
        <v>118</v>
      </c>
      <c r="I113" s="20" t="s">
        <v>119</v>
      </c>
      <c r="J113" s="40" t="s">
        <v>120</v>
      </c>
      <c r="K113" t="s">
        <v>209</v>
      </c>
      <c r="X113" s="40">
        <v>1.2</v>
      </c>
      <c r="Y113" s="40">
        <v>1.2</v>
      </c>
      <c r="Z113" s="40">
        <v>0.8</v>
      </c>
      <c r="AA113" s="40">
        <v>0.7</v>
      </c>
      <c r="AK113" s="52"/>
      <c r="AL113" s="52"/>
      <c r="AM113" s="52"/>
      <c r="AN113" s="52"/>
      <c r="AO113" s="40">
        <v>0.8</v>
      </c>
      <c r="AP113" s="40">
        <v>1.4</v>
      </c>
      <c r="AQ113" s="40">
        <v>1.3</v>
      </c>
      <c r="AR113" s="40">
        <v>0.8</v>
      </c>
      <c r="AS113" s="40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40">
        <v>0.6</v>
      </c>
      <c r="BG113" s="40">
        <v>0.9</v>
      </c>
      <c r="BH113" s="40">
        <v>1.2</v>
      </c>
      <c r="BI113" s="40">
        <v>0.6</v>
      </c>
      <c r="BJ113" s="40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40">
        <v>0.9</v>
      </c>
      <c r="BX113" s="40">
        <v>0.6</v>
      </c>
      <c r="BY113" s="40">
        <v>0.7</v>
      </c>
      <c r="BZ113" s="40">
        <v>0.6</v>
      </c>
      <c r="CA113" s="40"/>
      <c r="CB113" s="52"/>
      <c r="CC113" s="52"/>
      <c r="CD113" s="52"/>
      <c r="CE113" s="52"/>
      <c r="CF113" s="52"/>
      <c r="CG113" s="52"/>
      <c r="CH113" s="40"/>
      <c r="CI113" s="40"/>
      <c r="CJ113" s="40"/>
      <c r="CK113" s="40"/>
      <c r="CL113" s="40"/>
      <c r="CM113" s="40"/>
      <c r="CN113" s="40">
        <v>1</v>
      </c>
      <c r="CO113" s="40"/>
      <c r="CP113" s="40"/>
      <c r="CQ113" s="40"/>
      <c r="CR113" s="40"/>
    </row>
    <row r="114" spans="1:97" x14ac:dyDescent="0.25">
      <c r="A114" s="33" t="s">
        <v>202</v>
      </c>
      <c r="C114" t="s">
        <v>420</v>
      </c>
      <c r="D114" t="s">
        <v>421</v>
      </c>
      <c r="E114" s="203" t="s">
        <v>426</v>
      </c>
      <c r="F114" s="203"/>
      <c r="G114" s="10"/>
      <c r="H114" s="26" t="s">
        <v>118</v>
      </c>
      <c r="I114" s="20" t="s">
        <v>119</v>
      </c>
      <c r="J114" s="40" t="s">
        <v>120</v>
      </c>
      <c r="K114" t="s">
        <v>211</v>
      </c>
      <c r="X114" s="40">
        <v>0.9</v>
      </c>
      <c r="Y114" s="40">
        <v>1.7</v>
      </c>
      <c r="Z114" s="40">
        <v>1.3</v>
      </c>
      <c r="AA114" s="40">
        <v>0.6</v>
      </c>
      <c r="AK114" s="52"/>
      <c r="AL114" s="52"/>
      <c r="AM114" s="52"/>
      <c r="AN114" s="52"/>
      <c r="AO114" s="40">
        <v>1.4</v>
      </c>
      <c r="AP114" s="40">
        <v>0.7</v>
      </c>
      <c r="AQ114" s="40">
        <v>1.6</v>
      </c>
      <c r="AR114" s="40">
        <v>0.9</v>
      </c>
      <c r="AS114" s="40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40">
        <v>1.2</v>
      </c>
      <c r="BG114" s="40">
        <v>0.7</v>
      </c>
      <c r="BH114" s="40">
        <v>0.8</v>
      </c>
      <c r="BI114" s="40">
        <v>1</v>
      </c>
      <c r="BJ114" s="40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40">
        <v>1.1000000000000001</v>
      </c>
      <c r="BX114" s="40">
        <v>1.1000000000000001</v>
      </c>
      <c r="BY114" s="40">
        <v>1</v>
      </c>
      <c r="BZ114" s="40">
        <v>0.8</v>
      </c>
      <c r="CA114" s="40"/>
      <c r="CB114" s="52"/>
      <c r="CC114" s="52"/>
      <c r="CD114" s="52"/>
      <c r="CE114" s="52"/>
      <c r="CF114" s="52"/>
      <c r="CG114" s="52"/>
      <c r="CH114" s="40"/>
      <c r="CI114" s="40"/>
      <c r="CJ114" s="40"/>
      <c r="CK114" s="40"/>
      <c r="CL114" s="40"/>
      <c r="CM114" s="40"/>
      <c r="CN114" s="40">
        <v>1.4</v>
      </c>
      <c r="CO114" s="40"/>
      <c r="CP114" s="40"/>
      <c r="CQ114" s="40"/>
      <c r="CR114" s="40"/>
    </row>
    <row r="115" spans="1:97" x14ac:dyDescent="0.25">
      <c r="A115" s="33" t="s">
        <v>202</v>
      </c>
      <c r="C115" t="s">
        <v>420</v>
      </c>
      <c r="D115" t="s">
        <v>421</v>
      </c>
      <c r="E115" s="203" t="s">
        <v>427</v>
      </c>
      <c r="F115" s="203"/>
      <c r="G115" s="10"/>
      <c r="H115" s="26" t="s">
        <v>118</v>
      </c>
      <c r="I115" s="20" t="s">
        <v>119</v>
      </c>
      <c r="J115" s="40" t="s">
        <v>120</v>
      </c>
      <c r="K115" t="s">
        <v>213</v>
      </c>
      <c r="X115" s="40">
        <v>0.7</v>
      </c>
      <c r="Y115" s="40">
        <v>0.8</v>
      </c>
      <c r="Z115" s="40">
        <v>0.9</v>
      </c>
      <c r="AA115" s="40">
        <v>0.6</v>
      </c>
      <c r="AK115" s="52"/>
      <c r="AL115" s="52"/>
      <c r="AM115" s="52"/>
      <c r="AN115" s="52"/>
      <c r="AO115" s="53">
        <v>1</v>
      </c>
      <c r="AP115" s="40">
        <v>0.9</v>
      </c>
      <c r="AQ115" s="40">
        <v>1.1000000000000001</v>
      </c>
      <c r="AR115" s="40">
        <v>0.5</v>
      </c>
      <c r="AS115" s="56"/>
      <c r="AT115" s="40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3">
        <v>1.1000000000000001</v>
      </c>
      <c r="BG115" s="40">
        <v>0.8</v>
      </c>
      <c r="BH115" s="40">
        <v>1.3</v>
      </c>
      <c r="BI115" s="40">
        <v>0.6</v>
      </c>
      <c r="BJ115" s="56"/>
      <c r="BK115" s="40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3">
        <v>0.8</v>
      </c>
      <c r="BX115" s="40">
        <v>0.9</v>
      </c>
      <c r="BY115" s="40">
        <v>0.7</v>
      </c>
      <c r="BZ115" s="40">
        <v>1.3</v>
      </c>
      <c r="CA115" s="56"/>
      <c r="CB115" s="40"/>
      <c r="CC115" s="52"/>
      <c r="CD115" s="52"/>
      <c r="CE115" s="52"/>
      <c r="CF115" s="52"/>
      <c r="CG115" s="52"/>
      <c r="CH115" s="52"/>
      <c r="CI115" s="40"/>
      <c r="CJ115" s="40"/>
      <c r="CK115" s="40"/>
      <c r="CL115" s="40"/>
      <c r="CM115" s="40"/>
      <c r="CN115" s="40">
        <v>0.7</v>
      </c>
      <c r="CO115" s="40"/>
      <c r="CP115" s="40"/>
      <c r="CQ115" s="40"/>
      <c r="CR115" s="40"/>
      <c r="CS115" s="40"/>
    </row>
    <row r="116" spans="1:97" x14ac:dyDescent="0.25">
      <c r="A116" s="33" t="s">
        <v>202</v>
      </c>
      <c r="C116" t="s">
        <v>420</v>
      </c>
      <c r="D116" t="s">
        <v>428</v>
      </c>
      <c r="E116" s="203" t="s">
        <v>429</v>
      </c>
      <c r="F116" s="203"/>
      <c r="G116" s="10"/>
      <c r="H116" s="26" t="s">
        <v>118</v>
      </c>
      <c r="I116" s="40" t="s">
        <v>119</v>
      </c>
      <c r="J116" s="40" t="s">
        <v>120</v>
      </c>
      <c r="K116" t="s">
        <v>206</v>
      </c>
      <c r="X116" s="40">
        <v>60.5</v>
      </c>
      <c r="Y116" s="40">
        <v>68.3</v>
      </c>
      <c r="Z116" s="40">
        <v>72</v>
      </c>
      <c r="AA116" s="40">
        <v>65.8</v>
      </c>
      <c r="AK116" s="52"/>
      <c r="AL116" s="52"/>
      <c r="AM116" s="52"/>
      <c r="AN116" s="52"/>
      <c r="AO116" s="53">
        <v>69.400000000000006</v>
      </c>
      <c r="AP116" s="40">
        <v>78.7</v>
      </c>
      <c r="AQ116" s="40">
        <v>82.9</v>
      </c>
      <c r="AR116" s="40">
        <v>80.7</v>
      </c>
      <c r="AS116" s="56"/>
      <c r="AT116" s="40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3">
        <v>82.7</v>
      </c>
      <c r="BG116" s="40">
        <v>99.1</v>
      </c>
      <c r="BH116" s="40">
        <v>109.1</v>
      </c>
      <c r="BI116" s="40">
        <v>117.7</v>
      </c>
      <c r="BJ116" s="56"/>
      <c r="BK116" s="40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3">
        <v>115.2</v>
      </c>
      <c r="BX116" s="40">
        <v>129.6</v>
      </c>
      <c r="BY116" s="40">
        <v>137.1</v>
      </c>
      <c r="BZ116" s="40">
        <v>144.9</v>
      </c>
      <c r="CA116" s="56"/>
      <c r="CB116" s="40"/>
      <c r="CC116" s="52"/>
      <c r="CD116" s="52"/>
      <c r="CE116" s="52"/>
      <c r="CF116" s="52"/>
      <c r="CG116" s="52"/>
      <c r="CH116" s="52"/>
      <c r="CI116" s="40"/>
      <c r="CJ116" s="40"/>
      <c r="CK116" s="40"/>
      <c r="CL116" s="40"/>
      <c r="CM116" s="40"/>
      <c r="CN116" s="40">
        <v>133.1</v>
      </c>
      <c r="CO116" s="40"/>
      <c r="CP116" s="40"/>
      <c r="CQ116" s="40"/>
      <c r="CR116" s="40"/>
      <c r="CS116" s="40"/>
    </row>
    <row r="117" spans="1:97" x14ac:dyDescent="0.25">
      <c r="A117" s="33" t="s">
        <v>202</v>
      </c>
      <c r="C117" t="s">
        <v>420</v>
      </c>
      <c r="D117" t="s">
        <v>428</v>
      </c>
      <c r="E117" s="203" t="s">
        <v>430</v>
      </c>
      <c r="F117" s="203"/>
      <c r="G117" s="10"/>
      <c r="H117" s="26" t="s">
        <v>118</v>
      </c>
      <c r="I117" s="40" t="s">
        <v>119</v>
      </c>
      <c r="J117" s="40" t="s">
        <v>120</v>
      </c>
      <c r="K117" t="s">
        <v>215</v>
      </c>
      <c r="X117" s="40">
        <v>31.4</v>
      </c>
      <c r="Y117" s="40">
        <v>35.5</v>
      </c>
      <c r="Z117" s="40">
        <v>34.9</v>
      </c>
      <c r="AA117" s="40">
        <v>30.9</v>
      </c>
      <c r="AK117" s="52"/>
      <c r="AL117" s="52"/>
      <c r="AM117" s="52"/>
      <c r="AN117" s="52"/>
      <c r="AO117" s="53">
        <v>33.5</v>
      </c>
      <c r="AP117" s="40">
        <v>37.799999999999997</v>
      </c>
      <c r="AQ117" s="40">
        <v>37.6</v>
      </c>
      <c r="AR117" s="40">
        <v>35.1</v>
      </c>
      <c r="AS117" s="56"/>
      <c r="AT117" s="40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3">
        <v>36</v>
      </c>
      <c r="BG117" s="40">
        <v>42.8</v>
      </c>
      <c r="BH117" s="40">
        <v>44.4</v>
      </c>
      <c r="BI117" s="40">
        <v>45.9</v>
      </c>
      <c r="BJ117" s="56"/>
      <c r="BK117" s="40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3">
        <v>49.5</v>
      </c>
      <c r="BX117" s="40">
        <v>60.2</v>
      </c>
      <c r="BY117" s="40">
        <v>65.599999999999994</v>
      </c>
      <c r="BZ117" s="40">
        <v>60.9</v>
      </c>
      <c r="CA117" s="56"/>
      <c r="CB117" s="40"/>
      <c r="CC117" s="52"/>
      <c r="CD117" s="52"/>
      <c r="CE117" s="52"/>
      <c r="CF117" s="52"/>
      <c r="CG117" s="52"/>
      <c r="CH117" s="52"/>
      <c r="CI117" s="40"/>
      <c r="CJ117" s="40"/>
      <c r="CK117" s="40"/>
      <c r="CL117" s="40"/>
      <c r="CM117" s="40"/>
      <c r="CN117" s="40">
        <v>64.7</v>
      </c>
      <c r="CO117" s="40"/>
      <c r="CP117" s="40"/>
      <c r="CQ117" s="40"/>
      <c r="CR117" s="40"/>
      <c r="CS117" s="40"/>
    </row>
    <row r="118" spans="1:97" x14ac:dyDescent="0.25">
      <c r="A118" s="33" t="s">
        <v>202</v>
      </c>
      <c r="C118" t="s">
        <v>420</v>
      </c>
      <c r="D118" t="s">
        <v>428</v>
      </c>
      <c r="E118" s="203" t="s">
        <v>431</v>
      </c>
      <c r="F118" s="203"/>
      <c r="G118" s="10"/>
      <c r="H118" s="26" t="s">
        <v>118</v>
      </c>
      <c r="I118" s="40" t="s">
        <v>119</v>
      </c>
      <c r="J118" s="40" t="s">
        <v>120</v>
      </c>
      <c r="K118" t="s">
        <v>217</v>
      </c>
      <c r="X118" s="40">
        <v>30.8</v>
      </c>
      <c r="Y118" s="40">
        <v>30.9</v>
      </c>
      <c r="Z118" s="40">
        <v>31.9</v>
      </c>
      <c r="AA118" s="40">
        <v>31.4</v>
      </c>
      <c r="AK118" s="52"/>
      <c r="AL118" s="52"/>
      <c r="AM118" s="52"/>
      <c r="AN118" s="52"/>
      <c r="AO118" s="53">
        <v>33.299999999999997</v>
      </c>
      <c r="AP118" s="40">
        <v>35</v>
      </c>
      <c r="AQ118" s="40">
        <v>35.6</v>
      </c>
      <c r="AR118" s="40">
        <v>34.5</v>
      </c>
      <c r="AS118" s="56"/>
      <c r="AT118" s="40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3">
        <v>38.200000000000003</v>
      </c>
      <c r="BG118" s="40">
        <v>38.4</v>
      </c>
      <c r="BH118" s="40">
        <v>38.200000000000003</v>
      </c>
      <c r="BI118" s="40">
        <v>46.2</v>
      </c>
      <c r="BJ118" s="56"/>
      <c r="BK118" s="40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3">
        <v>44.1</v>
      </c>
      <c r="BX118" s="40">
        <v>48.5</v>
      </c>
      <c r="BY118" s="40">
        <v>51.5</v>
      </c>
      <c r="BZ118" s="40">
        <v>52.2</v>
      </c>
      <c r="CA118" s="56"/>
      <c r="CB118" s="40"/>
      <c r="CC118" s="52"/>
      <c r="CD118" s="52"/>
      <c r="CE118" s="52"/>
      <c r="CF118" s="52"/>
      <c r="CG118" s="52"/>
      <c r="CH118" s="52"/>
      <c r="CI118" s="40"/>
      <c r="CJ118" s="40"/>
      <c r="CK118" s="40"/>
      <c r="CL118" s="40"/>
      <c r="CM118" s="40"/>
      <c r="CN118" s="40">
        <v>51.7</v>
      </c>
      <c r="CO118" s="40"/>
      <c r="CP118" s="40"/>
      <c r="CQ118" s="40"/>
      <c r="CR118" s="40"/>
      <c r="CS118" s="40"/>
    </row>
    <row r="119" spans="1:97" x14ac:dyDescent="0.25">
      <c r="A119" s="33" t="s">
        <v>202</v>
      </c>
      <c r="C119" t="s">
        <v>420</v>
      </c>
      <c r="D119" t="s">
        <v>428</v>
      </c>
      <c r="E119" s="203" t="s">
        <v>432</v>
      </c>
      <c r="F119" s="203"/>
      <c r="G119" s="10"/>
      <c r="H119" s="26" t="s">
        <v>118</v>
      </c>
      <c r="I119" s="40" t="s">
        <v>119</v>
      </c>
      <c r="J119" s="40" t="s">
        <v>120</v>
      </c>
      <c r="K119" t="s">
        <v>209</v>
      </c>
      <c r="X119" s="40">
        <v>12.9</v>
      </c>
      <c r="Y119" s="40">
        <v>14.4</v>
      </c>
      <c r="Z119" s="40">
        <v>15</v>
      </c>
      <c r="AA119" s="40">
        <v>14.6</v>
      </c>
      <c r="AK119" s="52"/>
      <c r="AL119" s="52"/>
      <c r="AM119" s="52"/>
      <c r="AN119" s="52"/>
      <c r="AO119" s="53">
        <v>16.100000000000001</v>
      </c>
      <c r="AP119" s="40">
        <v>17.5</v>
      </c>
      <c r="AQ119" s="40">
        <v>18</v>
      </c>
      <c r="AR119" s="40">
        <v>16.899999999999999</v>
      </c>
      <c r="AS119" s="56"/>
      <c r="AT119" s="40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3">
        <v>17.2</v>
      </c>
      <c r="BG119" s="40">
        <v>18.100000000000001</v>
      </c>
      <c r="BH119" s="40">
        <v>19.399999999999999</v>
      </c>
      <c r="BI119" s="40">
        <v>21.1</v>
      </c>
      <c r="BJ119" s="56"/>
      <c r="BK119" s="40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3">
        <v>22.1</v>
      </c>
      <c r="BX119" s="40">
        <v>23.6</v>
      </c>
      <c r="BY119" s="40">
        <v>27.5</v>
      </c>
      <c r="BZ119" s="40">
        <v>26.3</v>
      </c>
      <c r="CA119" s="56"/>
      <c r="CB119" s="40"/>
      <c r="CC119" s="52"/>
      <c r="CD119" s="52"/>
      <c r="CE119" s="52"/>
      <c r="CF119" s="52"/>
      <c r="CG119" s="52"/>
      <c r="CH119" s="52"/>
      <c r="CI119" s="40"/>
      <c r="CJ119" s="40"/>
      <c r="CK119" s="40"/>
      <c r="CL119" s="40"/>
      <c r="CM119" s="40"/>
      <c r="CN119" s="40">
        <v>26.9</v>
      </c>
      <c r="CO119" s="40"/>
      <c r="CP119" s="40"/>
      <c r="CQ119" s="40"/>
      <c r="CR119" s="40"/>
      <c r="CS119" s="40"/>
    </row>
    <row r="120" spans="1:97" x14ac:dyDescent="0.25">
      <c r="A120" s="33" t="s">
        <v>202</v>
      </c>
      <c r="C120" t="s">
        <v>420</v>
      </c>
      <c r="D120" t="s">
        <v>428</v>
      </c>
      <c r="E120" s="203" t="s">
        <v>433</v>
      </c>
      <c r="F120" s="203"/>
      <c r="G120" s="10"/>
      <c r="H120" s="26" t="s">
        <v>118</v>
      </c>
      <c r="I120" s="40" t="s">
        <v>119</v>
      </c>
      <c r="J120" s="40" t="s">
        <v>120</v>
      </c>
      <c r="K120" t="s">
        <v>211</v>
      </c>
      <c r="X120" s="40">
        <v>21</v>
      </c>
      <c r="Y120" s="40">
        <v>22.8</v>
      </c>
      <c r="Z120" s="40">
        <v>22.6</v>
      </c>
      <c r="AA120" s="40">
        <v>20.3</v>
      </c>
      <c r="AK120" s="52"/>
      <c r="AL120" s="52"/>
      <c r="AM120" s="52"/>
      <c r="AN120" s="52"/>
      <c r="AO120" s="53">
        <v>22</v>
      </c>
      <c r="AP120" s="40">
        <v>25.7</v>
      </c>
      <c r="AQ120" s="40">
        <v>26.2</v>
      </c>
      <c r="AR120" s="40">
        <v>26.3</v>
      </c>
      <c r="AS120" s="56"/>
      <c r="AT120" s="40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3">
        <v>26.2</v>
      </c>
      <c r="BG120" s="40">
        <v>32.1</v>
      </c>
      <c r="BH120" s="40">
        <v>33</v>
      </c>
      <c r="BI120" s="40">
        <v>34.9</v>
      </c>
      <c r="BJ120" s="56"/>
      <c r="BK120" s="40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3">
        <v>37.299999999999997</v>
      </c>
      <c r="BX120" s="40">
        <v>39.799999999999997</v>
      </c>
      <c r="BY120" s="40">
        <v>44</v>
      </c>
      <c r="BZ120" s="40">
        <v>45.7</v>
      </c>
      <c r="CA120" s="56"/>
      <c r="CB120" s="40"/>
      <c r="CC120" s="52"/>
      <c r="CD120" s="52"/>
      <c r="CE120" s="52"/>
      <c r="CF120" s="52"/>
      <c r="CG120" s="52"/>
      <c r="CH120" s="52"/>
      <c r="CI120" s="40"/>
      <c r="CJ120" s="40"/>
      <c r="CK120" s="40"/>
      <c r="CL120" s="40"/>
      <c r="CM120" s="40"/>
      <c r="CN120" s="40">
        <v>43.6</v>
      </c>
      <c r="CO120" s="40"/>
      <c r="CP120" s="40"/>
      <c r="CQ120" s="40"/>
      <c r="CR120" s="40"/>
      <c r="CS120" s="40"/>
    </row>
    <row r="121" spans="1:97" x14ac:dyDescent="0.25">
      <c r="A121" s="33" t="s">
        <v>202</v>
      </c>
      <c r="C121" t="s">
        <v>420</v>
      </c>
      <c r="D121" t="s">
        <v>428</v>
      </c>
      <c r="E121" s="203" t="s">
        <v>434</v>
      </c>
      <c r="F121" s="203"/>
      <c r="G121" s="10"/>
      <c r="H121" s="26" t="s">
        <v>118</v>
      </c>
      <c r="I121" s="40" t="s">
        <v>119</v>
      </c>
      <c r="J121" s="40" t="s">
        <v>120</v>
      </c>
      <c r="K121" t="s">
        <v>213</v>
      </c>
      <c r="X121" s="40">
        <v>17.3</v>
      </c>
      <c r="Y121" s="40">
        <v>19.8</v>
      </c>
      <c r="Z121" s="40">
        <v>20.9</v>
      </c>
      <c r="AA121" s="40">
        <v>19.8</v>
      </c>
      <c r="AK121" s="52"/>
      <c r="AL121" s="52"/>
      <c r="AM121" s="52"/>
      <c r="AN121" s="52"/>
      <c r="AO121" s="53">
        <v>19.8</v>
      </c>
      <c r="AP121" s="40">
        <v>22</v>
      </c>
      <c r="AQ121" s="40">
        <v>22</v>
      </c>
      <c r="AR121" s="40">
        <v>20.9</v>
      </c>
      <c r="AS121" s="56"/>
      <c r="AT121" s="40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3">
        <v>20.7</v>
      </c>
      <c r="BG121" s="40">
        <v>23.3</v>
      </c>
      <c r="BH121" s="40">
        <v>24.5</v>
      </c>
      <c r="BI121" s="40">
        <v>27.8</v>
      </c>
      <c r="BJ121" s="56"/>
      <c r="BK121" s="40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3">
        <v>28.3</v>
      </c>
      <c r="BX121" s="40">
        <v>31.8</v>
      </c>
      <c r="BY121" s="40">
        <v>33.799999999999997</v>
      </c>
      <c r="BZ121" s="40">
        <v>35.5</v>
      </c>
      <c r="CA121" s="56"/>
      <c r="CB121" s="40"/>
      <c r="CC121" s="52"/>
      <c r="CD121" s="52"/>
      <c r="CE121" s="52"/>
      <c r="CF121" s="52"/>
      <c r="CG121" s="52"/>
      <c r="CH121" s="52"/>
      <c r="CI121" s="40"/>
      <c r="CJ121" s="40"/>
      <c r="CK121" s="40"/>
      <c r="CL121" s="40"/>
      <c r="CM121" s="40"/>
      <c r="CN121" s="40">
        <v>35.4</v>
      </c>
      <c r="CO121" s="40"/>
      <c r="CP121" s="40"/>
      <c r="CQ121" s="40"/>
      <c r="CR121" s="40"/>
      <c r="CS121" s="40"/>
    </row>
    <row r="122" spans="1:97" x14ac:dyDescent="0.25">
      <c r="A122" s="33" t="s">
        <v>202</v>
      </c>
      <c r="C122" t="s">
        <v>420</v>
      </c>
      <c r="D122" t="s">
        <v>435</v>
      </c>
      <c r="E122" s="203" t="s">
        <v>436</v>
      </c>
      <c r="F122" s="203"/>
      <c r="G122" s="10"/>
      <c r="H122" s="26" t="s">
        <v>118</v>
      </c>
      <c r="I122" s="40" t="s">
        <v>119</v>
      </c>
      <c r="J122" s="40" t="s">
        <v>120</v>
      </c>
      <c r="K122" t="s">
        <v>206</v>
      </c>
      <c r="X122" s="40">
        <v>119.3</v>
      </c>
      <c r="Y122" s="40">
        <v>131.19999999999999</v>
      </c>
      <c r="Z122" s="40">
        <v>149.9</v>
      </c>
      <c r="AA122" s="40">
        <v>131.19999999999999</v>
      </c>
      <c r="AK122" s="52"/>
      <c r="AL122" s="52"/>
      <c r="AM122" s="52"/>
      <c r="AN122" s="52"/>
      <c r="AO122" s="53">
        <v>118.2</v>
      </c>
      <c r="AP122" s="40">
        <v>139.69999999999999</v>
      </c>
      <c r="AQ122" s="40">
        <v>164.9</v>
      </c>
      <c r="AR122" s="40">
        <v>144.9</v>
      </c>
      <c r="AS122" s="56"/>
      <c r="AT122" s="40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3">
        <v>131.69999999999999</v>
      </c>
      <c r="BG122" s="40">
        <v>127.8</v>
      </c>
      <c r="BH122" s="40">
        <v>168.7</v>
      </c>
      <c r="BI122" s="40">
        <v>146.69999999999999</v>
      </c>
      <c r="BJ122" s="56"/>
      <c r="BK122" s="40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3">
        <v>149.80000000000001</v>
      </c>
      <c r="BX122" s="40">
        <v>169.4</v>
      </c>
      <c r="BY122" s="40">
        <v>194.9</v>
      </c>
      <c r="BZ122" s="40">
        <v>159.6</v>
      </c>
      <c r="CA122" s="56"/>
      <c r="CB122" s="40"/>
      <c r="CC122" s="52"/>
      <c r="CD122" s="52"/>
      <c r="CE122" s="52"/>
      <c r="CF122" s="52"/>
      <c r="CG122" s="52"/>
      <c r="CH122" s="52"/>
      <c r="CI122" s="40"/>
      <c r="CJ122" s="40"/>
      <c r="CK122" s="40"/>
      <c r="CL122" s="40"/>
      <c r="CM122" s="40"/>
      <c r="CN122" s="40">
        <v>150.6</v>
      </c>
      <c r="CO122" s="40"/>
      <c r="CP122" s="40"/>
      <c r="CQ122" s="40"/>
      <c r="CR122" s="40"/>
      <c r="CS122" s="40"/>
    </row>
    <row r="123" spans="1:97" x14ac:dyDescent="0.25">
      <c r="A123" s="33" t="s">
        <v>202</v>
      </c>
      <c r="C123" t="s">
        <v>420</v>
      </c>
      <c r="D123" t="s">
        <v>435</v>
      </c>
      <c r="E123" s="203" t="s">
        <v>437</v>
      </c>
      <c r="F123" s="203"/>
      <c r="G123" s="10"/>
      <c r="H123" s="26" t="s">
        <v>118</v>
      </c>
      <c r="I123" s="40" t="s">
        <v>119</v>
      </c>
      <c r="J123" s="40" t="s">
        <v>120</v>
      </c>
      <c r="K123" t="s">
        <v>215</v>
      </c>
      <c r="X123" s="40">
        <v>74.900000000000006</v>
      </c>
      <c r="Y123" s="40">
        <v>89.3</v>
      </c>
      <c r="Z123" s="40">
        <v>113</v>
      </c>
      <c r="AA123" s="40">
        <v>98</v>
      </c>
      <c r="AK123" s="52"/>
      <c r="AL123" s="52"/>
      <c r="AM123" s="52"/>
      <c r="AN123" s="52"/>
      <c r="AO123" s="53">
        <v>72</v>
      </c>
      <c r="AP123" s="40">
        <v>92.5</v>
      </c>
      <c r="AQ123" s="40">
        <v>114</v>
      </c>
      <c r="AR123" s="40">
        <v>93.4</v>
      </c>
      <c r="AS123" s="56"/>
      <c r="AT123" s="40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3">
        <v>70.099999999999994</v>
      </c>
      <c r="BG123" s="40">
        <v>68.5</v>
      </c>
      <c r="BH123" s="40">
        <v>100.2</v>
      </c>
      <c r="BI123" s="40">
        <v>93.6</v>
      </c>
      <c r="BJ123" s="56"/>
      <c r="BK123" s="40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3">
        <v>76.099999999999994</v>
      </c>
      <c r="BX123" s="40">
        <v>105.3</v>
      </c>
      <c r="BY123" s="40">
        <v>120.3</v>
      </c>
      <c r="BZ123" s="40">
        <v>102</v>
      </c>
      <c r="CA123" s="56"/>
      <c r="CB123" s="40"/>
      <c r="CC123" s="52"/>
      <c r="CD123" s="52"/>
      <c r="CE123" s="52"/>
      <c r="CF123" s="52"/>
      <c r="CG123" s="52"/>
      <c r="CH123" s="52"/>
      <c r="CI123" s="40"/>
      <c r="CJ123" s="40"/>
      <c r="CK123" s="40"/>
      <c r="CL123" s="40"/>
      <c r="CM123" s="40"/>
      <c r="CN123" s="40">
        <v>72.8</v>
      </c>
      <c r="CO123" s="40"/>
      <c r="CP123" s="40"/>
      <c r="CQ123" s="40"/>
      <c r="CR123" s="40"/>
      <c r="CS123" s="40"/>
    </row>
    <row r="124" spans="1:97" x14ac:dyDescent="0.25">
      <c r="A124" s="33" t="s">
        <v>202</v>
      </c>
      <c r="C124" t="s">
        <v>420</v>
      </c>
      <c r="D124" t="s">
        <v>435</v>
      </c>
      <c r="E124" s="203" t="s">
        <v>438</v>
      </c>
      <c r="F124" s="203"/>
      <c r="G124" s="10"/>
      <c r="H124" s="26" t="s">
        <v>118</v>
      </c>
      <c r="I124" s="40" t="s">
        <v>119</v>
      </c>
      <c r="J124" s="40" t="s">
        <v>120</v>
      </c>
      <c r="K124" t="s">
        <v>217</v>
      </c>
      <c r="X124" s="40">
        <v>46.3</v>
      </c>
      <c r="Y124" s="40">
        <v>59.3</v>
      </c>
      <c r="Z124" s="40">
        <v>62.2</v>
      </c>
      <c r="AA124" s="40">
        <v>56.6</v>
      </c>
      <c r="AK124" s="52"/>
      <c r="AL124" s="52"/>
      <c r="AM124" s="52"/>
      <c r="AN124" s="52"/>
      <c r="AO124" s="53">
        <v>47.2</v>
      </c>
      <c r="AP124" s="40">
        <v>62.8</v>
      </c>
      <c r="AQ124" s="40">
        <v>61.7</v>
      </c>
      <c r="AR124" s="40">
        <v>54.4</v>
      </c>
      <c r="AS124" s="56"/>
      <c r="AT124" s="40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3">
        <v>45.2</v>
      </c>
      <c r="BG124" s="40">
        <v>49.1</v>
      </c>
      <c r="BH124" s="40">
        <v>57.9</v>
      </c>
      <c r="BI124" s="40">
        <v>52</v>
      </c>
      <c r="BJ124" s="56"/>
      <c r="BK124" s="40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3">
        <v>47.7</v>
      </c>
      <c r="BX124" s="40">
        <v>62.3</v>
      </c>
      <c r="BY124" s="40">
        <v>66.8</v>
      </c>
      <c r="BZ124" s="40">
        <v>56</v>
      </c>
      <c r="CA124" s="56"/>
      <c r="CB124" s="40"/>
      <c r="CC124" s="52"/>
      <c r="CD124" s="52"/>
      <c r="CE124" s="52"/>
      <c r="CF124" s="52"/>
      <c r="CG124" s="52"/>
      <c r="CH124" s="52"/>
      <c r="CI124" s="40"/>
      <c r="CJ124" s="40"/>
      <c r="CK124" s="40"/>
      <c r="CL124" s="40"/>
      <c r="CM124" s="40"/>
      <c r="CN124" s="40">
        <v>49.3</v>
      </c>
      <c r="CO124" s="40"/>
      <c r="CP124" s="40"/>
      <c r="CQ124" s="40"/>
      <c r="CR124" s="40"/>
      <c r="CS124" s="40"/>
    </row>
    <row r="125" spans="1:97" x14ac:dyDescent="0.25">
      <c r="A125" s="33" t="s">
        <v>202</v>
      </c>
      <c r="C125" t="s">
        <v>420</v>
      </c>
      <c r="D125" t="s">
        <v>435</v>
      </c>
      <c r="E125" s="203" t="s">
        <v>439</v>
      </c>
      <c r="F125" s="203"/>
      <c r="G125" s="10"/>
      <c r="H125" s="26" t="s">
        <v>118</v>
      </c>
      <c r="I125" s="40" t="s">
        <v>119</v>
      </c>
      <c r="J125" s="40" t="s">
        <v>120</v>
      </c>
      <c r="K125" t="s">
        <v>209</v>
      </c>
      <c r="X125" s="40">
        <v>49.3</v>
      </c>
      <c r="Y125" s="40">
        <v>55.1</v>
      </c>
      <c r="Z125" s="40">
        <v>61.1</v>
      </c>
      <c r="AA125" s="40">
        <v>50.9</v>
      </c>
      <c r="AK125" s="52"/>
      <c r="AL125" s="52"/>
      <c r="AM125" s="52"/>
      <c r="AN125" s="52"/>
      <c r="AO125" s="53">
        <v>44.6</v>
      </c>
      <c r="AP125" s="40">
        <v>53.2</v>
      </c>
      <c r="AQ125" s="40">
        <v>61.8</v>
      </c>
      <c r="AR125" s="40">
        <v>52.1</v>
      </c>
      <c r="AS125" s="56"/>
      <c r="AT125" s="40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3">
        <v>46.2</v>
      </c>
      <c r="BG125" s="40">
        <v>45</v>
      </c>
      <c r="BH125" s="40">
        <v>55.1</v>
      </c>
      <c r="BI125" s="40">
        <v>51.4</v>
      </c>
      <c r="BJ125" s="56"/>
      <c r="BK125" s="40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3">
        <v>46.3</v>
      </c>
      <c r="BX125" s="40">
        <v>56.6</v>
      </c>
      <c r="BY125" s="40">
        <v>63.7</v>
      </c>
      <c r="BZ125" s="40">
        <v>52.4</v>
      </c>
      <c r="CA125" s="56"/>
      <c r="CB125" s="40"/>
      <c r="CC125" s="52"/>
      <c r="CD125" s="52"/>
      <c r="CE125" s="52"/>
      <c r="CF125" s="52"/>
      <c r="CG125" s="52"/>
      <c r="CH125" s="52"/>
      <c r="CI125" s="40"/>
      <c r="CJ125" s="40"/>
      <c r="CK125" s="40"/>
      <c r="CL125" s="40"/>
      <c r="CM125" s="40"/>
      <c r="CN125" s="40">
        <v>48.7</v>
      </c>
      <c r="CO125" s="40"/>
      <c r="CP125" s="40"/>
      <c r="CQ125" s="40"/>
      <c r="CR125" s="40"/>
      <c r="CS125" s="40"/>
    </row>
    <row r="126" spans="1:97" x14ac:dyDescent="0.25">
      <c r="A126" s="33" t="s">
        <v>202</v>
      </c>
      <c r="C126" t="s">
        <v>420</v>
      </c>
      <c r="D126" t="s">
        <v>435</v>
      </c>
      <c r="E126" s="203" t="s">
        <v>440</v>
      </c>
      <c r="F126" s="203"/>
      <c r="G126" s="10"/>
      <c r="H126" s="26" t="s">
        <v>118</v>
      </c>
      <c r="I126" s="40" t="s">
        <v>119</v>
      </c>
      <c r="J126" s="40" t="s">
        <v>120</v>
      </c>
      <c r="K126" t="s">
        <v>211</v>
      </c>
      <c r="X126" s="40">
        <v>40.6</v>
      </c>
      <c r="Y126" s="40">
        <v>50.5</v>
      </c>
      <c r="Z126" s="40">
        <v>57.8</v>
      </c>
      <c r="AA126" s="40">
        <v>48.4</v>
      </c>
      <c r="AK126" s="52"/>
      <c r="AL126" s="52"/>
      <c r="AM126" s="52"/>
      <c r="AN126" s="52"/>
      <c r="AO126" s="53">
        <v>46.1</v>
      </c>
      <c r="AP126" s="40">
        <v>53.2</v>
      </c>
      <c r="AQ126" s="40">
        <v>57.4</v>
      </c>
      <c r="AR126" s="40">
        <v>50.7</v>
      </c>
      <c r="AS126" s="56"/>
      <c r="AT126" s="40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3">
        <v>41.4</v>
      </c>
      <c r="BG126" s="40">
        <v>46</v>
      </c>
      <c r="BH126" s="40">
        <v>54.8</v>
      </c>
      <c r="BI126" s="40">
        <v>52.5</v>
      </c>
      <c r="BJ126" s="56"/>
      <c r="BK126" s="40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3">
        <v>45.2</v>
      </c>
      <c r="BX126" s="40">
        <v>60.8</v>
      </c>
      <c r="BY126" s="40">
        <v>64.599999999999994</v>
      </c>
      <c r="BZ126" s="40">
        <v>54.6</v>
      </c>
      <c r="CA126" s="56"/>
      <c r="CB126" s="40"/>
      <c r="CC126" s="52"/>
      <c r="CD126" s="52"/>
      <c r="CE126" s="52"/>
      <c r="CF126" s="52"/>
      <c r="CG126" s="52"/>
      <c r="CH126" s="52"/>
      <c r="CI126" s="40"/>
      <c r="CJ126" s="40"/>
      <c r="CK126" s="40"/>
      <c r="CL126" s="40"/>
      <c r="CM126" s="40"/>
      <c r="CN126" s="40">
        <v>49</v>
      </c>
      <c r="CO126" s="40"/>
      <c r="CP126" s="40"/>
      <c r="CQ126" s="40"/>
      <c r="CR126" s="40"/>
      <c r="CS126" s="40"/>
    </row>
    <row r="127" spans="1:97" x14ac:dyDescent="0.25">
      <c r="A127" s="33" t="s">
        <v>202</v>
      </c>
      <c r="C127" t="s">
        <v>420</v>
      </c>
      <c r="D127" t="s">
        <v>435</v>
      </c>
      <c r="E127" s="203" t="s">
        <v>441</v>
      </c>
      <c r="F127" s="203"/>
      <c r="G127" s="10"/>
      <c r="H127" s="26" t="s">
        <v>118</v>
      </c>
      <c r="I127" s="40" t="s">
        <v>119</v>
      </c>
      <c r="J127" s="40" t="s">
        <v>120</v>
      </c>
      <c r="K127" t="s">
        <v>213</v>
      </c>
      <c r="X127" s="40">
        <v>46.3</v>
      </c>
      <c r="Y127" s="40">
        <v>54.8</v>
      </c>
      <c r="Z127" s="40">
        <v>66.900000000000006</v>
      </c>
      <c r="AA127" s="40">
        <v>54.9</v>
      </c>
      <c r="AK127" s="52"/>
      <c r="AL127" s="52"/>
      <c r="AM127" s="52"/>
      <c r="AN127" s="52"/>
      <c r="AO127" s="53">
        <v>48.3</v>
      </c>
      <c r="AP127" s="40">
        <v>56.1</v>
      </c>
      <c r="AQ127" s="40">
        <v>66</v>
      </c>
      <c r="AR127" s="40">
        <v>58.7</v>
      </c>
      <c r="AS127" s="56"/>
      <c r="AT127" s="40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3">
        <v>44.1</v>
      </c>
      <c r="BG127" s="40">
        <v>46.1</v>
      </c>
      <c r="BH127" s="40">
        <v>59.5</v>
      </c>
      <c r="BI127" s="40">
        <v>51.5</v>
      </c>
      <c r="BJ127" s="56"/>
      <c r="BK127" s="40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3">
        <v>48.2</v>
      </c>
      <c r="BX127" s="40">
        <v>60.4</v>
      </c>
      <c r="BY127" s="40">
        <v>69.099999999999994</v>
      </c>
      <c r="BZ127" s="40">
        <v>55.8</v>
      </c>
      <c r="CA127" s="56"/>
      <c r="CB127" s="40"/>
      <c r="CC127" s="52"/>
      <c r="CD127" s="52"/>
      <c r="CE127" s="52"/>
      <c r="CF127" s="52"/>
      <c r="CG127" s="52"/>
      <c r="CH127" s="52"/>
      <c r="CI127" s="40"/>
      <c r="CJ127" s="40"/>
      <c r="CK127" s="40"/>
      <c r="CL127" s="40"/>
      <c r="CM127" s="40"/>
      <c r="CN127" s="40">
        <v>49.4</v>
      </c>
      <c r="CO127" s="40"/>
      <c r="CP127" s="40"/>
      <c r="CQ127" s="40"/>
      <c r="CR127" s="40"/>
      <c r="CS127" s="40"/>
    </row>
    <row r="128" spans="1:97" x14ac:dyDescent="0.25">
      <c r="A128" s="33" t="s">
        <v>202</v>
      </c>
      <c r="C128" t="s">
        <v>420</v>
      </c>
      <c r="D128" t="s">
        <v>442</v>
      </c>
      <c r="E128" s="203" t="s">
        <v>443</v>
      </c>
      <c r="F128" s="203"/>
      <c r="G128" s="10"/>
      <c r="H128" s="26" t="s">
        <v>118</v>
      </c>
      <c r="I128" s="40" t="s">
        <v>119</v>
      </c>
      <c r="J128" s="40" t="s">
        <v>120</v>
      </c>
      <c r="K128" t="s">
        <v>206</v>
      </c>
      <c r="X128" s="40">
        <v>140.80000000000001</v>
      </c>
      <c r="Y128" s="40">
        <v>132.19999999999999</v>
      </c>
      <c r="Z128" s="40">
        <v>154.19999999999999</v>
      </c>
      <c r="AA128" s="40">
        <v>136.4</v>
      </c>
      <c r="AK128" s="52"/>
      <c r="AL128" s="52"/>
      <c r="AM128" s="52"/>
      <c r="AN128" s="52"/>
      <c r="AO128" s="53">
        <v>156.6</v>
      </c>
      <c r="AP128" s="40">
        <v>147.6</v>
      </c>
      <c r="AQ128" s="40">
        <v>168</v>
      </c>
      <c r="AR128" s="40">
        <v>140.80000000000001</v>
      </c>
      <c r="AS128" s="56"/>
      <c r="AT128" s="40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3">
        <v>137</v>
      </c>
      <c r="BG128" s="40">
        <v>97.6</v>
      </c>
      <c r="BH128" s="40">
        <v>164.1</v>
      </c>
      <c r="BI128" s="40">
        <v>149.80000000000001</v>
      </c>
      <c r="BJ128" s="56"/>
      <c r="BK128" s="40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3">
        <v>139.6</v>
      </c>
      <c r="BX128" s="40">
        <v>151.5</v>
      </c>
      <c r="BY128" s="40">
        <v>206</v>
      </c>
      <c r="BZ128" s="40">
        <v>177.2</v>
      </c>
      <c r="CA128" s="56"/>
      <c r="CB128" s="40"/>
      <c r="CC128" s="52"/>
      <c r="CD128" s="52"/>
      <c r="CE128" s="52"/>
      <c r="CF128" s="52"/>
      <c r="CG128" s="52"/>
      <c r="CH128" s="52"/>
      <c r="CI128" s="40"/>
      <c r="CJ128" s="40"/>
      <c r="CK128" s="40"/>
      <c r="CL128" s="40"/>
      <c r="CM128" s="40"/>
      <c r="CN128" s="40">
        <v>152.69999999999999</v>
      </c>
      <c r="CO128" s="40"/>
      <c r="CP128" s="40"/>
      <c r="CQ128" s="40"/>
      <c r="CR128" s="40"/>
      <c r="CS128" s="40"/>
    </row>
    <row r="129" spans="1:97" x14ac:dyDescent="0.25">
      <c r="A129" s="33" t="s">
        <v>202</v>
      </c>
      <c r="C129" t="s">
        <v>420</v>
      </c>
      <c r="D129" t="s">
        <v>442</v>
      </c>
      <c r="E129" s="203" t="s">
        <v>444</v>
      </c>
      <c r="F129" s="203"/>
      <c r="G129" s="10"/>
      <c r="H129" s="26" t="s">
        <v>118</v>
      </c>
      <c r="I129" s="40" t="s">
        <v>119</v>
      </c>
      <c r="J129" s="40" t="s">
        <v>120</v>
      </c>
      <c r="K129" t="s">
        <v>215</v>
      </c>
      <c r="X129" s="40">
        <v>74</v>
      </c>
      <c r="Y129" s="40">
        <v>96.1</v>
      </c>
      <c r="Z129" s="40">
        <v>103.2</v>
      </c>
      <c r="AA129" s="40">
        <v>85.5</v>
      </c>
      <c r="AK129" s="52"/>
      <c r="AL129" s="52"/>
      <c r="AM129" s="52"/>
      <c r="AN129" s="52"/>
      <c r="AO129" s="53">
        <v>69.599999999999994</v>
      </c>
      <c r="AP129" s="40">
        <v>98.2</v>
      </c>
      <c r="AQ129" s="40">
        <v>108.8</v>
      </c>
      <c r="AR129" s="40">
        <v>85.8</v>
      </c>
      <c r="AS129" s="56"/>
      <c r="AT129" s="40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3">
        <v>68.5</v>
      </c>
      <c r="BG129" s="40">
        <v>60.8</v>
      </c>
      <c r="BH129" s="40">
        <v>104.5</v>
      </c>
      <c r="BI129" s="40">
        <v>87.9</v>
      </c>
      <c r="BJ129" s="56"/>
      <c r="BK129" s="40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3">
        <v>75.599999999999994</v>
      </c>
      <c r="BX129" s="40">
        <v>103</v>
      </c>
      <c r="BY129" s="40">
        <v>112.2</v>
      </c>
      <c r="BZ129" s="40">
        <v>94.6</v>
      </c>
      <c r="CA129" s="56"/>
      <c r="CB129" s="40"/>
      <c r="CC129" s="52"/>
      <c r="CD129" s="52"/>
      <c r="CE129" s="52"/>
      <c r="CF129" s="52"/>
      <c r="CG129" s="52"/>
      <c r="CH129" s="52"/>
      <c r="CI129" s="40"/>
      <c r="CJ129" s="40"/>
      <c r="CK129" s="40"/>
      <c r="CL129" s="40"/>
      <c r="CM129" s="40"/>
      <c r="CN129" s="40">
        <v>78.099999999999994</v>
      </c>
      <c r="CO129" s="40"/>
      <c r="CP129" s="40"/>
      <c r="CQ129" s="40"/>
      <c r="CR129" s="40"/>
      <c r="CS129" s="40"/>
    </row>
    <row r="130" spans="1:97" x14ac:dyDescent="0.25">
      <c r="A130" s="33" t="s">
        <v>202</v>
      </c>
      <c r="C130" t="s">
        <v>420</v>
      </c>
      <c r="D130" t="s">
        <v>442</v>
      </c>
      <c r="E130" s="203" t="s">
        <v>445</v>
      </c>
      <c r="F130" s="203"/>
      <c r="G130" s="10"/>
      <c r="H130" s="26" t="s">
        <v>118</v>
      </c>
      <c r="I130" s="40" t="s">
        <v>119</v>
      </c>
      <c r="J130" s="40" t="s">
        <v>120</v>
      </c>
      <c r="K130" t="s">
        <v>217</v>
      </c>
      <c r="X130" s="40">
        <v>44.8</v>
      </c>
      <c r="Y130" s="40">
        <v>52.2</v>
      </c>
      <c r="Z130" s="40">
        <v>56</v>
      </c>
      <c r="AA130" s="40">
        <v>53.5</v>
      </c>
      <c r="AK130" s="52"/>
      <c r="AL130" s="52"/>
      <c r="AM130" s="52"/>
      <c r="AN130" s="52"/>
      <c r="AO130" s="53">
        <v>46.2</v>
      </c>
      <c r="AP130" s="40">
        <v>49.5</v>
      </c>
      <c r="AQ130" s="40">
        <v>59</v>
      </c>
      <c r="AR130" s="40">
        <v>53.6</v>
      </c>
      <c r="AS130" s="56"/>
      <c r="AT130" s="40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3">
        <v>49.6</v>
      </c>
      <c r="BG130" s="40">
        <v>37.5</v>
      </c>
      <c r="BH130" s="40">
        <v>57.6</v>
      </c>
      <c r="BI130" s="40">
        <v>55.4</v>
      </c>
      <c r="BJ130" s="56"/>
      <c r="BK130" s="40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3">
        <v>45.6</v>
      </c>
      <c r="BX130" s="40">
        <v>51.9</v>
      </c>
      <c r="BY130" s="40">
        <v>64.7</v>
      </c>
      <c r="BZ130" s="40">
        <v>57.3</v>
      </c>
      <c r="CA130" s="56"/>
      <c r="CB130" s="40"/>
      <c r="CC130" s="52"/>
      <c r="CD130" s="52"/>
      <c r="CE130" s="52"/>
      <c r="CF130" s="52"/>
      <c r="CG130" s="52"/>
      <c r="CH130" s="52"/>
      <c r="CI130" s="40"/>
      <c r="CJ130" s="40"/>
      <c r="CK130" s="40"/>
      <c r="CL130" s="40"/>
      <c r="CM130" s="40"/>
      <c r="CN130" s="40">
        <v>50.2</v>
      </c>
      <c r="CO130" s="40"/>
      <c r="CP130" s="40"/>
      <c r="CQ130" s="40"/>
      <c r="CR130" s="40"/>
      <c r="CS130" s="40"/>
    </row>
    <row r="131" spans="1:97" x14ac:dyDescent="0.25">
      <c r="A131" s="33" t="s">
        <v>202</v>
      </c>
      <c r="C131" t="s">
        <v>420</v>
      </c>
      <c r="D131" t="s">
        <v>442</v>
      </c>
      <c r="E131" s="203" t="s">
        <v>446</v>
      </c>
      <c r="F131" s="203"/>
      <c r="G131" s="10"/>
      <c r="H131" s="26" t="s">
        <v>118</v>
      </c>
      <c r="I131" s="40" t="s">
        <v>119</v>
      </c>
      <c r="J131" s="40" t="s">
        <v>120</v>
      </c>
      <c r="K131" t="s">
        <v>209</v>
      </c>
      <c r="X131" s="40">
        <v>41.8</v>
      </c>
      <c r="Y131" s="40">
        <v>46.9</v>
      </c>
      <c r="Z131" s="40">
        <v>56.5</v>
      </c>
      <c r="AA131" s="40">
        <v>47.9</v>
      </c>
      <c r="AK131" s="52"/>
      <c r="AL131" s="52"/>
      <c r="AM131" s="52"/>
      <c r="AN131" s="52"/>
      <c r="AO131" s="53">
        <v>47.2</v>
      </c>
      <c r="AP131" s="40">
        <v>48.4</v>
      </c>
      <c r="AQ131" s="40">
        <v>61.6</v>
      </c>
      <c r="AR131" s="40">
        <v>49.5</v>
      </c>
      <c r="AS131" s="56"/>
      <c r="AT131" s="40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3">
        <v>46.4</v>
      </c>
      <c r="BG131" s="40">
        <v>34.6</v>
      </c>
      <c r="BH131" s="40">
        <v>56</v>
      </c>
      <c r="BI131" s="40">
        <v>48.2</v>
      </c>
      <c r="BJ131" s="56"/>
      <c r="BK131" s="40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3">
        <v>43.2</v>
      </c>
      <c r="BX131" s="40">
        <v>47.5</v>
      </c>
      <c r="BY131" s="40">
        <v>60.1</v>
      </c>
      <c r="BZ131" s="40">
        <v>48.7</v>
      </c>
      <c r="CA131" s="56"/>
      <c r="CB131" s="40"/>
      <c r="CC131" s="52"/>
      <c r="CD131" s="52"/>
      <c r="CE131" s="52"/>
      <c r="CF131" s="52"/>
      <c r="CG131" s="52"/>
      <c r="CH131" s="52"/>
      <c r="CI131" s="40"/>
      <c r="CJ131" s="40"/>
      <c r="CK131" s="40"/>
      <c r="CL131" s="40"/>
      <c r="CM131" s="40"/>
      <c r="CN131" s="40">
        <v>50.3</v>
      </c>
      <c r="CO131" s="40"/>
      <c r="CP131" s="40"/>
      <c r="CQ131" s="40"/>
      <c r="CR131" s="40"/>
      <c r="CS131" s="40"/>
    </row>
    <row r="132" spans="1:97" x14ac:dyDescent="0.25">
      <c r="A132" s="33" t="s">
        <v>202</v>
      </c>
      <c r="C132" t="s">
        <v>420</v>
      </c>
      <c r="D132" t="s">
        <v>442</v>
      </c>
      <c r="E132" s="203" t="s">
        <v>447</v>
      </c>
      <c r="F132" s="203"/>
      <c r="G132" s="10"/>
      <c r="H132" s="26" t="s">
        <v>118</v>
      </c>
      <c r="I132" s="40" t="s">
        <v>119</v>
      </c>
      <c r="J132" s="40" t="s">
        <v>120</v>
      </c>
      <c r="K132" t="s">
        <v>211</v>
      </c>
      <c r="X132" s="40">
        <v>40.700000000000003</v>
      </c>
      <c r="Y132" s="40">
        <v>46</v>
      </c>
      <c r="Z132" s="40">
        <v>53.8</v>
      </c>
      <c r="AA132" s="40">
        <v>48.3</v>
      </c>
      <c r="AK132" s="52"/>
      <c r="AL132" s="52"/>
      <c r="AM132" s="52"/>
      <c r="AN132" s="52"/>
      <c r="AO132" s="53">
        <v>47.4</v>
      </c>
      <c r="AP132" s="40">
        <v>46.6</v>
      </c>
      <c r="AQ132" s="40">
        <v>58.5</v>
      </c>
      <c r="AR132" s="40">
        <v>51.6</v>
      </c>
      <c r="AS132" s="56"/>
      <c r="AT132" s="40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3">
        <v>47.5</v>
      </c>
      <c r="BG132" s="40">
        <v>32</v>
      </c>
      <c r="BH132" s="40">
        <v>56.2</v>
      </c>
      <c r="BI132" s="40">
        <v>50.2</v>
      </c>
      <c r="BJ132" s="56"/>
      <c r="BK132" s="40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3">
        <v>44.8</v>
      </c>
      <c r="BX132" s="40">
        <v>49.7</v>
      </c>
      <c r="BY132" s="40">
        <v>65.099999999999994</v>
      </c>
      <c r="BZ132" s="40">
        <v>53.6</v>
      </c>
      <c r="CA132" s="56"/>
      <c r="CB132" s="40"/>
      <c r="CC132" s="52"/>
      <c r="CD132" s="52"/>
      <c r="CE132" s="52"/>
      <c r="CF132" s="52"/>
      <c r="CG132" s="52"/>
      <c r="CH132" s="52"/>
      <c r="CI132" s="40"/>
      <c r="CJ132" s="40"/>
      <c r="CK132" s="40"/>
      <c r="CL132" s="40"/>
      <c r="CM132" s="40"/>
      <c r="CN132" s="40">
        <v>48.2</v>
      </c>
      <c r="CO132" s="40"/>
      <c r="CP132" s="40"/>
      <c r="CQ132" s="40"/>
      <c r="CR132" s="40"/>
      <c r="CS132" s="40"/>
    </row>
    <row r="133" spans="1:97" x14ac:dyDescent="0.25">
      <c r="A133" s="33" t="s">
        <v>202</v>
      </c>
      <c r="C133" t="s">
        <v>420</v>
      </c>
      <c r="D133" t="s">
        <v>442</v>
      </c>
      <c r="E133" s="203" t="s">
        <v>448</v>
      </c>
      <c r="F133" s="203"/>
      <c r="G133" s="10"/>
      <c r="H133" s="26" t="s">
        <v>118</v>
      </c>
      <c r="I133" s="40" t="s">
        <v>119</v>
      </c>
      <c r="J133" s="40" t="s">
        <v>120</v>
      </c>
      <c r="K133" t="s">
        <v>213</v>
      </c>
      <c r="X133" s="40">
        <v>45.8</v>
      </c>
      <c r="Y133" s="40">
        <v>51.3</v>
      </c>
      <c r="Z133" s="40">
        <v>63.1</v>
      </c>
      <c r="AA133" s="40">
        <v>51.9</v>
      </c>
      <c r="AK133" s="52"/>
      <c r="AL133" s="52"/>
      <c r="AM133" s="52"/>
      <c r="AN133" s="52"/>
      <c r="AO133" s="53">
        <v>44.8</v>
      </c>
      <c r="AP133" s="40">
        <v>50.3</v>
      </c>
      <c r="AQ133" s="40">
        <v>64.900000000000006</v>
      </c>
      <c r="AR133" s="40">
        <v>49.1</v>
      </c>
      <c r="AS133" s="56"/>
      <c r="AT133" s="40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3">
        <v>52.2</v>
      </c>
      <c r="BG133" s="40">
        <v>36</v>
      </c>
      <c r="BH133" s="40">
        <v>59.7</v>
      </c>
      <c r="BI133" s="40">
        <v>48.7</v>
      </c>
      <c r="BJ133" s="56"/>
      <c r="BK133" s="40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3">
        <v>44.6</v>
      </c>
      <c r="BX133" s="40">
        <v>51</v>
      </c>
      <c r="BY133" s="40">
        <v>66.3</v>
      </c>
      <c r="BZ133" s="40">
        <v>51.2</v>
      </c>
      <c r="CA133" s="56"/>
      <c r="CB133" s="40"/>
      <c r="CC133" s="52"/>
      <c r="CD133" s="52"/>
      <c r="CE133" s="52"/>
      <c r="CF133" s="52"/>
      <c r="CG133" s="52"/>
      <c r="CH133" s="52"/>
      <c r="CI133" s="40"/>
      <c r="CJ133" s="40"/>
      <c r="CK133" s="40"/>
      <c r="CL133" s="40"/>
      <c r="CM133" s="40"/>
      <c r="CN133" s="40">
        <v>52.5</v>
      </c>
      <c r="CO133" s="40"/>
      <c r="CP133" s="40"/>
      <c r="CQ133" s="40"/>
      <c r="CR133" s="40"/>
      <c r="CS133" s="40"/>
    </row>
    <row r="134" spans="1:97" x14ac:dyDescent="0.25">
      <c r="A134" s="33" t="s">
        <v>202</v>
      </c>
      <c r="C134" t="s">
        <v>420</v>
      </c>
      <c r="D134" s="3" t="s">
        <v>449</v>
      </c>
      <c r="E134" s="203" t="s">
        <v>450</v>
      </c>
      <c r="F134" s="203"/>
      <c r="G134" s="10"/>
      <c r="H134" s="26" t="s">
        <v>118</v>
      </c>
      <c r="I134" s="40" t="s">
        <v>119</v>
      </c>
      <c r="J134" s="40" t="s">
        <v>120</v>
      </c>
      <c r="K134" t="s">
        <v>206</v>
      </c>
      <c r="X134" s="40">
        <v>140.80000000000001</v>
      </c>
      <c r="Y134" s="40">
        <v>132.19999999999999</v>
      </c>
      <c r="Z134" s="40">
        <v>154.19999999999999</v>
      </c>
      <c r="AA134" s="40">
        <v>136.4</v>
      </c>
      <c r="AK134" s="52"/>
      <c r="AL134" s="52"/>
      <c r="AM134" s="52"/>
      <c r="AN134" s="52"/>
      <c r="AO134" s="53">
        <v>156.6</v>
      </c>
      <c r="AP134" s="40">
        <v>147.6</v>
      </c>
      <c r="AQ134" s="40">
        <v>168</v>
      </c>
      <c r="AR134" s="40">
        <v>140.80000000000001</v>
      </c>
      <c r="AS134" s="56"/>
      <c r="AT134" s="40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3">
        <v>137</v>
      </c>
      <c r="BG134" s="40">
        <v>97.6</v>
      </c>
      <c r="BH134" s="40">
        <v>164.1</v>
      </c>
      <c r="BI134" s="40">
        <v>149.80000000000001</v>
      </c>
      <c r="BJ134" s="56"/>
      <c r="BK134" s="40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3">
        <v>139.6</v>
      </c>
      <c r="BX134" s="40">
        <v>151.5</v>
      </c>
      <c r="BY134" s="40">
        <v>206</v>
      </c>
      <c r="BZ134" s="40">
        <v>177.2</v>
      </c>
      <c r="CA134" s="56"/>
      <c r="CB134" s="40"/>
      <c r="CC134" s="52"/>
      <c r="CD134" s="52"/>
      <c r="CE134" s="52"/>
      <c r="CF134" s="52"/>
      <c r="CG134" s="52"/>
      <c r="CH134" s="52"/>
      <c r="CI134" s="40"/>
      <c r="CJ134" s="40"/>
      <c r="CK134" s="40"/>
      <c r="CL134" s="40"/>
      <c r="CM134" s="40"/>
      <c r="CN134" s="40">
        <v>152.69999999999999</v>
      </c>
      <c r="CO134" s="40"/>
      <c r="CP134" s="40"/>
      <c r="CQ134" s="40"/>
      <c r="CR134" s="40"/>
      <c r="CS134" s="40"/>
    </row>
    <row r="135" spans="1:97" x14ac:dyDescent="0.25">
      <c r="A135" s="33" t="s">
        <v>202</v>
      </c>
      <c r="C135" t="s">
        <v>420</v>
      </c>
      <c r="D135" s="3" t="s">
        <v>449</v>
      </c>
      <c r="E135" s="203" t="s">
        <v>451</v>
      </c>
      <c r="F135" s="203"/>
      <c r="G135" s="10"/>
      <c r="H135" s="26" t="s">
        <v>118</v>
      </c>
      <c r="I135" s="40" t="s">
        <v>119</v>
      </c>
      <c r="J135" s="40" t="s">
        <v>120</v>
      </c>
      <c r="K135" t="s">
        <v>215</v>
      </c>
      <c r="X135" s="40">
        <v>74</v>
      </c>
      <c r="Y135" s="40">
        <v>96.1</v>
      </c>
      <c r="Z135" s="40">
        <v>103.2</v>
      </c>
      <c r="AA135" s="40">
        <v>85.5</v>
      </c>
      <c r="AK135" s="52"/>
      <c r="AL135" s="52"/>
      <c r="AM135" s="52"/>
      <c r="AN135" s="52"/>
      <c r="AO135" s="53">
        <v>69.599999999999994</v>
      </c>
      <c r="AP135" s="40">
        <v>98.2</v>
      </c>
      <c r="AQ135" s="40">
        <v>108.8</v>
      </c>
      <c r="AR135" s="40">
        <v>85.8</v>
      </c>
      <c r="AS135" s="56"/>
      <c r="AT135" s="40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3">
        <v>68.5</v>
      </c>
      <c r="BG135" s="40">
        <v>60.8</v>
      </c>
      <c r="BH135" s="40">
        <v>104.5</v>
      </c>
      <c r="BI135" s="40">
        <v>87.9</v>
      </c>
      <c r="BJ135" s="56"/>
      <c r="BK135" s="40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3">
        <v>75.599999999999994</v>
      </c>
      <c r="BX135" s="40">
        <v>103</v>
      </c>
      <c r="BY135" s="40">
        <v>112.2</v>
      </c>
      <c r="BZ135" s="40">
        <v>94.6</v>
      </c>
      <c r="CA135" s="56"/>
      <c r="CB135" s="40"/>
      <c r="CC135" s="52"/>
      <c r="CD135" s="52"/>
      <c r="CE135" s="52"/>
      <c r="CF135" s="52"/>
      <c r="CG135" s="52"/>
      <c r="CH135" s="52"/>
      <c r="CI135" s="40"/>
      <c r="CJ135" s="40"/>
      <c r="CK135" s="40"/>
      <c r="CL135" s="40"/>
      <c r="CM135" s="40"/>
      <c r="CN135" s="40">
        <v>78.099999999999994</v>
      </c>
      <c r="CO135" s="40"/>
      <c r="CP135" s="40"/>
      <c r="CQ135" s="40"/>
      <c r="CR135" s="40"/>
      <c r="CS135" s="40"/>
    </row>
    <row r="136" spans="1:97" x14ac:dyDescent="0.25">
      <c r="A136" s="33" t="s">
        <v>202</v>
      </c>
      <c r="C136" t="s">
        <v>420</v>
      </c>
      <c r="D136" s="3" t="s">
        <v>449</v>
      </c>
      <c r="E136" s="203" t="s">
        <v>452</v>
      </c>
      <c r="F136" s="203"/>
      <c r="G136" s="10"/>
      <c r="H136" s="26" t="s">
        <v>118</v>
      </c>
      <c r="I136" s="40" t="s">
        <v>119</v>
      </c>
      <c r="J136" s="40" t="s">
        <v>120</v>
      </c>
      <c r="K136" t="s">
        <v>217</v>
      </c>
      <c r="X136" s="40">
        <v>44.8</v>
      </c>
      <c r="Y136" s="40">
        <v>52.2</v>
      </c>
      <c r="Z136" s="40">
        <v>56</v>
      </c>
      <c r="AA136" s="40">
        <v>53.5</v>
      </c>
      <c r="AK136" s="52"/>
      <c r="AL136" s="52"/>
      <c r="AM136" s="52"/>
      <c r="AN136" s="52"/>
      <c r="AO136" s="53">
        <v>46.2</v>
      </c>
      <c r="AP136" s="40">
        <v>49.5</v>
      </c>
      <c r="AQ136" s="40">
        <v>59</v>
      </c>
      <c r="AR136" s="40">
        <v>53.6</v>
      </c>
      <c r="AS136" s="56"/>
      <c r="AT136" s="40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3">
        <v>49.6</v>
      </c>
      <c r="BG136" s="40">
        <v>37.5</v>
      </c>
      <c r="BH136" s="40">
        <v>57.6</v>
      </c>
      <c r="BI136" s="40">
        <v>55.4</v>
      </c>
      <c r="BJ136" s="56"/>
      <c r="BK136" s="40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3">
        <v>45.6</v>
      </c>
      <c r="BX136" s="40">
        <v>51.9</v>
      </c>
      <c r="BY136" s="40">
        <v>64.7</v>
      </c>
      <c r="BZ136" s="40">
        <v>57.3</v>
      </c>
      <c r="CA136" s="56"/>
      <c r="CB136" s="40"/>
      <c r="CC136" s="52"/>
      <c r="CD136" s="52"/>
      <c r="CE136" s="52"/>
      <c r="CF136" s="52"/>
      <c r="CG136" s="52"/>
      <c r="CH136" s="52"/>
      <c r="CI136" s="40"/>
      <c r="CJ136" s="40"/>
      <c r="CK136" s="40"/>
      <c r="CL136" s="40"/>
      <c r="CM136" s="40"/>
      <c r="CN136" s="40">
        <v>50.2</v>
      </c>
      <c r="CO136" s="40"/>
      <c r="CP136" s="40"/>
      <c r="CQ136" s="40"/>
      <c r="CR136" s="40"/>
      <c r="CS136" s="40"/>
    </row>
    <row r="137" spans="1:97" x14ac:dyDescent="0.25">
      <c r="A137" s="33" t="s">
        <v>202</v>
      </c>
      <c r="C137" t="s">
        <v>420</v>
      </c>
      <c r="D137" s="3" t="s">
        <v>449</v>
      </c>
      <c r="E137" s="203" t="s">
        <v>453</v>
      </c>
      <c r="F137" s="203"/>
      <c r="G137" s="10"/>
      <c r="H137" s="26" t="s">
        <v>118</v>
      </c>
      <c r="I137" s="40" t="s">
        <v>119</v>
      </c>
      <c r="J137" s="40" t="s">
        <v>120</v>
      </c>
      <c r="K137" t="s">
        <v>209</v>
      </c>
      <c r="X137" s="40">
        <v>41.8</v>
      </c>
      <c r="Y137" s="40">
        <v>46.9</v>
      </c>
      <c r="Z137" s="40">
        <v>56.5</v>
      </c>
      <c r="AA137" s="40">
        <v>47.9</v>
      </c>
      <c r="AK137" s="52"/>
      <c r="AL137" s="52"/>
      <c r="AM137" s="52"/>
      <c r="AN137" s="52"/>
      <c r="AO137" s="53">
        <v>47.2</v>
      </c>
      <c r="AP137" s="40">
        <v>48.4</v>
      </c>
      <c r="AQ137" s="40">
        <v>61.6</v>
      </c>
      <c r="AR137" s="40">
        <v>49.5</v>
      </c>
      <c r="AS137" s="56"/>
      <c r="AT137" s="40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3">
        <v>46.4</v>
      </c>
      <c r="BG137" s="40">
        <v>34.6</v>
      </c>
      <c r="BH137" s="40">
        <v>56</v>
      </c>
      <c r="BI137" s="40">
        <v>48.2</v>
      </c>
      <c r="BJ137" s="56"/>
      <c r="BK137" s="40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3">
        <v>43.2</v>
      </c>
      <c r="BX137" s="40">
        <v>47.5</v>
      </c>
      <c r="BY137" s="40">
        <v>60.1</v>
      </c>
      <c r="BZ137" s="40">
        <v>48.7</v>
      </c>
      <c r="CA137" s="56"/>
      <c r="CB137" s="40"/>
      <c r="CC137" s="52"/>
      <c r="CD137" s="52"/>
      <c r="CE137" s="52"/>
      <c r="CF137" s="52"/>
      <c r="CG137" s="52"/>
      <c r="CH137" s="52"/>
      <c r="CI137" s="40"/>
      <c r="CJ137" s="40"/>
      <c r="CK137" s="40"/>
      <c r="CL137" s="40"/>
      <c r="CM137" s="40"/>
      <c r="CN137" s="40">
        <v>50.3</v>
      </c>
      <c r="CO137" s="40"/>
      <c r="CP137" s="40"/>
      <c r="CQ137" s="40"/>
      <c r="CR137" s="40"/>
      <c r="CS137" s="40"/>
    </row>
    <row r="138" spans="1:97" x14ac:dyDescent="0.25">
      <c r="A138" s="33" t="s">
        <v>202</v>
      </c>
      <c r="C138" t="s">
        <v>420</v>
      </c>
      <c r="D138" s="3" t="s">
        <v>449</v>
      </c>
      <c r="E138" s="203" t="s">
        <v>454</v>
      </c>
      <c r="F138" s="203"/>
      <c r="G138" s="10"/>
      <c r="H138" s="26" t="s">
        <v>118</v>
      </c>
      <c r="I138" s="40" t="s">
        <v>119</v>
      </c>
      <c r="J138" s="40" t="s">
        <v>120</v>
      </c>
      <c r="K138" t="s">
        <v>211</v>
      </c>
      <c r="X138" s="40">
        <v>40.700000000000003</v>
      </c>
      <c r="Y138" s="40">
        <v>46</v>
      </c>
      <c r="Z138" s="40">
        <v>53.8</v>
      </c>
      <c r="AA138" s="40">
        <v>48.3</v>
      </c>
      <c r="AK138" s="52"/>
      <c r="AL138" s="52"/>
      <c r="AM138" s="52"/>
      <c r="AN138" s="52"/>
      <c r="AO138" s="53">
        <v>47.4</v>
      </c>
      <c r="AP138" s="40">
        <v>46.6</v>
      </c>
      <c r="AQ138" s="40">
        <v>58.5</v>
      </c>
      <c r="AR138" s="40">
        <v>51.6</v>
      </c>
      <c r="AS138" s="56"/>
      <c r="AT138" s="40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3">
        <v>47.5</v>
      </c>
      <c r="BG138" s="40">
        <v>32</v>
      </c>
      <c r="BH138" s="40">
        <v>56.2</v>
      </c>
      <c r="BI138" s="40">
        <v>50.2</v>
      </c>
      <c r="BJ138" s="56"/>
      <c r="BK138" s="40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3">
        <v>44.8</v>
      </c>
      <c r="BX138" s="40">
        <v>49.7</v>
      </c>
      <c r="BY138" s="40">
        <v>65.099999999999994</v>
      </c>
      <c r="BZ138" s="40">
        <v>53.6</v>
      </c>
      <c r="CA138" s="56"/>
      <c r="CB138" s="40"/>
      <c r="CC138" s="52"/>
      <c r="CD138" s="52"/>
      <c r="CE138" s="52"/>
      <c r="CF138" s="52"/>
      <c r="CG138" s="52"/>
      <c r="CH138" s="52"/>
      <c r="CI138" s="40"/>
      <c r="CJ138" s="40"/>
      <c r="CK138" s="40"/>
      <c r="CL138" s="40"/>
      <c r="CM138" s="40"/>
      <c r="CN138" s="40">
        <v>48.2</v>
      </c>
      <c r="CO138" s="40"/>
      <c r="CP138" s="40"/>
      <c r="CQ138" s="40"/>
      <c r="CR138" s="40"/>
      <c r="CS138" s="40"/>
    </row>
    <row r="139" spans="1:97" x14ac:dyDescent="0.25">
      <c r="A139" s="33" t="s">
        <v>202</v>
      </c>
      <c r="C139" t="s">
        <v>420</v>
      </c>
      <c r="D139" s="3" t="s">
        <v>449</v>
      </c>
      <c r="E139" s="203" t="s">
        <v>455</v>
      </c>
      <c r="F139" s="203"/>
      <c r="G139" s="10"/>
      <c r="H139" s="26" t="s">
        <v>118</v>
      </c>
      <c r="I139" s="40" t="s">
        <v>119</v>
      </c>
      <c r="J139" s="40" t="s">
        <v>120</v>
      </c>
      <c r="K139" t="s">
        <v>213</v>
      </c>
      <c r="X139" s="40">
        <v>45.8</v>
      </c>
      <c r="Y139" s="40">
        <v>51.3</v>
      </c>
      <c r="Z139" s="40">
        <v>63.1</v>
      </c>
      <c r="AA139" s="40">
        <v>51.9</v>
      </c>
      <c r="AK139" s="52"/>
      <c r="AL139" s="52"/>
      <c r="AM139" s="52"/>
      <c r="AN139" s="52"/>
      <c r="AO139" s="53">
        <v>44.8</v>
      </c>
      <c r="AP139" s="40">
        <v>50.3</v>
      </c>
      <c r="AQ139" s="40">
        <v>64.900000000000006</v>
      </c>
      <c r="AR139" s="40">
        <v>49.1</v>
      </c>
      <c r="AS139" s="56"/>
      <c r="AT139" s="40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3">
        <v>52.2</v>
      </c>
      <c r="BG139" s="40">
        <v>36</v>
      </c>
      <c r="BH139" s="40">
        <v>59.7</v>
      </c>
      <c r="BI139" s="40">
        <v>48.7</v>
      </c>
      <c r="BJ139" s="56"/>
      <c r="BK139" s="40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3">
        <v>44.6</v>
      </c>
      <c r="BX139" s="40">
        <v>51</v>
      </c>
      <c r="BY139" s="40">
        <v>66.3</v>
      </c>
      <c r="BZ139" s="40">
        <v>51.2</v>
      </c>
      <c r="CA139" s="56"/>
      <c r="CB139" s="40"/>
      <c r="CC139" s="52"/>
      <c r="CD139" s="52"/>
      <c r="CE139" s="52"/>
      <c r="CF139" s="52"/>
      <c r="CG139" s="52"/>
      <c r="CH139" s="52"/>
      <c r="CI139" s="40"/>
      <c r="CJ139" s="40"/>
      <c r="CK139" s="40"/>
      <c r="CL139" s="40"/>
      <c r="CM139" s="40"/>
      <c r="CN139" s="40">
        <v>52.5</v>
      </c>
      <c r="CO139" s="40"/>
      <c r="CP139" s="40"/>
      <c r="CQ139" s="40"/>
      <c r="CR139" s="40"/>
      <c r="CS139" s="40"/>
    </row>
    <row r="140" spans="1:97" x14ac:dyDescent="0.25">
      <c r="A140" s="33" t="s">
        <v>202</v>
      </c>
      <c r="C140" t="s">
        <v>420</v>
      </c>
      <c r="D140" s="3" t="s">
        <v>456</v>
      </c>
      <c r="E140" s="203" t="s">
        <v>457</v>
      </c>
      <c r="F140" s="203"/>
      <c r="G140" s="10"/>
      <c r="H140" s="26" t="s">
        <v>118</v>
      </c>
      <c r="I140" s="40" t="s">
        <v>119</v>
      </c>
      <c r="J140" s="40" t="s">
        <v>120</v>
      </c>
      <c r="K140" t="s">
        <v>206</v>
      </c>
      <c r="X140" s="40">
        <v>8</v>
      </c>
      <c r="Y140" s="40">
        <v>7.5</v>
      </c>
      <c r="Z140" s="40">
        <v>6.7</v>
      </c>
      <c r="AA140" s="40">
        <v>7.5</v>
      </c>
      <c r="AK140" s="52"/>
      <c r="AL140" s="52"/>
      <c r="AM140" s="52"/>
      <c r="AN140" s="52"/>
      <c r="AO140" s="53">
        <v>9.6</v>
      </c>
      <c r="AP140" s="40">
        <v>8</v>
      </c>
      <c r="AQ140" s="40">
        <v>6.1</v>
      </c>
      <c r="AR140" s="40">
        <v>8.1</v>
      </c>
      <c r="AS140" s="56"/>
      <c r="AT140" s="40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3">
        <v>18.5</v>
      </c>
      <c r="BG140" s="40">
        <v>71.5</v>
      </c>
      <c r="BH140" s="40">
        <v>19.600000000000001</v>
      </c>
      <c r="BI140" s="40">
        <v>17.5</v>
      </c>
      <c r="BJ140" s="56"/>
      <c r="BK140" s="40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3">
        <v>14.5</v>
      </c>
      <c r="BX140" s="40">
        <v>10</v>
      </c>
      <c r="BY140" s="40">
        <v>6.6</v>
      </c>
      <c r="BZ140" s="40">
        <v>7.8</v>
      </c>
      <c r="CA140" s="56"/>
      <c r="CB140" s="40"/>
      <c r="CC140" s="52"/>
      <c r="CD140" s="52"/>
      <c r="CE140" s="52"/>
      <c r="CF140" s="52"/>
      <c r="CG140" s="52"/>
      <c r="CH140" s="52"/>
      <c r="CI140" s="40"/>
      <c r="CJ140" s="40"/>
      <c r="CK140" s="40"/>
      <c r="CL140" s="40"/>
      <c r="CM140" s="40"/>
      <c r="CN140" s="40">
        <v>24.2</v>
      </c>
      <c r="CO140" s="40"/>
      <c r="CP140" s="40"/>
      <c r="CQ140" s="40"/>
      <c r="CR140" s="40"/>
      <c r="CS140" s="40"/>
    </row>
    <row r="141" spans="1:97" x14ac:dyDescent="0.25">
      <c r="A141" s="33" t="s">
        <v>202</v>
      </c>
      <c r="C141" t="s">
        <v>420</v>
      </c>
      <c r="D141" s="3" t="s">
        <v>456</v>
      </c>
      <c r="E141" s="203" t="s">
        <v>458</v>
      </c>
      <c r="F141" s="203"/>
      <c r="G141" s="10"/>
      <c r="H141" s="26" t="s">
        <v>118</v>
      </c>
      <c r="I141" s="40" t="s">
        <v>119</v>
      </c>
      <c r="J141" s="40" t="s">
        <v>120</v>
      </c>
      <c r="K141" t="s">
        <v>215</v>
      </c>
      <c r="X141" s="40">
        <v>1.4</v>
      </c>
      <c r="Y141" s="40">
        <v>1.5</v>
      </c>
      <c r="Z141" s="40">
        <v>2.2999999999999998</v>
      </c>
      <c r="AA141" s="40">
        <v>2.7</v>
      </c>
      <c r="AK141" s="52"/>
      <c r="AL141" s="52"/>
      <c r="AM141" s="52"/>
      <c r="AN141" s="52"/>
      <c r="AO141" s="53">
        <v>2.8</v>
      </c>
      <c r="AP141" s="40">
        <v>1.1000000000000001</v>
      </c>
      <c r="AQ141" s="40">
        <v>2.6</v>
      </c>
      <c r="AR141" s="40">
        <v>2.7</v>
      </c>
      <c r="AS141" s="56"/>
      <c r="AT141" s="40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3">
        <v>4.9000000000000004</v>
      </c>
      <c r="BG141" s="40">
        <v>32.299999999999997</v>
      </c>
      <c r="BH141" s="40">
        <v>6.5</v>
      </c>
      <c r="BI141" s="40">
        <v>3</v>
      </c>
      <c r="BJ141" s="56"/>
      <c r="BK141" s="40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3">
        <v>2.5</v>
      </c>
      <c r="BX141" s="40">
        <v>1.9</v>
      </c>
      <c r="BY141" s="40">
        <v>2.1</v>
      </c>
      <c r="BZ141" s="40">
        <v>2.2000000000000002</v>
      </c>
      <c r="CA141" s="56"/>
      <c r="CB141" s="40"/>
      <c r="CC141" s="52"/>
      <c r="CD141" s="52"/>
      <c r="CE141" s="52"/>
      <c r="CF141" s="52"/>
      <c r="CG141" s="52"/>
      <c r="CH141" s="52"/>
      <c r="CI141" s="40"/>
      <c r="CJ141" s="40"/>
      <c r="CK141" s="40"/>
      <c r="CL141" s="40"/>
      <c r="CM141" s="40"/>
      <c r="CN141" s="40">
        <v>5.9</v>
      </c>
      <c r="CO141" s="40"/>
      <c r="CP141" s="40"/>
      <c r="CQ141" s="40"/>
      <c r="CR141" s="40"/>
      <c r="CS141" s="40"/>
    </row>
    <row r="142" spans="1:97" x14ac:dyDescent="0.25">
      <c r="A142" s="33" t="s">
        <v>202</v>
      </c>
      <c r="C142" t="s">
        <v>420</v>
      </c>
      <c r="D142" s="3" t="s">
        <v>456</v>
      </c>
      <c r="E142" s="203" t="s">
        <v>459</v>
      </c>
      <c r="F142" s="203"/>
      <c r="G142" s="10"/>
      <c r="H142" s="26" t="s">
        <v>118</v>
      </c>
      <c r="I142" s="40" t="s">
        <v>119</v>
      </c>
      <c r="J142" s="40" t="s">
        <v>120</v>
      </c>
      <c r="K142" t="s">
        <v>217</v>
      </c>
      <c r="X142" s="40">
        <v>2.4</v>
      </c>
      <c r="Y142" s="40">
        <v>2.1</v>
      </c>
      <c r="Z142" s="40">
        <v>2.8</v>
      </c>
      <c r="AA142" s="40">
        <v>6.5</v>
      </c>
      <c r="AK142" s="52"/>
      <c r="AL142" s="52"/>
      <c r="AM142" s="52"/>
      <c r="AN142" s="52"/>
      <c r="AO142" s="53">
        <v>4</v>
      </c>
      <c r="AP142" s="40">
        <v>4.0999999999999996</v>
      </c>
      <c r="AQ142" s="40">
        <v>3</v>
      </c>
      <c r="AR142" s="40">
        <v>3.3</v>
      </c>
      <c r="AS142" s="56"/>
      <c r="AT142" s="40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3">
        <v>6.9</v>
      </c>
      <c r="BG142" s="40">
        <v>15.1</v>
      </c>
      <c r="BH142" s="40">
        <v>5.6</v>
      </c>
      <c r="BI142" s="40">
        <v>3</v>
      </c>
      <c r="BJ142" s="56"/>
      <c r="BK142" s="40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3">
        <v>4</v>
      </c>
      <c r="BX142" s="40">
        <v>2.8</v>
      </c>
      <c r="BY142" s="40">
        <v>1.8</v>
      </c>
      <c r="BZ142" s="40">
        <v>1.5</v>
      </c>
      <c r="CA142" s="56"/>
      <c r="CB142" s="40"/>
      <c r="CC142" s="52"/>
      <c r="CD142" s="52"/>
      <c r="CE142" s="52"/>
      <c r="CF142" s="52"/>
      <c r="CG142" s="52"/>
      <c r="CH142" s="52"/>
      <c r="CI142" s="40"/>
      <c r="CJ142" s="40"/>
      <c r="CK142" s="40"/>
      <c r="CL142" s="40"/>
      <c r="CM142" s="40"/>
      <c r="CN142" s="40">
        <v>5.8</v>
      </c>
      <c r="CO142" s="40"/>
      <c r="CP142" s="40"/>
      <c r="CQ142" s="40"/>
      <c r="CR142" s="40"/>
      <c r="CS142" s="40"/>
    </row>
    <row r="143" spans="1:97" x14ac:dyDescent="0.25">
      <c r="A143" s="33" t="s">
        <v>202</v>
      </c>
      <c r="C143" t="s">
        <v>420</v>
      </c>
      <c r="D143" s="3" t="s">
        <v>456</v>
      </c>
      <c r="E143" s="203" t="s">
        <v>460</v>
      </c>
      <c r="F143" s="203"/>
      <c r="G143" s="10"/>
      <c r="H143" s="26" t="s">
        <v>118</v>
      </c>
      <c r="I143" s="40" t="s">
        <v>119</v>
      </c>
      <c r="J143" s="40" t="s">
        <v>120</v>
      </c>
      <c r="K143" t="s">
        <v>209</v>
      </c>
      <c r="X143" s="40">
        <v>4.5</v>
      </c>
      <c r="Y143" s="40">
        <v>3.9</v>
      </c>
      <c r="Z143" s="40">
        <v>4.3</v>
      </c>
      <c r="AA143" s="40">
        <v>7.1</v>
      </c>
      <c r="AK143" s="52"/>
      <c r="AL143" s="52"/>
      <c r="AM143" s="52"/>
      <c r="AN143" s="52"/>
      <c r="AO143" s="53">
        <v>6</v>
      </c>
      <c r="AP143" s="40">
        <v>4.5999999999999996</v>
      </c>
      <c r="AQ143" s="40">
        <v>3.2</v>
      </c>
      <c r="AR143" s="40">
        <v>8.4</v>
      </c>
      <c r="AS143" s="56"/>
      <c r="AT143" s="40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3">
        <v>4.9000000000000004</v>
      </c>
      <c r="BG143" s="40">
        <v>16.899999999999999</v>
      </c>
      <c r="BH143" s="40">
        <v>5</v>
      </c>
      <c r="BI143" s="40">
        <v>3.5</v>
      </c>
      <c r="BJ143" s="56"/>
      <c r="BK143" s="40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3">
        <v>4.8</v>
      </c>
      <c r="BX143" s="40">
        <v>2.8</v>
      </c>
      <c r="BY143" s="40">
        <v>1.5</v>
      </c>
      <c r="BZ143" s="40">
        <v>1.5</v>
      </c>
      <c r="CA143" s="56"/>
      <c r="CB143" s="40"/>
      <c r="CC143" s="52"/>
      <c r="CD143" s="52"/>
      <c r="CE143" s="52"/>
      <c r="CF143" s="52"/>
      <c r="CG143" s="52"/>
      <c r="CH143" s="52"/>
      <c r="CI143" s="40"/>
      <c r="CJ143" s="40"/>
      <c r="CK143" s="40"/>
      <c r="CL143" s="40"/>
      <c r="CM143" s="40"/>
      <c r="CN143" s="40">
        <v>4.0999999999999996</v>
      </c>
      <c r="CO143" s="40"/>
      <c r="CP143" s="40"/>
      <c r="CQ143" s="40"/>
      <c r="CR143" s="40"/>
      <c r="CS143" s="40"/>
    </row>
    <row r="144" spans="1:97" x14ac:dyDescent="0.25">
      <c r="A144" s="33" t="s">
        <v>202</v>
      </c>
      <c r="C144" t="s">
        <v>420</v>
      </c>
      <c r="D144" s="3" t="s">
        <v>456</v>
      </c>
      <c r="E144" s="203" t="s">
        <v>461</v>
      </c>
      <c r="F144" s="203"/>
      <c r="G144" s="10"/>
      <c r="H144" s="26" t="s">
        <v>118</v>
      </c>
      <c r="I144" s="40" t="s">
        <v>119</v>
      </c>
      <c r="J144" s="40" t="s">
        <v>120</v>
      </c>
      <c r="K144" t="s">
        <v>211</v>
      </c>
      <c r="X144" s="40">
        <v>6</v>
      </c>
      <c r="Y144" s="40">
        <v>6.4</v>
      </c>
      <c r="Z144" s="40">
        <v>8.6999999999999993</v>
      </c>
      <c r="AA144" s="40">
        <v>10.5</v>
      </c>
      <c r="AK144" s="52"/>
      <c r="AL144" s="52"/>
      <c r="AM144" s="52"/>
      <c r="AN144" s="52"/>
      <c r="AO144" s="53">
        <v>12.4</v>
      </c>
      <c r="AP144" s="40">
        <v>7.8</v>
      </c>
      <c r="AQ144" s="40">
        <v>5.8</v>
      </c>
      <c r="AR144" s="40">
        <v>10.8</v>
      </c>
      <c r="AS144" s="56"/>
      <c r="AT144" s="40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3">
        <v>12.9</v>
      </c>
      <c r="BG144" s="40">
        <v>31.1</v>
      </c>
      <c r="BH144" s="40">
        <v>15.6</v>
      </c>
      <c r="BI144" s="40">
        <v>14.4</v>
      </c>
      <c r="BJ144" s="56"/>
      <c r="BK144" s="40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3">
        <v>13.1</v>
      </c>
      <c r="BX144" s="40">
        <v>8.6999999999999993</v>
      </c>
      <c r="BY144" s="40">
        <v>9.1999999999999993</v>
      </c>
      <c r="BZ144" s="40">
        <v>8.4</v>
      </c>
      <c r="CA144" s="56"/>
      <c r="CB144" s="40"/>
      <c r="CC144" s="52"/>
      <c r="CD144" s="52"/>
      <c r="CE144" s="52"/>
      <c r="CF144" s="52"/>
      <c r="CG144" s="52"/>
      <c r="CH144" s="52"/>
      <c r="CI144" s="40"/>
      <c r="CJ144" s="40"/>
      <c r="CK144" s="40"/>
      <c r="CL144" s="40"/>
      <c r="CM144" s="40"/>
      <c r="CN144" s="40">
        <v>16.7</v>
      </c>
      <c r="CO144" s="40"/>
      <c r="CP144" s="40"/>
      <c r="CQ144" s="40"/>
      <c r="CR144" s="40"/>
      <c r="CS144" s="40"/>
    </row>
    <row r="145" spans="1:97" x14ac:dyDescent="0.25">
      <c r="A145" s="33" t="s">
        <v>202</v>
      </c>
      <c r="C145" t="s">
        <v>420</v>
      </c>
      <c r="D145" s="3" t="s">
        <v>456</v>
      </c>
      <c r="E145" s="203" t="s">
        <v>462</v>
      </c>
      <c r="F145" s="203"/>
      <c r="G145" s="10"/>
      <c r="H145" s="26" t="s">
        <v>118</v>
      </c>
      <c r="I145" s="40" t="s">
        <v>119</v>
      </c>
      <c r="J145" s="40" t="s">
        <v>120</v>
      </c>
      <c r="K145" t="s">
        <v>213</v>
      </c>
      <c r="X145" s="40">
        <v>7.2</v>
      </c>
      <c r="Y145" s="40">
        <v>4.9000000000000004</v>
      </c>
      <c r="Z145" s="40">
        <v>4.7</v>
      </c>
      <c r="AA145" s="40">
        <v>7.5</v>
      </c>
      <c r="AK145" s="52"/>
      <c r="AL145" s="52"/>
      <c r="AM145" s="52"/>
      <c r="AN145" s="52"/>
      <c r="AO145" s="53">
        <v>5.9</v>
      </c>
      <c r="AP145" s="40">
        <v>6.6</v>
      </c>
      <c r="AQ145" s="40">
        <v>5.3</v>
      </c>
      <c r="AR145" s="40">
        <v>5.0999999999999996</v>
      </c>
      <c r="AS145" s="56"/>
      <c r="AT145" s="40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3">
        <v>6.9</v>
      </c>
      <c r="BG145" s="40">
        <v>22.1</v>
      </c>
      <c r="BH145" s="40">
        <v>10.3</v>
      </c>
      <c r="BI145" s="40">
        <v>7.2</v>
      </c>
      <c r="BJ145" s="56"/>
      <c r="BK145" s="40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3">
        <v>7.8</v>
      </c>
      <c r="BX145" s="40">
        <v>5.2</v>
      </c>
      <c r="BY145" s="40">
        <v>3.3</v>
      </c>
      <c r="BZ145" s="40">
        <v>5.2</v>
      </c>
      <c r="CA145" s="56"/>
      <c r="CB145" s="40"/>
      <c r="CC145" s="52"/>
      <c r="CD145" s="52"/>
      <c r="CE145" s="52"/>
      <c r="CF145" s="52"/>
      <c r="CG145" s="52"/>
      <c r="CH145" s="52"/>
      <c r="CI145" s="40"/>
      <c r="CJ145" s="40"/>
      <c r="CK145" s="40"/>
      <c r="CL145" s="40"/>
      <c r="CM145" s="40"/>
      <c r="CN145" s="40">
        <v>4.9000000000000004</v>
      </c>
      <c r="CO145" s="40"/>
      <c r="CP145" s="40"/>
      <c r="CQ145" s="40"/>
      <c r="CR145" s="40"/>
      <c r="CS145" s="40"/>
    </row>
    <row r="146" spans="1:97" x14ac:dyDescent="0.25">
      <c r="A146" s="33" t="s">
        <v>202</v>
      </c>
      <c r="C146" t="s">
        <v>420</v>
      </c>
      <c r="D146" s="3" t="s">
        <v>463</v>
      </c>
      <c r="E146" s="203" t="s">
        <v>464</v>
      </c>
      <c r="F146" s="203"/>
      <c r="G146" s="10"/>
      <c r="H146" s="26" t="s">
        <v>118</v>
      </c>
      <c r="I146" s="40" t="s">
        <v>119</v>
      </c>
      <c r="J146" s="40" t="s">
        <v>120</v>
      </c>
      <c r="K146" t="s">
        <v>206</v>
      </c>
      <c r="X146" s="40">
        <v>3.5</v>
      </c>
      <c r="Y146" s="40">
        <v>2.6</v>
      </c>
      <c r="Z146" s="40">
        <v>2.2000000000000002</v>
      </c>
      <c r="AA146" s="40">
        <v>2.4</v>
      </c>
      <c r="AK146" s="52"/>
      <c r="AL146" s="52"/>
      <c r="AM146" s="52"/>
      <c r="AN146" s="52"/>
      <c r="AO146" s="53">
        <v>2</v>
      </c>
      <c r="AP146" s="40">
        <v>1.6</v>
      </c>
      <c r="AQ146" s="40">
        <v>2</v>
      </c>
      <c r="AR146" s="40">
        <v>2.8</v>
      </c>
      <c r="AS146" s="56"/>
      <c r="AT146" s="40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3">
        <v>3.3</v>
      </c>
      <c r="BG146" s="40">
        <v>3.3</v>
      </c>
      <c r="BH146" s="40">
        <v>8.1999999999999993</v>
      </c>
      <c r="BI146" s="40">
        <v>4.2</v>
      </c>
      <c r="BJ146" s="56"/>
      <c r="BK146" s="40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3">
        <v>6.3</v>
      </c>
      <c r="BX146" s="40">
        <v>3.9</v>
      </c>
      <c r="BY146" s="40">
        <v>2.4</v>
      </c>
      <c r="BZ146" s="40">
        <v>1.4</v>
      </c>
      <c r="CA146" s="56"/>
      <c r="CB146" s="40"/>
      <c r="CC146" s="52"/>
      <c r="CD146" s="52"/>
      <c r="CE146" s="52"/>
      <c r="CF146" s="52"/>
      <c r="CG146" s="52"/>
      <c r="CH146" s="52"/>
      <c r="CI146" s="40"/>
      <c r="CJ146" s="40"/>
      <c r="CK146" s="40"/>
      <c r="CL146" s="40"/>
      <c r="CM146" s="40"/>
      <c r="CN146" s="40">
        <v>2.6</v>
      </c>
      <c r="CO146" s="40"/>
      <c r="CP146" s="40"/>
      <c r="CQ146" s="40"/>
      <c r="CR146" s="40"/>
      <c r="CS146" s="40"/>
    </row>
    <row r="147" spans="1:97" x14ac:dyDescent="0.25">
      <c r="A147" s="33" t="s">
        <v>202</v>
      </c>
      <c r="C147" t="s">
        <v>420</v>
      </c>
      <c r="D147" s="3" t="s">
        <v>463</v>
      </c>
      <c r="E147" s="203" t="s">
        <v>465</v>
      </c>
      <c r="F147" s="203"/>
      <c r="G147" s="10"/>
      <c r="H147" s="26" t="s">
        <v>118</v>
      </c>
      <c r="I147" s="40" t="s">
        <v>119</v>
      </c>
      <c r="J147" s="40" t="s">
        <v>120</v>
      </c>
      <c r="K147" t="s">
        <v>215</v>
      </c>
      <c r="X147" s="40">
        <v>0.1</v>
      </c>
      <c r="Y147" s="40">
        <v>0.2</v>
      </c>
      <c r="Z147" s="40">
        <v>0.1</v>
      </c>
      <c r="AA147" s="40">
        <v>0.1</v>
      </c>
      <c r="AK147" s="52"/>
      <c r="AL147" s="52"/>
      <c r="AM147" s="52"/>
      <c r="AN147" s="52"/>
      <c r="AO147" s="53">
        <v>0.1</v>
      </c>
      <c r="AP147" s="40">
        <v>0.1</v>
      </c>
      <c r="AQ147" s="40">
        <v>0.1</v>
      </c>
      <c r="AR147" s="40">
        <v>0.1</v>
      </c>
      <c r="AS147" s="56"/>
      <c r="AT147" s="40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3">
        <v>0.4</v>
      </c>
      <c r="BG147" s="40">
        <v>1</v>
      </c>
      <c r="BH147" s="40">
        <v>1.1000000000000001</v>
      </c>
      <c r="BI147" s="40">
        <v>0.5</v>
      </c>
      <c r="BJ147" s="56"/>
      <c r="BK147" s="40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3">
        <v>0.7</v>
      </c>
      <c r="BX147" s="40">
        <v>0.5</v>
      </c>
      <c r="BY147" s="40">
        <v>0.6</v>
      </c>
      <c r="BZ147" s="40">
        <v>0.9</v>
      </c>
      <c r="CA147" s="56"/>
      <c r="CB147" s="40"/>
      <c r="CC147" s="52"/>
      <c r="CD147" s="52"/>
      <c r="CE147" s="52"/>
      <c r="CF147" s="52"/>
      <c r="CG147" s="52"/>
      <c r="CH147" s="52"/>
      <c r="CI147" s="40"/>
      <c r="CJ147" s="40"/>
      <c r="CK147" s="40"/>
      <c r="CL147" s="40"/>
      <c r="CM147" s="40"/>
      <c r="CN147" s="40">
        <v>0.7</v>
      </c>
      <c r="CO147" s="40"/>
      <c r="CP147" s="40"/>
      <c r="CQ147" s="40"/>
      <c r="CR147" s="40"/>
      <c r="CS147" s="40"/>
    </row>
    <row r="148" spans="1:97" x14ac:dyDescent="0.25">
      <c r="A148" s="33" t="s">
        <v>202</v>
      </c>
      <c r="C148" t="s">
        <v>420</v>
      </c>
      <c r="D148" s="3" t="s">
        <v>463</v>
      </c>
      <c r="E148" s="203" t="s">
        <v>466</v>
      </c>
      <c r="F148" s="203"/>
      <c r="G148" s="10"/>
      <c r="H148" s="26" t="s">
        <v>118</v>
      </c>
      <c r="I148" s="40" t="s">
        <v>119</v>
      </c>
      <c r="J148" s="40" t="s">
        <v>120</v>
      </c>
      <c r="K148" t="s">
        <v>217</v>
      </c>
      <c r="X148" s="40">
        <v>1.1000000000000001</v>
      </c>
      <c r="Y148" s="40">
        <v>1.1000000000000001</v>
      </c>
      <c r="Z148" s="40">
        <v>0.8</v>
      </c>
      <c r="AA148" s="40">
        <v>0.8</v>
      </c>
      <c r="AK148" s="52"/>
      <c r="AL148" s="52"/>
      <c r="AM148" s="52"/>
      <c r="AN148" s="52"/>
      <c r="AO148" s="53">
        <v>1.6</v>
      </c>
      <c r="AP148" s="40">
        <v>0.6</v>
      </c>
      <c r="AQ148" s="40">
        <v>0.5</v>
      </c>
      <c r="AR148" s="40">
        <v>0.6</v>
      </c>
      <c r="AS148" s="56"/>
      <c r="AT148" s="40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3">
        <v>0.8</v>
      </c>
      <c r="BG148" s="40">
        <v>0.9</v>
      </c>
      <c r="BH148" s="40">
        <v>0.6</v>
      </c>
      <c r="BI148" s="40">
        <v>0.6</v>
      </c>
      <c r="BJ148" s="56"/>
      <c r="BK148" s="40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3">
        <v>0.9</v>
      </c>
      <c r="BX148" s="40">
        <v>0.5</v>
      </c>
      <c r="BY148" s="40">
        <v>0.4</v>
      </c>
      <c r="BZ148" s="40">
        <v>0.6</v>
      </c>
      <c r="CA148" s="56"/>
      <c r="CB148" s="40"/>
      <c r="CC148" s="52"/>
      <c r="CD148" s="52"/>
      <c r="CE148" s="52"/>
      <c r="CF148" s="52"/>
      <c r="CG148" s="52"/>
      <c r="CH148" s="52"/>
      <c r="CI148" s="40"/>
      <c r="CJ148" s="40"/>
      <c r="CK148" s="40"/>
      <c r="CL148" s="40"/>
      <c r="CM148" s="40"/>
      <c r="CN148" s="40">
        <v>0.7</v>
      </c>
      <c r="CO148" s="40"/>
      <c r="CP148" s="40"/>
      <c r="CQ148" s="40"/>
      <c r="CR148" s="40"/>
      <c r="CS148" s="40"/>
    </row>
    <row r="149" spans="1:97" x14ac:dyDescent="0.25">
      <c r="A149" s="33" t="s">
        <v>202</v>
      </c>
      <c r="C149" t="s">
        <v>420</v>
      </c>
      <c r="D149" s="3" t="s">
        <v>463</v>
      </c>
      <c r="E149" s="203" t="s">
        <v>467</v>
      </c>
      <c r="F149" s="203"/>
      <c r="G149" s="10"/>
      <c r="H149" s="26" t="s">
        <v>118</v>
      </c>
      <c r="I149" s="40" t="s">
        <v>119</v>
      </c>
      <c r="J149" s="40" t="s">
        <v>120</v>
      </c>
      <c r="K149" t="s">
        <v>209</v>
      </c>
      <c r="X149" s="40">
        <v>5.3</v>
      </c>
      <c r="Y149" s="40">
        <v>1.9</v>
      </c>
      <c r="Z149" s="40">
        <v>0.7</v>
      </c>
      <c r="AA149" s="40">
        <v>3</v>
      </c>
      <c r="AK149" s="52"/>
      <c r="AL149" s="52"/>
      <c r="AM149" s="52"/>
      <c r="AN149" s="52"/>
      <c r="AO149" s="53">
        <v>0.7</v>
      </c>
      <c r="AP149" s="40">
        <v>0.5</v>
      </c>
      <c r="AQ149" s="40">
        <v>0.3</v>
      </c>
      <c r="AR149" s="40">
        <v>0.5</v>
      </c>
      <c r="AS149" s="56"/>
      <c r="AT149" s="40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3">
        <v>0.9</v>
      </c>
      <c r="BG149" s="40">
        <v>2.1</v>
      </c>
      <c r="BH149" s="40">
        <v>0.9</v>
      </c>
      <c r="BI149" s="40">
        <v>0.7</v>
      </c>
      <c r="BJ149" s="56"/>
      <c r="BK149" s="40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3">
        <v>0.6</v>
      </c>
      <c r="BX149" s="40">
        <v>1.4</v>
      </c>
      <c r="BY149" s="40">
        <v>0.2</v>
      </c>
      <c r="BZ149" s="40">
        <v>0.8</v>
      </c>
      <c r="CA149" s="56"/>
      <c r="CB149" s="40"/>
      <c r="CC149" s="52"/>
      <c r="CD149" s="52"/>
      <c r="CE149" s="52"/>
      <c r="CF149" s="52"/>
      <c r="CG149" s="52"/>
      <c r="CH149" s="52"/>
      <c r="CI149" s="40"/>
      <c r="CJ149" s="40"/>
      <c r="CK149" s="40"/>
      <c r="CL149" s="40"/>
      <c r="CM149" s="40"/>
      <c r="CN149" s="40">
        <v>0.9</v>
      </c>
      <c r="CO149" s="40"/>
      <c r="CP149" s="40"/>
      <c r="CQ149" s="40"/>
      <c r="CR149" s="40"/>
      <c r="CS149" s="40"/>
    </row>
    <row r="150" spans="1:97" x14ac:dyDescent="0.25">
      <c r="A150" s="33" t="s">
        <v>202</v>
      </c>
      <c r="C150" t="s">
        <v>420</v>
      </c>
      <c r="D150" s="3" t="s">
        <v>463</v>
      </c>
      <c r="E150" s="203" t="s">
        <v>468</v>
      </c>
      <c r="F150" s="203"/>
      <c r="G150" s="10"/>
      <c r="H150" s="26" t="s">
        <v>118</v>
      </c>
      <c r="I150" s="40" t="s">
        <v>119</v>
      </c>
      <c r="J150" s="40" t="s">
        <v>120</v>
      </c>
      <c r="K150" t="s">
        <v>211</v>
      </c>
      <c r="X150" s="40">
        <v>1</v>
      </c>
      <c r="Y150" s="40">
        <v>1.9</v>
      </c>
      <c r="Z150" s="40">
        <v>2.2999999999999998</v>
      </c>
      <c r="AA150" s="40">
        <v>2.1</v>
      </c>
      <c r="AK150" s="52"/>
      <c r="AL150" s="52"/>
      <c r="AM150" s="52"/>
      <c r="AN150" s="52"/>
      <c r="AO150" s="53">
        <v>2</v>
      </c>
      <c r="AP150" s="40">
        <v>1.1000000000000001</v>
      </c>
      <c r="AQ150" s="40">
        <v>0.7</v>
      </c>
      <c r="AR150" s="40">
        <v>0.9</v>
      </c>
      <c r="AS150" s="56"/>
      <c r="AT150" s="40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3">
        <v>1.3</v>
      </c>
      <c r="BG150" s="40">
        <v>15</v>
      </c>
      <c r="BH150" s="40">
        <v>13.5</v>
      </c>
      <c r="BI150" s="40">
        <v>2.9</v>
      </c>
      <c r="BJ150" s="56"/>
      <c r="BK150" s="40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3">
        <v>2.5</v>
      </c>
      <c r="BX150" s="40">
        <v>1.1000000000000001</v>
      </c>
      <c r="BY150" s="40">
        <v>0.7</v>
      </c>
      <c r="BZ150" s="40">
        <v>0.7</v>
      </c>
      <c r="CA150" s="56"/>
      <c r="CB150" s="40"/>
      <c r="CC150" s="52"/>
      <c r="CD150" s="52"/>
      <c r="CE150" s="52"/>
      <c r="CF150" s="52"/>
      <c r="CG150" s="52"/>
      <c r="CH150" s="52"/>
      <c r="CI150" s="40"/>
      <c r="CJ150" s="40"/>
      <c r="CK150" s="40"/>
      <c r="CL150" s="40"/>
      <c r="CM150" s="40"/>
      <c r="CN150" s="40">
        <v>0.9</v>
      </c>
      <c r="CO150" s="40"/>
      <c r="CP150" s="40"/>
      <c r="CQ150" s="40"/>
      <c r="CR150" s="40"/>
      <c r="CS150" s="40"/>
    </row>
    <row r="151" spans="1:97" x14ac:dyDescent="0.25">
      <c r="A151" s="33" t="s">
        <v>202</v>
      </c>
      <c r="C151" t="s">
        <v>420</v>
      </c>
      <c r="D151" s="3" t="s">
        <v>463</v>
      </c>
      <c r="E151" s="203" t="s">
        <v>469</v>
      </c>
      <c r="F151" s="203"/>
      <c r="G151" s="10"/>
      <c r="H151" s="26" t="s">
        <v>118</v>
      </c>
      <c r="I151" s="40" t="s">
        <v>119</v>
      </c>
      <c r="J151" s="40" t="s">
        <v>120</v>
      </c>
      <c r="K151" t="s">
        <v>213</v>
      </c>
      <c r="X151" s="40">
        <v>1.4</v>
      </c>
      <c r="Y151" s="40">
        <v>0.5</v>
      </c>
      <c r="Z151" s="40">
        <v>1</v>
      </c>
      <c r="AA151" s="40">
        <v>4.5</v>
      </c>
      <c r="AK151" s="52"/>
      <c r="AL151" s="52"/>
      <c r="AM151" s="52"/>
      <c r="AN151" s="52"/>
      <c r="AO151" s="53">
        <v>0.7</v>
      </c>
      <c r="AP151" s="40">
        <v>0.4</v>
      </c>
      <c r="AQ151" s="40">
        <v>0.3</v>
      </c>
      <c r="AR151" s="40">
        <v>0.8</v>
      </c>
      <c r="AS151" s="56"/>
      <c r="AT151" s="40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3">
        <v>0.8</v>
      </c>
      <c r="BG151" s="40">
        <v>1.3</v>
      </c>
      <c r="BH151" s="40">
        <v>2.6</v>
      </c>
      <c r="BI151" s="40">
        <v>0.3</v>
      </c>
      <c r="BJ151" s="56"/>
      <c r="BK151" s="40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3">
        <v>1.9</v>
      </c>
      <c r="BX151" s="40">
        <v>1.3</v>
      </c>
      <c r="BY151" s="40">
        <v>1.1000000000000001</v>
      </c>
      <c r="BZ151" s="40">
        <v>0</v>
      </c>
      <c r="CA151" s="56"/>
      <c r="CB151" s="40"/>
      <c r="CC151" s="52"/>
      <c r="CD151" s="52"/>
      <c r="CE151" s="52"/>
      <c r="CF151" s="52"/>
      <c r="CG151" s="52"/>
      <c r="CH151" s="52"/>
      <c r="CI151" s="40"/>
      <c r="CJ151" s="40"/>
      <c r="CK151" s="40"/>
      <c r="CL151" s="40"/>
      <c r="CM151" s="40"/>
      <c r="CN151" s="40">
        <v>0</v>
      </c>
      <c r="CO151" s="40"/>
      <c r="CP151" s="40"/>
      <c r="CQ151" s="40"/>
      <c r="CR151" s="40"/>
      <c r="CS151" s="40"/>
    </row>
    <row r="152" spans="1:97" x14ac:dyDescent="0.25">
      <c r="A152" s="33" t="s">
        <v>202</v>
      </c>
      <c r="C152" t="s">
        <v>420</v>
      </c>
      <c r="D152" s="3" t="s">
        <v>470</v>
      </c>
      <c r="E152" s="203" t="s">
        <v>471</v>
      </c>
      <c r="F152" s="203"/>
      <c r="G152" s="10"/>
      <c r="H152" s="26" t="s">
        <v>118</v>
      </c>
      <c r="I152" s="40" t="s">
        <v>119</v>
      </c>
      <c r="J152" s="40" t="s">
        <v>120</v>
      </c>
      <c r="K152" t="s">
        <v>206</v>
      </c>
      <c r="X152" s="40">
        <v>34.6</v>
      </c>
      <c r="Y152" s="40">
        <v>35.1</v>
      </c>
      <c r="Z152" s="40">
        <v>35.1</v>
      </c>
      <c r="AA152" s="40">
        <v>34.5</v>
      </c>
      <c r="AK152" s="52"/>
      <c r="AL152" s="52"/>
      <c r="AM152" s="52"/>
      <c r="AN152" s="52"/>
      <c r="AO152" s="53">
        <v>36</v>
      </c>
      <c r="AP152" s="40">
        <v>39.5</v>
      </c>
      <c r="AQ152" s="40">
        <v>40.9</v>
      </c>
      <c r="AR152" s="40">
        <v>46.8</v>
      </c>
      <c r="AS152" s="56"/>
      <c r="AT152" s="40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3">
        <v>52.1</v>
      </c>
      <c r="BG152" s="40">
        <v>59.8</v>
      </c>
      <c r="BH152" s="40">
        <v>60.6</v>
      </c>
      <c r="BI152" s="40">
        <v>57.8</v>
      </c>
      <c r="BJ152" s="56"/>
      <c r="BK152" s="40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3">
        <v>51.1</v>
      </c>
      <c r="BX152" s="40">
        <v>53.5</v>
      </c>
      <c r="BY152" s="40">
        <v>51.6</v>
      </c>
      <c r="BZ152" s="40">
        <v>50.3</v>
      </c>
      <c r="CA152" s="56"/>
      <c r="CB152" s="40"/>
      <c r="CC152" s="52"/>
      <c r="CD152" s="52"/>
      <c r="CE152" s="52"/>
      <c r="CF152" s="52"/>
      <c r="CG152" s="52"/>
      <c r="CH152" s="52"/>
      <c r="CI152" s="40"/>
      <c r="CJ152" s="40"/>
      <c r="CK152" s="40"/>
      <c r="CL152" s="40"/>
      <c r="CM152" s="40"/>
      <c r="CN152" s="40">
        <v>47.8</v>
      </c>
      <c r="CO152" s="40"/>
      <c r="CP152" s="40"/>
      <c r="CQ152" s="40"/>
      <c r="CR152" s="40"/>
      <c r="CS152" s="40"/>
    </row>
    <row r="153" spans="1:97" x14ac:dyDescent="0.25">
      <c r="A153" s="33" t="s">
        <v>202</v>
      </c>
      <c r="C153" t="s">
        <v>420</v>
      </c>
      <c r="D153" s="3" t="s">
        <v>470</v>
      </c>
      <c r="E153" s="203" t="s">
        <v>472</v>
      </c>
      <c r="F153" s="203"/>
      <c r="G153" s="10"/>
      <c r="H153" s="26" t="s">
        <v>118</v>
      </c>
      <c r="I153" s="40" t="s">
        <v>119</v>
      </c>
      <c r="J153" s="40" t="s">
        <v>120</v>
      </c>
      <c r="K153" t="s">
        <v>215</v>
      </c>
      <c r="X153" s="40">
        <v>20.6</v>
      </c>
      <c r="Y153" s="40">
        <v>23.6</v>
      </c>
      <c r="Z153" s="40">
        <v>22.2</v>
      </c>
      <c r="AA153" s="40">
        <v>24.1</v>
      </c>
      <c r="AK153" s="52"/>
      <c r="AL153" s="52"/>
      <c r="AM153" s="52"/>
      <c r="AN153" s="52"/>
      <c r="AO153" s="53">
        <v>24.2</v>
      </c>
      <c r="AP153" s="40">
        <v>24.9</v>
      </c>
      <c r="AQ153" s="40">
        <v>25.6</v>
      </c>
      <c r="AR153" s="40">
        <v>29.8</v>
      </c>
      <c r="AS153" s="56"/>
      <c r="AT153" s="40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3">
        <v>30.2</v>
      </c>
      <c r="BG153" s="40">
        <v>35.4</v>
      </c>
      <c r="BH153" s="40">
        <v>33.6</v>
      </c>
      <c r="BI153" s="40">
        <v>31.2</v>
      </c>
      <c r="BJ153" s="56"/>
      <c r="BK153" s="40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3">
        <v>31.9</v>
      </c>
      <c r="BX153" s="40">
        <v>32.1</v>
      </c>
      <c r="BY153" s="40">
        <v>32.200000000000003</v>
      </c>
      <c r="BZ153" s="40">
        <v>31.7</v>
      </c>
      <c r="CA153" s="56"/>
      <c r="CB153" s="40"/>
      <c r="CC153" s="52"/>
      <c r="CD153" s="52"/>
      <c r="CE153" s="52"/>
      <c r="CF153" s="52"/>
      <c r="CG153" s="52"/>
      <c r="CH153" s="52"/>
      <c r="CI153" s="40"/>
      <c r="CJ153" s="40"/>
      <c r="CK153" s="40"/>
      <c r="CL153" s="40"/>
      <c r="CM153" s="40"/>
      <c r="CN153" s="40">
        <v>30.8</v>
      </c>
      <c r="CO153" s="40"/>
      <c r="CP153" s="40"/>
      <c r="CQ153" s="40"/>
      <c r="CR153" s="40"/>
      <c r="CS153" s="40"/>
    </row>
    <row r="154" spans="1:97" x14ac:dyDescent="0.25">
      <c r="A154" s="33" t="s">
        <v>202</v>
      </c>
      <c r="C154" t="s">
        <v>420</v>
      </c>
      <c r="D154" s="3" t="s">
        <v>470</v>
      </c>
      <c r="E154" s="203" t="s">
        <v>473</v>
      </c>
      <c r="F154" s="203"/>
      <c r="G154" s="10"/>
      <c r="H154" s="26" t="s">
        <v>118</v>
      </c>
      <c r="I154" s="40" t="s">
        <v>119</v>
      </c>
      <c r="J154" s="40" t="s">
        <v>120</v>
      </c>
      <c r="K154" t="s">
        <v>217</v>
      </c>
      <c r="X154" s="40">
        <v>18.2</v>
      </c>
      <c r="Y154" s="40">
        <v>16.3</v>
      </c>
      <c r="Z154" s="40">
        <v>16</v>
      </c>
      <c r="AA154" s="40">
        <v>18.399999999999999</v>
      </c>
      <c r="AK154" s="52"/>
      <c r="AL154" s="52"/>
      <c r="AM154" s="52"/>
      <c r="AN154" s="52"/>
      <c r="AO154" s="53">
        <v>18.899999999999999</v>
      </c>
      <c r="AP154" s="40">
        <v>18</v>
      </c>
      <c r="AQ154" s="40">
        <v>18.399999999999999</v>
      </c>
      <c r="AR154" s="40">
        <v>22.6</v>
      </c>
      <c r="AS154" s="56"/>
      <c r="AT154" s="40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3">
        <v>24.5</v>
      </c>
      <c r="BG154" s="40">
        <v>25.3</v>
      </c>
      <c r="BH154" s="40">
        <v>24.4</v>
      </c>
      <c r="BI154" s="40">
        <v>24.6</v>
      </c>
      <c r="BJ154" s="56"/>
      <c r="BK154" s="40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3">
        <v>23.2</v>
      </c>
      <c r="BX154" s="40">
        <v>21.9</v>
      </c>
      <c r="BY154" s="40">
        <v>19.600000000000001</v>
      </c>
      <c r="BZ154" s="40">
        <v>19.3</v>
      </c>
      <c r="CA154" s="56"/>
      <c r="CB154" s="40"/>
      <c r="CC154" s="52"/>
      <c r="CD154" s="52"/>
      <c r="CE154" s="52"/>
      <c r="CF154" s="52"/>
      <c r="CG154" s="52"/>
      <c r="CH154" s="52"/>
      <c r="CI154" s="40"/>
      <c r="CJ154" s="40"/>
      <c r="CK154" s="40"/>
      <c r="CL154" s="40"/>
      <c r="CM154" s="40"/>
      <c r="CN154" s="40">
        <v>19.5</v>
      </c>
      <c r="CO154" s="40"/>
      <c r="CP154" s="40"/>
      <c r="CQ154" s="40"/>
      <c r="CR154" s="40"/>
      <c r="CS154" s="40"/>
    </row>
    <row r="155" spans="1:97" x14ac:dyDescent="0.25">
      <c r="A155" s="33" t="s">
        <v>202</v>
      </c>
      <c r="C155" t="s">
        <v>420</v>
      </c>
      <c r="D155" s="3" t="s">
        <v>470</v>
      </c>
      <c r="E155" s="203" t="s">
        <v>474</v>
      </c>
      <c r="F155" s="203"/>
      <c r="G155" s="10"/>
      <c r="H155" s="26" t="s">
        <v>118</v>
      </c>
      <c r="I155" s="40" t="s">
        <v>119</v>
      </c>
      <c r="J155" s="40" t="s">
        <v>120</v>
      </c>
      <c r="K155" t="s">
        <v>209</v>
      </c>
      <c r="X155" s="40">
        <v>9.9</v>
      </c>
      <c r="Y155" s="40">
        <v>10.9</v>
      </c>
      <c r="Z155" s="40">
        <v>9.4</v>
      </c>
      <c r="AA155" s="40">
        <v>11.3</v>
      </c>
      <c r="AK155" s="52"/>
      <c r="AL155" s="52"/>
      <c r="AM155" s="52"/>
      <c r="AN155" s="52"/>
      <c r="AO155" s="53">
        <v>10.8</v>
      </c>
      <c r="AP155" s="40">
        <v>9.9</v>
      </c>
      <c r="AQ155" s="40">
        <v>11.1</v>
      </c>
      <c r="AR155" s="40">
        <v>14.3</v>
      </c>
      <c r="AS155" s="56"/>
      <c r="AT155" s="40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3">
        <v>16.2</v>
      </c>
      <c r="BG155" s="40">
        <v>18.399999999999999</v>
      </c>
      <c r="BH155" s="40">
        <v>16.5</v>
      </c>
      <c r="BI155" s="40">
        <v>16.100000000000001</v>
      </c>
      <c r="BJ155" s="56"/>
      <c r="BK155" s="40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3">
        <v>15.8</v>
      </c>
      <c r="BX155" s="40">
        <v>15.6</v>
      </c>
      <c r="BY155" s="40">
        <v>14.5</v>
      </c>
      <c r="BZ155" s="40">
        <v>13.8</v>
      </c>
      <c r="CA155" s="56"/>
      <c r="CB155" s="40"/>
      <c r="CC155" s="52"/>
      <c r="CD155" s="52"/>
      <c r="CE155" s="52"/>
      <c r="CF155" s="52"/>
      <c r="CG155" s="52"/>
      <c r="CH155" s="52"/>
      <c r="CI155" s="40"/>
      <c r="CJ155" s="40"/>
      <c r="CK155" s="40"/>
      <c r="CL155" s="40"/>
      <c r="CM155" s="40"/>
      <c r="CN155" s="40">
        <v>15.1</v>
      </c>
      <c r="CO155" s="40"/>
      <c r="CP155" s="40"/>
      <c r="CQ155" s="40"/>
      <c r="CR155" s="40"/>
      <c r="CS155" s="40"/>
    </row>
    <row r="156" spans="1:97" x14ac:dyDescent="0.25">
      <c r="A156" s="33" t="s">
        <v>202</v>
      </c>
      <c r="C156" t="s">
        <v>420</v>
      </c>
      <c r="D156" s="3" t="s">
        <v>470</v>
      </c>
      <c r="E156" s="203" t="s">
        <v>475</v>
      </c>
      <c r="F156" s="203"/>
      <c r="G156" s="10"/>
      <c r="H156" s="26" t="s">
        <v>118</v>
      </c>
      <c r="I156" s="40" t="s">
        <v>119</v>
      </c>
      <c r="J156" s="40" t="s">
        <v>120</v>
      </c>
      <c r="K156" t="s">
        <v>211</v>
      </c>
      <c r="X156" s="40">
        <v>19.8</v>
      </c>
      <c r="Y156" s="40">
        <v>21.8</v>
      </c>
      <c r="Z156" s="40">
        <v>20.6</v>
      </c>
      <c r="AA156" s="40">
        <v>21.1</v>
      </c>
      <c r="AK156" s="52"/>
      <c r="AL156" s="52"/>
      <c r="AM156" s="52"/>
      <c r="AN156" s="52"/>
      <c r="AO156" s="53">
        <v>20.2</v>
      </c>
      <c r="AP156" s="40">
        <v>22.8</v>
      </c>
      <c r="AQ156" s="40">
        <v>23.3</v>
      </c>
      <c r="AR156" s="40">
        <v>26.2</v>
      </c>
      <c r="AS156" s="56"/>
      <c r="AT156" s="40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3">
        <v>25.4</v>
      </c>
      <c r="BG156" s="40">
        <v>27</v>
      </c>
      <c r="BH156" s="40">
        <v>30.1</v>
      </c>
      <c r="BI156" s="40">
        <v>28.7</v>
      </c>
      <c r="BJ156" s="56"/>
      <c r="BK156" s="40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3">
        <v>26.2</v>
      </c>
      <c r="BX156" s="40">
        <v>28.3</v>
      </c>
      <c r="BY156" s="40">
        <v>27.3</v>
      </c>
      <c r="BZ156" s="40">
        <v>23.5</v>
      </c>
      <c r="CA156" s="56"/>
      <c r="CB156" s="40"/>
      <c r="CC156" s="52"/>
      <c r="CD156" s="52"/>
      <c r="CE156" s="52"/>
      <c r="CF156" s="52"/>
      <c r="CG156" s="52"/>
      <c r="CH156" s="52"/>
      <c r="CI156" s="40"/>
      <c r="CJ156" s="40"/>
      <c r="CK156" s="40"/>
      <c r="CL156" s="40"/>
      <c r="CM156" s="40"/>
      <c r="CN156" s="40">
        <v>21.7</v>
      </c>
      <c r="CO156" s="40"/>
      <c r="CP156" s="40"/>
      <c r="CQ156" s="40"/>
      <c r="CR156" s="40"/>
      <c r="CS156" s="40"/>
    </row>
    <row r="157" spans="1:97" x14ac:dyDescent="0.25">
      <c r="A157" s="33" t="s">
        <v>202</v>
      </c>
      <c r="C157" t="s">
        <v>420</v>
      </c>
      <c r="D157" s="3" t="s">
        <v>470</v>
      </c>
      <c r="E157" s="203" t="s">
        <v>476</v>
      </c>
      <c r="F157" s="203"/>
      <c r="G157" s="10"/>
      <c r="H157" s="26" t="s">
        <v>118</v>
      </c>
      <c r="I157" s="40" t="s">
        <v>119</v>
      </c>
      <c r="J157" s="40" t="s">
        <v>120</v>
      </c>
      <c r="K157" t="s">
        <v>213</v>
      </c>
      <c r="X157" s="40">
        <v>16.399999999999999</v>
      </c>
      <c r="Y157" s="40">
        <v>16.8</v>
      </c>
      <c r="Z157" s="40">
        <v>16.7</v>
      </c>
      <c r="AA157" s="40">
        <v>16.100000000000001</v>
      </c>
      <c r="AK157" s="52"/>
      <c r="AL157" s="52"/>
      <c r="AM157" s="52"/>
      <c r="AN157" s="52"/>
      <c r="AO157" s="53">
        <v>17.600000000000001</v>
      </c>
      <c r="AP157" s="40">
        <v>18.100000000000001</v>
      </c>
      <c r="AQ157" s="40">
        <v>18.399999999999999</v>
      </c>
      <c r="AR157" s="40">
        <v>20.399999999999999</v>
      </c>
      <c r="AS157" s="56"/>
      <c r="AT157" s="40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3">
        <v>21.6</v>
      </c>
      <c r="BG157" s="40">
        <v>24.8</v>
      </c>
      <c r="BH157" s="40">
        <v>22.5</v>
      </c>
      <c r="BI157" s="40">
        <v>23.8</v>
      </c>
      <c r="BJ157" s="56"/>
      <c r="BK157" s="40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3">
        <v>19.899999999999999</v>
      </c>
      <c r="BX157" s="40">
        <v>22.2</v>
      </c>
      <c r="BY157" s="40">
        <v>22.2</v>
      </c>
      <c r="BZ157" s="40">
        <v>19.5</v>
      </c>
      <c r="CA157" s="56"/>
      <c r="CB157" s="40"/>
      <c r="CC157" s="52"/>
      <c r="CD157" s="52"/>
      <c r="CE157" s="52"/>
      <c r="CF157" s="52"/>
      <c r="CG157" s="52"/>
      <c r="CH157" s="52"/>
      <c r="CI157" s="40"/>
      <c r="CJ157" s="40"/>
      <c r="CK157" s="40"/>
      <c r="CL157" s="40"/>
      <c r="CM157" s="40"/>
      <c r="CN157" s="40">
        <v>20.2</v>
      </c>
      <c r="CO157" s="40"/>
      <c r="CP157" s="40"/>
      <c r="CQ157" s="40"/>
      <c r="CR157" s="40"/>
      <c r="CS157" s="40"/>
    </row>
    <row r="158" spans="1:97" x14ac:dyDescent="0.25">
      <c r="A158" s="33" t="s">
        <v>202</v>
      </c>
      <c r="B158" t="s">
        <v>477</v>
      </c>
      <c r="C158" s="67" t="s">
        <v>478</v>
      </c>
      <c r="D158" t="s">
        <v>479</v>
      </c>
      <c r="E158" s="211"/>
      <c r="F158" s="211"/>
      <c r="G158" s="49"/>
      <c r="H158" s="26" t="s">
        <v>118</v>
      </c>
      <c r="I158" s="40" t="s">
        <v>119</v>
      </c>
      <c r="J158" s="40" t="s">
        <v>120</v>
      </c>
      <c r="K158" s="26" t="s">
        <v>206</v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40">
        <f t="shared" ref="X158:X162" si="2">X134+X140+X146+X152</f>
        <v>186.9</v>
      </c>
      <c r="Y158" s="40">
        <f t="shared" ref="Y158:Y162" si="3">Y134+Y140+Y146+Y152</f>
        <v>177.39999999999998</v>
      </c>
      <c r="Z158" s="40">
        <f t="shared" ref="Z158:Z162" si="4">Z134+Z140+Z146+Z152</f>
        <v>198.19999999999996</v>
      </c>
      <c r="AA158" s="40">
        <f t="shared" ref="AA158:AA162" si="5">AA134+AA140+AA146+AA152</f>
        <v>180.8</v>
      </c>
      <c r="AB158" s="20"/>
      <c r="AC158" s="20"/>
      <c r="AD158" s="20"/>
      <c r="AE158" s="20"/>
      <c r="AF158" s="20"/>
      <c r="AG158" s="20"/>
      <c r="AH158" s="20"/>
      <c r="AI158" s="20"/>
      <c r="AJ158" s="20"/>
      <c r="AK158" s="52"/>
      <c r="AL158" s="52"/>
      <c r="AM158" s="52"/>
      <c r="AN158" s="52"/>
      <c r="AO158" s="53">
        <f t="shared" ref="AO158:AO162" si="6">AO134+AO140+AO146+AO152</f>
        <v>204.2</v>
      </c>
      <c r="AP158" s="40">
        <f t="shared" ref="AP158:AP162" si="7">AP134+AP140+AP146+AP152</f>
        <v>196.7</v>
      </c>
      <c r="AQ158" s="40">
        <f t="shared" ref="AQ158:AQ162" si="8">AQ134+AQ140+AQ146+AQ152</f>
        <v>217</v>
      </c>
      <c r="AR158" s="40">
        <f t="shared" ref="AR158:AR162" si="9">AR134+AR140+AR146+AR152</f>
        <v>198.5</v>
      </c>
      <c r="AS158" s="56"/>
      <c r="AT158" s="40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3">
        <f t="shared" ref="BF158:BF162" si="10">BF134+BF140+BF146+BF152</f>
        <v>210.9</v>
      </c>
      <c r="BG158" s="40">
        <f t="shared" ref="BG158:BG162" si="11">BG134+BG140+BG146+BG152</f>
        <v>232.2</v>
      </c>
      <c r="BH158" s="40">
        <f t="shared" ref="BH158:BH162" si="12">BH134+BH140+BH146+BH152</f>
        <v>252.49999999999997</v>
      </c>
      <c r="BI158" s="40">
        <f t="shared" ref="BI158:BI162" si="13">BI134+BI140+BI146+BI152</f>
        <v>229.3</v>
      </c>
      <c r="BJ158" s="56"/>
      <c r="BK158" s="40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3">
        <f t="shared" ref="BW158:BW162" si="14">BW134+BW140+BW146+BW152</f>
        <v>211.5</v>
      </c>
      <c r="BX158" s="40">
        <f t="shared" ref="BX158:BX162" si="15">BX134+BX140+BX146+BX152</f>
        <v>218.9</v>
      </c>
      <c r="BY158" s="40">
        <f t="shared" ref="BY158:BY162" si="16">BY134+BY140+BY146+BY152</f>
        <v>266.60000000000002</v>
      </c>
      <c r="BZ158" s="40">
        <f t="shared" ref="BZ158:BZ162" si="17">BZ134+BZ140+BZ146+BZ152</f>
        <v>236.7</v>
      </c>
      <c r="CA158" s="56"/>
      <c r="CB158" s="40"/>
      <c r="CC158" s="52"/>
      <c r="CD158" s="52"/>
      <c r="CE158" s="52"/>
      <c r="CF158" s="52"/>
      <c r="CG158" s="52"/>
      <c r="CH158" s="52"/>
      <c r="CI158" s="40"/>
      <c r="CJ158" s="40"/>
      <c r="CK158" s="40"/>
      <c r="CL158" s="40"/>
      <c r="CM158" s="40"/>
      <c r="CN158" s="40">
        <f t="shared" ref="CN158:CN162" si="18">CN134+CN140+CN146+CN152</f>
        <v>227.29999999999995</v>
      </c>
      <c r="CO158" s="40"/>
      <c r="CP158" s="40"/>
      <c r="CQ158" s="40"/>
      <c r="CR158" s="40"/>
      <c r="CS158" s="40"/>
    </row>
    <row r="159" spans="1:97" x14ac:dyDescent="0.25">
      <c r="A159" s="33" t="s">
        <v>202</v>
      </c>
      <c r="C159" s="67" t="s">
        <v>478</v>
      </c>
      <c r="D159" t="s">
        <v>479</v>
      </c>
      <c r="E159" s="211"/>
      <c r="F159" s="211"/>
      <c r="G159" s="49"/>
      <c r="H159" s="26" t="s">
        <v>118</v>
      </c>
      <c r="I159" s="40" t="s">
        <v>119</v>
      </c>
      <c r="J159" s="40" t="s">
        <v>120</v>
      </c>
      <c r="K159" s="26" t="s">
        <v>215</v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40">
        <f t="shared" si="2"/>
        <v>96.1</v>
      </c>
      <c r="Y159" s="40">
        <f t="shared" si="3"/>
        <v>121.4</v>
      </c>
      <c r="Z159" s="40">
        <f t="shared" si="4"/>
        <v>127.8</v>
      </c>
      <c r="AA159" s="40">
        <f t="shared" si="5"/>
        <v>112.4</v>
      </c>
      <c r="AB159" s="20"/>
      <c r="AC159" s="20"/>
      <c r="AD159" s="20"/>
      <c r="AE159" s="20"/>
      <c r="AF159" s="20"/>
      <c r="AG159" s="20"/>
      <c r="AH159" s="20"/>
      <c r="AI159" s="20"/>
      <c r="AJ159" s="20"/>
      <c r="AK159" s="52"/>
      <c r="AL159" s="52"/>
      <c r="AM159" s="52"/>
      <c r="AN159" s="52"/>
      <c r="AO159" s="53">
        <f t="shared" si="6"/>
        <v>96.699999999999989</v>
      </c>
      <c r="AP159" s="40">
        <f t="shared" si="7"/>
        <v>124.29999999999998</v>
      </c>
      <c r="AQ159" s="40">
        <f t="shared" si="8"/>
        <v>137.1</v>
      </c>
      <c r="AR159" s="40">
        <f t="shared" si="9"/>
        <v>118.39999999999999</v>
      </c>
      <c r="AS159" s="56"/>
      <c r="AT159" s="40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3">
        <f t="shared" si="10"/>
        <v>104.00000000000001</v>
      </c>
      <c r="BG159" s="40">
        <f t="shared" si="11"/>
        <v>129.5</v>
      </c>
      <c r="BH159" s="40">
        <f t="shared" si="12"/>
        <v>145.69999999999999</v>
      </c>
      <c r="BI159" s="40">
        <f t="shared" si="13"/>
        <v>122.60000000000001</v>
      </c>
      <c r="BJ159" s="56"/>
      <c r="BK159" s="40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3">
        <f t="shared" si="14"/>
        <v>110.69999999999999</v>
      </c>
      <c r="BX159" s="40">
        <f t="shared" si="15"/>
        <v>137.5</v>
      </c>
      <c r="BY159" s="40">
        <f t="shared" si="16"/>
        <v>147.1</v>
      </c>
      <c r="BZ159" s="40">
        <f t="shared" si="17"/>
        <v>129.4</v>
      </c>
      <c r="CA159" s="56"/>
      <c r="CB159" s="40"/>
      <c r="CC159" s="52"/>
      <c r="CD159" s="52"/>
      <c r="CE159" s="52"/>
      <c r="CF159" s="52"/>
      <c r="CG159" s="52"/>
      <c r="CH159" s="52"/>
      <c r="CI159" s="40"/>
      <c r="CJ159" s="40"/>
      <c r="CK159" s="40"/>
      <c r="CL159" s="40"/>
      <c r="CM159" s="40"/>
      <c r="CN159" s="40">
        <f t="shared" si="18"/>
        <v>115.5</v>
      </c>
      <c r="CO159" s="40"/>
      <c r="CP159" s="40"/>
      <c r="CQ159" s="40"/>
      <c r="CR159" s="40"/>
      <c r="CS159" s="40"/>
    </row>
    <row r="160" spans="1:97" x14ac:dyDescent="0.25">
      <c r="A160" s="33" t="s">
        <v>202</v>
      </c>
      <c r="C160" s="67" t="s">
        <v>478</v>
      </c>
      <c r="D160" t="s">
        <v>479</v>
      </c>
      <c r="E160" s="211"/>
      <c r="F160" s="211"/>
      <c r="G160" s="49"/>
      <c r="H160" s="26" t="s">
        <v>118</v>
      </c>
      <c r="I160" s="40" t="s">
        <v>119</v>
      </c>
      <c r="J160" s="40" t="s">
        <v>120</v>
      </c>
      <c r="K160" s="26" t="s">
        <v>217</v>
      </c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40">
        <f t="shared" si="2"/>
        <v>66.5</v>
      </c>
      <c r="Y160" s="40">
        <f t="shared" si="3"/>
        <v>71.7</v>
      </c>
      <c r="Z160" s="40">
        <f t="shared" si="4"/>
        <v>75.599999999999994</v>
      </c>
      <c r="AA160" s="40">
        <f t="shared" si="5"/>
        <v>79.199999999999989</v>
      </c>
      <c r="AB160" s="20"/>
      <c r="AC160" s="20"/>
      <c r="AD160" s="20"/>
      <c r="AE160" s="20"/>
      <c r="AF160" s="20"/>
      <c r="AG160" s="20"/>
      <c r="AH160" s="20"/>
      <c r="AI160" s="20"/>
      <c r="AJ160" s="20"/>
      <c r="AK160" s="52"/>
      <c r="AL160" s="52"/>
      <c r="AM160" s="52"/>
      <c r="AN160" s="52"/>
      <c r="AO160" s="53">
        <f t="shared" si="6"/>
        <v>70.7</v>
      </c>
      <c r="AP160" s="40">
        <f t="shared" si="7"/>
        <v>72.2</v>
      </c>
      <c r="AQ160" s="40">
        <f t="shared" si="8"/>
        <v>80.900000000000006</v>
      </c>
      <c r="AR160" s="40">
        <f t="shared" si="9"/>
        <v>80.099999999999994</v>
      </c>
      <c r="AS160" s="56"/>
      <c r="AT160" s="40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3">
        <f t="shared" si="10"/>
        <v>81.8</v>
      </c>
      <c r="BG160" s="40">
        <f t="shared" si="11"/>
        <v>78.8</v>
      </c>
      <c r="BH160" s="40">
        <f t="shared" si="12"/>
        <v>88.2</v>
      </c>
      <c r="BI160" s="40">
        <f t="shared" si="13"/>
        <v>83.6</v>
      </c>
      <c r="BJ160" s="56"/>
      <c r="BK160" s="40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3">
        <f t="shared" si="14"/>
        <v>73.7</v>
      </c>
      <c r="BX160" s="40">
        <f t="shared" si="15"/>
        <v>77.099999999999994</v>
      </c>
      <c r="BY160" s="40">
        <f t="shared" si="16"/>
        <v>86.5</v>
      </c>
      <c r="BZ160" s="40">
        <f t="shared" si="17"/>
        <v>78.7</v>
      </c>
      <c r="CA160" s="56"/>
      <c r="CB160" s="40"/>
      <c r="CC160" s="52"/>
      <c r="CD160" s="52"/>
      <c r="CE160" s="52"/>
      <c r="CF160" s="52"/>
      <c r="CG160" s="52"/>
      <c r="CH160" s="52"/>
      <c r="CI160" s="40"/>
      <c r="CJ160" s="40"/>
      <c r="CK160" s="40"/>
      <c r="CL160" s="40"/>
      <c r="CM160" s="40"/>
      <c r="CN160" s="40">
        <f t="shared" si="18"/>
        <v>76.2</v>
      </c>
      <c r="CO160" s="40"/>
      <c r="CP160" s="40"/>
      <c r="CQ160" s="40"/>
      <c r="CR160" s="40"/>
      <c r="CS160" s="40"/>
    </row>
    <row r="161" spans="1:97" x14ac:dyDescent="0.25">
      <c r="A161" s="33" t="s">
        <v>202</v>
      </c>
      <c r="C161" s="67" t="s">
        <v>478</v>
      </c>
      <c r="D161" t="s">
        <v>479</v>
      </c>
      <c r="E161" s="211"/>
      <c r="F161" s="211"/>
      <c r="G161" s="49"/>
      <c r="H161" s="26" t="s">
        <v>118</v>
      </c>
      <c r="I161" s="40" t="s">
        <v>119</v>
      </c>
      <c r="J161" s="40" t="s">
        <v>120</v>
      </c>
      <c r="K161" s="26" t="s">
        <v>209</v>
      </c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40">
        <f t="shared" si="2"/>
        <v>61.499999999999993</v>
      </c>
      <c r="Y161" s="40">
        <f t="shared" si="3"/>
        <v>63.599999999999994</v>
      </c>
      <c r="Z161" s="40">
        <f t="shared" si="4"/>
        <v>70.900000000000006</v>
      </c>
      <c r="AA161" s="40">
        <f t="shared" si="5"/>
        <v>69.3</v>
      </c>
      <c r="AB161" s="20"/>
      <c r="AC161" s="20"/>
      <c r="AD161" s="20"/>
      <c r="AE161" s="20"/>
      <c r="AF161" s="20"/>
      <c r="AG161" s="20"/>
      <c r="AH161" s="20"/>
      <c r="AI161" s="20"/>
      <c r="AJ161" s="20"/>
      <c r="AK161" s="52"/>
      <c r="AL161" s="52"/>
      <c r="AM161" s="52"/>
      <c r="AN161" s="52"/>
      <c r="AO161" s="53">
        <f t="shared" si="6"/>
        <v>64.7</v>
      </c>
      <c r="AP161" s="40">
        <f t="shared" si="7"/>
        <v>63.4</v>
      </c>
      <c r="AQ161" s="40">
        <f t="shared" si="8"/>
        <v>76.199999999999989</v>
      </c>
      <c r="AR161" s="40">
        <f t="shared" si="9"/>
        <v>72.7</v>
      </c>
      <c r="AS161" s="56"/>
      <c r="AT161" s="40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3">
        <f t="shared" si="10"/>
        <v>68.399999999999991</v>
      </c>
      <c r="BG161" s="40">
        <f t="shared" si="11"/>
        <v>72</v>
      </c>
      <c r="BH161" s="40">
        <f t="shared" si="12"/>
        <v>78.400000000000006</v>
      </c>
      <c r="BI161" s="40">
        <f t="shared" si="13"/>
        <v>68.5</v>
      </c>
      <c r="BJ161" s="56"/>
      <c r="BK161" s="40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3">
        <f t="shared" si="14"/>
        <v>64.400000000000006</v>
      </c>
      <c r="BX161" s="40">
        <f t="shared" si="15"/>
        <v>67.3</v>
      </c>
      <c r="BY161" s="40">
        <f t="shared" si="16"/>
        <v>76.300000000000011</v>
      </c>
      <c r="BZ161" s="40">
        <f t="shared" si="17"/>
        <v>64.8</v>
      </c>
      <c r="CA161" s="56"/>
      <c r="CB161" s="40"/>
      <c r="CC161" s="52"/>
      <c r="CD161" s="52"/>
      <c r="CE161" s="52"/>
      <c r="CF161" s="52"/>
      <c r="CG161" s="52"/>
      <c r="CH161" s="52"/>
      <c r="CI161" s="40"/>
      <c r="CJ161" s="40"/>
      <c r="CK161" s="40"/>
      <c r="CL161" s="40"/>
      <c r="CM161" s="40"/>
      <c r="CN161" s="40">
        <f t="shared" si="18"/>
        <v>70.399999999999991</v>
      </c>
      <c r="CO161" s="40"/>
      <c r="CP161" s="40"/>
      <c r="CQ161" s="40"/>
      <c r="CR161" s="40"/>
      <c r="CS161" s="40"/>
    </row>
    <row r="162" spans="1:97" x14ac:dyDescent="0.25">
      <c r="A162" s="33" t="s">
        <v>202</v>
      </c>
      <c r="C162" s="67" t="s">
        <v>478</v>
      </c>
      <c r="D162" t="s">
        <v>479</v>
      </c>
      <c r="E162" s="211"/>
      <c r="F162" s="211"/>
      <c r="G162" s="49"/>
      <c r="H162" s="26" t="s">
        <v>118</v>
      </c>
      <c r="I162" s="40" t="s">
        <v>119</v>
      </c>
      <c r="J162" s="40" t="s">
        <v>120</v>
      </c>
      <c r="K162" s="26" t="s">
        <v>211</v>
      </c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40">
        <f t="shared" si="2"/>
        <v>67.5</v>
      </c>
      <c r="Y162" s="40">
        <f t="shared" si="3"/>
        <v>76.099999999999994</v>
      </c>
      <c r="Z162" s="40">
        <f t="shared" si="4"/>
        <v>85.4</v>
      </c>
      <c r="AA162" s="40">
        <f t="shared" si="5"/>
        <v>82</v>
      </c>
      <c r="AB162" s="20"/>
      <c r="AC162" s="20"/>
      <c r="AD162" s="20"/>
      <c r="AE162" s="20"/>
      <c r="AF162" s="20"/>
      <c r="AG162" s="20"/>
      <c r="AH162" s="20"/>
      <c r="AI162" s="20"/>
      <c r="AJ162" s="20"/>
      <c r="AK162" s="52"/>
      <c r="AL162" s="52"/>
      <c r="AM162" s="52"/>
      <c r="AN162" s="52"/>
      <c r="AO162" s="53">
        <f t="shared" si="6"/>
        <v>82</v>
      </c>
      <c r="AP162" s="40">
        <f t="shared" si="7"/>
        <v>78.3</v>
      </c>
      <c r="AQ162" s="40">
        <f t="shared" si="8"/>
        <v>88.3</v>
      </c>
      <c r="AR162" s="40">
        <f t="shared" si="9"/>
        <v>89.5</v>
      </c>
      <c r="AS162" s="56"/>
      <c r="AT162" s="40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3">
        <f t="shared" si="10"/>
        <v>87.1</v>
      </c>
      <c r="BG162" s="40">
        <f t="shared" si="11"/>
        <v>105.1</v>
      </c>
      <c r="BH162" s="40">
        <f t="shared" si="12"/>
        <v>115.4</v>
      </c>
      <c r="BI162" s="40">
        <f t="shared" si="13"/>
        <v>96.200000000000017</v>
      </c>
      <c r="BJ162" s="56"/>
      <c r="BK162" s="40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3">
        <f t="shared" si="14"/>
        <v>86.6</v>
      </c>
      <c r="BX162" s="40">
        <f t="shared" si="15"/>
        <v>87.800000000000011</v>
      </c>
      <c r="BY162" s="40">
        <f t="shared" si="16"/>
        <v>102.3</v>
      </c>
      <c r="BZ162" s="40">
        <f t="shared" si="17"/>
        <v>86.2</v>
      </c>
      <c r="CA162" s="56"/>
      <c r="CB162" s="40"/>
      <c r="CC162" s="52"/>
      <c r="CD162" s="52"/>
      <c r="CE162" s="52"/>
      <c r="CF162" s="52"/>
      <c r="CG162" s="52"/>
      <c r="CH162" s="52"/>
      <c r="CI162" s="40"/>
      <c r="CJ162" s="40"/>
      <c r="CK162" s="40"/>
      <c r="CL162" s="40"/>
      <c r="CM162" s="40"/>
      <c r="CN162" s="40">
        <f t="shared" si="18"/>
        <v>87.500000000000014</v>
      </c>
      <c r="CO162" s="40"/>
      <c r="CP162" s="40"/>
      <c r="CQ162" s="40"/>
      <c r="CR162" s="40"/>
      <c r="CS162" s="40"/>
    </row>
    <row r="163" spans="1:97" x14ac:dyDescent="0.25">
      <c r="A163" s="3" t="s">
        <v>202</v>
      </c>
      <c r="C163" s="67" t="s">
        <v>478</v>
      </c>
      <c r="D163" t="s">
        <v>479</v>
      </c>
      <c r="E163" s="211" t="s">
        <v>42</v>
      </c>
      <c r="F163" s="211"/>
      <c r="G163" s="49"/>
      <c r="H163" s="26" t="s">
        <v>118</v>
      </c>
      <c r="I163" s="40" t="s">
        <v>119</v>
      </c>
      <c r="J163" s="40"/>
      <c r="K163" s="26" t="s">
        <v>213</v>
      </c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40"/>
      <c r="Y163" s="40"/>
      <c r="Z163" s="40"/>
      <c r="AA163" s="40"/>
      <c r="AB163" s="20"/>
      <c r="AC163" s="20"/>
      <c r="AD163" s="20"/>
      <c r="AE163" s="20"/>
      <c r="AF163" s="20"/>
      <c r="AG163" s="20"/>
      <c r="AH163" s="20"/>
      <c r="AI163" s="20"/>
      <c r="AJ163" s="20"/>
      <c r="AK163" s="52"/>
      <c r="AL163" s="52"/>
      <c r="AM163" s="52"/>
      <c r="AN163" s="52"/>
      <c r="AO163" s="53"/>
      <c r="AP163" s="40"/>
      <c r="AQ163" s="40"/>
      <c r="AR163" s="40"/>
      <c r="AS163" s="56"/>
      <c r="AT163" s="40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3"/>
      <c r="BG163" s="40"/>
      <c r="BH163" s="40"/>
      <c r="BI163" s="40"/>
      <c r="BJ163" s="56"/>
      <c r="BK163" s="40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3"/>
      <c r="BX163" s="40"/>
      <c r="BY163" s="40"/>
      <c r="BZ163" s="40"/>
      <c r="CA163" s="56"/>
      <c r="CB163" s="40"/>
      <c r="CC163" s="52"/>
      <c r="CD163" s="52"/>
      <c r="CE163" s="52"/>
      <c r="CF163" s="52"/>
      <c r="CG163" s="52"/>
      <c r="CH163" s="52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</row>
    <row r="164" spans="1:97" x14ac:dyDescent="0.25">
      <c r="A164" s="2" t="s">
        <v>480</v>
      </c>
      <c r="B164" s="2"/>
      <c r="C164" s="3" t="s">
        <v>478</v>
      </c>
      <c r="D164" s="68" t="s">
        <v>481</v>
      </c>
      <c r="E164" s="69" t="s">
        <v>482</v>
      </c>
      <c r="F164" s="2"/>
      <c r="G164" s="2"/>
      <c r="H164" s="2" t="s">
        <v>50</v>
      </c>
      <c r="I164" s="2" t="s">
        <v>51</v>
      </c>
      <c r="J164" s="2"/>
      <c r="K164" s="17" t="s">
        <v>46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>
        <v>19750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>
        <v>19427</v>
      </c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>
        <v>20225</v>
      </c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>
        <v>20956</v>
      </c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>
        <v>22177</v>
      </c>
    </row>
    <row r="165" spans="1:97" x14ac:dyDescent="0.25">
      <c r="A165" s="2" t="s">
        <v>480</v>
      </c>
      <c r="B165" s="2"/>
      <c r="C165" t="s">
        <v>478</v>
      </c>
      <c r="D165" s="70" t="s">
        <v>481</v>
      </c>
      <c r="E165" s="69" t="s">
        <v>482</v>
      </c>
      <c r="F165" s="2"/>
      <c r="G165" s="2"/>
      <c r="H165" s="2" t="s">
        <v>50</v>
      </c>
      <c r="I165" s="2" t="s">
        <v>51</v>
      </c>
      <c r="J165" s="2"/>
      <c r="K165" s="4" t="s">
        <v>37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>
        <v>571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>
        <v>528</v>
      </c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>
        <v>577</v>
      </c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>
        <v>568</v>
      </c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>
        <v>682</v>
      </c>
    </row>
    <row r="166" spans="1:97" x14ac:dyDescent="0.25">
      <c r="D166" s="20"/>
      <c r="E166" s="1"/>
      <c r="F166" s="71"/>
      <c r="G166" s="71"/>
      <c r="H166" s="40"/>
      <c r="I166" s="40"/>
      <c r="J166" s="40"/>
      <c r="K166" s="4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40"/>
      <c r="Y166" s="40"/>
      <c r="Z166" s="40"/>
      <c r="AA166" s="40"/>
      <c r="AB166" s="20"/>
      <c r="AC166" s="20"/>
      <c r="AD166" s="20"/>
      <c r="AE166" s="20"/>
      <c r="AF166" s="20"/>
      <c r="AG166" s="20"/>
      <c r="AH166" s="20"/>
      <c r="AI166" s="20"/>
      <c r="AJ166" s="20"/>
      <c r="AK166" s="52"/>
      <c r="AL166" s="52"/>
      <c r="AM166" s="52"/>
      <c r="AN166" s="52"/>
      <c r="AO166" s="53"/>
      <c r="AP166" s="40"/>
      <c r="AQ166" s="40"/>
      <c r="AR166" s="40"/>
      <c r="AS166" s="56"/>
      <c r="AT166" s="40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3"/>
      <c r="BG166" s="40"/>
      <c r="BH166" s="40"/>
      <c r="BI166" s="40"/>
      <c r="BJ166" s="56"/>
      <c r="BK166" s="40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3"/>
      <c r="BX166" s="40"/>
      <c r="BY166" s="40"/>
      <c r="BZ166" s="40"/>
      <c r="CA166" s="56"/>
      <c r="CB166" s="40"/>
      <c r="CC166" s="52"/>
      <c r="CD166" s="52"/>
      <c r="CE166" s="52"/>
      <c r="CF166" s="52"/>
      <c r="CG166" s="52"/>
      <c r="CH166" s="52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</row>
    <row r="167" spans="1:97" x14ac:dyDescent="0.25">
      <c r="D167" s="20"/>
      <c r="E167" s="1"/>
      <c r="F167" s="71"/>
      <c r="G167" s="71"/>
      <c r="H167" s="40"/>
      <c r="I167" s="40"/>
      <c r="J167" s="40"/>
      <c r="K167" s="4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40"/>
      <c r="Y167" s="40"/>
      <c r="Z167" s="40"/>
      <c r="AA167" s="40"/>
      <c r="AB167" s="20"/>
      <c r="AC167" s="20"/>
      <c r="AD167" s="20"/>
      <c r="AE167" s="20"/>
      <c r="AF167" s="20"/>
      <c r="AG167" s="20"/>
      <c r="AH167" s="20"/>
      <c r="AI167" s="20"/>
      <c r="AJ167" s="20"/>
      <c r="AK167" s="52"/>
      <c r="AL167" s="52"/>
      <c r="AM167" s="52"/>
      <c r="AN167" s="52"/>
      <c r="AO167" s="53"/>
      <c r="AP167" s="40"/>
      <c r="AQ167" s="40"/>
      <c r="AR167" s="40"/>
      <c r="AS167" s="56"/>
      <c r="AT167" s="40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3"/>
      <c r="BG167" s="40"/>
      <c r="BH167" s="40"/>
      <c r="BI167" s="40"/>
      <c r="BJ167" s="56"/>
      <c r="BK167" s="40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3"/>
      <c r="BX167" s="40"/>
      <c r="BY167" s="40"/>
      <c r="BZ167" s="40"/>
      <c r="CA167" s="56"/>
      <c r="CB167" s="40"/>
      <c r="CC167" s="52"/>
      <c r="CD167" s="52"/>
      <c r="CE167" s="52"/>
      <c r="CF167" s="52"/>
      <c r="CG167" s="52"/>
      <c r="CH167" s="52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</row>
    <row r="168" spans="1:97" x14ac:dyDescent="0.25">
      <c r="C168" s="20"/>
      <c r="D168" s="20"/>
      <c r="E168" s="1"/>
      <c r="F168" s="71"/>
      <c r="G168" s="71"/>
      <c r="H168" s="40"/>
      <c r="I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40"/>
      <c r="Y168" s="40"/>
      <c r="Z168" s="40"/>
      <c r="AA168" s="40"/>
      <c r="AB168" s="20"/>
      <c r="AC168" s="20"/>
      <c r="AD168" s="20"/>
      <c r="AE168" s="20"/>
      <c r="AF168" s="20"/>
      <c r="AG168" s="20"/>
      <c r="AH168" s="20"/>
      <c r="AI168" s="20"/>
      <c r="AJ168" s="20"/>
      <c r="AK168" s="52"/>
      <c r="AL168" s="52"/>
      <c r="AM168" s="52"/>
      <c r="AN168" s="52"/>
      <c r="AO168" s="53"/>
      <c r="AP168" s="40"/>
      <c r="AQ168" s="40"/>
      <c r="AR168" s="40"/>
      <c r="AS168" s="56"/>
      <c r="AT168" s="40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3"/>
      <c r="BG168" s="40"/>
      <c r="BH168" s="40"/>
      <c r="BI168" s="40"/>
      <c r="BJ168" s="56"/>
      <c r="BK168" s="40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3"/>
      <c r="BX168" s="40"/>
      <c r="BY168" s="40"/>
      <c r="BZ168" s="40"/>
      <c r="CA168" s="56"/>
      <c r="CB168" s="40"/>
      <c r="CC168" s="52"/>
      <c r="CD168" s="52"/>
      <c r="CE168" s="52"/>
      <c r="CF168" s="52"/>
      <c r="CG168" s="52"/>
      <c r="CH168" s="52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</row>
    <row r="169" spans="1:97" x14ac:dyDescent="0.25">
      <c r="C169" s="20"/>
      <c r="D169" s="20"/>
      <c r="E169" s="1"/>
      <c r="F169" s="71"/>
      <c r="G169" s="71"/>
      <c r="H169" s="40"/>
      <c r="I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40"/>
      <c r="Y169" s="40"/>
      <c r="Z169" s="40"/>
      <c r="AA169" s="40"/>
      <c r="AB169" s="20"/>
      <c r="AC169" s="20"/>
      <c r="AD169" s="20"/>
      <c r="AE169" s="20"/>
      <c r="AF169" s="20"/>
      <c r="AG169" s="20"/>
      <c r="AH169" s="20"/>
      <c r="AI169" s="20"/>
      <c r="AJ169" s="20"/>
      <c r="AK169" s="52"/>
      <c r="AL169" s="52"/>
      <c r="AM169" s="52"/>
      <c r="AN169" s="52"/>
      <c r="AO169" s="53"/>
      <c r="AP169" s="40"/>
      <c r="AQ169" s="40"/>
      <c r="AR169" s="40"/>
      <c r="AS169" s="56"/>
      <c r="AT169" s="40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3"/>
      <c r="BG169" s="40"/>
      <c r="BH169" s="40"/>
      <c r="BI169" s="40"/>
      <c r="BJ169" s="56"/>
      <c r="BK169" s="40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3"/>
      <c r="BX169" s="40"/>
      <c r="BY169" s="40"/>
      <c r="BZ169" s="40"/>
      <c r="CA169" s="56"/>
      <c r="CB169" s="40"/>
      <c r="CC169" s="52"/>
      <c r="CD169" s="52"/>
      <c r="CE169" s="52"/>
      <c r="CF169" s="52"/>
      <c r="CG169" s="52"/>
      <c r="CH169" s="52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</row>
    <row r="170" spans="1:97" x14ac:dyDescent="0.25">
      <c r="D170" s="20"/>
      <c r="F170" s="71"/>
      <c r="G170" s="71"/>
    </row>
    <row r="171" spans="1:97" x14ac:dyDescent="0.25">
      <c r="A171" t="s">
        <v>480</v>
      </c>
      <c r="C171" s="72" t="s">
        <v>483</v>
      </c>
      <c r="D171" s="3" t="s">
        <v>484</v>
      </c>
      <c r="E171" s="1" t="s">
        <v>485</v>
      </c>
      <c r="F171" s="71"/>
      <c r="G171" s="73" t="s">
        <v>486</v>
      </c>
      <c r="H171" t="s">
        <v>487</v>
      </c>
      <c r="I171" t="s">
        <v>36</v>
      </c>
      <c r="J171" s="74">
        <v>43101</v>
      </c>
      <c r="K171" t="s">
        <v>488</v>
      </c>
      <c r="L171">
        <v>226</v>
      </c>
      <c r="M171">
        <v>226</v>
      </c>
      <c r="N171">
        <v>226</v>
      </c>
      <c r="O171">
        <v>226</v>
      </c>
      <c r="P171">
        <v>226</v>
      </c>
      <c r="Q171">
        <v>225</v>
      </c>
      <c r="R171">
        <v>226</v>
      </c>
      <c r="S171">
        <v>227</v>
      </c>
      <c r="T171">
        <v>227</v>
      </c>
      <c r="U171">
        <v>228</v>
      </c>
      <c r="V171">
        <v>228</v>
      </c>
      <c r="W171">
        <v>228</v>
      </c>
      <c r="AC171">
        <v>230</v>
      </c>
      <c r="AD171">
        <v>231</v>
      </c>
      <c r="AE171">
        <v>232</v>
      </c>
      <c r="AF171">
        <v>233</v>
      </c>
      <c r="AG171">
        <v>234</v>
      </c>
      <c r="AH171">
        <v>235</v>
      </c>
      <c r="AI171">
        <v>236</v>
      </c>
      <c r="AJ171">
        <v>237</v>
      </c>
      <c r="AK171">
        <v>237</v>
      </c>
      <c r="AL171">
        <v>239</v>
      </c>
      <c r="AM171">
        <v>241</v>
      </c>
      <c r="AN171">
        <v>241</v>
      </c>
      <c r="AT171">
        <v>240</v>
      </c>
      <c r="AU171">
        <v>241</v>
      </c>
      <c r="AV171">
        <v>243</v>
      </c>
      <c r="AW171">
        <v>242</v>
      </c>
      <c r="AX171">
        <v>243</v>
      </c>
      <c r="AY171">
        <v>243</v>
      </c>
      <c r="AZ171">
        <v>243</v>
      </c>
      <c r="BA171">
        <v>243</v>
      </c>
      <c r="BB171">
        <v>243</v>
      </c>
      <c r="BC171">
        <v>244</v>
      </c>
      <c r="BD171">
        <v>244</v>
      </c>
      <c r="BE171">
        <v>242</v>
      </c>
      <c r="BK171">
        <v>242</v>
      </c>
      <c r="BL171">
        <v>241</v>
      </c>
      <c r="BM171">
        <v>241</v>
      </c>
      <c r="BN171">
        <v>241</v>
      </c>
      <c r="BO171">
        <v>242</v>
      </c>
      <c r="BP171">
        <v>241</v>
      </c>
      <c r="BQ171">
        <v>242</v>
      </c>
      <c r="BR171">
        <v>241</v>
      </c>
      <c r="BS171">
        <v>243</v>
      </c>
      <c r="BT171">
        <v>244</v>
      </c>
      <c r="BU171">
        <v>244</v>
      </c>
      <c r="BV171">
        <v>246</v>
      </c>
      <c r="CB171">
        <v>245</v>
      </c>
      <c r="CC171">
        <v>244</v>
      </c>
      <c r="CD171">
        <v>245</v>
      </c>
      <c r="CE171">
        <v>247</v>
      </c>
      <c r="CF171">
        <v>248</v>
      </c>
      <c r="CG171">
        <v>250</v>
      </c>
      <c r="CH171">
        <v>249</v>
      </c>
      <c r="CI171">
        <v>250</v>
      </c>
      <c r="CJ171">
        <v>251</v>
      </c>
    </row>
    <row r="172" spans="1:97" x14ac:dyDescent="0.25">
      <c r="A172" t="s">
        <v>480</v>
      </c>
      <c r="C172" s="72" t="s">
        <v>483</v>
      </c>
      <c r="D172" t="s">
        <v>489</v>
      </c>
      <c r="E172" s="1" t="s">
        <v>485</v>
      </c>
      <c r="F172" s="71"/>
      <c r="G172" s="71" t="s">
        <v>486</v>
      </c>
      <c r="H172" s="20" t="s">
        <v>487</v>
      </c>
      <c r="I172" s="20" t="s">
        <v>36</v>
      </c>
      <c r="J172" s="31">
        <v>43101</v>
      </c>
      <c r="K172" t="s">
        <v>488</v>
      </c>
      <c r="L172">
        <v>20202</v>
      </c>
      <c r="M172">
        <v>20119</v>
      </c>
      <c r="N172">
        <v>20000</v>
      </c>
      <c r="O172">
        <v>19898</v>
      </c>
      <c r="P172">
        <v>19800</v>
      </c>
      <c r="Q172">
        <v>19760</v>
      </c>
      <c r="R172">
        <v>19661</v>
      </c>
      <c r="S172">
        <v>19663</v>
      </c>
      <c r="T172">
        <v>19642</v>
      </c>
      <c r="U172">
        <v>19703</v>
      </c>
      <c r="V172">
        <v>19828</v>
      </c>
      <c r="W172">
        <v>19865</v>
      </c>
      <c r="AC172">
        <v>20006</v>
      </c>
      <c r="AD172">
        <v>20101</v>
      </c>
      <c r="AE172">
        <v>20179</v>
      </c>
      <c r="AF172">
        <v>20320</v>
      </c>
      <c r="AG172">
        <v>20153</v>
      </c>
      <c r="AH172">
        <v>20525</v>
      </c>
      <c r="AI172">
        <v>20688</v>
      </c>
      <c r="AJ172">
        <v>20912</v>
      </c>
      <c r="AK172">
        <v>21164</v>
      </c>
      <c r="AL172">
        <v>21229</v>
      </c>
      <c r="AM172">
        <v>21277</v>
      </c>
      <c r="AN172">
        <v>21529</v>
      </c>
      <c r="AT172">
        <v>21570</v>
      </c>
      <c r="AU172">
        <v>21734</v>
      </c>
      <c r="AV172">
        <v>21699</v>
      </c>
      <c r="AW172">
        <v>21652</v>
      </c>
      <c r="AX172">
        <v>21593</v>
      </c>
      <c r="AY172">
        <v>21486</v>
      </c>
      <c r="AZ172">
        <v>21448</v>
      </c>
      <c r="BA172">
        <v>21287</v>
      </c>
      <c r="BB172">
        <v>21327</v>
      </c>
      <c r="BC172">
        <v>21285</v>
      </c>
      <c r="BD172">
        <v>21264</v>
      </c>
      <c r="BE172">
        <v>21167</v>
      </c>
      <c r="BK172">
        <v>21232</v>
      </c>
      <c r="BL172">
        <v>21239</v>
      </c>
      <c r="BM172">
        <v>21378</v>
      </c>
      <c r="BN172">
        <v>21440</v>
      </c>
      <c r="BO172">
        <v>21592</v>
      </c>
      <c r="BP172">
        <v>21536</v>
      </c>
      <c r="BQ172">
        <v>21465</v>
      </c>
      <c r="BR172">
        <v>21604</v>
      </c>
      <c r="BS172">
        <v>21642</v>
      </c>
      <c r="BT172">
        <v>21553</v>
      </c>
      <c r="BU172">
        <v>21428</v>
      </c>
      <c r="BV172">
        <v>21525</v>
      </c>
      <c r="CB172">
        <v>21553</v>
      </c>
      <c r="CC172">
        <v>21663</v>
      </c>
      <c r="CD172">
        <v>21789</v>
      </c>
      <c r="CE172">
        <v>21881</v>
      </c>
      <c r="CF172">
        <v>22085</v>
      </c>
      <c r="CG172">
        <v>22311</v>
      </c>
      <c r="CH172">
        <v>22574</v>
      </c>
      <c r="CI172">
        <v>22584</v>
      </c>
      <c r="CJ172">
        <v>22801</v>
      </c>
    </row>
    <row r="173" spans="1:97" x14ac:dyDescent="0.25">
      <c r="A173" t="s">
        <v>480</v>
      </c>
      <c r="C173" s="72" t="s">
        <v>483</v>
      </c>
      <c r="D173" t="s">
        <v>490</v>
      </c>
      <c r="E173" s="1" t="s">
        <v>485</v>
      </c>
      <c r="F173" s="71"/>
      <c r="G173" s="71" t="s">
        <v>486</v>
      </c>
      <c r="H173" t="s">
        <v>487</v>
      </c>
      <c r="I173" t="s">
        <v>36</v>
      </c>
      <c r="J173" s="31">
        <v>43101</v>
      </c>
      <c r="K173" t="s">
        <v>488</v>
      </c>
      <c r="L173">
        <v>764</v>
      </c>
      <c r="M173">
        <v>761</v>
      </c>
      <c r="N173">
        <v>760</v>
      </c>
      <c r="O173">
        <v>759</v>
      </c>
      <c r="P173">
        <v>757</v>
      </c>
      <c r="Q173">
        <v>755</v>
      </c>
      <c r="R173">
        <v>755</v>
      </c>
      <c r="S173">
        <v>754</v>
      </c>
      <c r="T173">
        <v>755</v>
      </c>
      <c r="U173">
        <v>756</v>
      </c>
      <c r="V173">
        <v>758</v>
      </c>
      <c r="W173">
        <v>758</v>
      </c>
      <c r="AC173">
        <v>761</v>
      </c>
      <c r="AD173">
        <v>760</v>
      </c>
      <c r="AE173">
        <v>759</v>
      </c>
      <c r="AF173">
        <v>764</v>
      </c>
      <c r="AG173">
        <v>766</v>
      </c>
      <c r="AH173">
        <v>765</v>
      </c>
      <c r="AI173">
        <v>768</v>
      </c>
      <c r="AJ173">
        <v>771</v>
      </c>
      <c r="AK173">
        <v>773</v>
      </c>
      <c r="AL173">
        <v>770</v>
      </c>
      <c r="AM173">
        <v>767</v>
      </c>
      <c r="AN173">
        <v>770</v>
      </c>
      <c r="AT173">
        <v>773</v>
      </c>
      <c r="AU173">
        <v>773</v>
      </c>
      <c r="AV173">
        <v>769</v>
      </c>
      <c r="AW173">
        <v>771</v>
      </c>
      <c r="AX173">
        <v>771</v>
      </c>
      <c r="AY173">
        <v>770</v>
      </c>
      <c r="AZ173">
        <v>771</v>
      </c>
      <c r="BA173">
        <v>773</v>
      </c>
      <c r="BB173">
        <v>778</v>
      </c>
      <c r="BC173">
        <v>775</v>
      </c>
      <c r="BD173">
        <v>777</v>
      </c>
      <c r="BE173">
        <v>777</v>
      </c>
      <c r="BK173">
        <v>782</v>
      </c>
      <c r="BL173">
        <v>781</v>
      </c>
      <c r="BM173">
        <v>781</v>
      </c>
      <c r="BN173">
        <v>785</v>
      </c>
      <c r="BO173">
        <v>783</v>
      </c>
      <c r="BP173">
        <v>785</v>
      </c>
      <c r="BQ173">
        <v>786</v>
      </c>
      <c r="BR173">
        <v>789</v>
      </c>
      <c r="BS173">
        <v>790</v>
      </c>
      <c r="BT173">
        <v>796</v>
      </c>
      <c r="BU173">
        <v>801</v>
      </c>
      <c r="BV173">
        <v>808</v>
      </c>
      <c r="CB173">
        <v>817</v>
      </c>
      <c r="CC173">
        <v>822</v>
      </c>
      <c r="CD173">
        <v>833</v>
      </c>
      <c r="CE173">
        <v>844</v>
      </c>
      <c r="CF173">
        <v>849</v>
      </c>
      <c r="CG173">
        <v>851</v>
      </c>
      <c r="CH173">
        <v>862</v>
      </c>
      <c r="CI173">
        <v>865</v>
      </c>
      <c r="CJ173">
        <v>866</v>
      </c>
      <c r="CK173">
        <v>873</v>
      </c>
    </row>
    <row r="174" spans="1:97" x14ac:dyDescent="0.25">
      <c r="A174" t="s">
        <v>480</v>
      </c>
      <c r="C174" s="72" t="s">
        <v>483</v>
      </c>
      <c r="D174" t="s">
        <v>491</v>
      </c>
      <c r="E174" s="1" t="s">
        <v>485</v>
      </c>
      <c r="F174" s="71"/>
      <c r="G174" s="71" t="s">
        <v>486</v>
      </c>
      <c r="H174" t="s">
        <v>487</v>
      </c>
      <c r="I174" s="20" t="s">
        <v>36</v>
      </c>
      <c r="J174" s="31">
        <v>43101</v>
      </c>
      <c r="K174" t="s">
        <v>488</v>
      </c>
      <c r="L174">
        <v>71813</v>
      </c>
      <c r="M174">
        <v>71647</v>
      </c>
      <c r="N174">
        <v>71860</v>
      </c>
      <c r="O174">
        <v>71945</v>
      </c>
      <c r="P174">
        <v>72029</v>
      </c>
      <c r="Q174">
        <v>71971</v>
      </c>
      <c r="R174">
        <v>71900</v>
      </c>
      <c r="S174">
        <v>72265</v>
      </c>
      <c r="T174">
        <v>72374</v>
      </c>
      <c r="U174">
        <v>72264</v>
      </c>
      <c r="V174">
        <v>72345</v>
      </c>
      <c r="W174">
        <v>72504</v>
      </c>
      <c r="AC174">
        <v>72401</v>
      </c>
      <c r="AD174">
        <v>72419</v>
      </c>
      <c r="AE174">
        <v>72552</v>
      </c>
      <c r="AF174">
        <v>72873</v>
      </c>
      <c r="AG174">
        <v>72788</v>
      </c>
      <c r="AH174">
        <v>72664</v>
      </c>
      <c r="AI174">
        <v>73143</v>
      </c>
      <c r="AJ174">
        <v>73537</v>
      </c>
      <c r="AK174">
        <v>73277</v>
      </c>
      <c r="AL174">
        <v>72957</v>
      </c>
      <c r="AM174">
        <v>72999</v>
      </c>
      <c r="AN174">
        <v>73035</v>
      </c>
      <c r="AT174">
        <v>73414</v>
      </c>
      <c r="AU174">
        <v>73804</v>
      </c>
      <c r="AV174">
        <v>73653</v>
      </c>
      <c r="AW174">
        <v>73779</v>
      </c>
      <c r="AX174">
        <v>73493</v>
      </c>
      <c r="AY174">
        <v>73166</v>
      </c>
      <c r="AZ174">
        <v>73315</v>
      </c>
      <c r="BA174">
        <v>73459</v>
      </c>
      <c r="BB174">
        <v>73831</v>
      </c>
      <c r="BC174">
        <v>73698</v>
      </c>
      <c r="BD174">
        <v>73957</v>
      </c>
      <c r="BE174">
        <v>73670</v>
      </c>
      <c r="BK174">
        <v>73518</v>
      </c>
      <c r="BL174">
        <v>73416</v>
      </c>
      <c r="BM174">
        <v>73742</v>
      </c>
      <c r="BN174">
        <v>74024</v>
      </c>
      <c r="BO174">
        <v>74368</v>
      </c>
      <c r="BP174">
        <v>74416</v>
      </c>
      <c r="BQ174">
        <v>74641</v>
      </c>
      <c r="BR174">
        <v>74608</v>
      </c>
      <c r="BS174">
        <v>74683</v>
      </c>
      <c r="BT174">
        <v>75211</v>
      </c>
      <c r="BU174">
        <v>75342</v>
      </c>
      <c r="BV174">
        <v>75764</v>
      </c>
      <c r="CB174">
        <v>76229</v>
      </c>
      <c r="CC174">
        <v>76445</v>
      </c>
      <c r="CD174">
        <v>77043</v>
      </c>
      <c r="CE174">
        <v>77807</v>
      </c>
      <c r="CF174">
        <v>77745</v>
      </c>
      <c r="CG174">
        <v>78392</v>
      </c>
      <c r="CH174">
        <v>79221</v>
      </c>
      <c r="CI174">
        <v>79200</v>
      </c>
      <c r="CJ174">
        <v>80027</v>
      </c>
      <c r="CK174">
        <v>80531</v>
      </c>
    </row>
    <row r="175" spans="1:97" x14ac:dyDescent="0.25">
      <c r="A175" t="s">
        <v>480</v>
      </c>
      <c r="C175" s="72" t="s">
        <v>483</v>
      </c>
      <c r="D175" s="26" t="s">
        <v>492</v>
      </c>
      <c r="E175" s="1" t="s">
        <v>485</v>
      </c>
      <c r="F175" s="71"/>
      <c r="G175" s="71" t="s">
        <v>486</v>
      </c>
      <c r="H175" s="40" t="s">
        <v>487</v>
      </c>
      <c r="I175" s="40" t="s">
        <v>36</v>
      </c>
      <c r="J175" s="31">
        <v>43101</v>
      </c>
      <c r="K175" t="s">
        <v>488</v>
      </c>
      <c r="L175">
        <v>613</v>
      </c>
      <c r="M175">
        <v>612</v>
      </c>
      <c r="N175">
        <v>611</v>
      </c>
      <c r="O175">
        <v>610</v>
      </c>
      <c r="P175">
        <v>610</v>
      </c>
      <c r="Q175">
        <v>610</v>
      </c>
      <c r="R175">
        <v>609</v>
      </c>
      <c r="S175">
        <v>610</v>
      </c>
      <c r="T175">
        <v>609</v>
      </c>
      <c r="U175">
        <v>607</v>
      </c>
      <c r="V175">
        <v>608</v>
      </c>
      <c r="W175">
        <v>607</v>
      </c>
      <c r="AC175">
        <v>607</v>
      </c>
      <c r="AD175">
        <v>605</v>
      </c>
      <c r="AE175">
        <v>604</v>
      </c>
      <c r="AF175">
        <v>606</v>
      </c>
      <c r="AG175">
        <v>610</v>
      </c>
      <c r="AH175">
        <v>611</v>
      </c>
      <c r="AI175">
        <v>611</v>
      </c>
      <c r="AJ175">
        <v>612</v>
      </c>
      <c r="AK175">
        <v>615</v>
      </c>
      <c r="AL175">
        <v>618</v>
      </c>
      <c r="AM175">
        <v>616</v>
      </c>
      <c r="AN175">
        <v>617</v>
      </c>
      <c r="AT175">
        <v>620</v>
      </c>
      <c r="AU175">
        <v>621</v>
      </c>
      <c r="AV175">
        <v>621</v>
      </c>
      <c r="AW175">
        <v>622</v>
      </c>
      <c r="AX175">
        <v>621</v>
      </c>
      <c r="AY175">
        <v>623</v>
      </c>
      <c r="AZ175">
        <v>625</v>
      </c>
      <c r="BA175">
        <v>626</v>
      </c>
      <c r="BB175">
        <v>627</v>
      </c>
      <c r="BC175">
        <v>626</v>
      </c>
      <c r="BD175">
        <v>629</v>
      </c>
      <c r="BE175">
        <v>633</v>
      </c>
      <c r="BK175">
        <v>635</v>
      </c>
      <c r="BL175">
        <v>635</v>
      </c>
      <c r="BM175">
        <v>638</v>
      </c>
      <c r="BN175">
        <v>640</v>
      </c>
      <c r="BO175">
        <v>644</v>
      </c>
      <c r="BP175">
        <v>644</v>
      </c>
      <c r="BQ175">
        <v>647</v>
      </c>
      <c r="BR175">
        <v>651</v>
      </c>
      <c r="BS175">
        <v>653</v>
      </c>
      <c r="BT175">
        <v>657</v>
      </c>
      <c r="BU175">
        <v>658</v>
      </c>
      <c r="BV175">
        <v>663</v>
      </c>
      <c r="CB175">
        <v>667</v>
      </c>
      <c r="CC175">
        <v>670</v>
      </c>
      <c r="CD175">
        <v>677</v>
      </c>
      <c r="CE175">
        <v>681</v>
      </c>
      <c r="CF175">
        <v>689</v>
      </c>
      <c r="CG175">
        <v>692</v>
      </c>
      <c r="CH175">
        <v>700</v>
      </c>
      <c r="CI175">
        <v>705</v>
      </c>
      <c r="CJ175">
        <v>705</v>
      </c>
    </row>
    <row r="176" spans="1:97" collapsed="1" x14ac:dyDescent="0.25">
      <c r="A176" t="s">
        <v>480</v>
      </c>
      <c r="C176" s="72" t="s">
        <v>483</v>
      </c>
      <c r="D176" s="26" t="s">
        <v>493</v>
      </c>
      <c r="E176" s="1" t="s">
        <v>485</v>
      </c>
      <c r="F176" s="71"/>
      <c r="G176" s="71" t="s">
        <v>486</v>
      </c>
      <c r="H176" s="40" t="s">
        <v>487</v>
      </c>
      <c r="I176" t="s">
        <v>36</v>
      </c>
      <c r="J176" s="31">
        <v>43101</v>
      </c>
      <c r="K176" t="s">
        <v>488</v>
      </c>
      <c r="L176">
        <v>69248</v>
      </c>
      <c r="M176">
        <v>69543</v>
      </c>
      <c r="N176">
        <v>69744</v>
      </c>
      <c r="O176">
        <v>69895</v>
      </c>
      <c r="P176">
        <v>69517</v>
      </c>
      <c r="Q176">
        <v>69615</v>
      </c>
      <c r="R176">
        <v>69799</v>
      </c>
      <c r="S176">
        <v>69464</v>
      </c>
      <c r="T176">
        <v>69235</v>
      </c>
      <c r="U176">
        <v>68905</v>
      </c>
      <c r="V176">
        <v>68931</v>
      </c>
      <c r="W176">
        <v>68034</v>
      </c>
      <c r="AC176">
        <v>68792</v>
      </c>
      <c r="AD176">
        <v>68595</v>
      </c>
      <c r="AE176">
        <v>68380</v>
      </c>
      <c r="AF176">
        <v>68265</v>
      </c>
      <c r="AG176">
        <v>68306</v>
      </c>
      <c r="AH176">
        <v>68118</v>
      </c>
      <c r="AI176">
        <v>67671</v>
      </c>
      <c r="AJ176">
        <v>67486</v>
      </c>
      <c r="AK176">
        <v>67491</v>
      </c>
      <c r="AL176">
        <v>67397</v>
      </c>
      <c r="AM176">
        <v>66887</v>
      </c>
      <c r="AN176">
        <v>66361</v>
      </c>
      <c r="AT176">
        <v>66380</v>
      </c>
      <c r="AU176">
        <v>66158</v>
      </c>
      <c r="AV176">
        <v>66038</v>
      </c>
      <c r="AW176">
        <v>65930</v>
      </c>
      <c r="AX176">
        <v>66014</v>
      </c>
      <c r="AY176">
        <v>65921</v>
      </c>
      <c r="AZ176">
        <v>66021</v>
      </c>
      <c r="BA176">
        <v>66035</v>
      </c>
      <c r="BB176">
        <v>65813</v>
      </c>
      <c r="BC176">
        <v>65578</v>
      </c>
      <c r="BD176">
        <v>67700</v>
      </c>
      <c r="BE176">
        <v>66020</v>
      </c>
      <c r="BK176">
        <v>65674</v>
      </c>
      <c r="BL176">
        <v>65292</v>
      </c>
      <c r="BM176">
        <v>65325</v>
      </c>
      <c r="BN176">
        <v>65575</v>
      </c>
      <c r="BO176">
        <v>65667</v>
      </c>
      <c r="BP176">
        <v>65829</v>
      </c>
      <c r="BQ176">
        <v>65635</v>
      </c>
      <c r="BR176">
        <v>66056</v>
      </c>
      <c r="BS176">
        <v>66320</v>
      </c>
      <c r="BT176">
        <v>66413</v>
      </c>
      <c r="BU176">
        <v>66591</v>
      </c>
      <c r="BV176">
        <v>66989</v>
      </c>
      <c r="CB176">
        <v>67605</v>
      </c>
      <c r="CC176">
        <v>68053</v>
      </c>
      <c r="CD176">
        <v>68383</v>
      </c>
      <c r="CE176">
        <v>68667</v>
      </c>
      <c r="CF176">
        <v>68763</v>
      </c>
      <c r="CG176">
        <v>69460</v>
      </c>
      <c r="CH176">
        <v>70183</v>
      </c>
      <c r="CI176">
        <v>70270</v>
      </c>
      <c r="CJ176">
        <v>71003</v>
      </c>
    </row>
    <row r="177" spans="1:89" hidden="1" outlineLevel="1" x14ac:dyDescent="0.25">
      <c r="A177" s="2" t="s">
        <v>480</v>
      </c>
      <c r="C177" s="20" t="s">
        <v>483</v>
      </c>
      <c r="D177" s="75" t="s">
        <v>494</v>
      </c>
      <c r="E177" s="1" t="s">
        <v>495</v>
      </c>
      <c r="G177" s="71" t="s">
        <v>486</v>
      </c>
      <c r="H177" s="20" t="s">
        <v>496</v>
      </c>
      <c r="I177" s="20" t="s">
        <v>36</v>
      </c>
      <c r="J177" s="31">
        <v>43466</v>
      </c>
      <c r="K177" s="13" t="s">
        <v>211</v>
      </c>
      <c r="X177" s="76"/>
      <c r="Y177" s="76"/>
      <c r="Z177" s="76"/>
      <c r="AA177" s="76"/>
      <c r="AB177" s="76"/>
      <c r="AC177" s="18">
        <v>44737</v>
      </c>
      <c r="AD177" s="18">
        <v>60000</v>
      </c>
      <c r="AE177" s="18">
        <v>55944</v>
      </c>
      <c r="AF177" s="18">
        <v>55556</v>
      </c>
      <c r="AG177" s="18">
        <v>63172</v>
      </c>
      <c r="AH177" s="18">
        <v>59014</v>
      </c>
      <c r="AI177" s="18">
        <v>60930</v>
      </c>
      <c r="AJ177" s="18">
        <v>62500</v>
      </c>
      <c r="AK177" s="18">
        <v>64600</v>
      </c>
      <c r="AL177" s="18">
        <v>62121</v>
      </c>
      <c r="AM177" s="18">
        <v>61896</v>
      </c>
      <c r="AN177" s="18">
        <v>60234</v>
      </c>
      <c r="AT177" s="18">
        <v>60705</v>
      </c>
      <c r="AU177" s="18">
        <v>60464</v>
      </c>
      <c r="AV177" s="18">
        <v>64416</v>
      </c>
      <c r="AW177" s="18">
        <v>58000</v>
      </c>
      <c r="AX177" s="18">
        <v>61765</v>
      </c>
      <c r="AY177" s="18">
        <v>62371</v>
      </c>
      <c r="AZ177" s="18">
        <v>62382</v>
      </c>
      <c r="BA177" s="18">
        <v>64634</v>
      </c>
      <c r="BB177" s="18">
        <v>63953</v>
      </c>
      <c r="BC177" s="18">
        <v>65217</v>
      </c>
      <c r="BD177" s="18">
        <v>69231</v>
      </c>
      <c r="BE177" s="18">
        <v>69507</v>
      </c>
      <c r="BF177" s="76"/>
      <c r="BG177" s="76"/>
      <c r="BH177" s="76"/>
      <c r="BI177" s="76"/>
      <c r="BJ177" s="76"/>
      <c r="BK177" s="18">
        <v>73423</v>
      </c>
      <c r="BL177" s="18">
        <v>75281</v>
      </c>
      <c r="BM177" s="18">
        <v>75500</v>
      </c>
      <c r="BN177" s="18">
        <v>76237</v>
      </c>
      <c r="BO177" s="18">
        <v>76596</v>
      </c>
      <c r="BP177" s="18">
        <v>77143</v>
      </c>
      <c r="BQ177" s="18">
        <v>78402</v>
      </c>
      <c r="BR177" s="18">
        <v>81667</v>
      </c>
      <c r="BS177" s="18">
        <v>84751</v>
      </c>
      <c r="BT177" s="18">
        <v>86449</v>
      </c>
      <c r="BU177" s="18">
        <v>88889</v>
      </c>
      <c r="BV177" s="18">
        <v>87979</v>
      </c>
      <c r="BW177" s="76"/>
      <c r="BX177" s="76"/>
      <c r="BY177" s="76"/>
      <c r="BZ177" s="76"/>
      <c r="CB177" s="18">
        <v>96154</v>
      </c>
      <c r="CC177" s="18">
        <v>94203</v>
      </c>
      <c r="CD177" s="18">
        <v>100892</v>
      </c>
      <c r="CE177" s="18">
        <v>97860</v>
      </c>
      <c r="CF177" s="18">
        <v>101140</v>
      </c>
      <c r="CG177" s="18">
        <v>90615</v>
      </c>
      <c r="CH177" s="18">
        <v>97126</v>
      </c>
      <c r="CI177" s="18">
        <v>98039</v>
      </c>
      <c r="CJ177" s="18">
        <v>101695</v>
      </c>
      <c r="CK177" s="18">
        <v>100000</v>
      </c>
    </row>
    <row r="178" spans="1:89" hidden="1" outlineLevel="1" x14ac:dyDescent="0.25">
      <c r="A178" s="2" t="s">
        <v>480</v>
      </c>
      <c r="C178" s="20" t="s">
        <v>483</v>
      </c>
      <c r="D178" s="75" t="s">
        <v>494</v>
      </c>
      <c r="E178" s="1" t="s">
        <v>495</v>
      </c>
      <c r="G178" s="71" t="s">
        <v>486</v>
      </c>
      <c r="H178" t="s">
        <v>496</v>
      </c>
      <c r="I178" t="s">
        <v>36</v>
      </c>
      <c r="J178" s="31">
        <v>43466</v>
      </c>
      <c r="K178" s="13" t="s">
        <v>497</v>
      </c>
      <c r="X178" s="76"/>
      <c r="Y178" s="76"/>
      <c r="Z178" s="76"/>
      <c r="AA178" s="76"/>
      <c r="AB178" s="76"/>
      <c r="AC178" s="18">
        <v>56250</v>
      </c>
      <c r="AD178" s="18">
        <v>63061</v>
      </c>
      <c r="AE178" s="18">
        <v>54118</v>
      </c>
      <c r="AF178" s="18">
        <v>57609</v>
      </c>
      <c r="AG178" s="18">
        <v>58566</v>
      </c>
      <c r="AH178" s="18">
        <v>58485</v>
      </c>
      <c r="AI178" s="18">
        <v>59091</v>
      </c>
      <c r="AJ178" s="18">
        <v>62264</v>
      </c>
      <c r="AK178" s="18">
        <v>60377</v>
      </c>
      <c r="AL178" s="18">
        <v>64179</v>
      </c>
      <c r="AM178" s="18">
        <v>61368</v>
      </c>
      <c r="AN178" s="18">
        <v>62119</v>
      </c>
      <c r="AT178" s="18">
        <v>61039</v>
      </c>
      <c r="AU178" s="18">
        <v>62612</v>
      </c>
      <c r="AV178" s="18">
        <v>62636</v>
      </c>
      <c r="AW178" s="18">
        <v>59160</v>
      </c>
      <c r="AX178" s="18">
        <v>60000</v>
      </c>
      <c r="AY178" s="18">
        <v>61250</v>
      </c>
      <c r="AZ178" s="18">
        <v>62500</v>
      </c>
      <c r="BA178" s="18">
        <v>62500</v>
      </c>
      <c r="BB178" s="18">
        <v>63492</v>
      </c>
      <c r="BC178" s="18">
        <v>65188</v>
      </c>
      <c r="BD178" s="18">
        <v>66902</v>
      </c>
      <c r="BE178" s="18">
        <v>60185</v>
      </c>
      <c r="BF178" s="76"/>
      <c r="BG178" s="76"/>
      <c r="BH178" s="76"/>
      <c r="BI178" s="76"/>
      <c r="BJ178" s="76"/>
      <c r="BK178" s="18">
        <v>69668</v>
      </c>
      <c r="BL178" s="18">
        <v>69231</v>
      </c>
      <c r="BM178" s="18">
        <v>70455</v>
      </c>
      <c r="BN178" s="18">
        <v>71053</v>
      </c>
      <c r="BO178" s="18">
        <v>73055</v>
      </c>
      <c r="BP178" s="18">
        <v>73171</v>
      </c>
      <c r="BQ178" s="18">
        <v>73099</v>
      </c>
      <c r="BR178" s="18">
        <v>74369</v>
      </c>
      <c r="BS178" s="18">
        <v>82143</v>
      </c>
      <c r="BT178" s="18">
        <v>85000</v>
      </c>
      <c r="BU178" s="18">
        <v>87727</v>
      </c>
      <c r="BV178" s="18">
        <v>103501</v>
      </c>
      <c r="BW178" s="76"/>
      <c r="BX178" s="76"/>
      <c r="BY178" s="76"/>
      <c r="BZ178" s="76"/>
      <c r="CB178" s="18">
        <v>95882</v>
      </c>
      <c r="CC178" s="18">
        <v>96316</v>
      </c>
      <c r="CD178" s="18">
        <v>102151</v>
      </c>
      <c r="CE178" s="18">
        <v>104854</v>
      </c>
      <c r="CF178" s="18">
        <v>103533</v>
      </c>
      <c r="CG178" s="18">
        <v>98485</v>
      </c>
      <c r="CH178" s="18">
        <v>100000</v>
      </c>
      <c r="CI178" s="18">
        <v>98950</v>
      </c>
      <c r="CJ178" s="18">
        <v>98551</v>
      </c>
      <c r="CK178" s="18">
        <v>98077</v>
      </c>
    </row>
    <row r="179" spans="1:89" hidden="1" outlineLevel="1" x14ac:dyDescent="0.25">
      <c r="A179" s="2" t="s">
        <v>480</v>
      </c>
      <c r="C179" s="20" t="s">
        <v>483</v>
      </c>
      <c r="D179" s="75" t="s">
        <v>494</v>
      </c>
      <c r="E179" s="1" t="s">
        <v>495</v>
      </c>
      <c r="G179" s="71" t="s">
        <v>486</v>
      </c>
      <c r="H179" s="20" t="s">
        <v>496</v>
      </c>
      <c r="I179" s="20" t="s">
        <v>36</v>
      </c>
      <c r="J179" s="31">
        <v>43466</v>
      </c>
      <c r="K179" s="13" t="s">
        <v>215</v>
      </c>
      <c r="X179" s="76"/>
      <c r="Y179" s="76"/>
      <c r="Z179" s="76"/>
      <c r="AA179" s="76"/>
      <c r="AB179" s="76"/>
      <c r="AC179" s="18">
        <v>65061</v>
      </c>
      <c r="AD179" s="18">
        <v>67072</v>
      </c>
      <c r="AE179" s="18">
        <v>71050</v>
      </c>
      <c r="AF179" s="18">
        <v>71642</v>
      </c>
      <c r="AG179" s="18">
        <v>61263</v>
      </c>
      <c r="AH179" s="18">
        <v>69444</v>
      </c>
      <c r="AI179" s="18">
        <v>63636</v>
      </c>
      <c r="AJ179" s="18">
        <v>83333</v>
      </c>
      <c r="AK179" s="18">
        <v>75000</v>
      </c>
      <c r="AL179" s="18">
        <v>74419</v>
      </c>
      <c r="AM179" s="18">
        <v>67562</v>
      </c>
      <c r="AN179" s="18">
        <v>71111</v>
      </c>
      <c r="AT179" s="18">
        <v>66693</v>
      </c>
      <c r="AU179" s="18">
        <v>66980</v>
      </c>
      <c r="AV179" s="18">
        <v>65743</v>
      </c>
      <c r="AW179" s="18">
        <v>64615</v>
      </c>
      <c r="AX179" s="18">
        <v>64545</v>
      </c>
      <c r="AY179" s="18">
        <v>78300</v>
      </c>
      <c r="AZ179" s="18">
        <v>82085</v>
      </c>
      <c r="BA179" s="18">
        <v>79309</v>
      </c>
      <c r="BB179" s="18">
        <v>72368</v>
      </c>
      <c r="BC179" s="18">
        <v>70857</v>
      </c>
      <c r="BD179" s="18">
        <v>70125</v>
      </c>
      <c r="BE179" s="18">
        <v>75510</v>
      </c>
      <c r="BF179" s="76"/>
      <c r="BG179" s="76"/>
      <c r="BH179" s="76"/>
      <c r="BI179" s="76"/>
      <c r="BJ179" s="76"/>
      <c r="BK179" s="18">
        <v>76008</v>
      </c>
      <c r="BL179" s="18">
        <v>83550</v>
      </c>
      <c r="BM179" s="18">
        <v>76705</v>
      </c>
      <c r="BN179" s="18">
        <v>88918</v>
      </c>
      <c r="BO179" s="18">
        <v>87126</v>
      </c>
      <c r="BP179" s="18">
        <v>100619</v>
      </c>
      <c r="BQ179" s="18">
        <v>109557</v>
      </c>
      <c r="BR179" s="18">
        <v>126944</v>
      </c>
      <c r="BS179" s="18">
        <v>117308</v>
      </c>
      <c r="BT179" s="18">
        <v>125641</v>
      </c>
      <c r="BU179" s="18">
        <v>125806</v>
      </c>
      <c r="BV179" s="18">
        <v>123750</v>
      </c>
      <c r="BW179" s="76"/>
      <c r="BX179" s="76"/>
      <c r="BY179" s="76"/>
      <c r="BZ179" s="76"/>
      <c r="CB179" s="18">
        <v>125000</v>
      </c>
      <c r="CC179" s="18">
        <v>121951</v>
      </c>
      <c r="CD179" s="18">
        <v>116910</v>
      </c>
      <c r="CE179" s="18">
        <v>121739</v>
      </c>
      <c r="CF179" s="18">
        <v>122857</v>
      </c>
      <c r="CG179" s="18">
        <v>118421</v>
      </c>
      <c r="CH179" s="18">
        <v>131579</v>
      </c>
      <c r="CI179" s="18">
        <v>127726</v>
      </c>
      <c r="CJ179" s="18">
        <v>124654</v>
      </c>
      <c r="CK179" s="18">
        <v>131000</v>
      </c>
    </row>
    <row r="180" spans="1:89" hidden="1" outlineLevel="1" x14ac:dyDescent="0.25">
      <c r="A180" s="2" t="s">
        <v>480</v>
      </c>
      <c r="C180" s="20" t="s">
        <v>483</v>
      </c>
      <c r="D180" s="75" t="s">
        <v>494</v>
      </c>
      <c r="E180" s="1" t="s">
        <v>495</v>
      </c>
      <c r="G180" s="71" t="s">
        <v>486</v>
      </c>
      <c r="H180" s="20" t="s">
        <v>496</v>
      </c>
      <c r="I180" s="20" t="s">
        <v>36</v>
      </c>
      <c r="J180" s="31">
        <v>43466</v>
      </c>
      <c r="K180" s="13" t="s">
        <v>206</v>
      </c>
      <c r="X180" s="76"/>
      <c r="Y180" s="76"/>
      <c r="Z180" s="76"/>
      <c r="AA180" s="76"/>
      <c r="AB180" s="76"/>
      <c r="AC180" s="18">
        <v>82366</v>
      </c>
      <c r="AD180" s="18">
        <v>82974</v>
      </c>
      <c r="AE180" s="18">
        <v>84985</v>
      </c>
      <c r="AF180" s="18">
        <v>87475</v>
      </c>
      <c r="AG180" s="18">
        <v>90909</v>
      </c>
      <c r="AH180" s="18">
        <v>94650</v>
      </c>
      <c r="AI180" s="18">
        <v>94444</v>
      </c>
      <c r="AJ180" s="18">
        <v>91803</v>
      </c>
      <c r="AK180" s="18">
        <v>78000</v>
      </c>
      <c r="AL180" s="18">
        <v>93750</v>
      </c>
      <c r="AM180" s="18">
        <v>95533</v>
      </c>
      <c r="AN180" s="18">
        <v>94525</v>
      </c>
      <c r="AT180" s="18">
        <v>95150</v>
      </c>
      <c r="AU180" s="18">
        <v>98544</v>
      </c>
      <c r="AV180" s="18">
        <v>97961</v>
      </c>
      <c r="AW180" s="18">
        <v>100580</v>
      </c>
      <c r="AX180" s="18">
        <v>102571</v>
      </c>
      <c r="AY180" s="18">
        <v>100912</v>
      </c>
      <c r="AZ180" s="18">
        <v>102500</v>
      </c>
      <c r="BA180" s="18">
        <v>102143</v>
      </c>
      <c r="BB180" s="18">
        <v>106977</v>
      </c>
      <c r="BC180" s="18">
        <v>109248</v>
      </c>
      <c r="BD180" s="18">
        <v>114378</v>
      </c>
      <c r="BE180" s="18">
        <v>120000</v>
      </c>
      <c r="BF180" s="76"/>
      <c r="BG180" s="76"/>
      <c r="BH180" s="76"/>
      <c r="BI180" s="76"/>
      <c r="BJ180" s="76"/>
      <c r="BK180" s="18">
        <v>122388</v>
      </c>
      <c r="BL180" s="18">
        <v>125000</v>
      </c>
      <c r="BM180" s="18">
        <v>128613</v>
      </c>
      <c r="BN180" s="18">
        <v>130233</v>
      </c>
      <c r="BO180" s="18">
        <v>131395</v>
      </c>
      <c r="BP180" s="18">
        <v>133564</v>
      </c>
      <c r="BQ180" s="18">
        <v>135452</v>
      </c>
      <c r="BR180" s="18">
        <v>138191</v>
      </c>
      <c r="BS180" s="18">
        <v>144898</v>
      </c>
      <c r="BT180" s="18">
        <v>144427</v>
      </c>
      <c r="BU180" s="18">
        <v>133333</v>
      </c>
      <c r="BV180" s="18">
        <v>137995</v>
      </c>
      <c r="BW180" s="76"/>
      <c r="BX180" s="76"/>
      <c r="BY180" s="76"/>
      <c r="BZ180" s="76"/>
      <c r="CB180" s="18">
        <v>152590</v>
      </c>
      <c r="CC180" s="18">
        <v>151042</v>
      </c>
      <c r="CD180" s="18">
        <v>155000</v>
      </c>
      <c r="CE180" s="18">
        <v>144154</v>
      </c>
      <c r="CF180" s="18">
        <v>142384</v>
      </c>
      <c r="CG180" s="18">
        <v>155664</v>
      </c>
      <c r="CH180" s="18">
        <v>151007</v>
      </c>
      <c r="CI180" s="18">
        <v>152037</v>
      </c>
      <c r="CJ180" s="18">
        <v>153179</v>
      </c>
      <c r="CK180" s="18">
        <v>153750</v>
      </c>
    </row>
    <row r="181" spans="1:89" hidden="1" outlineLevel="1" x14ac:dyDescent="0.25">
      <c r="A181" s="2" t="s">
        <v>480</v>
      </c>
      <c r="C181" s="20" t="s">
        <v>483</v>
      </c>
      <c r="D181" s="75" t="s">
        <v>494</v>
      </c>
      <c r="E181" s="1" t="s">
        <v>495</v>
      </c>
      <c r="G181" s="71" t="s">
        <v>486</v>
      </c>
      <c r="H181" s="20" t="s">
        <v>496</v>
      </c>
      <c r="I181" s="20" t="s">
        <v>36</v>
      </c>
      <c r="J181" s="31">
        <v>43466</v>
      </c>
      <c r="K181" s="13" t="s">
        <v>209</v>
      </c>
      <c r="X181" s="76"/>
      <c r="Y181" s="76"/>
      <c r="Z181" s="76"/>
      <c r="AA181" s="76"/>
      <c r="AB181" s="76"/>
      <c r="AC181" s="18">
        <v>55435</v>
      </c>
      <c r="AD181" s="18">
        <v>56003</v>
      </c>
      <c r="AE181" s="18">
        <v>45361</v>
      </c>
      <c r="AF181" s="18">
        <v>48799</v>
      </c>
      <c r="AG181" s="18">
        <v>49000</v>
      </c>
      <c r="AH181" s="18">
        <v>47761</v>
      </c>
      <c r="AI181" s="18">
        <v>47413</v>
      </c>
      <c r="AJ181" s="18">
        <v>51351</v>
      </c>
      <c r="AK181" s="18">
        <v>49172</v>
      </c>
      <c r="AL181" s="18">
        <v>50000</v>
      </c>
      <c r="AM181" s="18">
        <v>49338</v>
      </c>
      <c r="AN181" s="18">
        <v>49242</v>
      </c>
      <c r="AT181" s="18">
        <v>48276</v>
      </c>
      <c r="AU181" s="18">
        <v>51209</v>
      </c>
      <c r="AV181" s="18">
        <v>51707</v>
      </c>
      <c r="AW181" s="18">
        <v>48925</v>
      </c>
      <c r="AX181" s="18">
        <v>50000</v>
      </c>
      <c r="AY181" s="18">
        <v>51000</v>
      </c>
      <c r="AZ181" s="18">
        <v>51563</v>
      </c>
      <c r="BA181" s="18">
        <v>49881</v>
      </c>
      <c r="BB181" s="18">
        <v>53022</v>
      </c>
      <c r="BC181" s="18">
        <v>55188</v>
      </c>
      <c r="BD181" s="18">
        <v>59361</v>
      </c>
      <c r="BE181" s="18">
        <v>55664</v>
      </c>
      <c r="BF181" s="76"/>
      <c r="BG181" s="76"/>
      <c r="BH181" s="76"/>
      <c r="BI181" s="76"/>
      <c r="BJ181" s="76"/>
      <c r="BK181" s="18">
        <v>58750</v>
      </c>
      <c r="BL181" s="18">
        <v>59406</v>
      </c>
      <c r="BM181" s="18">
        <v>59324</v>
      </c>
      <c r="BN181" s="18">
        <v>59009</v>
      </c>
      <c r="BO181" s="18">
        <v>58166</v>
      </c>
      <c r="BP181" s="18">
        <v>63000</v>
      </c>
      <c r="BQ181" s="18">
        <v>62083</v>
      </c>
      <c r="BR181" s="18">
        <v>62500</v>
      </c>
      <c r="BS181" s="18">
        <v>69000</v>
      </c>
      <c r="BT181" s="18">
        <v>68352</v>
      </c>
      <c r="BU181" s="18">
        <v>69896</v>
      </c>
      <c r="BV181" s="18">
        <v>70513</v>
      </c>
      <c r="BW181" s="76"/>
      <c r="BX181" s="76"/>
      <c r="BY181" s="76"/>
      <c r="BZ181" s="76"/>
      <c r="CB181" s="18">
        <v>74815</v>
      </c>
      <c r="CC181" s="18">
        <v>67885</v>
      </c>
      <c r="CD181" s="18">
        <v>79882</v>
      </c>
      <c r="CE181" s="18">
        <v>87000</v>
      </c>
      <c r="CF181" s="18">
        <v>87400</v>
      </c>
      <c r="CG181" s="18">
        <v>65023</v>
      </c>
      <c r="CH181" s="18">
        <v>69852</v>
      </c>
      <c r="CI181" s="18">
        <v>72549</v>
      </c>
      <c r="CJ181" s="18">
        <v>72000</v>
      </c>
      <c r="CK181" s="18">
        <v>72982</v>
      </c>
    </row>
    <row r="182" spans="1:89" hidden="1" outlineLevel="1" x14ac:dyDescent="0.25">
      <c r="A182" s="2" t="s">
        <v>480</v>
      </c>
      <c r="C182" s="20" t="s">
        <v>483</v>
      </c>
      <c r="D182" s="75" t="s">
        <v>494</v>
      </c>
      <c r="E182" s="1" t="s">
        <v>495</v>
      </c>
      <c r="G182" s="71" t="s">
        <v>486</v>
      </c>
      <c r="H182" s="20" t="s">
        <v>496</v>
      </c>
      <c r="I182" s="20" t="s">
        <v>36</v>
      </c>
      <c r="J182" s="31">
        <v>43466</v>
      </c>
      <c r="K182" s="13" t="s">
        <v>213</v>
      </c>
      <c r="X182" s="76"/>
      <c r="Y182" s="76"/>
      <c r="Z182" s="76"/>
      <c r="AA182" s="76"/>
      <c r="AB182" s="76"/>
      <c r="AC182" s="18">
        <v>34242</v>
      </c>
      <c r="AD182" s="18">
        <v>37358</v>
      </c>
      <c r="AE182" s="18">
        <v>34310</v>
      </c>
      <c r="AF182" s="18">
        <v>35417</v>
      </c>
      <c r="AG182" s="18">
        <v>36446</v>
      </c>
      <c r="AH182" s="18">
        <v>31429</v>
      </c>
      <c r="AI182" s="18">
        <v>35658</v>
      </c>
      <c r="AJ182" s="18">
        <v>35948</v>
      </c>
      <c r="AK182" s="18">
        <v>36023</v>
      </c>
      <c r="AL182" s="18">
        <v>35833</v>
      </c>
      <c r="AM182" s="18">
        <v>35452</v>
      </c>
      <c r="AN182" s="18">
        <v>36364</v>
      </c>
      <c r="AT182" s="18">
        <v>37226</v>
      </c>
      <c r="AU182" s="18">
        <v>36557</v>
      </c>
      <c r="AV182" s="18">
        <v>37300</v>
      </c>
      <c r="AW182" s="18">
        <v>38612</v>
      </c>
      <c r="AX182" s="18">
        <v>36923</v>
      </c>
      <c r="AY182" s="18">
        <v>37715</v>
      </c>
      <c r="AZ182" s="18">
        <v>37749</v>
      </c>
      <c r="BA182" s="18">
        <v>38462</v>
      </c>
      <c r="BB182" s="18">
        <v>38688</v>
      </c>
      <c r="BC182" s="18">
        <v>40140</v>
      </c>
      <c r="BD182" s="18">
        <v>40201</v>
      </c>
      <c r="BE182" s="18">
        <v>41096</v>
      </c>
      <c r="BF182" s="76"/>
      <c r="BG182" s="76"/>
      <c r="BH182" s="76"/>
      <c r="BI182" s="76"/>
      <c r="BJ182" s="76"/>
      <c r="BK182" s="18">
        <v>41935</v>
      </c>
      <c r="BL182" s="18">
        <v>43289</v>
      </c>
      <c r="BM182" s="18">
        <v>43535</v>
      </c>
      <c r="BN182" s="18">
        <v>45152</v>
      </c>
      <c r="BO182" s="18">
        <v>44118</v>
      </c>
      <c r="BP182" s="18">
        <v>44941</v>
      </c>
      <c r="BQ182" s="18">
        <v>42273</v>
      </c>
      <c r="BR182" s="18">
        <v>43417</v>
      </c>
      <c r="BS182" s="18">
        <v>47513</v>
      </c>
      <c r="BT182" s="18">
        <v>47327</v>
      </c>
      <c r="BU182" s="18">
        <v>50669</v>
      </c>
      <c r="BV182" s="18">
        <v>51487</v>
      </c>
      <c r="BW182" s="76"/>
      <c r="BX182" s="76"/>
      <c r="BY182" s="76"/>
      <c r="BZ182" s="76"/>
      <c r="CB182" s="18">
        <v>53620</v>
      </c>
      <c r="CC182" s="18">
        <v>54946</v>
      </c>
      <c r="CD182" s="18">
        <v>60976</v>
      </c>
      <c r="CE182" s="18">
        <v>60262</v>
      </c>
      <c r="CF182" s="18">
        <v>57221</v>
      </c>
      <c r="CG182" s="18">
        <v>54688</v>
      </c>
      <c r="CH182" s="18">
        <v>56818</v>
      </c>
      <c r="CI182" s="18">
        <v>56923</v>
      </c>
      <c r="CJ182" s="18">
        <v>57869</v>
      </c>
      <c r="CK182" s="18">
        <v>57487</v>
      </c>
    </row>
    <row r="183" spans="1:89" hidden="1" outlineLevel="1" x14ac:dyDescent="0.25">
      <c r="A183" s="2" t="s">
        <v>480</v>
      </c>
      <c r="B183" s="40"/>
      <c r="C183" s="20" t="s">
        <v>483</v>
      </c>
      <c r="D183" s="75" t="s">
        <v>498</v>
      </c>
      <c r="E183" s="1" t="s">
        <v>499</v>
      </c>
      <c r="F183" s="40"/>
      <c r="G183" s="71" t="s">
        <v>486</v>
      </c>
      <c r="H183" t="s">
        <v>496</v>
      </c>
      <c r="I183" t="s">
        <v>36</v>
      </c>
      <c r="J183" s="31">
        <v>43466</v>
      </c>
      <c r="K183" s="13" t="s">
        <v>211</v>
      </c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76"/>
      <c r="Y183" s="76"/>
      <c r="Z183" s="76"/>
      <c r="AA183" s="76"/>
      <c r="AB183" s="76"/>
      <c r="AC183" s="18">
        <v>56600</v>
      </c>
      <c r="AD183" s="18">
        <v>41500</v>
      </c>
      <c r="AE183" s="18">
        <v>61615</v>
      </c>
      <c r="AF183" s="18">
        <v>66638</v>
      </c>
      <c r="AG183" s="18">
        <v>70500</v>
      </c>
      <c r="AH183" s="18">
        <v>67538</v>
      </c>
      <c r="AI183" s="18">
        <v>71959</v>
      </c>
      <c r="AJ183" s="18">
        <v>75667</v>
      </c>
      <c r="AK183" s="18">
        <v>66492</v>
      </c>
      <c r="AL183" s="18">
        <v>79333</v>
      </c>
      <c r="AM183" s="18">
        <v>77718</v>
      </c>
      <c r="AN183" s="18">
        <v>71975</v>
      </c>
      <c r="AO183" s="40"/>
      <c r="AP183" s="40"/>
      <c r="AQ183" s="40"/>
      <c r="AR183" s="40"/>
      <c r="AS183" s="40"/>
      <c r="AT183" s="18">
        <v>64279</v>
      </c>
      <c r="AU183" s="18">
        <v>70173</v>
      </c>
      <c r="AV183" s="18">
        <v>73150</v>
      </c>
      <c r="AW183" s="18">
        <v>69590</v>
      </c>
      <c r="AX183" s="18">
        <v>67936</v>
      </c>
      <c r="AY183" s="18">
        <v>69129</v>
      </c>
      <c r="AZ183" s="18">
        <v>70950</v>
      </c>
      <c r="BA183" s="18">
        <v>82013</v>
      </c>
      <c r="BB183" s="18">
        <v>82950</v>
      </c>
      <c r="BC183" s="18">
        <v>81195</v>
      </c>
      <c r="BD183" s="18">
        <v>95872</v>
      </c>
      <c r="BE183" s="18">
        <v>88177</v>
      </c>
      <c r="BF183" s="76"/>
      <c r="BG183" s="76"/>
      <c r="BH183" s="76"/>
      <c r="BI183" s="76"/>
      <c r="BJ183" s="76"/>
      <c r="BK183" s="18">
        <v>94706</v>
      </c>
      <c r="BL183" s="18">
        <v>96336</v>
      </c>
      <c r="BM183" s="18">
        <v>95780</v>
      </c>
      <c r="BN183" s="18">
        <v>92925</v>
      </c>
      <c r="BO183" s="18">
        <v>93922</v>
      </c>
      <c r="BP183" s="18">
        <v>98537</v>
      </c>
      <c r="BQ183" s="18">
        <v>101745</v>
      </c>
      <c r="BR183" s="18">
        <v>100606</v>
      </c>
      <c r="BS183" s="18">
        <v>98780</v>
      </c>
      <c r="BT183" s="18">
        <v>108744</v>
      </c>
      <c r="BU183" s="18">
        <v>100274</v>
      </c>
      <c r="BV183" s="18">
        <v>116719</v>
      </c>
      <c r="BW183" s="76"/>
      <c r="BX183" s="76"/>
      <c r="BY183" s="76"/>
      <c r="BZ183" s="76"/>
      <c r="CA183" s="40"/>
      <c r="CB183" s="18">
        <v>111586</v>
      </c>
      <c r="CC183" s="18">
        <v>116231</v>
      </c>
      <c r="CD183" s="18">
        <v>118742</v>
      </c>
      <c r="CE183" s="18">
        <v>129000</v>
      </c>
      <c r="CF183" s="18">
        <v>135332</v>
      </c>
      <c r="CG183" s="18">
        <v>131625</v>
      </c>
      <c r="CH183" s="18">
        <v>140208</v>
      </c>
      <c r="CI183" s="18">
        <v>128726</v>
      </c>
      <c r="CJ183" s="18">
        <v>131966</v>
      </c>
      <c r="CK183" s="18">
        <v>133000</v>
      </c>
    </row>
    <row r="184" spans="1:89" hidden="1" outlineLevel="1" x14ac:dyDescent="0.25">
      <c r="A184" s="2" t="s">
        <v>480</v>
      </c>
      <c r="B184" s="40"/>
      <c r="C184" s="20" t="s">
        <v>483</v>
      </c>
      <c r="D184" s="75" t="s">
        <v>498</v>
      </c>
      <c r="E184" s="1" t="s">
        <v>499</v>
      </c>
      <c r="F184" s="40"/>
      <c r="G184" s="71" t="s">
        <v>486</v>
      </c>
      <c r="H184" s="40" t="s">
        <v>496</v>
      </c>
      <c r="I184" s="40" t="s">
        <v>36</v>
      </c>
      <c r="J184" s="31">
        <v>43466</v>
      </c>
      <c r="K184" s="13" t="s">
        <v>497</v>
      </c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76"/>
      <c r="Y184" s="76"/>
      <c r="Z184" s="76"/>
      <c r="AA184" s="76"/>
      <c r="AB184" s="76"/>
      <c r="AC184" s="18">
        <v>79920</v>
      </c>
      <c r="AD184" s="18">
        <v>75467</v>
      </c>
      <c r="AE184" s="18">
        <v>75250</v>
      </c>
      <c r="AF184" s="18">
        <v>79550</v>
      </c>
      <c r="AG184" s="18">
        <v>70111</v>
      </c>
      <c r="AH184" s="18">
        <v>69000</v>
      </c>
      <c r="AI184" s="18">
        <v>73022</v>
      </c>
      <c r="AJ184" s="18">
        <v>75758</v>
      </c>
      <c r="AK184" s="18">
        <v>70463</v>
      </c>
      <c r="AL184" s="18">
        <v>74433</v>
      </c>
      <c r="AM184" s="18">
        <v>78122</v>
      </c>
      <c r="AN184" s="18">
        <v>79944</v>
      </c>
      <c r="AO184" s="40"/>
      <c r="AP184" s="40"/>
      <c r="AQ184" s="40"/>
      <c r="AR184" s="40"/>
      <c r="AS184" s="40"/>
      <c r="AT184" s="18">
        <v>81494</v>
      </c>
      <c r="AU184" s="18">
        <v>74350</v>
      </c>
      <c r="AV184" s="18">
        <v>72930</v>
      </c>
      <c r="AW184" s="18">
        <v>67755</v>
      </c>
      <c r="AX184" s="18">
        <v>70635</v>
      </c>
      <c r="AY184" s="18">
        <v>74167</v>
      </c>
      <c r="AZ184" s="18">
        <v>77955</v>
      </c>
      <c r="BA184" s="18">
        <v>80000</v>
      </c>
      <c r="BB184" s="18">
        <v>80000</v>
      </c>
      <c r="BC184" s="18">
        <v>79600</v>
      </c>
      <c r="BD184" s="18">
        <v>82837</v>
      </c>
      <c r="BE184" s="18">
        <v>88727</v>
      </c>
      <c r="BF184" s="76"/>
      <c r="BG184" s="76"/>
      <c r="BH184" s="76"/>
      <c r="BI184" s="76"/>
      <c r="BJ184" s="76"/>
      <c r="BK184" s="18">
        <v>87312</v>
      </c>
      <c r="BL184" s="18">
        <v>92180</v>
      </c>
      <c r="BM184" s="18">
        <v>89972</v>
      </c>
      <c r="BN184" s="18">
        <v>91975</v>
      </c>
      <c r="BO184" s="18">
        <v>95250</v>
      </c>
      <c r="BP184" s="18">
        <v>98165</v>
      </c>
      <c r="BQ184" s="18">
        <v>101670</v>
      </c>
      <c r="BR184" s="18">
        <v>102336</v>
      </c>
      <c r="BS184" s="18">
        <v>106159</v>
      </c>
      <c r="BT184" s="18">
        <v>102878</v>
      </c>
      <c r="BU184" s="18">
        <v>107036</v>
      </c>
      <c r="BV184" s="18">
        <v>111020</v>
      </c>
      <c r="BW184" s="76"/>
      <c r="BX184" s="76"/>
      <c r="BY184" s="76"/>
      <c r="BZ184" s="76"/>
      <c r="CA184" s="40"/>
      <c r="CB184" s="18">
        <v>115383</v>
      </c>
      <c r="CC184" s="18">
        <v>116365</v>
      </c>
      <c r="CD184" s="18">
        <v>124371</v>
      </c>
      <c r="CE184" s="18">
        <v>129627</v>
      </c>
      <c r="CF184" s="18">
        <v>124417</v>
      </c>
      <c r="CG184" s="18">
        <v>124741</v>
      </c>
      <c r="CH184" s="18">
        <v>119669</v>
      </c>
      <c r="CI184" s="18">
        <v>122863</v>
      </c>
      <c r="CJ184" s="18">
        <v>126778</v>
      </c>
      <c r="CK184" s="18">
        <v>124759</v>
      </c>
    </row>
    <row r="185" spans="1:89" hidden="1" outlineLevel="1" x14ac:dyDescent="0.25">
      <c r="A185" s="2" t="s">
        <v>480</v>
      </c>
      <c r="B185" s="40"/>
      <c r="C185" s="20" t="s">
        <v>483</v>
      </c>
      <c r="D185" s="75" t="s">
        <v>498</v>
      </c>
      <c r="E185" s="1" t="s">
        <v>499</v>
      </c>
      <c r="F185" s="40"/>
      <c r="G185" s="71" t="s">
        <v>486</v>
      </c>
      <c r="H185" t="s">
        <v>496</v>
      </c>
      <c r="I185" t="s">
        <v>36</v>
      </c>
      <c r="J185" s="31">
        <v>43466</v>
      </c>
      <c r="K185" s="13" t="s">
        <v>215</v>
      </c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76"/>
      <c r="Y185" s="76"/>
      <c r="Z185" s="76"/>
      <c r="AA185" s="76"/>
      <c r="AB185" s="76"/>
      <c r="AC185" s="18">
        <v>54274</v>
      </c>
      <c r="AD185" s="18">
        <v>54581</v>
      </c>
      <c r="AE185" s="18">
        <v>51620</v>
      </c>
      <c r="AF185" s="18">
        <v>47832</v>
      </c>
      <c r="AG185" s="18">
        <v>50931</v>
      </c>
      <c r="AH185" s="18">
        <v>56656</v>
      </c>
      <c r="AI185" s="18">
        <v>54118</v>
      </c>
      <c r="AJ185" s="18">
        <v>56284</v>
      </c>
      <c r="AK185" s="18">
        <v>55740</v>
      </c>
      <c r="AL185" s="18">
        <v>58994</v>
      </c>
      <c r="AM185" s="18">
        <v>52372</v>
      </c>
      <c r="AN185" s="18">
        <v>53990</v>
      </c>
      <c r="AO185" s="40"/>
      <c r="AP185" s="40"/>
      <c r="AQ185" s="40"/>
      <c r="AR185" s="40"/>
      <c r="AS185" s="40"/>
      <c r="AT185" s="18">
        <v>54020</v>
      </c>
      <c r="AU185" s="18">
        <v>54596</v>
      </c>
      <c r="AV185" s="18">
        <v>57478</v>
      </c>
      <c r="AW185" s="18">
        <v>57385</v>
      </c>
      <c r="AX185" s="18">
        <v>56775</v>
      </c>
      <c r="AY185" s="18">
        <v>60395</v>
      </c>
      <c r="AZ185" s="18">
        <v>59595</v>
      </c>
      <c r="BA185" s="18">
        <v>62780</v>
      </c>
      <c r="BB185" s="18">
        <v>64068</v>
      </c>
      <c r="BC185" s="18">
        <v>62286</v>
      </c>
      <c r="BD185" s="18">
        <v>63058</v>
      </c>
      <c r="BE185" s="18">
        <v>65813</v>
      </c>
      <c r="BF185" s="76"/>
      <c r="BG185" s="76"/>
      <c r="BH185" s="76"/>
      <c r="BI185" s="76"/>
      <c r="BJ185" s="76"/>
      <c r="BK185" s="18">
        <v>70000</v>
      </c>
      <c r="BL185" s="18">
        <v>73900</v>
      </c>
      <c r="BM185" s="18">
        <v>68525</v>
      </c>
      <c r="BN185" s="18">
        <v>84835</v>
      </c>
      <c r="BO185" s="18">
        <v>94250</v>
      </c>
      <c r="BP185" s="18">
        <v>112944</v>
      </c>
      <c r="BQ185" s="18">
        <v>123228</v>
      </c>
      <c r="BR185" s="18">
        <v>121661</v>
      </c>
      <c r="BS185" s="18">
        <v>121447</v>
      </c>
      <c r="BT185" s="18">
        <v>137363</v>
      </c>
      <c r="BU185" s="18">
        <v>134367</v>
      </c>
      <c r="BV185" s="18">
        <v>117964</v>
      </c>
      <c r="BW185" s="76"/>
      <c r="BX185" s="76"/>
      <c r="BY185" s="76"/>
      <c r="BZ185" s="76"/>
      <c r="CA185" s="40"/>
      <c r="CB185" s="18">
        <v>121925</v>
      </c>
      <c r="CC185" s="18">
        <v>126600</v>
      </c>
      <c r="CD185" s="18">
        <v>126504</v>
      </c>
      <c r="CE185" s="18">
        <v>124381</v>
      </c>
      <c r="CF185" s="18">
        <v>132833</v>
      </c>
      <c r="CG185" s="18">
        <v>131010</v>
      </c>
      <c r="CH185" s="18">
        <v>128870</v>
      </c>
      <c r="CI185" s="18">
        <v>125516</v>
      </c>
      <c r="CJ185" s="18">
        <v>128884</v>
      </c>
      <c r="CK185" s="18">
        <v>136000</v>
      </c>
    </row>
    <row r="186" spans="1:89" hidden="1" outlineLevel="1" x14ac:dyDescent="0.25">
      <c r="A186" s="2" t="s">
        <v>480</v>
      </c>
      <c r="B186" s="40"/>
      <c r="C186" s="20" t="s">
        <v>483</v>
      </c>
      <c r="D186" s="75" t="s">
        <v>498</v>
      </c>
      <c r="E186" s="1" t="s">
        <v>499</v>
      </c>
      <c r="F186" s="40"/>
      <c r="G186" s="71" t="s">
        <v>486</v>
      </c>
      <c r="H186" t="s">
        <v>496</v>
      </c>
      <c r="I186" t="s">
        <v>36</v>
      </c>
      <c r="J186" s="31">
        <v>43466</v>
      </c>
      <c r="K186" s="13" t="s">
        <v>206</v>
      </c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76"/>
      <c r="Y186" s="76"/>
      <c r="Z186" s="76"/>
      <c r="AA186" s="76"/>
      <c r="AB186" s="76"/>
      <c r="AC186" s="18">
        <v>100565</v>
      </c>
      <c r="AD186" s="18">
        <v>103091</v>
      </c>
      <c r="AE186" s="18">
        <v>102900</v>
      </c>
      <c r="AF186" s="18">
        <v>98697</v>
      </c>
      <c r="AG186" s="18">
        <v>99207</v>
      </c>
      <c r="AH186" s="18">
        <v>94287</v>
      </c>
      <c r="AI186" s="18">
        <v>92482</v>
      </c>
      <c r="AJ186" s="18">
        <v>95390</v>
      </c>
      <c r="AK186" s="18">
        <v>92187</v>
      </c>
      <c r="AL186" s="18">
        <v>103398</v>
      </c>
      <c r="AM186" s="18">
        <v>100000</v>
      </c>
      <c r="AN186" s="18">
        <v>103731</v>
      </c>
      <c r="AO186" s="40"/>
      <c r="AP186" s="40"/>
      <c r="AQ186" s="40"/>
      <c r="AR186" s="40"/>
      <c r="AS186" s="40"/>
      <c r="AT186" s="18">
        <v>114313</v>
      </c>
      <c r="AU186" s="18">
        <v>102737</v>
      </c>
      <c r="AV186" s="18">
        <v>108674</v>
      </c>
      <c r="AW186" s="18">
        <v>104765</v>
      </c>
      <c r="AX186" s="18">
        <v>103719</v>
      </c>
      <c r="AY186" s="18">
        <v>109117</v>
      </c>
      <c r="AZ186" s="18">
        <v>110617</v>
      </c>
      <c r="BA186" s="18">
        <v>114010</v>
      </c>
      <c r="BB186" s="18">
        <v>119181</v>
      </c>
      <c r="BC186" s="18">
        <v>117005</v>
      </c>
      <c r="BD186" s="18">
        <v>127034</v>
      </c>
      <c r="BE186" s="18">
        <v>126737</v>
      </c>
      <c r="BF186" s="76"/>
      <c r="BG186" s="76"/>
      <c r="BH186" s="76"/>
      <c r="BI186" s="76"/>
      <c r="BJ186" s="76"/>
      <c r="BK186" s="18">
        <v>136590</v>
      </c>
      <c r="BL186" s="18">
        <v>136248</v>
      </c>
      <c r="BM186" s="18">
        <v>140821</v>
      </c>
      <c r="BN186" s="18">
        <v>143726</v>
      </c>
      <c r="BO186" s="18">
        <v>140775</v>
      </c>
      <c r="BP186" s="18">
        <v>146534</v>
      </c>
      <c r="BQ186" s="18">
        <v>144916</v>
      </c>
      <c r="BR186" s="18">
        <v>146958</v>
      </c>
      <c r="BS186" s="18">
        <v>148629</v>
      </c>
      <c r="BT186" s="18">
        <v>150606</v>
      </c>
      <c r="BU186" s="18">
        <v>152468</v>
      </c>
      <c r="BV186" s="18">
        <v>159939</v>
      </c>
      <c r="BW186" s="76"/>
      <c r="BX186" s="76"/>
      <c r="BY186" s="76"/>
      <c r="BZ186" s="76"/>
      <c r="CA186" s="40"/>
      <c r="CB186" s="18">
        <v>167745</v>
      </c>
      <c r="CC186" s="18">
        <v>169400</v>
      </c>
      <c r="CD186" s="18">
        <v>172439</v>
      </c>
      <c r="CE186" s="18">
        <v>172648</v>
      </c>
      <c r="CF186" s="18">
        <v>170851</v>
      </c>
      <c r="CG186" s="18">
        <v>178208</v>
      </c>
      <c r="CH186" s="18">
        <v>169381</v>
      </c>
      <c r="CI186" s="18">
        <v>176995</v>
      </c>
      <c r="CJ186" s="18">
        <v>180139</v>
      </c>
      <c r="CK186" s="18">
        <v>174294</v>
      </c>
    </row>
    <row r="187" spans="1:89" hidden="1" outlineLevel="1" x14ac:dyDescent="0.25">
      <c r="A187" s="2" t="s">
        <v>480</v>
      </c>
      <c r="B187" s="40"/>
      <c r="C187" s="20" t="s">
        <v>483</v>
      </c>
      <c r="D187" s="75" t="s">
        <v>498</v>
      </c>
      <c r="E187" s="1" t="s">
        <v>499</v>
      </c>
      <c r="F187" s="40"/>
      <c r="G187" s="71" t="s">
        <v>486</v>
      </c>
      <c r="H187" t="s">
        <v>496</v>
      </c>
      <c r="I187" t="s">
        <v>36</v>
      </c>
      <c r="J187" s="31">
        <v>43466</v>
      </c>
      <c r="K187" s="13" t="s">
        <v>209</v>
      </c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76"/>
      <c r="Y187" s="76"/>
      <c r="Z187" s="76"/>
      <c r="AA187" s="76"/>
      <c r="AB187" s="76"/>
      <c r="AC187" s="18">
        <v>67808</v>
      </c>
      <c r="AD187" s="18">
        <v>67700</v>
      </c>
      <c r="AE187" s="18">
        <v>57901</v>
      </c>
      <c r="AF187" s="18">
        <v>76000</v>
      </c>
      <c r="AG187" s="18">
        <v>66286</v>
      </c>
      <c r="AH187" s="18">
        <v>70235</v>
      </c>
      <c r="AI187" s="18">
        <v>57433</v>
      </c>
      <c r="AJ187" s="18">
        <v>70350</v>
      </c>
      <c r="AK187" s="18">
        <v>72648</v>
      </c>
      <c r="AL187" s="18">
        <v>62000</v>
      </c>
      <c r="AM187" s="18">
        <v>65003</v>
      </c>
      <c r="AN187" s="18">
        <v>70188</v>
      </c>
      <c r="AO187" s="40"/>
      <c r="AP187" s="40"/>
      <c r="AQ187" s="40"/>
      <c r="AR187" s="40"/>
      <c r="AS187" s="40"/>
      <c r="AT187" s="18">
        <v>68364</v>
      </c>
      <c r="AU187" s="18">
        <v>69266</v>
      </c>
      <c r="AV187" s="18">
        <v>77566</v>
      </c>
      <c r="AW187" s="18">
        <v>70700</v>
      </c>
      <c r="AX187" s="18">
        <v>73670</v>
      </c>
      <c r="AY187" s="18">
        <v>78500</v>
      </c>
      <c r="AZ187" s="18">
        <v>80857</v>
      </c>
      <c r="BA187" s="18">
        <v>70297</v>
      </c>
      <c r="BB187" s="18">
        <v>79675</v>
      </c>
      <c r="BC187" s="18">
        <v>80036</v>
      </c>
      <c r="BD187" s="18">
        <v>72314</v>
      </c>
      <c r="BE187" s="18">
        <v>78846</v>
      </c>
      <c r="BF187" s="76"/>
      <c r="BG187" s="76"/>
      <c r="BH187" s="76"/>
      <c r="BI187" s="76"/>
      <c r="BJ187" s="76"/>
      <c r="BK187" s="18">
        <v>75000</v>
      </c>
      <c r="BL187" s="18">
        <v>83017</v>
      </c>
      <c r="BM187" s="18">
        <v>81140</v>
      </c>
      <c r="BN187" s="18">
        <v>78719</v>
      </c>
      <c r="BO187" s="18">
        <v>91375</v>
      </c>
      <c r="BP187" s="18">
        <v>87525</v>
      </c>
      <c r="BQ187" s="18">
        <v>85674</v>
      </c>
      <c r="BR187" s="18">
        <v>91701</v>
      </c>
      <c r="BS187" s="18">
        <v>97822</v>
      </c>
      <c r="BT187" s="18">
        <v>94646</v>
      </c>
      <c r="BU187" s="18">
        <v>103454</v>
      </c>
      <c r="BV187" s="18">
        <v>97384</v>
      </c>
      <c r="BW187" s="76"/>
      <c r="BX187" s="76"/>
      <c r="BY187" s="76"/>
      <c r="BZ187" s="76"/>
      <c r="CA187" s="40"/>
      <c r="CB187" s="18">
        <v>115002</v>
      </c>
      <c r="CC187" s="18">
        <v>111095</v>
      </c>
      <c r="CD187" s="18">
        <v>108620</v>
      </c>
      <c r="CE187" s="18">
        <v>132191</v>
      </c>
      <c r="CF187" s="18">
        <v>108000</v>
      </c>
      <c r="CG187" s="18">
        <v>98500</v>
      </c>
      <c r="CH187" s="18">
        <v>112665</v>
      </c>
      <c r="CI187" s="18">
        <v>112158</v>
      </c>
      <c r="CJ187" s="18">
        <v>120178</v>
      </c>
      <c r="CK187" s="18">
        <v>102941</v>
      </c>
    </row>
    <row r="188" spans="1:89" hidden="1" outlineLevel="1" x14ac:dyDescent="0.25">
      <c r="A188" s="2" t="s">
        <v>480</v>
      </c>
      <c r="B188" s="40"/>
      <c r="C188" s="20" t="s">
        <v>483</v>
      </c>
      <c r="D188" s="75" t="s">
        <v>498</v>
      </c>
      <c r="E188" s="1" t="s">
        <v>499</v>
      </c>
      <c r="F188" s="40"/>
      <c r="G188" s="71" t="s">
        <v>486</v>
      </c>
      <c r="H188" t="s">
        <v>496</v>
      </c>
      <c r="I188" t="s">
        <v>36</v>
      </c>
      <c r="J188" s="31">
        <v>43466</v>
      </c>
      <c r="K188" s="13" t="s">
        <v>213</v>
      </c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76"/>
      <c r="Y188" s="76"/>
      <c r="Z188" s="76"/>
      <c r="AA188" s="76"/>
      <c r="AB188" s="76"/>
      <c r="AC188" s="18">
        <v>45438</v>
      </c>
      <c r="AD188" s="18">
        <v>42672</v>
      </c>
      <c r="AE188" s="18">
        <v>38718</v>
      </c>
      <c r="AF188" s="18">
        <v>38474</v>
      </c>
      <c r="AG188" s="18">
        <v>54844</v>
      </c>
      <c r="AH188" s="18">
        <v>43668</v>
      </c>
      <c r="AI188" s="18">
        <v>42045</v>
      </c>
      <c r="AJ188" s="18">
        <v>47213</v>
      </c>
      <c r="AK188" s="18">
        <v>41573</v>
      </c>
      <c r="AL188" s="18">
        <v>41573</v>
      </c>
      <c r="AM188" s="18">
        <v>46801</v>
      </c>
      <c r="AN188" s="18">
        <v>39500</v>
      </c>
      <c r="AO188" s="40"/>
      <c r="AP188" s="40"/>
      <c r="AQ188" s="40"/>
      <c r="AR188" s="40"/>
      <c r="AS188" s="40"/>
      <c r="AT188" s="18">
        <v>47851</v>
      </c>
      <c r="AU188" s="18">
        <v>45296</v>
      </c>
      <c r="AV188" s="18">
        <v>42250</v>
      </c>
      <c r="AW188" s="18">
        <v>51225</v>
      </c>
      <c r="AX188" s="18">
        <v>49500</v>
      </c>
      <c r="AY188" s="18">
        <v>52375</v>
      </c>
      <c r="AZ188" s="18">
        <v>62935</v>
      </c>
      <c r="BA188" s="18">
        <v>45911</v>
      </c>
      <c r="BB188" s="18">
        <v>57000</v>
      </c>
      <c r="BC188" s="18">
        <v>51574</v>
      </c>
      <c r="BD188" s="18">
        <v>52371</v>
      </c>
      <c r="BE188" s="18">
        <v>55834</v>
      </c>
      <c r="BF188" s="76"/>
      <c r="BG188" s="76"/>
      <c r="BH188" s="76"/>
      <c r="BI188" s="76"/>
      <c r="BJ188" s="76"/>
      <c r="BK188" s="18">
        <v>58898</v>
      </c>
      <c r="BL188" s="18">
        <v>60297</v>
      </c>
      <c r="BM188" s="18">
        <v>52189</v>
      </c>
      <c r="BN188" s="18">
        <v>53517</v>
      </c>
      <c r="BO188" s="18">
        <v>54641</v>
      </c>
      <c r="BP188" s="18">
        <v>62500</v>
      </c>
      <c r="BQ188" s="18">
        <v>67933</v>
      </c>
      <c r="BR188" s="18">
        <v>56949</v>
      </c>
      <c r="BS188" s="18">
        <v>62127</v>
      </c>
      <c r="BT188" s="18">
        <v>56104</v>
      </c>
      <c r="BU188" s="18">
        <v>64469</v>
      </c>
      <c r="BV188" s="18">
        <v>61874</v>
      </c>
      <c r="BW188" s="76"/>
      <c r="BX188" s="76"/>
      <c r="BY188" s="76"/>
      <c r="BZ188" s="76"/>
      <c r="CA188" s="40"/>
      <c r="CB188" s="18">
        <v>69508</v>
      </c>
      <c r="CC188" s="18">
        <v>62795</v>
      </c>
      <c r="CD188" s="18">
        <v>83000</v>
      </c>
      <c r="CE188" s="18">
        <v>77159</v>
      </c>
      <c r="CF188" s="18">
        <v>76756</v>
      </c>
      <c r="CG188" s="18">
        <v>80728</v>
      </c>
      <c r="CH188" s="18">
        <v>78853</v>
      </c>
      <c r="CI188" s="18">
        <v>78514</v>
      </c>
      <c r="CJ188" s="18">
        <v>87809</v>
      </c>
      <c r="CK188" s="18">
        <v>84125</v>
      </c>
    </row>
    <row r="189" spans="1:89" hidden="1" outlineLevel="1" x14ac:dyDescent="0.25">
      <c r="A189" s="2" t="s">
        <v>480</v>
      </c>
      <c r="B189" s="40"/>
      <c r="C189" s="20" t="s">
        <v>483</v>
      </c>
      <c r="D189" s="75" t="s">
        <v>500</v>
      </c>
      <c r="E189" s="1" t="s">
        <v>501</v>
      </c>
      <c r="F189" s="40"/>
      <c r="G189" s="26" t="s">
        <v>502</v>
      </c>
      <c r="H189" t="s">
        <v>503</v>
      </c>
      <c r="I189" t="s">
        <v>36</v>
      </c>
      <c r="J189" s="31">
        <v>43466</v>
      </c>
      <c r="K189" s="13" t="s">
        <v>211</v>
      </c>
      <c r="AB189" s="13"/>
      <c r="AC189" s="18">
        <v>12861</v>
      </c>
      <c r="AD189" s="18">
        <v>14839</v>
      </c>
      <c r="AE189" s="18">
        <v>15317</v>
      </c>
      <c r="AF189" s="18">
        <v>13145</v>
      </c>
      <c r="AG189" s="18">
        <v>13120</v>
      </c>
      <c r="AH189" s="18">
        <v>13665</v>
      </c>
      <c r="AI189" s="18">
        <v>13280</v>
      </c>
      <c r="AJ189" s="18">
        <v>14808</v>
      </c>
      <c r="AK189" s="18">
        <v>14843</v>
      </c>
      <c r="AL189" s="18">
        <v>15868</v>
      </c>
      <c r="AM189" s="18">
        <v>15956</v>
      </c>
      <c r="AN189" s="18">
        <v>17315</v>
      </c>
      <c r="AO189" s="76"/>
      <c r="AP189" s="76"/>
      <c r="AQ189" s="76"/>
      <c r="AR189" s="76"/>
      <c r="AS189" s="76"/>
      <c r="AT189" s="18">
        <v>17346</v>
      </c>
      <c r="AU189" s="18">
        <v>17773</v>
      </c>
      <c r="AV189" s="18">
        <v>18883</v>
      </c>
      <c r="AW189" s="18">
        <v>16035</v>
      </c>
      <c r="AX189" s="18">
        <v>15574</v>
      </c>
      <c r="AY189" s="18">
        <v>15815</v>
      </c>
      <c r="AZ189" s="18">
        <v>15516</v>
      </c>
      <c r="BA189" s="18">
        <v>14924</v>
      </c>
      <c r="BB189" s="18">
        <v>13781</v>
      </c>
      <c r="BC189" s="18">
        <v>12617</v>
      </c>
      <c r="BD189" s="18">
        <v>10231</v>
      </c>
      <c r="BE189" s="18">
        <v>9375</v>
      </c>
      <c r="BF189" s="76"/>
      <c r="BG189" s="76"/>
      <c r="BH189" s="76"/>
      <c r="BI189" s="76"/>
      <c r="BJ189" s="76"/>
      <c r="BK189" s="18">
        <v>9960</v>
      </c>
      <c r="BL189" s="18">
        <v>10024</v>
      </c>
      <c r="BM189" s="18">
        <v>10802</v>
      </c>
      <c r="BN189" s="18">
        <v>10596</v>
      </c>
      <c r="BO189" s="18">
        <v>10546</v>
      </c>
      <c r="BP189" s="18">
        <v>10231</v>
      </c>
      <c r="BQ189" s="18">
        <v>10065</v>
      </c>
      <c r="BR189" s="18">
        <v>10095</v>
      </c>
      <c r="BS189" s="18">
        <v>10003</v>
      </c>
      <c r="BT189" s="18">
        <v>9580</v>
      </c>
      <c r="BU189" s="18">
        <v>9556</v>
      </c>
      <c r="BV189" s="18">
        <v>10390</v>
      </c>
      <c r="BW189" s="76"/>
      <c r="BX189" s="76"/>
      <c r="BY189" s="76"/>
      <c r="BZ189" s="76"/>
      <c r="CB189" s="18">
        <v>10907</v>
      </c>
      <c r="CC189" s="18">
        <v>9564</v>
      </c>
      <c r="CD189" s="18">
        <v>7937</v>
      </c>
      <c r="CE189" s="18">
        <v>8816</v>
      </c>
      <c r="CF189" s="18">
        <v>9932</v>
      </c>
      <c r="CG189" s="18">
        <v>12043</v>
      </c>
      <c r="CH189" s="18">
        <v>12905</v>
      </c>
      <c r="CI189" s="18">
        <v>13860</v>
      </c>
      <c r="CJ189" s="18">
        <v>13892</v>
      </c>
      <c r="CK189" s="18">
        <v>14115</v>
      </c>
    </row>
    <row r="190" spans="1:89" hidden="1" outlineLevel="1" x14ac:dyDescent="0.25">
      <c r="A190" s="2" t="s">
        <v>480</v>
      </c>
      <c r="B190" s="40"/>
      <c r="C190" s="20" t="s">
        <v>483</v>
      </c>
      <c r="D190" s="75" t="s">
        <v>500</v>
      </c>
      <c r="E190" s="1" t="s">
        <v>501</v>
      </c>
      <c r="F190" s="40"/>
      <c r="G190" s="26" t="s">
        <v>502</v>
      </c>
      <c r="H190" t="s">
        <v>503</v>
      </c>
      <c r="I190" t="s">
        <v>36</v>
      </c>
      <c r="J190" s="31">
        <v>43466</v>
      </c>
      <c r="K190" s="13" t="s">
        <v>497</v>
      </c>
      <c r="AB190" s="13"/>
      <c r="AC190" s="18">
        <v>721321</v>
      </c>
      <c r="AD190" s="18">
        <v>798298</v>
      </c>
      <c r="AE190" s="18">
        <v>856268</v>
      </c>
      <c r="AF190" s="18">
        <v>880062</v>
      </c>
      <c r="AG190" s="18">
        <v>901601</v>
      </c>
      <c r="AH190" s="18">
        <v>946493</v>
      </c>
      <c r="AI190" s="18">
        <v>922729</v>
      </c>
      <c r="AJ190" s="18">
        <v>985016</v>
      </c>
      <c r="AK190" s="18">
        <v>1022168</v>
      </c>
      <c r="AL190" s="18">
        <v>1045612</v>
      </c>
      <c r="AM190" s="18">
        <v>1069168</v>
      </c>
      <c r="AN190" s="18">
        <v>1150662</v>
      </c>
      <c r="AO190" s="76"/>
      <c r="AP190" s="76"/>
      <c r="AQ190" s="76"/>
      <c r="AR190" s="76"/>
      <c r="AS190" s="76"/>
      <c r="AT190" s="18">
        <v>1159890</v>
      </c>
      <c r="AU190" s="18">
        <v>1173232</v>
      </c>
      <c r="AV190" s="18">
        <v>1197110</v>
      </c>
      <c r="AW190" s="18">
        <v>1188030</v>
      </c>
      <c r="AX190" s="18">
        <v>1204369</v>
      </c>
      <c r="AY190" s="18">
        <v>1222677</v>
      </c>
      <c r="AZ190" s="18">
        <v>1046297</v>
      </c>
      <c r="BA190" s="18">
        <v>1010228</v>
      </c>
      <c r="BB190" s="18">
        <v>943313</v>
      </c>
      <c r="BC190" s="18">
        <v>854888</v>
      </c>
      <c r="BD190" s="18">
        <v>810843</v>
      </c>
      <c r="BE190" s="18">
        <v>749918</v>
      </c>
      <c r="BF190" s="76"/>
      <c r="BG190" s="76"/>
      <c r="BH190" s="76"/>
      <c r="BI190" s="76"/>
      <c r="BJ190" s="76"/>
      <c r="BK190" s="18">
        <v>790297</v>
      </c>
      <c r="BL190" s="18">
        <v>769809</v>
      </c>
      <c r="BM190" s="18">
        <v>827091</v>
      </c>
      <c r="BN190" s="18">
        <v>843144</v>
      </c>
      <c r="BO190" s="18">
        <v>846640</v>
      </c>
      <c r="BP190" s="18">
        <v>843306</v>
      </c>
      <c r="BQ190" s="18">
        <v>817894</v>
      </c>
      <c r="BR190" s="18">
        <v>817237</v>
      </c>
      <c r="BS190" s="18">
        <v>840672</v>
      </c>
      <c r="BT190" s="18">
        <v>833240</v>
      </c>
      <c r="BU190" s="18">
        <v>817367</v>
      </c>
      <c r="BV190" s="18">
        <v>855847</v>
      </c>
      <c r="BW190" s="76"/>
      <c r="BX190" s="76"/>
      <c r="BY190" s="76"/>
      <c r="BZ190" s="76"/>
      <c r="CB190" s="18">
        <v>886205</v>
      </c>
      <c r="CC190" s="18">
        <v>833944</v>
      </c>
      <c r="CD190" s="18">
        <v>755234</v>
      </c>
      <c r="CE190" s="18">
        <v>813213</v>
      </c>
      <c r="CF190" s="18">
        <v>879393</v>
      </c>
      <c r="CG190" s="18">
        <v>930427</v>
      </c>
      <c r="CH190" s="18">
        <v>933811</v>
      </c>
      <c r="CI190" s="18">
        <v>947043</v>
      </c>
      <c r="CJ190" s="18">
        <v>960382</v>
      </c>
      <c r="CK190" s="18">
        <v>935484</v>
      </c>
    </row>
    <row r="191" spans="1:89" hidden="1" outlineLevel="1" x14ac:dyDescent="0.25">
      <c r="A191" s="2" t="s">
        <v>480</v>
      </c>
      <c r="B191" s="40"/>
      <c r="C191" s="20" t="s">
        <v>483</v>
      </c>
      <c r="D191" s="75" t="s">
        <v>500</v>
      </c>
      <c r="E191" s="1" t="s">
        <v>501</v>
      </c>
      <c r="F191" s="40"/>
      <c r="G191" s="26" t="s">
        <v>502</v>
      </c>
      <c r="H191" t="s">
        <v>503</v>
      </c>
      <c r="I191" t="s">
        <v>36</v>
      </c>
      <c r="J191" s="31">
        <v>43466</v>
      </c>
      <c r="K191" s="13" t="s">
        <v>215</v>
      </c>
      <c r="AB191" s="13"/>
      <c r="AC191" s="18">
        <v>87126</v>
      </c>
      <c r="AD191" s="18">
        <v>98648</v>
      </c>
      <c r="AE191" s="18">
        <v>109715</v>
      </c>
      <c r="AF191" s="18">
        <v>113330</v>
      </c>
      <c r="AG191" s="18">
        <v>131469</v>
      </c>
      <c r="AH191" s="18">
        <v>138901</v>
      </c>
      <c r="AI191" s="18">
        <v>131994</v>
      </c>
      <c r="AJ191" s="18">
        <v>140166</v>
      </c>
      <c r="AK191" s="18">
        <v>149732</v>
      </c>
      <c r="AL191" s="18">
        <v>168527</v>
      </c>
      <c r="AM191" s="18">
        <v>159680</v>
      </c>
      <c r="AN191" s="18">
        <v>188496</v>
      </c>
      <c r="AO191" s="76"/>
      <c r="AP191" s="76"/>
      <c r="AQ191" s="76"/>
      <c r="AR191" s="76"/>
      <c r="AS191" s="76"/>
      <c r="AT191" s="18">
        <v>187433</v>
      </c>
      <c r="AU191" s="18">
        <v>201206</v>
      </c>
      <c r="AV191" s="18">
        <v>206693</v>
      </c>
      <c r="AW191" s="18">
        <v>191870</v>
      </c>
      <c r="AX191" s="18">
        <v>218339</v>
      </c>
      <c r="AY191" s="18">
        <v>214260</v>
      </c>
      <c r="AZ191" s="18">
        <v>81626</v>
      </c>
      <c r="BA191" s="18">
        <v>75404</v>
      </c>
      <c r="BB191" s="18">
        <v>75167</v>
      </c>
      <c r="BC191" s="18">
        <v>71534</v>
      </c>
      <c r="BD191" s="18">
        <v>67658</v>
      </c>
      <c r="BE191" s="18">
        <v>67915</v>
      </c>
      <c r="BF191" s="76"/>
      <c r="BG191" s="76"/>
      <c r="BH191" s="76"/>
      <c r="BI191" s="76"/>
      <c r="BJ191" s="76"/>
      <c r="BK191" s="18">
        <v>72982</v>
      </c>
      <c r="BL191" s="18">
        <v>56954</v>
      </c>
      <c r="BM191" s="18">
        <v>66311</v>
      </c>
      <c r="BN191" s="18">
        <v>61383</v>
      </c>
      <c r="BO191" s="18">
        <v>61618</v>
      </c>
      <c r="BP191" s="18">
        <v>57466</v>
      </c>
      <c r="BQ191" s="18">
        <v>55342</v>
      </c>
      <c r="BR191" s="18">
        <v>82380</v>
      </c>
      <c r="BS191" s="18">
        <v>100003</v>
      </c>
      <c r="BT191" s="18">
        <v>115350</v>
      </c>
      <c r="BU191" s="18">
        <v>121394</v>
      </c>
      <c r="BV191" s="18">
        <v>116451</v>
      </c>
      <c r="BW191" s="76"/>
      <c r="BX191" s="76"/>
      <c r="BY191" s="76"/>
      <c r="BZ191" s="76"/>
      <c r="CB191" s="18">
        <v>121164</v>
      </c>
      <c r="CC191" s="18">
        <v>126562</v>
      </c>
      <c r="CD191" s="18">
        <v>120431</v>
      </c>
      <c r="CE191" s="18">
        <v>131706</v>
      </c>
      <c r="CF191" s="18">
        <v>127627</v>
      </c>
      <c r="CG191" s="18">
        <v>101944</v>
      </c>
      <c r="CH191" s="18">
        <v>85273</v>
      </c>
      <c r="CI191" s="18">
        <v>80340</v>
      </c>
      <c r="CJ191" s="18">
        <v>74529</v>
      </c>
      <c r="CK191" s="18">
        <v>77346</v>
      </c>
    </row>
    <row r="192" spans="1:89" hidden="1" outlineLevel="1" x14ac:dyDescent="0.25">
      <c r="A192" s="2" t="s">
        <v>480</v>
      </c>
      <c r="B192" s="40"/>
      <c r="C192" s="20" t="s">
        <v>483</v>
      </c>
      <c r="D192" s="75" t="s">
        <v>500</v>
      </c>
      <c r="E192" s="1" t="s">
        <v>501</v>
      </c>
      <c r="F192" s="40"/>
      <c r="G192" s="26" t="s">
        <v>502</v>
      </c>
      <c r="H192" t="s">
        <v>503</v>
      </c>
      <c r="I192" t="s">
        <v>36</v>
      </c>
      <c r="J192" s="31">
        <v>43466</v>
      </c>
      <c r="K192" s="13" t="s">
        <v>206</v>
      </c>
      <c r="AB192" s="13"/>
      <c r="AC192" s="18">
        <v>38280</v>
      </c>
      <c r="AD192" s="18">
        <v>40964</v>
      </c>
      <c r="AE192" s="18">
        <v>42852</v>
      </c>
      <c r="AF192" s="18">
        <v>42917</v>
      </c>
      <c r="AG192" s="18">
        <v>44174</v>
      </c>
      <c r="AH192" s="18">
        <v>46058</v>
      </c>
      <c r="AI192" s="18">
        <v>46296</v>
      </c>
      <c r="AJ192" s="18">
        <v>49352</v>
      </c>
      <c r="AK192" s="18">
        <v>53426</v>
      </c>
      <c r="AL192" s="18">
        <v>54283</v>
      </c>
      <c r="AM192" s="18">
        <v>55614</v>
      </c>
      <c r="AN192" s="18">
        <v>52642</v>
      </c>
      <c r="AO192" s="76"/>
      <c r="AP192" s="76"/>
      <c r="AQ192" s="76"/>
      <c r="AR192" s="76"/>
      <c r="AS192" s="76"/>
      <c r="AT192" s="18">
        <v>55340</v>
      </c>
      <c r="AU192" s="18">
        <v>55648</v>
      </c>
      <c r="AV192" s="18">
        <v>53644</v>
      </c>
      <c r="AW192" s="18">
        <v>52612</v>
      </c>
      <c r="AX192" s="18">
        <v>53841</v>
      </c>
      <c r="AY192" s="18">
        <v>54282</v>
      </c>
      <c r="AZ192" s="18">
        <v>55175</v>
      </c>
      <c r="BA192" s="18">
        <v>51677</v>
      </c>
      <c r="BB192" s="18">
        <v>45882</v>
      </c>
      <c r="BC192" s="18">
        <v>41070</v>
      </c>
      <c r="BD192" s="18">
        <v>38986</v>
      </c>
      <c r="BE192" s="18">
        <v>34345</v>
      </c>
      <c r="BF192" s="76"/>
      <c r="BG192" s="76"/>
      <c r="BH192" s="76"/>
      <c r="BI192" s="76"/>
      <c r="BJ192" s="76"/>
      <c r="BK192" s="18">
        <v>35842</v>
      </c>
      <c r="BL192" s="18">
        <v>37634</v>
      </c>
      <c r="BM192" s="18">
        <v>40519</v>
      </c>
      <c r="BN192" s="18">
        <v>41132</v>
      </c>
      <c r="BO192" s="18">
        <v>41250</v>
      </c>
      <c r="BP192" s="18">
        <v>40315</v>
      </c>
      <c r="BQ192" s="18">
        <v>39662</v>
      </c>
      <c r="BR192" s="18">
        <v>39792</v>
      </c>
      <c r="BS192" s="18">
        <v>46959</v>
      </c>
      <c r="BT192" s="18">
        <v>46236</v>
      </c>
      <c r="BU192" s="18">
        <v>41782</v>
      </c>
      <c r="BV192" s="18">
        <v>40987</v>
      </c>
      <c r="BW192" s="76"/>
      <c r="BX192" s="76"/>
      <c r="BY192" s="76"/>
      <c r="BZ192" s="76"/>
      <c r="CB192" s="18">
        <v>45154</v>
      </c>
      <c r="CC192" s="18">
        <v>45027</v>
      </c>
      <c r="CD192" s="18">
        <v>38191</v>
      </c>
      <c r="CE192" s="18">
        <v>36631</v>
      </c>
      <c r="CF192" s="18">
        <v>42298</v>
      </c>
      <c r="CG192" s="18">
        <v>47287</v>
      </c>
      <c r="CH192" s="18">
        <v>50757</v>
      </c>
      <c r="CI192" s="18">
        <v>53572</v>
      </c>
      <c r="CJ192" s="18">
        <v>57635</v>
      </c>
      <c r="CK192" s="18">
        <v>58126</v>
      </c>
    </row>
    <row r="193" spans="1:94" hidden="1" outlineLevel="1" x14ac:dyDescent="0.25">
      <c r="A193" s="2" t="s">
        <v>480</v>
      </c>
      <c r="B193" s="40"/>
      <c r="C193" s="20" t="s">
        <v>483</v>
      </c>
      <c r="D193" s="75" t="s">
        <v>500</v>
      </c>
      <c r="E193" s="1" t="s">
        <v>501</v>
      </c>
      <c r="F193" s="40"/>
      <c r="G193" s="26" t="s">
        <v>502</v>
      </c>
      <c r="H193" t="s">
        <v>503</v>
      </c>
      <c r="I193" t="s">
        <v>36</v>
      </c>
      <c r="J193" s="31">
        <v>43466</v>
      </c>
      <c r="K193" s="13" t="s">
        <v>209</v>
      </c>
      <c r="AB193" s="13"/>
      <c r="AC193" s="18">
        <v>14489</v>
      </c>
      <c r="AD193" s="18">
        <v>15394</v>
      </c>
      <c r="AE193" s="18">
        <v>16175</v>
      </c>
      <c r="AF193" s="18">
        <v>16271</v>
      </c>
      <c r="AG193" s="18">
        <v>15438</v>
      </c>
      <c r="AH193" s="18">
        <v>16085</v>
      </c>
      <c r="AI193" s="18">
        <v>17133</v>
      </c>
      <c r="AJ193" s="18">
        <v>18958</v>
      </c>
      <c r="AK193" s="18">
        <v>20181</v>
      </c>
      <c r="AL193" s="18">
        <v>21112</v>
      </c>
      <c r="AM193" s="18">
        <v>22092</v>
      </c>
      <c r="AN193" s="18">
        <v>21255</v>
      </c>
      <c r="AO193" s="76"/>
      <c r="AP193" s="76"/>
      <c r="AQ193" s="76"/>
      <c r="AR193" s="76"/>
      <c r="AS193" s="76"/>
      <c r="AT193" s="18">
        <v>22465</v>
      </c>
      <c r="AU193" s="18">
        <v>22290</v>
      </c>
      <c r="AV193" s="18">
        <v>22504</v>
      </c>
      <c r="AW193" s="18">
        <v>21015</v>
      </c>
      <c r="AX193" s="18">
        <v>22178</v>
      </c>
      <c r="AY193" s="18">
        <v>24081</v>
      </c>
      <c r="AZ193" s="18">
        <v>24517</v>
      </c>
      <c r="BA193" s="18">
        <v>24700</v>
      </c>
      <c r="BB193" s="18">
        <v>23849</v>
      </c>
      <c r="BC193" s="18">
        <v>22747</v>
      </c>
      <c r="BD193" s="18">
        <v>22536</v>
      </c>
      <c r="BE193" s="18">
        <v>19989</v>
      </c>
      <c r="BF193" s="76"/>
      <c r="BG193" s="76"/>
      <c r="BH193" s="76"/>
      <c r="BI193" s="76"/>
      <c r="BJ193" s="76"/>
      <c r="BK193" s="18">
        <v>21135</v>
      </c>
      <c r="BL193" s="18">
        <v>22472</v>
      </c>
      <c r="BM193" s="18">
        <v>24283</v>
      </c>
      <c r="BN193" s="18">
        <v>25506</v>
      </c>
      <c r="BO193" s="18">
        <v>25417</v>
      </c>
      <c r="BP193" s="18">
        <v>24614</v>
      </c>
      <c r="BQ193" s="18">
        <v>24437</v>
      </c>
      <c r="BR193" s="18">
        <v>24055</v>
      </c>
      <c r="BS193" s="18">
        <v>22507</v>
      </c>
      <c r="BT193" s="18">
        <v>22042</v>
      </c>
      <c r="BU193" s="18">
        <v>22149</v>
      </c>
      <c r="BV193" s="18">
        <v>22360</v>
      </c>
      <c r="BW193" s="76"/>
      <c r="BX193" s="76"/>
      <c r="BY193" s="76"/>
      <c r="BZ193" s="76"/>
      <c r="CB193" s="18">
        <v>22776</v>
      </c>
      <c r="CC193" s="18">
        <v>21116</v>
      </c>
      <c r="CD193" s="18">
        <v>17587</v>
      </c>
      <c r="CE193" s="18">
        <v>19905</v>
      </c>
      <c r="CF193" s="18">
        <v>22403</v>
      </c>
      <c r="CG193" s="18">
        <v>22437</v>
      </c>
      <c r="CH193" s="18">
        <v>21910</v>
      </c>
      <c r="CI193" s="18">
        <v>22070</v>
      </c>
      <c r="CJ193" s="18">
        <v>21782</v>
      </c>
      <c r="CK193" s="18">
        <v>22012</v>
      </c>
    </row>
    <row r="194" spans="1:94" hidden="1" outlineLevel="1" x14ac:dyDescent="0.25">
      <c r="A194" s="2" t="s">
        <v>480</v>
      </c>
      <c r="B194" s="40"/>
      <c r="C194" s="20" t="s">
        <v>483</v>
      </c>
      <c r="D194" s="75" t="s">
        <v>500</v>
      </c>
      <c r="E194" s="1" t="s">
        <v>501</v>
      </c>
      <c r="F194" s="40"/>
      <c r="G194" s="26" t="s">
        <v>502</v>
      </c>
      <c r="H194" t="s">
        <v>503</v>
      </c>
      <c r="I194" t="s">
        <v>36</v>
      </c>
      <c r="J194" s="31">
        <v>43466</v>
      </c>
      <c r="K194" s="13" t="s">
        <v>213</v>
      </c>
      <c r="AB194" s="13"/>
      <c r="AC194" s="18">
        <v>18054</v>
      </c>
      <c r="AD194" s="18">
        <v>19926</v>
      </c>
      <c r="AE194" s="18">
        <v>21078</v>
      </c>
      <c r="AF194" s="18">
        <v>20427</v>
      </c>
      <c r="AG194" s="18">
        <v>20263</v>
      </c>
      <c r="AH194" s="18">
        <v>22929</v>
      </c>
      <c r="AI194" s="18">
        <v>21291</v>
      </c>
      <c r="AJ194" s="18">
        <v>21998</v>
      </c>
      <c r="AK194" s="18">
        <v>22642</v>
      </c>
      <c r="AL194" s="18">
        <v>23087</v>
      </c>
      <c r="AM194" s="18">
        <v>24100</v>
      </c>
      <c r="AN194" s="18">
        <v>23793</v>
      </c>
      <c r="AO194" s="76"/>
      <c r="AP194" s="76"/>
      <c r="AQ194" s="76"/>
      <c r="AR194" s="76"/>
      <c r="AS194" s="76"/>
      <c r="AT194" s="18">
        <v>25140</v>
      </c>
      <c r="AU194" s="18">
        <v>24967</v>
      </c>
      <c r="AV194" s="18">
        <v>25729</v>
      </c>
      <c r="AW194" s="18">
        <v>25288</v>
      </c>
      <c r="AX194" s="18">
        <v>25181</v>
      </c>
      <c r="AY194" s="18">
        <v>26343</v>
      </c>
      <c r="AZ194" s="18">
        <v>26560</v>
      </c>
      <c r="BA194" s="18">
        <v>24362</v>
      </c>
      <c r="BB194" s="18">
        <v>22868</v>
      </c>
      <c r="BC194" s="18">
        <v>20866</v>
      </c>
      <c r="BD194" s="18">
        <v>19033</v>
      </c>
      <c r="BE194" s="18">
        <v>17120</v>
      </c>
      <c r="BF194" s="76"/>
      <c r="BG194" s="76"/>
      <c r="BH194" s="76"/>
      <c r="BI194" s="76"/>
      <c r="BJ194" s="76"/>
      <c r="BK194" s="18">
        <v>18155</v>
      </c>
      <c r="BL194" s="18">
        <v>18680</v>
      </c>
      <c r="BM194" s="18">
        <v>19111</v>
      </c>
      <c r="BN194" s="18">
        <v>18837</v>
      </c>
      <c r="BO194" s="18">
        <v>18788</v>
      </c>
      <c r="BP194" s="18">
        <v>18624</v>
      </c>
      <c r="BQ194" s="18">
        <v>18067</v>
      </c>
      <c r="BR194" s="18">
        <v>17437</v>
      </c>
      <c r="BS194" s="18">
        <v>16504</v>
      </c>
      <c r="BT194" s="18">
        <v>15951</v>
      </c>
      <c r="BU194" s="18">
        <v>15330</v>
      </c>
      <c r="BV194" s="18">
        <v>16296</v>
      </c>
      <c r="BW194" s="76"/>
      <c r="BX194" s="76"/>
      <c r="BY194" s="76"/>
      <c r="BZ194" s="76"/>
      <c r="CB194" s="18">
        <v>16913</v>
      </c>
      <c r="CC194" s="18">
        <v>15144</v>
      </c>
      <c r="CD194" s="18">
        <v>13903</v>
      </c>
      <c r="CE194" s="18">
        <v>14935</v>
      </c>
      <c r="CF194" s="18">
        <v>16537</v>
      </c>
      <c r="CG194" s="18">
        <v>18847</v>
      </c>
      <c r="CH194" s="18">
        <v>19108</v>
      </c>
      <c r="CI194" s="18">
        <v>19522</v>
      </c>
      <c r="CJ194" s="18">
        <v>19577</v>
      </c>
      <c r="CK194" s="18">
        <v>17113</v>
      </c>
    </row>
    <row r="195" spans="1:94" collapsed="1" x14ac:dyDescent="0.25">
      <c r="A195" s="2" t="s">
        <v>480</v>
      </c>
      <c r="B195" s="40"/>
      <c r="C195" s="26" t="s">
        <v>504</v>
      </c>
      <c r="D195" t="s">
        <v>505</v>
      </c>
      <c r="E195" s="1" t="s">
        <v>506</v>
      </c>
      <c r="F195" s="40"/>
      <c r="G195" s="26" t="s">
        <v>502</v>
      </c>
      <c r="H195" t="s">
        <v>503</v>
      </c>
      <c r="I195" t="s">
        <v>36</v>
      </c>
      <c r="J195" s="31">
        <v>43466</v>
      </c>
      <c r="K195" s="13" t="s">
        <v>507</v>
      </c>
      <c r="AB195" s="40"/>
      <c r="AC195" s="18">
        <v>1707</v>
      </c>
      <c r="AD195" s="18">
        <v>1491</v>
      </c>
      <c r="AE195" s="18">
        <v>1595</v>
      </c>
      <c r="AF195" s="18">
        <v>1490</v>
      </c>
      <c r="AG195" s="18">
        <v>1150</v>
      </c>
      <c r="AH195" s="18">
        <v>2090</v>
      </c>
      <c r="AI195" s="18">
        <v>1910</v>
      </c>
      <c r="AJ195" s="18">
        <v>1728</v>
      </c>
      <c r="AK195" s="18">
        <v>1932</v>
      </c>
      <c r="AL195" s="18">
        <v>1733</v>
      </c>
      <c r="AM195" s="18">
        <v>1674</v>
      </c>
      <c r="AN195" s="18">
        <v>1685</v>
      </c>
      <c r="AO195" s="76"/>
      <c r="AP195" s="76"/>
      <c r="AQ195" s="76"/>
      <c r="AR195" s="76"/>
      <c r="AS195" s="76"/>
      <c r="AT195" s="18">
        <v>1746</v>
      </c>
      <c r="AU195" s="18">
        <v>1584</v>
      </c>
      <c r="AV195" s="18">
        <v>1493</v>
      </c>
      <c r="AW195" s="18">
        <v>1989</v>
      </c>
      <c r="AX195" s="18">
        <v>2259</v>
      </c>
      <c r="AY195" s="18">
        <v>2171</v>
      </c>
      <c r="AZ195" s="18">
        <v>1677</v>
      </c>
      <c r="BA195" s="18">
        <v>1949</v>
      </c>
      <c r="BB195" s="18">
        <v>1520</v>
      </c>
      <c r="BC195" s="18">
        <v>1534</v>
      </c>
      <c r="BD195" s="18">
        <v>1930</v>
      </c>
      <c r="BE195" s="18">
        <v>2180</v>
      </c>
      <c r="BF195" s="76"/>
      <c r="BG195" s="76"/>
      <c r="BH195" s="76"/>
      <c r="BI195" s="76"/>
      <c r="BJ195" s="76"/>
      <c r="BK195" s="18">
        <v>2420</v>
      </c>
      <c r="BL195" s="18">
        <v>2327</v>
      </c>
      <c r="BM195" s="18">
        <v>2259</v>
      </c>
      <c r="BN195" s="18">
        <v>2273</v>
      </c>
      <c r="BO195" s="18">
        <v>2497</v>
      </c>
      <c r="BP195" s="18">
        <v>3096</v>
      </c>
      <c r="BQ195" s="18">
        <v>3183</v>
      </c>
      <c r="BR195" s="18">
        <v>3811</v>
      </c>
      <c r="BS195" s="18">
        <v>3717</v>
      </c>
      <c r="BT195" s="18">
        <v>3497</v>
      </c>
      <c r="BU195" s="18">
        <v>3688</v>
      </c>
      <c r="BV195" s="18">
        <v>4281</v>
      </c>
      <c r="BW195" s="76"/>
      <c r="BX195" s="76"/>
      <c r="BY195" s="76"/>
      <c r="BZ195" s="76"/>
      <c r="CB195" s="18">
        <v>4352</v>
      </c>
      <c r="CC195" s="18">
        <v>4403</v>
      </c>
      <c r="CD195" s="18">
        <v>3886</v>
      </c>
      <c r="CE195" s="18">
        <v>3601</v>
      </c>
      <c r="CF195" s="18">
        <v>4233</v>
      </c>
      <c r="CG195" s="18">
        <v>4354</v>
      </c>
      <c r="CH195" s="18">
        <v>4532</v>
      </c>
      <c r="CI195" s="18">
        <v>5552</v>
      </c>
      <c r="CJ195" s="18">
        <v>4754</v>
      </c>
      <c r="CK195" s="18">
        <v>5379</v>
      </c>
    </row>
    <row r="196" spans="1:94" hidden="1" outlineLevel="1" x14ac:dyDescent="0.25">
      <c r="A196" s="2" t="s">
        <v>480</v>
      </c>
      <c r="B196" s="40"/>
      <c r="C196" s="26" t="s">
        <v>504</v>
      </c>
      <c r="D196" t="s">
        <v>505</v>
      </c>
      <c r="E196" s="1" t="s">
        <v>506</v>
      </c>
      <c r="F196" s="40"/>
      <c r="G196" s="26" t="s">
        <v>502</v>
      </c>
      <c r="H196" t="s">
        <v>503</v>
      </c>
      <c r="I196" t="s">
        <v>36</v>
      </c>
      <c r="J196" s="74">
        <v>43466</v>
      </c>
      <c r="K196" s="13" t="s">
        <v>497</v>
      </c>
      <c r="AB196" s="40"/>
      <c r="AC196" s="18">
        <v>236080</v>
      </c>
      <c r="AD196" s="18">
        <v>258549</v>
      </c>
      <c r="AE196" s="18">
        <v>267626</v>
      </c>
      <c r="AF196" s="18">
        <v>276752</v>
      </c>
      <c r="AG196" s="18">
        <v>297621</v>
      </c>
      <c r="AH196" s="18">
        <v>280303</v>
      </c>
      <c r="AI196" s="18">
        <v>279974</v>
      </c>
      <c r="AJ196" s="18">
        <v>279616</v>
      </c>
      <c r="AK196" s="18">
        <v>280016</v>
      </c>
      <c r="AL196" s="18">
        <v>267227</v>
      </c>
      <c r="AM196" s="18">
        <v>270829</v>
      </c>
      <c r="AN196" s="18">
        <v>262929</v>
      </c>
      <c r="AO196" s="76"/>
      <c r="AP196" s="76"/>
      <c r="AQ196" s="76"/>
      <c r="AR196" s="76"/>
      <c r="AS196" s="76"/>
      <c r="AT196" s="18">
        <v>250712</v>
      </c>
      <c r="AU196" s="18">
        <v>239186</v>
      </c>
      <c r="AV196" s="18">
        <v>257146</v>
      </c>
      <c r="AW196" s="18">
        <v>274995</v>
      </c>
      <c r="AX196" s="18">
        <v>277361</v>
      </c>
      <c r="AY196" s="18">
        <v>270126</v>
      </c>
      <c r="AZ196" s="18">
        <v>254036</v>
      </c>
      <c r="BA196" s="18">
        <v>232400</v>
      </c>
      <c r="BB196" s="18">
        <v>214670</v>
      </c>
      <c r="BC196" s="18">
        <v>209154</v>
      </c>
      <c r="BD196" s="18">
        <v>214167</v>
      </c>
      <c r="BE196" s="18">
        <v>236588</v>
      </c>
      <c r="BF196" s="76"/>
      <c r="BG196" s="76"/>
      <c r="BH196" s="76"/>
      <c r="BI196" s="76"/>
      <c r="BJ196" s="76"/>
      <c r="BK196" s="18">
        <v>227884</v>
      </c>
      <c r="BL196" s="18">
        <v>244569</v>
      </c>
      <c r="BM196" s="18">
        <v>254817</v>
      </c>
      <c r="BN196" s="18">
        <v>268996</v>
      </c>
      <c r="BO196" s="18">
        <v>285858</v>
      </c>
      <c r="BP196" s="18">
        <v>309424</v>
      </c>
      <c r="BQ196" s="18">
        <v>320491</v>
      </c>
      <c r="BR196" s="18">
        <v>348187</v>
      </c>
      <c r="BS196" s="18">
        <v>358844</v>
      </c>
      <c r="BT196" s="18">
        <v>377967</v>
      </c>
      <c r="BU196" s="18">
        <v>369781</v>
      </c>
      <c r="BV196" s="18">
        <v>371957</v>
      </c>
      <c r="BW196" s="76"/>
      <c r="BX196" s="76"/>
      <c r="BY196" s="76"/>
      <c r="BZ196" s="76"/>
      <c r="CB196" s="18">
        <v>359192</v>
      </c>
      <c r="CC196" s="18">
        <v>339501</v>
      </c>
      <c r="CD196" s="18">
        <v>333686</v>
      </c>
      <c r="CE196" s="18">
        <v>361056</v>
      </c>
      <c r="CF196" s="18">
        <v>385244</v>
      </c>
      <c r="CG196" s="18">
        <v>407383</v>
      </c>
      <c r="CH196" s="18">
        <v>402627</v>
      </c>
      <c r="CI196" s="18">
        <v>417449</v>
      </c>
      <c r="CJ196" s="18">
        <v>435253</v>
      </c>
      <c r="CK196" s="18">
        <v>451234</v>
      </c>
    </row>
    <row r="197" spans="1:94" hidden="1" outlineLevel="1" x14ac:dyDescent="0.25">
      <c r="A197" s="2" t="s">
        <v>480</v>
      </c>
      <c r="B197" s="40"/>
      <c r="C197" s="26" t="s">
        <v>504</v>
      </c>
      <c r="D197" t="s">
        <v>505</v>
      </c>
      <c r="E197" s="1" t="s">
        <v>506</v>
      </c>
      <c r="F197" s="40"/>
      <c r="G197" s="26" t="s">
        <v>502</v>
      </c>
      <c r="H197" t="s">
        <v>503</v>
      </c>
      <c r="I197" t="s">
        <v>36</v>
      </c>
      <c r="J197" s="31">
        <v>43466</v>
      </c>
      <c r="K197" s="13" t="s">
        <v>215</v>
      </c>
      <c r="AB197" s="40"/>
      <c r="AC197" s="18">
        <v>9661</v>
      </c>
      <c r="AD197" s="18">
        <v>13671</v>
      </c>
      <c r="AE197" s="18">
        <v>15469</v>
      </c>
      <c r="AF197" s="18">
        <v>15593</v>
      </c>
      <c r="AG197" s="18">
        <v>29950</v>
      </c>
      <c r="AH197" s="18">
        <v>11515</v>
      </c>
      <c r="AI197" s="18">
        <v>11926</v>
      </c>
      <c r="AJ197" s="18">
        <v>10863</v>
      </c>
      <c r="AK197" s="18">
        <v>13480</v>
      </c>
      <c r="AL197" s="18">
        <v>14038</v>
      </c>
      <c r="AM197" s="18">
        <v>13445</v>
      </c>
      <c r="AN197" s="18">
        <v>15455</v>
      </c>
      <c r="AO197" s="76"/>
      <c r="AP197" s="76"/>
      <c r="AQ197" s="76"/>
      <c r="AR197" s="76"/>
      <c r="AS197" s="76"/>
      <c r="AT197" s="18">
        <v>15930</v>
      </c>
      <c r="AU197" s="18">
        <v>15755</v>
      </c>
      <c r="AV197" s="18">
        <v>17442</v>
      </c>
      <c r="AW197" s="18">
        <v>14250</v>
      </c>
      <c r="AX197" s="18">
        <v>16416</v>
      </c>
      <c r="AY197" s="18">
        <v>18136</v>
      </c>
      <c r="AZ197" s="18">
        <v>18944</v>
      </c>
      <c r="BA197" s="18">
        <v>17480</v>
      </c>
      <c r="BB197" s="18">
        <v>16846</v>
      </c>
      <c r="BC197" s="18">
        <v>17327</v>
      </c>
      <c r="BD197" s="18">
        <v>17865</v>
      </c>
      <c r="BE197" s="18">
        <v>19906</v>
      </c>
      <c r="BF197" s="76"/>
      <c r="BG197" s="76"/>
      <c r="BH197" s="76"/>
      <c r="BI197" s="76"/>
      <c r="BJ197" s="76"/>
      <c r="BK197" s="18">
        <v>18833</v>
      </c>
      <c r="BL197" s="18">
        <v>18053</v>
      </c>
      <c r="BM197" s="18">
        <v>15576</v>
      </c>
      <c r="BN197" s="18">
        <v>13645</v>
      </c>
      <c r="BO197" s="18">
        <v>13631</v>
      </c>
      <c r="BP197" s="18">
        <v>11398</v>
      </c>
      <c r="BQ197" s="18">
        <v>19673</v>
      </c>
      <c r="BR197" s="18">
        <v>25535</v>
      </c>
      <c r="BS197" s="18">
        <v>28165</v>
      </c>
      <c r="BT197" s="18">
        <v>31715</v>
      </c>
      <c r="BU197" s="18">
        <v>31656</v>
      </c>
      <c r="BV197" s="18">
        <v>37821</v>
      </c>
      <c r="BW197" s="76"/>
      <c r="BX197" s="76"/>
      <c r="BY197" s="76"/>
      <c r="BZ197" s="76"/>
      <c r="CB197" s="18">
        <v>38378</v>
      </c>
      <c r="CC197" s="18">
        <v>38200</v>
      </c>
      <c r="CD197" s="18">
        <v>38885</v>
      </c>
      <c r="CE197" s="18">
        <v>41158</v>
      </c>
      <c r="CF197" s="18">
        <v>43117</v>
      </c>
      <c r="CG197" s="18">
        <v>44253</v>
      </c>
      <c r="CH197" s="18">
        <v>43776</v>
      </c>
      <c r="CI197" s="18">
        <v>44455</v>
      </c>
      <c r="CJ197" s="18">
        <v>48502</v>
      </c>
      <c r="CK197" s="18">
        <v>57055</v>
      </c>
    </row>
    <row r="198" spans="1:94" hidden="1" outlineLevel="1" x14ac:dyDescent="0.25">
      <c r="A198" s="2" t="s">
        <v>480</v>
      </c>
      <c r="B198" s="40"/>
      <c r="C198" s="26" t="s">
        <v>504</v>
      </c>
      <c r="D198" t="s">
        <v>505</v>
      </c>
      <c r="E198" s="1" t="s">
        <v>506</v>
      </c>
      <c r="F198" s="40"/>
      <c r="G198" s="26" t="s">
        <v>502</v>
      </c>
      <c r="H198" t="s">
        <v>503</v>
      </c>
      <c r="I198" t="s">
        <v>36</v>
      </c>
      <c r="J198" s="31">
        <v>43466</v>
      </c>
      <c r="K198" s="13" t="s">
        <v>206</v>
      </c>
      <c r="AB198" s="40"/>
      <c r="AC198" s="18">
        <v>29047</v>
      </c>
      <c r="AD198" s="18">
        <v>34257</v>
      </c>
      <c r="AE198" s="18">
        <v>34000</v>
      </c>
      <c r="AF198" s="18">
        <v>33325</v>
      </c>
      <c r="AG198" s="18">
        <v>33327</v>
      </c>
      <c r="AH198" s="18">
        <v>31215</v>
      </c>
      <c r="AI198" s="18">
        <v>29770</v>
      </c>
      <c r="AJ198" s="18">
        <v>31624</v>
      </c>
      <c r="AK198" s="18">
        <v>34385</v>
      </c>
      <c r="AL198" s="18">
        <v>29965</v>
      </c>
      <c r="AM198" s="18">
        <v>29743</v>
      </c>
      <c r="AN198" s="18">
        <v>28912</v>
      </c>
      <c r="AO198" s="76"/>
      <c r="AP198" s="76"/>
      <c r="AQ198" s="76"/>
      <c r="AR198" s="76"/>
      <c r="AS198" s="76"/>
      <c r="AT198" s="18">
        <v>27381</v>
      </c>
      <c r="AU198" s="18">
        <v>26116</v>
      </c>
      <c r="AV198" s="18">
        <v>26090</v>
      </c>
      <c r="AW198" s="18">
        <v>25490</v>
      </c>
      <c r="AX198" s="18">
        <v>23821</v>
      </c>
      <c r="AY198" s="18">
        <v>22449</v>
      </c>
      <c r="AZ198" s="18">
        <v>22219</v>
      </c>
      <c r="BA198" s="18">
        <v>19411</v>
      </c>
      <c r="BB198" s="18">
        <v>17054</v>
      </c>
      <c r="BC198" s="18">
        <v>17329</v>
      </c>
      <c r="BD198" s="18">
        <v>16235</v>
      </c>
      <c r="BE198" s="18">
        <v>18155</v>
      </c>
      <c r="BF198" s="76"/>
      <c r="BG198" s="76"/>
      <c r="BH198" s="76"/>
      <c r="BI198" s="76"/>
      <c r="BJ198" s="76"/>
      <c r="BK198" s="18">
        <v>17017</v>
      </c>
      <c r="BL198" s="18">
        <v>18973</v>
      </c>
      <c r="BM198" s="18">
        <v>18628</v>
      </c>
      <c r="BN198" s="18">
        <v>19512</v>
      </c>
      <c r="BO198" s="18">
        <v>20109</v>
      </c>
      <c r="BP198" s="18">
        <v>22775</v>
      </c>
      <c r="BQ198" s="18">
        <v>24958</v>
      </c>
      <c r="BR198" s="18">
        <v>28282</v>
      </c>
      <c r="BS198" s="18">
        <v>28757</v>
      </c>
      <c r="BT198" s="18">
        <v>29224</v>
      </c>
      <c r="BU198" s="18">
        <v>28722</v>
      </c>
      <c r="BV198" s="18">
        <v>28497</v>
      </c>
      <c r="BW198" s="76"/>
      <c r="BX198" s="76"/>
      <c r="BY198" s="76"/>
      <c r="BZ198" s="76"/>
      <c r="CB198" s="18">
        <v>26003</v>
      </c>
      <c r="CC198" s="18">
        <v>26284</v>
      </c>
      <c r="CD198" s="18">
        <v>25053</v>
      </c>
      <c r="CE198" s="18">
        <v>26451</v>
      </c>
      <c r="CF198" s="18">
        <v>28171</v>
      </c>
      <c r="CG198" s="18">
        <v>29036</v>
      </c>
      <c r="CH198" s="18">
        <v>28256</v>
      </c>
      <c r="CI198" s="18">
        <v>28484</v>
      </c>
      <c r="CJ198" s="18">
        <v>28437</v>
      </c>
      <c r="CK198" s="18">
        <v>27633</v>
      </c>
    </row>
    <row r="199" spans="1:94" hidden="1" outlineLevel="1" x14ac:dyDescent="0.25">
      <c r="A199" s="2" t="s">
        <v>480</v>
      </c>
      <c r="B199" s="40"/>
      <c r="C199" s="26" t="s">
        <v>504</v>
      </c>
      <c r="D199" t="s">
        <v>505</v>
      </c>
      <c r="E199" s="1" t="s">
        <v>506</v>
      </c>
      <c r="F199" s="40"/>
      <c r="G199" s="26" t="s">
        <v>502</v>
      </c>
      <c r="H199" t="s">
        <v>503</v>
      </c>
      <c r="I199" t="s">
        <v>36</v>
      </c>
      <c r="J199" s="31">
        <v>43466</v>
      </c>
      <c r="K199" s="13" t="s">
        <v>209</v>
      </c>
      <c r="AB199" s="40"/>
      <c r="AC199" s="18">
        <v>7355</v>
      </c>
      <c r="AD199" s="18">
        <v>7257</v>
      </c>
      <c r="AE199" s="18">
        <v>8359</v>
      </c>
      <c r="AF199" s="18">
        <v>8107</v>
      </c>
      <c r="AG199" s="18">
        <v>9039</v>
      </c>
      <c r="AH199" s="18">
        <v>8056</v>
      </c>
      <c r="AI199" s="18">
        <v>9145</v>
      </c>
      <c r="AJ199" s="18">
        <v>9058</v>
      </c>
      <c r="AK199" s="18">
        <v>10198</v>
      </c>
      <c r="AL199" s="18">
        <v>8804</v>
      </c>
      <c r="AM199" s="18">
        <v>9201</v>
      </c>
      <c r="AN199" s="18">
        <v>10420</v>
      </c>
      <c r="AO199" s="76"/>
      <c r="AP199" s="76"/>
      <c r="AQ199" s="76"/>
      <c r="AR199" s="76"/>
      <c r="AS199" s="76"/>
      <c r="AT199" s="18">
        <v>8977</v>
      </c>
      <c r="AU199" s="18">
        <v>9196</v>
      </c>
      <c r="AV199" s="18">
        <v>8736</v>
      </c>
      <c r="AW199" s="18">
        <v>10585</v>
      </c>
      <c r="AX199" s="18">
        <v>9962</v>
      </c>
      <c r="AY199" s="18">
        <v>7882</v>
      </c>
      <c r="AZ199" s="18">
        <v>7944</v>
      </c>
      <c r="BA199" s="18">
        <v>6740</v>
      </c>
      <c r="BB199" s="18">
        <v>6972</v>
      </c>
      <c r="BC199" s="18">
        <v>6700</v>
      </c>
      <c r="BD199" s="18">
        <v>5295</v>
      </c>
      <c r="BE199" s="18">
        <v>5034</v>
      </c>
      <c r="BF199" s="76"/>
      <c r="BG199" s="76"/>
      <c r="BH199" s="76"/>
      <c r="BI199" s="76"/>
      <c r="BJ199" s="76"/>
      <c r="BK199" s="18">
        <v>4622</v>
      </c>
      <c r="BL199" s="18">
        <v>5512</v>
      </c>
      <c r="BM199" s="18">
        <v>7324</v>
      </c>
      <c r="BN199" s="18">
        <v>7666</v>
      </c>
      <c r="BO199" s="18">
        <v>7327</v>
      </c>
      <c r="BP199" s="18">
        <v>7822</v>
      </c>
      <c r="BQ199" s="18">
        <v>7418</v>
      </c>
      <c r="BR199" s="18">
        <v>8270</v>
      </c>
      <c r="BS199" s="18">
        <v>8127</v>
      </c>
      <c r="BT199" s="18">
        <v>8567</v>
      </c>
      <c r="BU199" s="18">
        <v>8665</v>
      </c>
      <c r="BV199" s="18">
        <v>8492</v>
      </c>
      <c r="BW199" s="76"/>
      <c r="BX199" s="76"/>
      <c r="BY199" s="76"/>
      <c r="BZ199" s="76"/>
      <c r="CB199" s="18">
        <v>8273</v>
      </c>
      <c r="CC199" s="18">
        <v>8032</v>
      </c>
      <c r="CD199" s="18">
        <v>7610</v>
      </c>
      <c r="CE199" s="18">
        <v>7209</v>
      </c>
      <c r="CF199" s="18">
        <v>8310</v>
      </c>
      <c r="CG199" s="18">
        <v>7293</v>
      </c>
      <c r="CH199" s="18">
        <v>5995</v>
      </c>
      <c r="CI199" s="18">
        <v>6752</v>
      </c>
      <c r="CJ199" s="18">
        <v>8282</v>
      </c>
      <c r="CK199" s="18">
        <v>8518</v>
      </c>
    </row>
    <row r="200" spans="1:94" hidden="1" outlineLevel="1" x14ac:dyDescent="0.25">
      <c r="A200" s="2" t="s">
        <v>480</v>
      </c>
      <c r="B200" s="40"/>
      <c r="C200" s="26" t="s">
        <v>504</v>
      </c>
      <c r="D200" t="s">
        <v>505</v>
      </c>
      <c r="E200" s="1" t="s">
        <v>506</v>
      </c>
      <c r="F200" s="40"/>
      <c r="G200" s="26" t="s">
        <v>502</v>
      </c>
      <c r="H200" t="s">
        <v>503</v>
      </c>
      <c r="I200" t="s">
        <v>36</v>
      </c>
      <c r="J200" s="31">
        <v>43466</v>
      </c>
      <c r="K200" s="13" t="s">
        <v>213</v>
      </c>
      <c r="AB200" s="40"/>
      <c r="AC200" s="18">
        <v>2734</v>
      </c>
      <c r="AD200" s="18">
        <v>2839</v>
      </c>
      <c r="AE200" s="18">
        <v>4193</v>
      </c>
      <c r="AF200" s="18">
        <v>4304</v>
      </c>
      <c r="AG200" s="18">
        <v>4959</v>
      </c>
      <c r="AH200" s="18">
        <v>4892</v>
      </c>
      <c r="AI200" s="18">
        <v>6495</v>
      </c>
      <c r="AJ200" s="18">
        <v>5855</v>
      </c>
      <c r="AK200" s="18">
        <v>6223</v>
      </c>
      <c r="AL200" s="18">
        <v>5077</v>
      </c>
      <c r="AM200" s="18">
        <v>5349</v>
      </c>
      <c r="AN200" s="18">
        <v>5459</v>
      </c>
      <c r="AO200" s="76"/>
      <c r="AP200" s="76"/>
      <c r="AQ200" s="76"/>
      <c r="AR200" s="76"/>
      <c r="AS200" s="76"/>
      <c r="AT200" s="18">
        <v>5094</v>
      </c>
      <c r="AU200" s="18">
        <v>4176</v>
      </c>
      <c r="AV200" s="18">
        <v>5001</v>
      </c>
      <c r="AW200" s="18">
        <v>6621</v>
      </c>
      <c r="AX200" s="18">
        <v>5433</v>
      </c>
      <c r="AY200" s="18">
        <v>4425</v>
      </c>
      <c r="AZ200" s="18">
        <v>4190</v>
      </c>
      <c r="BA200" s="18">
        <v>3710</v>
      </c>
      <c r="BB200" s="18">
        <v>4185</v>
      </c>
      <c r="BC200" s="18">
        <v>4636</v>
      </c>
      <c r="BD200" s="18">
        <v>3615</v>
      </c>
      <c r="BE200" s="18">
        <v>3601</v>
      </c>
      <c r="BF200" s="76"/>
      <c r="BG200" s="76"/>
      <c r="BH200" s="76"/>
      <c r="BI200" s="76"/>
      <c r="BJ200" s="76"/>
      <c r="BK200" s="18">
        <v>3627</v>
      </c>
      <c r="BL200" s="18">
        <v>3125</v>
      </c>
      <c r="BM200" s="18">
        <v>4554</v>
      </c>
      <c r="BN200" s="18">
        <v>4591</v>
      </c>
      <c r="BO200" s="18">
        <v>5087</v>
      </c>
      <c r="BP200" s="18">
        <v>5737</v>
      </c>
      <c r="BQ200" s="18">
        <v>6733</v>
      </c>
      <c r="BR200" s="18">
        <v>4750</v>
      </c>
      <c r="BS200" s="18">
        <v>5335</v>
      </c>
      <c r="BT200" s="18">
        <v>4907</v>
      </c>
      <c r="BU200" s="18">
        <v>6109</v>
      </c>
      <c r="BV200" s="18">
        <v>6186</v>
      </c>
      <c r="BW200" s="76"/>
      <c r="BX200" s="76"/>
      <c r="BY200" s="76"/>
      <c r="BZ200" s="76"/>
      <c r="CB200" s="18">
        <v>6759</v>
      </c>
      <c r="CC200" s="18">
        <v>4901</v>
      </c>
      <c r="CD200" s="18">
        <v>4629</v>
      </c>
      <c r="CE200" s="18">
        <v>4333</v>
      </c>
      <c r="CF200" s="18">
        <v>4640</v>
      </c>
      <c r="CG200" s="18">
        <v>4268</v>
      </c>
      <c r="CH200" s="18">
        <v>4173</v>
      </c>
      <c r="CI200" s="18">
        <v>5321</v>
      </c>
      <c r="CJ200" s="18">
        <v>4808</v>
      </c>
      <c r="CK200" s="18">
        <v>5691</v>
      </c>
    </row>
    <row r="201" spans="1:94" x14ac:dyDescent="0.25">
      <c r="A201" t="s">
        <v>480</v>
      </c>
      <c r="C201" s="3" t="s">
        <v>504</v>
      </c>
      <c r="D201" s="26" t="s">
        <v>508</v>
      </c>
      <c r="E201" s="1" t="s">
        <v>509</v>
      </c>
      <c r="F201" s="71"/>
      <c r="G201" s="71" t="s">
        <v>502</v>
      </c>
      <c r="H201" s="26" t="s">
        <v>510</v>
      </c>
      <c r="I201" t="s">
        <v>119</v>
      </c>
      <c r="J201" s="31">
        <v>43101</v>
      </c>
      <c r="K201" s="13" t="s">
        <v>507</v>
      </c>
      <c r="X201" s="77">
        <v>808.9</v>
      </c>
      <c r="Y201" s="78">
        <v>1302.9000000000001</v>
      </c>
      <c r="Z201" s="78">
        <v>1858.1</v>
      </c>
      <c r="AA201" s="78">
        <v>2650.8</v>
      </c>
      <c r="AB201" s="78">
        <v>2650.8</v>
      </c>
      <c r="AO201" s="77">
        <v>636.20000000000005</v>
      </c>
      <c r="AP201" s="78">
        <v>1101.5</v>
      </c>
      <c r="AQ201" s="78">
        <v>1652.4</v>
      </c>
      <c r="AR201" s="78">
        <v>2495.1</v>
      </c>
      <c r="AS201" s="78">
        <v>2495.1</v>
      </c>
      <c r="BF201" s="79">
        <v>911.8</v>
      </c>
      <c r="BG201" s="80">
        <v>1331.1</v>
      </c>
      <c r="BH201" s="81">
        <v>1793</v>
      </c>
      <c r="BI201" s="80">
        <v>2554.3000000000002</v>
      </c>
      <c r="BJ201" s="20"/>
      <c r="BW201" s="76"/>
      <c r="BX201" s="76"/>
      <c r="BY201" s="76"/>
      <c r="BZ201" s="76"/>
      <c r="CA201" s="82"/>
      <c r="CN201" s="76"/>
      <c r="CO201" s="76"/>
      <c r="CP201" s="76"/>
    </row>
    <row r="202" spans="1:94" x14ac:dyDescent="0.25">
      <c r="A202" t="s">
        <v>480</v>
      </c>
      <c r="C202" s="3" t="s">
        <v>504</v>
      </c>
      <c r="D202" s="26" t="s">
        <v>511</v>
      </c>
      <c r="E202" s="1" t="s">
        <v>509</v>
      </c>
      <c r="F202" s="71"/>
      <c r="G202" s="71" t="s">
        <v>502</v>
      </c>
      <c r="H202" s="26" t="s">
        <v>510</v>
      </c>
      <c r="I202" t="s">
        <v>119</v>
      </c>
      <c r="J202" s="31">
        <v>43101</v>
      </c>
      <c r="K202" s="13" t="s">
        <v>507</v>
      </c>
      <c r="X202" s="77">
        <v>453.5</v>
      </c>
      <c r="Y202" s="77">
        <v>876.8</v>
      </c>
      <c r="Z202" s="78">
        <v>1270.0999999999999</v>
      </c>
      <c r="AA202" s="78">
        <v>1959.9</v>
      </c>
      <c r="AB202" s="78">
        <v>1959.9</v>
      </c>
      <c r="AO202" s="77">
        <v>540.5</v>
      </c>
      <c r="AP202" s="83">
        <v>925</v>
      </c>
      <c r="AQ202" s="78">
        <v>1337.8</v>
      </c>
      <c r="AR202" s="78">
        <v>2015.7</v>
      </c>
      <c r="AS202" s="78">
        <v>2015.7</v>
      </c>
      <c r="BF202" s="79">
        <v>645.29999999999995</v>
      </c>
      <c r="BG202" s="79">
        <v>989.6</v>
      </c>
      <c r="BH202" s="80">
        <v>1365.2</v>
      </c>
      <c r="BI202" s="80">
        <v>2037.6</v>
      </c>
      <c r="BJ202" s="20"/>
      <c r="BW202" s="77">
        <v>443.3</v>
      </c>
      <c r="BX202" s="77">
        <v>899.5</v>
      </c>
      <c r="BY202" s="78">
        <v>1254.2</v>
      </c>
      <c r="BZ202" s="84">
        <v>1844</v>
      </c>
      <c r="CA202" s="81">
        <v>1844</v>
      </c>
      <c r="CN202" s="77">
        <v>584.70000000000005</v>
      </c>
      <c r="CO202" s="78">
        <v>1016.5</v>
      </c>
      <c r="CP202" s="78">
        <v>1513.8</v>
      </c>
    </row>
    <row r="203" spans="1:94" x14ac:dyDescent="0.25">
      <c r="A203" t="s">
        <v>480</v>
      </c>
      <c r="C203" s="3" t="s">
        <v>504</v>
      </c>
      <c r="D203" s="85" t="s">
        <v>512</v>
      </c>
      <c r="E203" s="1" t="s">
        <v>509</v>
      </c>
      <c r="F203" s="71"/>
      <c r="G203" s="71" t="s">
        <v>502</v>
      </c>
      <c r="H203" s="26" t="s">
        <v>510</v>
      </c>
      <c r="I203" t="s">
        <v>119</v>
      </c>
      <c r="J203" s="31">
        <v>43101</v>
      </c>
      <c r="K203" s="13" t="s">
        <v>507</v>
      </c>
      <c r="X203" s="77">
        <v>6.4</v>
      </c>
      <c r="Y203" s="77">
        <v>32.9</v>
      </c>
      <c r="Z203" s="77">
        <v>69.400000000000006</v>
      </c>
      <c r="AA203" s="77">
        <v>107.5</v>
      </c>
      <c r="AB203" s="77">
        <v>107.5</v>
      </c>
      <c r="AO203" s="83">
        <v>9</v>
      </c>
      <c r="AP203" s="77">
        <v>21.8</v>
      </c>
      <c r="AQ203" s="77">
        <v>66.400000000000006</v>
      </c>
      <c r="AR203" s="77">
        <v>92.8</v>
      </c>
      <c r="AS203" s="77">
        <v>92.8</v>
      </c>
      <c r="BF203" s="79">
        <v>9.8000000000000007</v>
      </c>
      <c r="BG203" s="79">
        <v>32.299999999999997</v>
      </c>
      <c r="BH203" s="86">
        <v>43</v>
      </c>
      <c r="BI203" s="79">
        <v>64.8</v>
      </c>
      <c r="BJ203" s="20"/>
      <c r="BW203" s="77">
        <v>13.1</v>
      </c>
      <c r="BX203" s="77">
        <v>59.9</v>
      </c>
      <c r="BY203" s="77">
        <v>74.2</v>
      </c>
      <c r="BZ203" s="77">
        <v>97.3</v>
      </c>
      <c r="CA203" s="77">
        <v>97.3</v>
      </c>
      <c r="CN203" s="77">
        <v>6.8</v>
      </c>
      <c r="CO203" s="77">
        <v>13.3</v>
      </c>
      <c r="CP203" s="77">
        <v>23.6</v>
      </c>
    </row>
    <row r="204" spans="1:94" x14ac:dyDescent="0.25">
      <c r="A204" t="s">
        <v>480</v>
      </c>
      <c r="C204" t="s">
        <v>504</v>
      </c>
      <c r="D204" s="26" t="s">
        <v>513</v>
      </c>
      <c r="E204" s="1" t="s">
        <v>514</v>
      </c>
      <c r="F204" s="71"/>
      <c r="G204" s="73" t="s">
        <v>502</v>
      </c>
      <c r="H204" s="26" t="s">
        <v>510</v>
      </c>
      <c r="I204" t="s">
        <v>119</v>
      </c>
      <c r="J204" s="31">
        <v>43101</v>
      </c>
      <c r="K204" s="13" t="s">
        <v>507</v>
      </c>
      <c r="BF204" s="87">
        <v>3.1</v>
      </c>
      <c r="BG204" s="87">
        <v>2.5</v>
      </c>
      <c r="BH204" s="87">
        <v>4.8</v>
      </c>
      <c r="BI204" s="87">
        <v>15.1</v>
      </c>
      <c r="BJ204" s="87">
        <v>25.5</v>
      </c>
      <c r="BW204">
        <v>3.3</v>
      </c>
      <c r="BX204">
        <v>4.5999999999999996</v>
      </c>
      <c r="BY204">
        <v>5.2</v>
      </c>
      <c r="BZ204">
        <v>13.6</v>
      </c>
      <c r="CA204">
        <v>26.7</v>
      </c>
      <c r="CN204">
        <v>1.92</v>
      </c>
      <c r="CO204">
        <v>2.1</v>
      </c>
    </row>
    <row r="205" spans="1:94" collapsed="1" x14ac:dyDescent="0.25">
      <c r="A205" t="s">
        <v>480</v>
      </c>
      <c r="C205" s="3" t="s">
        <v>504</v>
      </c>
      <c r="D205" s="26" t="s">
        <v>515</v>
      </c>
      <c r="E205" s="1" t="s">
        <v>509</v>
      </c>
      <c r="F205" s="71"/>
      <c r="G205" s="71" t="s">
        <v>502</v>
      </c>
      <c r="H205" s="26" t="s">
        <v>510</v>
      </c>
      <c r="I205" t="s">
        <v>119</v>
      </c>
      <c r="J205" s="31">
        <v>43101</v>
      </c>
      <c r="K205" s="13" t="s">
        <v>507</v>
      </c>
      <c r="X205" s="77">
        <v>179.2</v>
      </c>
      <c r="Y205" s="77">
        <v>208.5</v>
      </c>
      <c r="Z205" s="77">
        <v>255.8</v>
      </c>
      <c r="AA205" s="77">
        <v>274.10000000000002</v>
      </c>
      <c r="AB205" s="77">
        <v>274.10000000000002</v>
      </c>
      <c r="AO205" s="77">
        <v>10.9</v>
      </c>
      <c r="AP205" s="77">
        <v>24.5</v>
      </c>
      <c r="AQ205" s="77">
        <v>63.7</v>
      </c>
      <c r="AR205" s="83">
        <v>87</v>
      </c>
      <c r="AS205" s="83">
        <v>87</v>
      </c>
      <c r="BF205" s="79">
        <v>127.4</v>
      </c>
      <c r="BG205" s="79">
        <v>134.6</v>
      </c>
      <c r="BH205" s="79">
        <v>175.7</v>
      </c>
      <c r="BI205" s="79">
        <v>183.4</v>
      </c>
      <c r="BJ205" s="20"/>
      <c r="BW205" s="77">
        <v>32.6</v>
      </c>
      <c r="BX205" s="77">
        <v>91.5</v>
      </c>
      <c r="BY205" s="77">
        <v>114.8</v>
      </c>
      <c r="BZ205" s="77">
        <v>132.4</v>
      </c>
      <c r="CA205" s="77">
        <v>132.4</v>
      </c>
      <c r="CN205" s="77">
        <v>20.9</v>
      </c>
      <c r="CO205" s="77">
        <v>32.799999999999997</v>
      </c>
      <c r="CP205" s="77">
        <v>42.8</v>
      </c>
    </row>
    <row r="206" spans="1:94" hidden="1" outlineLevel="1" x14ac:dyDescent="0.25">
      <c r="A206" t="s">
        <v>480</v>
      </c>
      <c r="C206" s="3" t="s">
        <v>504</v>
      </c>
      <c r="D206" s="88" t="s">
        <v>516</v>
      </c>
      <c r="E206" s="1" t="s">
        <v>509</v>
      </c>
      <c r="F206" s="71"/>
      <c r="G206" s="89" t="s">
        <v>502</v>
      </c>
      <c r="H206" s="26" t="s">
        <v>510</v>
      </c>
      <c r="I206" t="s">
        <v>119</v>
      </c>
      <c r="J206" s="31">
        <v>43101</v>
      </c>
      <c r="K206" t="s">
        <v>52</v>
      </c>
      <c r="X206" s="77">
        <v>355.3</v>
      </c>
      <c r="Y206" s="77">
        <v>426.1</v>
      </c>
      <c r="Z206" s="83">
        <v>588</v>
      </c>
      <c r="AA206" s="77">
        <v>690.9</v>
      </c>
      <c r="AB206" s="77">
        <v>690.9</v>
      </c>
      <c r="AO206" s="77">
        <v>95.7</v>
      </c>
      <c r="AP206" s="77">
        <v>176.5</v>
      </c>
      <c r="AQ206" s="77">
        <v>314.60000000000002</v>
      </c>
      <c r="AR206" s="77">
        <v>479.4</v>
      </c>
      <c r="AS206" s="90">
        <v>479.4</v>
      </c>
      <c r="BF206" s="79">
        <v>266.5</v>
      </c>
      <c r="BG206" s="79">
        <v>341.6</v>
      </c>
      <c r="BH206" s="79">
        <v>427.9</v>
      </c>
      <c r="BI206" s="79">
        <v>516.70000000000005</v>
      </c>
      <c r="BJ206" s="20"/>
      <c r="BW206" s="77">
        <v>75.900000000000006</v>
      </c>
      <c r="BX206" s="77">
        <v>191.5</v>
      </c>
      <c r="BY206" s="77">
        <v>411.4</v>
      </c>
      <c r="BZ206" s="77">
        <v>748.1</v>
      </c>
      <c r="CA206" s="77">
        <v>748.1</v>
      </c>
      <c r="CN206" s="77">
        <v>114.4</v>
      </c>
      <c r="CO206" s="77">
        <v>166.2</v>
      </c>
      <c r="CP206" s="83">
        <v>343</v>
      </c>
    </row>
    <row r="207" spans="1:94" hidden="1" outlineLevel="1" x14ac:dyDescent="0.25">
      <c r="A207" t="s">
        <v>480</v>
      </c>
      <c r="C207" s="3" t="s">
        <v>504</v>
      </c>
      <c r="D207" s="88" t="s">
        <v>517</v>
      </c>
      <c r="E207" s="1" t="s">
        <v>509</v>
      </c>
      <c r="F207" s="71"/>
      <c r="G207" s="89" t="s">
        <v>502</v>
      </c>
      <c r="H207" s="26" t="s">
        <v>510</v>
      </c>
      <c r="I207" t="s">
        <v>119</v>
      </c>
      <c r="J207" s="31">
        <v>43101</v>
      </c>
      <c r="K207" t="s">
        <v>52</v>
      </c>
      <c r="X207" s="77">
        <v>7.1</v>
      </c>
      <c r="Y207" s="77">
        <v>9.6</v>
      </c>
      <c r="Z207" s="77">
        <v>53.7</v>
      </c>
      <c r="AA207" s="77">
        <v>59.1</v>
      </c>
      <c r="AB207" s="77">
        <v>59.1</v>
      </c>
      <c r="AO207" s="77">
        <v>5.6</v>
      </c>
      <c r="AP207" s="77">
        <v>8.3000000000000007</v>
      </c>
      <c r="AQ207" s="77">
        <v>9.6999999999999993</v>
      </c>
      <c r="AR207" s="77">
        <v>10.3</v>
      </c>
      <c r="AS207" s="77">
        <v>10.3</v>
      </c>
      <c r="BF207" s="86">
        <v>10</v>
      </c>
      <c r="BG207" s="79">
        <v>15.7</v>
      </c>
      <c r="BH207" s="79">
        <v>21.9</v>
      </c>
      <c r="BI207" s="79">
        <v>28.2</v>
      </c>
      <c r="BJ207" s="20"/>
      <c r="BW207" s="77">
        <v>7.7</v>
      </c>
      <c r="BX207" s="77">
        <v>8.5</v>
      </c>
      <c r="BY207" s="77">
        <v>9.6</v>
      </c>
      <c r="BZ207" s="77">
        <v>10.5</v>
      </c>
      <c r="CA207" s="77">
        <v>10.5</v>
      </c>
      <c r="CN207" s="77">
        <v>0.2</v>
      </c>
      <c r="CO207" s="83">
        <v>1</v>
      </c>
      <c r="CP207" s="77">
        <v>2.2000000000000002</v>
      </c>
    </row>
    <row r="208" spans="1:94" hidden="1" outlineLevel="1" x14ac:dyDescent="0.25">
      <c r="A208" t="s">
        <v>480</v>
      </c>
      <c r="C208" s="3" t="s">
        <v>504</v>
      </c>
      <c r="D208" s="88" t="s">
        <v>518</v>
      </c>
      <c r="E208" s="1" t="s">
        <v>509</v>
      </c>
      <c r="F208" s="71"/>
      <c r="G208" s="89" t="s">
        <v>502</v>
      </c>
      <c r="H208" s="26" t="s">
        <v>510</v>
      </c>
      <c r="I208" t="s">
        <v>119</v>
      </c>
      <c r="J208" s="31">
        <v>43101</v>
      </c>
      <c r="K208" t="s">
        <v>52</v>
      </c>
      <c r="X208" s="76"/>
      <c r="Y208" s="77">
        <v>0.6</v>
      </c>
      <c r="Z208" s="77">
        <v>0.6</v>
      </c>
      <c r="AA208" s="77">
        <v>0.9</v>
      </c>
      <c r="AB208" s="77">
        <v>0.9</v>
      </c>
      <c r="AO208" s="77">
        <v>0.3</v>
      </c>
      <c r="AP208" s="77">
        <v>0.3</v>
      </c>
      <c r="AQ208" s="77">
        <v>0.5</v>
      </c>
      <c r="AR208" s="77">
        <v>1.1000000000000001</v>
      </c>
      <c r="AS208" s="77">
        <v>1.1000000000000001</v>
      </c>
      <c r="BF208" s="86">
        <v>0</v>
      </c>
      <c r="BG208" s="91">
        <v>0</v>
      </c>
      <c r="BH208" s="79">
        <v>2.2000000000000002</v>
      </c>
      <c r="BI208" s="79">
        <v>2.4</v>
      </c>
      <c r="BJ208" s="20"/>
      <c r="BW208" s="76"/>
      <c r="BX208" s="77">
        <v>1.3</v>
      </c>
      <c r="BY208" s="77">
        <v>1.3</v>
      </c>
      <c r="BZ208" s="77">
        <v>1.3</v>
      </c>
      <c r="CA208" s="92">
        <v>1.3</v>
      </c>
      <c r="CN208" s="77">
        <v>0.1</v>
      </c>
      <c r="CO208" s="77">
        <v>0.2</v>
      </c>
      <c r="CP208" s="77">
        <v>0.4</v>
      </c>
    </row>
    <row r="209" spans="1:97" hidden="1" outlineLevel="1" x14ac:dyDescent="0.25">
      <c r="A209" t="s">
        <v>480</v>
      </c>
      <c r="C209" s="3" t="s">
        <v>504</v>
      </c>
      <c r="D209" s="88" t="s">
        <v>519</v>
      </c>
      <c r="E209" s="1" t="s">
        <v>509</v>
      </c>
      <c r="F209" s="71"/>
      <c r="G209" s="89" t="s">
        <v>502</v>
      </c>
      <c r="H209" s="26" t="s">
        <v>510</v>
      </c>
      <c r="I209" t="s">
        <v>119</v>
      </c>
      <c r="J209" s="31">
        <v>43101</v>
      </c>
      <c r="K209" t="s">
        <v>52</v>
      </c>
      <c r="X209" s="77">
        <v>147.5</v>
      </c>
      <c r="Y209" s="77">
        <v>150.19999999999999</v>
      </c>
      <c r="Z209" s="77">
        <v>169.3</v>
      </c>
      <c r="AA209" s="77">
        <v>191.9</v>
      </c>
      <c r="AB209" s="77">
        <v>191.9</v>
      </c>
      <c r="AO209" s="77">
        <v>22.9</v>
      </c>
      <c r="AP209" s="77">
        <v>30.5</v>
      </c>
      <c r="AQ209" s="77">
        <v>62.5</v>
      </c>
      <c r="AR209" s="77">
        <v>90.4</v>
      </c>
      <c r="AS209" s="77">
        <v>90.4</v>
      </c>
      <c r="BF209" s="79">
        <v>10.7</v>
      </c>
      <c r="BG209" s="79">
        <v>17.2</v>
      </c>
      <c r="BH209" s="79">
        <v>29.1</v>
      </c>
      <c r="BI209" s="79">
        <v>52.7</v>
      </c>
      <c r="BJ209" s="20"/>
      <c r="BW209" s="77">
        <v>11.8</v>
      </c>
      <c r="BX209" s="77">
        <v>14.6</v>
      </c>
      <c r="BY209" s="77">
        <v>81.7</v>
      </c>
      <c r="BZ209" s="83">
        <v>99</v>
      </c>
      <c r="CA209" s="83">
        <v>99</v>
      </c>
      <c r="CN209" s="77">
        <v>45.4</v>
      </c>
      <c r="CO209" s="77">
        <v>46.6</v>
      </c>
      <c r="CP209" s="77">
        <v>57.7</v>
      </c>
    </row>
    <row r="210" spans="1:97" hidden="1" outlineLevel="1" x14ac:dyDescent="0.25">
      <c r="A210" t="s">
        <v>480</v>
      </c>
      <c r="C210" s="3" t="s">
        <v>504</v>
      </c>
      <c r="D210" s="88" t="s">
        <v>520</v>
      </c>
      <c r="E210" s="1" t="s">
        <v>509</v>
      </c>
      <c r="F210" s="71"/>
      <c r="G210" s="89" t="s">
        <v>502</v>
      </c>
      <c r="H210" s="26" t="s">
        <v>510</v>
      </c>
      <c r="I210" t="s">
        <v>119</v>
      </c>
      <c r="J210" s="31">
        <v>43101</v>
      </c>
      <c r="K210" t="s">
        <v>52</v>
      </c>
      <c r="X210" s="77">
        <v>12.2</v>
      </c>
      <c r="Y210" s="77">
        <v>21.3</v>
      </c>
      <c r="Z210" s="77">
        <v>36.200000000000003</v>
      </c>
      <c r="AA210" s="77">
        <v>43.9</v>
      </c>
      <c r="AB210" s="77">
        <v>43.9</v>
      </c>
      <c r="AO210" s="77">
        <v>40.5</v>
      </c>
      <c r="AP210" s="77">
        <v>67.599999999999994</v>
      </c>
      <c r="AQ210" s="77">
        <v>78.099999999999994</v>
      </c>
      <c r="AR210" s="77">
        <v>115.2</v>
      </c>
      <c r="AS210" s="92">
        <v>115.2</v>
      </c>
      <c r="BF210" s="79">
        <v>60.8</v>
      </c>
      <c r="BG210" s="79">
        <v>87.9</v>
      </c>
      <c r="BH210" s="79">
        <v>102.2</v>
      </c>
      <c r="BI210" s="79">
        <v>114.6</v>
      </c>
      <c r="BJ210" s="20"/>
      <c r="BW210" s="77">
        <v>4.5999999999999996</v>
      </c>
      <c r="BX210" s="77">
        <v>9.6</v>
      </c>
      <c r="BY210" s="77">
        <v>100.1</v>
      </c>
      <c r="BZ210" s="77">
        <v>350.7</v>
      </c>
      <c r="CA210" s="77">
        <v>350.7</v>
      </c>
      <c r="CN210" s="77">
        <v>8.5</v>
      </c>
      <c r="CO210" s="77">
        <v>31.8</v>
      </c>
      <c r="CP210" s="77">
        <v>143.30000000000001</v>
      </c>
    </row>
    <row r="211" spans="1:97" hidden="1" outlineLevel="1" x14ac:dyDescent="0.25">
      <c r="A211" t="s">
        <v>480</v>
      </c>
      <c r="C211" s="3" t="s">
        <v>504</v>
      </c>
      <c r="D211" s="88" t="s">
        <v>521</v>
      </c>
      <c r="E211" s="1" t="s">
        <v>509</v>
      </c>
      <c r="F211" s="71"/>
      <c r="G211" s="89" t="s">
        <v>502</v>
      </c>
      <c r="H211" s="26" t="s">
        <v>510</v>
      </c>
      <c r="I211" t="s">
        <v>119</v>
      </c>
      <c r="J211" s="31">
        <v>43101</v>
      </c>
      <c r="K211" t="s">
        <v>52</v>
      </c>
      <c r="X211" s="83">
        <v>3</v>
      </c>
      <c r="Y211" s="83">
        <v>3</v>
      </c>
      <c r="Z211" s="83">
        <v>3</v>
      </c>
      <c r="AA211" s="77">
        <v>13.5</v>
      </c>
      <c r="AB211" s="77">
        <v>13.5</v>
      </c>
      <c r="AO211" s="77">
        <v>6.4</v>
      </c>
      <c r="AP211" s="77">
        <v>23.6</v>
      </c>
      <c r="AQ211" s="77">
        <v>33.700000000000003</v>
      </c>
      <c r="AR211" s="77">
        <v>82.6</v>
      </c>
      <c r="AS211" s="77">
        <v>82.6</v>
      </c>
      <c r="BF211" s="79">
        <v>47.9</v>
      </c>
      <c r="BG211" s="79">
        <v>53.8</v>
      </c>
      <c r="BH211" s="79">
        <v>53.8</v>
      </c>
      <c r="BI211" s="79">
        <v>70.5</v>
      </c>
      <c r="BJ211" s="20"/>
      <c r="BW211" s="77">
        <v>6.1</v>
      </c>
      <c r="BX211" s="77">
        <v>6.1</v>
      </c>
      <c r="BY211" s="77">
        <v>29.6</v>
      </c>
      <c r="BZ211" s="77">
        <v>56.9</v>
      </c>
      <c r="CA211" s="77">
        <v>56.9</v>
      </c>
      <c r="CN211" s="77">
        <v>32.6</v>
      </c>
      <c r="CO211" s="77">
        <v>40.5</v>
      </c>
      <c r="CP211" s="83">
        <v>73</v>
      </c>
    </row>
    <row r="212" spans="1:97" ht="45" x14ac:dyDescent="0.25">
      <c r="A212" t="s">
        <v>480</v>
      </c>
      <c r="C212" s="3" t="s">
        <v>504</v>
      </c>
      <c r="D212" s="93" t="s">
        <v>522</v>
      </c>
      <c r="E212" s="94" t="s">
        <v>523</v>
      </c>
      <c r="F212" s="95"/>
      <c r="G212" s="89" t="s">
        <v>502</v>
      </c>
      <c r="H212" s="93" t="s">
        <v>524</v>
      </c>
      <c r="I212" s="93" t="s">
        <v>51</v>
      </c>
      <c r="J212" s="96">
        <v>43101</v>
      </c>
      <c r="K212" s="93" t="s">
        <v>46</v>
      </c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8">
        <v>11.8</v>
      </c>
      <c r="AB212" s="98">
        <v>54.2</v>
      </c>
      <c r="AC212" s="97"/>
      <c r="AD212" s="97"/>
      <c r="AE212" s="97"/>
      <c r="AF212" s="97"/>
      <c r="AG212" s="97"/>
      <c r="AH212" s="97"/>
      <c r="AI212" s="97"/>
      <c r="AJ212" s="97"/>
      <c r="AK212" s="97"/>
      <c r="AL212" s="97"/>
      <c r="AM212" s="97"/>
      <c r="AN212" s="97"/>
      <c r="AO212" s="97"/>
      <c r="AP212" s="97"/>
      <c r="AQ212" s="97"/>
      <c r="AR212" s="98">
        <v>12.5</v>
      </c>
      <c r="AS212" s="98">
        <v>58</v>
      </c>
      <c r="AT212" s="97"/>
      <c r="AU212" s="97"/>
      <c r="AV212" s="97"/>
      <c r="AW212" s="97"/>
      <c r="AX212" s="97"/>
      <c r="AY212" s="97"/>
      <c r="AZ212" s="97"/>
      <c r="BA212" s="97"/>
      <c r="BB212" s="97"/>
      <c r="BC212" s="97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7"/>
      <c r="CE212" s="97"/>
      <c r="CF212" s="97"/>
      <c r="CG212" s="97"/>
      <c r="CH212" s="97"/>
      <c r="CI212" s="97"/>
      <c r="CJ212" s="97"/>
      <c r="CK212" s="97"/>
      <c r="CM212" s="97"/>
      <c r="CN212" s="97"/>
      <c r="CO212" s="97"/>
      <c r="CP212" s="97"/>
      <c r="CQ212" s="97"/>
      <c r="CR212" s="97"/>
      <c r="CS212" s="97"/>
    </row>
    <row r="214" spans="1:97" x14ac:dyDescent="0.25">
      <c r="A214" t="s">
        <v>480</v>
      </c>
      <c r="C214" s="3" t="s">
        <v>504</v>
      </c>
      <c r="D214" s="13" t="s">
        <v>525</v>
      </c>
      <c r="E214" s="213" t="s">
        <v>526</v>
      </c>
      <c r="F214" s="213"/>
      <c r="G214" s="89" t="s">
        <v>502</v>
      </c>
      <c r="H214" s="93" t="s">
        <v>527</v>
      </c>
      <c r="I214" s="13" t="s">
        <v>51</v>
      </c>
      <c r="J214" s="31">
        <v>43101</v>
      </c>
      <c r="K214" s="13" t="s">
        <v>46</v>
      </c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97"/>
      <c r="Y214" s="97"/>
      <c r="Z214" s="97"/>
      <c r="AA214" s="97"/>
      <c r="AB214" s="98">
        <v>53697</v>
      </c>
      <c r="AP214" s="97"/>
      <c r="AQ214" s="97"/>
      <c r="AS214">
        <v>57620</v>
      </c>
      <c r="BJ214">
        <v>55883</v>
      </c>
      <c r="BO214" s="76"/>
      <c r="BP214" s="76"/>
      <c r="BQ214" s="76"/>
      <c r="BR214" s="76"/>
      <c r="BS214" s="76"/>
      <c r="BT214" s="76"/>
      <c r="BU214" s="76"/>
      <c r="BV214" s="76"/>
      <c r="BW214" s="97"/>
      <c r="BX214" s="97"/>
      <c r="BY214" s="97"/>
      <c r="BZ214" s="97"/>
      <c r="CA214" s="98">
        <v>60067</v>
      </c>
      <c r="CB214" s="76"/>
      <c r="CC214" s="76"/>
      <c r="CD214" s="76"/>
      <c r="CE214" s="76"/>
      <c r="CF214" s="76"/>
      <c r="CG214" s="76"/>
      <c r="CH214" s="76"/>
      <c r="CI214" s="76"/>
      <c r="CJ214" s="76"/>
      <c r="CK214" s="76"/>
      <c r="CM214" s="76"/>
      <c r="CN214" s="97"/>
      <c r="CO214" s="97"/>
      <c r="CP214" s="97"/>
      <c r="CQ214" s="97"/>
      <c r="CR214" s="97"/>
      <c r="CS214" s="97"/>
    </row>
    <row r="215" spans="1:97" x14ac:dyDescent="0.25">
      <c r="A215" t="s">
        <v>480</v>
      </c>
      <c r="B215" t="s">
        <v>528</v>
      </c>
      <c r="C215" s="3" t="s">
        <v>504</v>
      </c>
      <c r="D215" s="3" t="s">
        <v>529</v>
      </c>
      <c r="E215" s="1" t="s">
        <v>530</v>
      </c>
      <c r="G215" t="s">
        <v>531</v>
      </c>
      <c r="H215" t="s">
        <v>174</v>
      </c>
      <c r="I215" t="s">
        <v>36</v>
      </c>
      <c r="J215" s="74">
        <v>43647</v>
      </c>
      <c r="K215" s="13" t="s">
        <v>507</v>
      </c>
      <c r="AI215">
        <v>148</v>
      </c>
      <c r="AJ215">
        <v>299</v>
      </c>
      <c r="AK215">
        <v>646</v>
      </c>
      <c r="AL215">
        <v>1434</v>
      </c>
      <c r="AM215">
        <v>2272</v>
      </c>
      <c r="AN215">
        <v>2945</v>
      </c>
      <c r="AT215">
        <v>3860</v>
      </c>
      <c r="AU215">
        <v>4585</v>
      </c>
      <c r="AV215">
        <v>5551</v>
      </c>
      <c r="AW215">
        <v>7072</v>
      </c>
      <c r="AX215">
        <v>7876</v>
      </c>
      <c r="AY215">
        <v>9064</v>
      </c>
      <c r="AZ215">
        <v>10848</v>
      </c>
      <c r="BA215">
        <v>12845</v>
      </c>
      <c r="BB215">
        <v>15779</v>
      </c>
      <c r="BC215">
        <v>18986</v>
      </c>
      <c r="BD215">
        <v>21927</v>
      </c>
      <c r="BE215">
        <v>25731</v>
      </c>
      <c r="BK215">
        <v>28338</v>
      </c>
      <c r="BL215">
        <v>29802</v>
      </c>
      <c r="BM215">
        <v>33514</v>
      </c>
      <c r="BN215">
        <v>36450</v>
      </c>
      <c r="BO215">
        <v>40828</v>
      </c>
      <c r="BP215">
        <v>45379</v>
      </c>
      <c r="BQ215">
        <v>49004</v>
      </c>
      <c r="BR215">
        <v>54757</v>
      </c>
      <c r="BS215">
        <v>58474</v>
      </c>
      <c r="BT215">
        <v>62664</v>
      </c>
      <c r="BU215">
        <v>65004</v>
      </c>
      <c r="BV215">
        <v>70380</v>
      </c>
      <c r="CB215">
        <v>72428</v>
      </c>
      <c r="CC215">
        <v>73123</v>
      </c>
      <c r="CD215">
        <v>68771</v>
      </c>
      <c r="CE215">
        <v>68852</v>
      </c>
      <c r="CF215">
        <v>69140</v>
      </c>
      <c r="CG215">
        <v>67469</v>
      </c>
      <c r="CH215">
        <v>65890</v>
      </c>
      <c r="CI215">
        <v>64637</v>
      </c>
      <c r="CJ215">
        <v>64731</v>
      </c>
      <c r="CK215">
        <v>64591</v>
      </c>
    </row>
    <row r="216" spans="1:97" x14ac:dyDescent="0.25">
      <c r="A216" t="s">
        <v>480</v>
      </c>
      <c r="B216" s="3" t="s">
        <v>528</v>
      </c>
      <c r="C216" s="3" t="s">
        <v>504</v>
      </c>
      <c r="D216" s="3" t="s">
        <v>532</v>
      </c>
      <c r="E216" s="1" t="s">
        <v>533</v>
      </c>
      <c r="G216" t="s">
        <v>531</v>
      </c>
      <c r="H216" s="3" t="s">
        <v>174</v>
      </c>
      <c r="I216" s="20" t="s">
        <v>36</v>
      </c>
      <c r="J216" s="74">
        <v>43101</v>
      </c>
      <c r="K216" s="13" t="s">
        <v>507</v>
      </c>
      <c r="L216">
        <v>799</v>
      </c>
      <c r="M216">
        <v>1036</v>
      </c>
      <c r="N216">
        <v>1153</v>
      </c>
      <c r="O216">
        <v>1203</v>
      </c>
      <c r="P216">
        <v>1133</v>
      </c>
      <c r="Q216">
        <v>995</v>
      </c>
      <c r="R216">
        <v>896</v>
      </c>
      <c r="S216">
        <v>1214</v>
      </c>
      <c r="T216">
        <v>1219</v>
      </c>
      <c r="U216">
        <v>1281</v>
      </c>
      <c r="V216">
        <v>1291</v>
      </c>
      <c r="W216">
        <v>1288</v>
      </c>
      <c r="AC216">
        <v>770</v>
      </c>
      <c r="AD216">
        <v>986</v>
      </c>
      <c r="AE216">
        <v>950</v>
      </c>
      <c r="AF216">
        <v>962</v>
      </c>
      <c r="AG216">
        <v>681</v>
      </c>
      <c r="AH216">
        <v>958</v>
      </c>
      <c r="AI216">
        <v>797</v>
      </c>
      <c r="AJ216">
        <v>1002</v>
      </c>
      <c r="AK216">
        <v>1171</v>
      </c>
      <c r="AL216">
        <v>1125</v>
      </c>
      <c r="AM216">
        <v>1257</v>
      </c>
      <c r="AN216">
        <v>1489</v>
      </c>
      <c r="AT216">
        <v>844</v>
      </c>
      <c r="AU216">
        <v>1263</v>
      </c>
      <c r="AV216">
        <v>1426</v>
      </c>
      <c r="AW216">
        <v>698</v>
      </c>
      <c r="AX216">
        <v>1121</v>
      </c>
      <c r="AY216">
        <v>1543</v>
      </c>
      <c r="AZ216">
        <v>2105</v>
      </c>
      <c r="BA216">
        <v>2462</v>
      </c>
      <c r="BB216">
        <v>2590</v>
      </c>
      <c r="BC216">
        <v>3128</v>
      </c>
      <c r="BD216">
        <v>2260</v>
      </c>
      <c r="BE216">
        <v>2573</v>
      </c>
      <c r="BK216">
        <v>1349</v>
      </c>
      <c r="BL216">
        <v>2105</v>
      </c>
      <c r="BM216">
        <v>2253</v>
      </c>
      <c r="BN216">
        <v>2596</v>
      </c>
      <c r="BO216">
        <v>2401</v>
      </c>
      <c r="BP216">
        <v>3630</v>
      </c>
      <c r="BQ216">
        <v>1667</v>
      </c>
      <c r="BR216">
        <v>1802</v>
      </c>
      <c r="BS216">
        <v>2476</v>
      </c>
      <c r="BT216">
        <v>2557</v>
      </c>
      <c r="BU216">
        <v>2622</v>
      </c>
      <c r="BV216">
        <v>3434</v>
      </c>
      <c r="CB216">
        <v>2070</v>
      </c>
      <c r="CC216">
        <v>2883</v>
      </c>
      <c r="CD216">
        <v>2897</v>
      </c>
      <c r="CE216">
        <v>977</v>
      </c>
      <c r="CF216">
        <v>983</v>
      </c>
      <c r="CG216">
        <v>1697</v>
      </c>
      <c r="CH216">
        <v>2004</v>
      </c>
      <c r="CI216">
        <v>2109</v>
      </c>
      <c r="CJ216">
        <v>2802</v>
      </c>
    </row>
    <row r="217" spans="1:97" x14ac:dyDescent="0.25">
      <c r="A217" t="s">
        <v>480</v>
      </c>
      <c r="B217" s="3" t="s">
        <v>528</v>
      </c>
      <c r="C217" s="3" t="s">
        <v>504</v>
      </c>
      <c r="D217" s="3" t="s">
        <v>534</v>
      </c>
      <c r="E217" s="1" t="s">
        <v>533</v>
      </c>
      <c r="G217" t="s">
        <v>502</v>
      </c>
      <c r="H217" s="20" t="s">
        <v>535</v>
      </c>
      <c r="I217" s="20" t="s">
        <v>36</v>
      </c>
      <c r="J217" s="31">
        <v>43101</v>
      </c>
      <c r="K217" s="13" t="s">
        <v>507</v>
      </c>
      <c r="L217">
        <v>383</v>
      </c>
      <c r="M217">
        <v>534</v>
      </c>
      <c r="N217">
        <v>587</v>
      </c>
      <c r="O217">
        <v>587</v>
      </c>
      <c r="P217">
        <v>580</v>
      </c>
      <c r="Q217">
        <v>492</v>
      </c>
      <c r="R217">
        <v>483</v>
      </c>
      <c r="S217">
        <v>571</v>
      </c>
      <c r="T217">
        <v>571</v>
      </c>
      <c r="U217">
        <v>627</v>
      </c>
      <c r="V217">
        <v>587</v>
      </c>
      <c r="W217">
        <v>593</v>
      </c>
      <c r="AC217">
        <v>361</v>
      </c>
      <c r="AD217">
        <v>415</v>
      </c>
      <c r="AE217">
        <v>422</v>
      </c>
      <c r="AF217">
        <v>400</v>
      </c>
      <c r="AG217">
        <v>298</v>
      </c>
      <c r="AH217">
        <v>366</v>
      </c>
      <c r="AI217">
        <v>333</v>
      </c>
      <c r="AJ217">
        <v>389</v>
      </c>
      <c r="AK217">
        <v>471</v>
      </c>
      <c r="AL217">
        <v>463</v>
      </c>
      <c r="AM217">
        <v>503</v>
      </c>
      <c r="AN217">
        <v>549</v>
      </c>
      <c r="AT217">
        <v>307</v>
      </c>
      <c r="AU217">
        <v>467</v>
      </c>
      <c r="AV217">
        <v>509</v>
      </c>
      <c r="AW217">
        <v>278</v>
      </c>
      <c r="AX217">
        <v>411</v>
      </c>
      <c r="AY217">
        <v>584</v>
      </c>
      <c r="AZ217">
        <v>776</v>
      </c>
      <c r="BA217">
        <v>884</v>
      </c>
      <c r="BB217">
        <v>829</v>
      </c>
      <c r="BC217">
        <v>1011</v>
      </c>
      <c r="BD217">
        <v>724</v>
      </c>
      <c r="BE217">
        <v>825</v>
      </c>
      <c r="BK217">
        <v>382</v>
      </c>
      <c r="BL217">
        <v>577</v>
      </c>
      <c r="BM217">
        <v>647</v>
      </c>
      <c r="BN217">
        <v>710</v>
      </c>
      <c r="BO217">
        <v>684</v>
      </c>
      <c r="BP217">
        <v>1032</v>
      </c>
      <c r="BQ217">
        <v>486</v>
      </c>
      <c r="BR217">
        <v>522</v>
      </c>
      <c r="BS217">
        <v>688</v>
      </c>
      <c r="BT217">
        <v>707</v>
      </c>
      <c r="BU217">
        <v>780</v>
      </c>
      <c r="BV217">
        <v>909</v>
      </c>
      <c r="CB217">
        <v>540</v>
      </c>
      <c r="CC217">
        <v>711</v>
      </c>
      <c r="CD217">
        <v>799</v>
      </c>
      <c r="CE217">
        <v>227</v>
      </c>
      <c r="CF217">
        <v>179</v>
      </c>
      <c r="CG217">
        <v>318</v>
      </c>
      <c r="CH217">
        <v>375</v>
      </c>
      <c r="CI217">
        <v>380</v>
      </c>
      <c r="CJ217">
        <v>489</v>
      </c>
    </row>
    <row r="218" spans="1:97" x14ac:dyDescent="0.25">
      <c r="A218" t="s">
        <v>480</v>
      </c>
      <c r="B218" s="3" t="s">
        <v>536</v>
      </c>
      <c r="C218" s="3" t="s">
        <v>504</v>
      </c>
      <c r="D218" s="100" t="s">
        <v>537</v>
      </c>
      <c r="E218" s="1" t="s">
        <v>533</v>
      </c>
      <c r="G218" t="s">
        <v>531</v>
      </c>
      <c r="H218" s="3" t="s">
        <v>174</v>
      </c>
      <c r="I218" t="s">
        <v>36</v>
      </c>
      <c r="J218" s="31">
        <v>43101</v>
      </c>
      <c r="K218" s="13" t="s">
        <v>507</v>
      </c>
      <c r="L218">
        <v>2794</v>
      </c>
      <c r="M218">
        <v>4078</v>
      </c>
      <c r="N218">
        <v>4717</v>
      </c>
      <c r="O218">
        <v>5031</v>
      </c>
      <c r="P218">
        <v>4688</v>
      </c>
      <c r="Q218">
        <v>4619</v>
      </c>
      <c r="R218">
        <v>4425</v>
      </c>
      <c r="S218">
        <v>4795</v>
      </c>
      <c r="T218">
        <v>4914</v>
      </c>
      <c r="U218">
        <v>5509</v>
      </c>
      <c r="V218">
        <v>5821</v>
      </c>
      <c r="W218">
        <v>6399</v>
      </c>
      <c r="AC218">
        <v>2985</v>
      </c>
      <c r="AD218">
        <v>4101</v>
      </c>
      <c r="AE218">
        <v>3991</v>
      </c>
      <c r="AF218">
        <v>4093</v>
      </c>
      <c r="AG218">
        <v>3233</v>
      </c>
      <c r="AH218">
        <v>3704</v>
      </c>
      <c r="AI218">
        <v>3965</v>
      </c>
      <c r="AJ218">
        <v>4312</v>
      </c>
      <c r="AK218">
        <v>4474</v>
      </c>
      <c r="AL218">
        <v>5102</v>
      </c>
      <c r="AM218">
        <v>5274</v>
      </c>
      <c r="AN218">
        <v>6888</v>
      </c>
      <c r="AT218">
        <v>3503</v>
      </c>
      <c r="AU218">
        <v>4974</v>
      </c>
      <c r="AV218">
        <v>6025</v>
      </c>
      <c r="AW218">
        <v>4038</v>
      </c>
      <c r="AX218">
        <v>3736</v>
      </c>
      <c r="AY218">
        <v>5300</v>
      </c>
      <c r="AZ218">
        <v>6715</v>
      </c>
      <c r="BA218">
        <v>7662</v>
      </c>
      <c r="BB218">
        <v>9178</v>
      </c>
      <c r="BC218">
        <v>10086</v>
      </c>
      <c r="BD218">
        <v>8582</v>
      </c>
      <c r="BE218">
        <v>9976</v>
      </c>
      <c r="BK218">
        <v>4295</v>
      </c>
      <c r="BL218">
        <v>7113</v>
      </c>
      <c r="BM218">
        <v>8314</v>
      </c>
      <c r="BN218">
        <v>9169</v>
      </c>
      <c r="BO218">
        <v>7564</v>
      </c>
      <c r="BP218">
        <v>9339</v>
      </c>
      <c r="BQ218">
        <v>7554</v>
      </c>
      <c r="BR218">
        <v>7369</v>
      </c>
      <c r="BS218">
        <v>7977</v>
      </c>
      <c r="BT218">
        <v>8737</v>
      </c>
      <c r="BU218">
        <v>8666</v>
      </c>
      <c r="BV218">
        <v>10865</v>
      </c>
      <c r="CB218">
        <v>5441</v>
      </c>
      <c r="CC218">
        <v>7967</v>
      </c>
      <c r="CD218">
        <v>8261</v>
      </c>
      <c r="CE218">
        <v>2316</v>
      </c>
      <c r="CF218">
        <v>1880</v>
      </c>
      <c r="CG218">
        <v>3812</v>
      </c>
      <c r="CH218">
        <v>5331</v>
      </c>
      <c r="CI218">
        <v>6669</v>
      </c>
      <c r="CJ218">
        <v>7735</v>
      </c>
    </row>
    <row r="219" spans="1:97" x14ac:dyDescent="0.25">
      <c r="A219" t="s">
        <v>480</v>
      </c>
      <c r="B219" t="s">
        <v>536</v>
      </c>
      <c r="C219" s="3" t="s">
        <v>504</v>
      </c>
      <c r="D219" s="3" t="s">
        <v>538</v>
      </c>
      <c r="E219" s="1" t="s">
        <v>533</v>
      </c>
      <c r="G219" t="s">
        <v>502</v>
      </c>
      <c r="H219" s="20" t="s">
        <v>535</v>
      </c>
      <c r="I219" t="s">
        <v>36</v>
      </c>
      <c r="J219" s="31">
        <v>43101</v>
      </c>
      <c r="K219" s="13" t="s">
        <v>507</v>
      </c>
      <c r="L219">
        <v>1644</v>
      </c>
      <c r="M219">
        <v>2444</v>
      </c>
      <c r="N219">
        <v>2756</v>
      </c>
      <c r="O219">
        <v>2941</v>
      </c>
      <c r="P219">
        <v>2647</v>
      </c>
      <c r="Q219">
        <v>2533</v>
      </c>
      <c r="R219">
        <v>2544</v>
      </c>
      <c r="S219">
        <v>2712</v>
      </c>
      <c r="T219">
        <v>2726</v>
      </c>
      <c r="U219">
        <v>3009</v>
      </c>
      <c r="V219">
        <v>3089</v>
      </c>
      <c r="W219">
        <v>3501</v>
      </c>
      <c r="AC219">
        <v>1663</v>
      </c>
      <c r="AD219">
        <v>2202</v>
      </c>
      <c r="AE219">
        <v>2161</v>
      </c>
      <c r="AF219">
        <v>2241</v>
      </c>
      <c r="AG219">
        <v>1783</v>
      </c>
      <c r="AH219">
        <v>1894</v>
      </c>
      <c r="AI219">
        <v>2159</v>
      </c>
      <c r="AJ219">
        <v>2299</v>
      </c>
      <c r="AK219">
        <v>2299</v>
      </c>
      <c r="AL219">
        <v>2645</v>
      </c>
      <c r="AM219">
        <v>2710</v>
      </c>
      <c r="AN219">
        <v>3485</v>
      </c>
      <c r="AT219">
        <v>1739</v>
      </c>
      <c r="AU219">
        <v>2478</v>
      </c>
      <c r="AV219">
        <v>2947</v>
      </c>
      <c r="AW219">
        <v>2114</v>
      </c>
      <c r="AX219">
        <v>1823</v>
      </c>
      <c r="AY219">
        <v>2537</v>
      </c>
      <c r="AZ219">
        <v>3112</v>
      </c>
      <c r="BA219">
        <v>3507</v>
      </c>
      <c r="BB219">
        <v>4181</v>
      </c>
      <c r="BC219">
        <v>4414</v>
      </c>
      <c r="BD219">
        <v>3852</v>
      </c>
      <c r="BE219">
        <v>4334</v>
      </c>
      <c r="BK219">
        <v>1776</v>
      </c>
      <c r="BL219">
        <v>2962</v>
      </c>
      <c r="BM219">
        <v>3502</v>
      </c>
      <c r="BN219">
        <v>3775</v>
      </c>
      <c r="BO219">
        <v>2969</v>
      </c>
      <c r="BP219">
        <v>3523</v>
      </c>
      <c r="BQ219">
        <v>3116</v>
      </c>
      <c r="BR219">
        <v>2953</v>
      </c>
      <c r="BS219">
        <v>3047</v>
      </c>
      <c r="BT219">
        <v>3219</v>
      </c>
      <c r="BU219">
        <v>3251</v>
      </c>
      <c r="BV219">
        <v>3709</v>
      </c>
      <c r="CB219">
        <v>1753</v>
      </c>
      <c r="CC219">
        <v>2581</v>
      </c>
      <c r="CD219">
        <v>2823</v>
      </c>
      <c r="CE219">
        <v>816</v>
      </c>
      <c r="CF219">
        <v>578</v>
      </c>
      <c r="CG219">
        <v>1183</v>
      </c>
      <c r="CH219">
        <v>1654</v>
      </c>
      <c r="CI219">
        <v>2065</v>
      </c>
      <c r="CJ219">
        <v>2287</v>
      </c>
    </row>
    <row r="220" spans="1:97" x14ac:dyDescent="0.25">
      <c r="A220" s="20"/>
      <c r="C220" s="20"/>
      <c r="D220" s="13"/>
      <c r="E220" s="99"/>
      <c r="F220" s="99"/>
      <c r="G220" s="99"/>
      <c r="H220" s="93"/>
      <c r="I220" s="13"/>
      <c r="J220" s="31"/>
      <c r="K220" s="13"/>
      <c r="L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97"/>
      <c r="Y220" s="97"/>
      <c r="Z220" s="97"/>
      <c r="AA220" s="97"/>
      <c r="AB220" s="98"/>
      <c r="AP220" s="97"/>
      <c r="AQ220" s="97"/>
      <c r="CQ220" s="97"/>
      <c r="CR220" s="97"/>
      <c r="CS220" s="97"/>
    </row>
    <row r="221" spans="1:97" x14ac:dyDescent="0.25">
      <c r="A221" s="20"/>
      <c r="C221" s="20"/>
      <c r="D221" s="13"/>
      <c r="E221" s="99"/>
      <c r="F221" s="99"/>
      <c r="G221" s="99"/>
      <c r="H221" s="93"/>
      <c r="I221" s="13"/>
      <c r="J221" s="31"/>
      <c r="K221" s="13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97"/>
      <c r="Y221" s="97"/>
      <c r="Z221" s="97"/>
      <c r="AA221" s="97"/>
      <c r="AB221" s="98"/>
      <c r="AP221" s="97"/>
      <c r="AQ221" s="97"/>
      <c r="AR221" s="97"/>
      <c r="AS221" s="98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97"/>
      <c r="BH221" s="97"/>
      <c r="BI221" s="97"/>
      <c r="BJ221" s="98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  <c r="BV221" s="76"/>
      <c r="BW221" s="97"/>
      <c r="BX221" s="97"/>
      <c r="BY221" s="97"/>
      <c r="BZ221" s="97"/>
      <c r="CA221" s="98"/>
      <c r="CB221" s="76"/>
      <c r="CC221" s="76"/>
      <c r="CD221" s="76"/>
      <c r="CE221" s="76"/>
      <c r="CF221" s="76"/>
      <c r="CG221" s="76"/>
      <c r="CH221" s="76"/>
      <c r="CI221" s="76"/>
      <c r="CJ221" s="76"/>
      <c r="CK221" s="76"/>
      <c r="CM221" s="76"/>
      <c r="CN221" s="97"/>
      <c r="CO221" s="97"/>
      <c r="CP221" s="97"/>
      <c r="CQ221" s="97"/>
      <c r="CR221" s="97"/>
      <c r="CS221" s="97"/>
    </row>
    <row r="222" spans="1:97" x14ac:dyDescent="0.25">
      <c r="A222" s="20"/>
      <c r="C222" s="20"/>
      <c r="D222" s="13"/>
      <c r="E222" s="99"/>
      <c r="F222" s="99"/>
      <c r="G222" s="99"/>
      <c r="H222" s="93"/>
      <c r="I222" s="13"/>
      <c r="J222" s="31"/>
      <c r="K222" s="13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97"/>
      <c r="Y222" s="97"/>
      <c r="Z222" s="97"/>
      <c r="AA222" s="97"/>
      <c r="AB222" s="98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97"/>
      <c r="AP222" s="97"/>
      <c r="AQ222" s="97"/>
      <c r="AR222" s="97"/>
      <c r="AS222" s="98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97"/>
      <c r="BH222" s="97"/>
      <c r="BI222" s="97"/>
      <c r="BJ222" s="98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  <c r="BV222" s="76"/>
      <c r="BW222" s="97"/>
      <c r="BX222" s="97"/>
      <c r="BY222" s="97"/>
      <c r="BZ222" s="97"/>
      <c r="CA222" s="98"/>
      <c r="CB222" s="76"/>
      <c r="CC222" s="76"/>
      <c r="CD222" s="76"/>
      <c r="CE222" s="76"/>
      <c r="CF222" s="76"/>
      <c r="CG222" s="76"/>
      <c r="CH222" s="76"/>
      <c r="CI222" s="76"/>
      <c r="CJ222" s="76"/>
      <c r="CK222" s="76"/>
      <c r="CM222" s="76"/>
      <c r="CN222" s="97"/>
      <c r="CO222" s="97"/>
      <c r="CP222" s="97"/>
      <c r="CQ222" s="97"/>
      <c r="CR222" s="97"/>
      <c r="CS222" s="97"/>
    </row>
    <row r="223" spans="1:97" x14ac:dyDescent="0.25">
      <c r="A223" s="20"/>
      <c r="C223" s="20"/>
      <c r="D223" s="13"/>
      <c r="E223" s="99"/>
      <c r="F223" s="99"/>
      <c r="G223" s="99"/>
      <c r="H223" s="93"/>
      <c r="I223" s="13"/>
      <c r="J223" s="31"/>
      <c r="K223" s="13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97"/>
      <c r="Y223" s="97"/>
      <c r="Z223" s="97"/>
      <c r="AA223" s="97"/>
      <c r="AB223" s="98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97"/>
      <c r="AP223" s="97"/>
      <c r="AQ223" s="97"/>
      <c r="AR223" s="97"/>
      <c r="AS223" s="98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97"/>
      <c r="BH223" s="97"/>
      <c r="BI223" s="97"/>
      <c r="BJ223" s="98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  <c r="BV223" s="76"/>
      <c r="BW223" s="97"/>
      <c r="BX223" s="97"/>
      <c r="BY223" s="97"/>
      <c r="BZ223" s="97"/>
      <c r="CA223" s="98"/>
      <c r="CB223" s="76"/>
      <c r="CC223" s="76"/>
      <c r="CD223" s="76"/>
      <c r="CE223" s="76"/>
      <c r="CF223" s="76"/>
      <c r="CG223" s="76"/>
      <c r="CH223" s="76"/>
      <c r="CI223" s="76"/>
      <c r="CJ223" s="76"/>
      <c r="CK223" s="76"/>
      <c r="CM223" s="76"/>
      <c r="CN223" s="97"/>
      <c r="CO223" s="97"/>
      <c r="CP223" s="97"/>
      <c r="CQ223" s="97"/>
      <c r="CR223" s="97"/>
      <c r="CS223" s="97"/>
    </row>
    <row r="224" spans="1:97" x14ac:dyDescent="0.25">
      <c r="A224" s="20"/>
      <c r="C224" s="20"/>
      <c r="D224" s="13"/>
      <c r="E224" s="99"/>
      <c r="F224" s="99"/>
      <c r="G224" s="99"/>
      <c r="H224" s="93"/>
      <c r="I224" s="13"/>
      <c r="J224" s="31"/>
      <c r="K224" s="13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97"/>
      <c r="Y224" s="97"/>
      <c r="Z224" s="97"/>
      <c r="AA224" s="97"/>
      <c r="AB224" s="98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97"/>
      <c r="AP224" s="97"/>
      <c r="AQ224" s="97"/>
      <c r="AR224" s="97"/>
      <c r="AS224" s="98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97"/>
      <c r="BH224" s="97"/>
      <c r="BI224" s="97"/>
      <c r="BJ224" s="98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  <c r="BV224" s="76"/>
      <c r="BW224" s="97"/>
      <c r="BX224" s="97"/>
      <c r="BY224" s="97"/>
      <c r="BZ224" s="97"/>
      <c r="CA224" s="98"/>
      <c r="CB224" s="76"/>
      <c r="CC224" s="76"/>
      <c r="CD224" s="76"/>
      <c r="CE224" s="76"/>
      <c r="CF224" s="76"/>
      <c r="CG224" s="76"/>
      <c r="CH224" s="76"/>
      <c r="CI224" s="76"/>
      <c r="CJ224" s="76"/>
      <c r="CK224" s="76"/>
      <c r="CM224" s="76"/>
      <c r="CN224" s="97"/>
      <c r="CO224" s="97"/>
      <c r="CP224" s="97"/>
      <c r="CQ224" s="97"/>
      <c r="CR224" s="97"/>
      <c r="CS224" s="97"/>
    </row>
    <row r="225" spans="1:97" x14ac:dyDescent="0.25">
      <c r="A225" s="20"/>
      <c r="C225" s="20"/>
      <c r="D225" s="13"/>
      <c r="E225" s="99"/>
      <c r="F225" s="99"/>
      <c r="G225" s="99"/>
      <c r="H225" s="93"/>
      <c r="I225" s="13"/>
      <c r="J225" s="31"/>
      <c r="K225" s="13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97"/>
      <c r="Y225" s="97"/>
      <c r="Z225" s="97"/>
      <c r="AA225" s="97"/>
      <c r="AB225" s="98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97"/>
      <c r="AP225" s="97"/>
      <c r="AQ225" s="97"/>
      <c r="AR225" s="97"/>
      <c r="AS225" s="98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97"/>
      <c r="BH225" s="97"/>
      <c r="BI225" s="97"/>
      <c r="BJ225" s="98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  <c r="BV225" s="76"/>
      <c r="BW225" s="97"/>
      <c r="BX225" s="97"/>
      <c r="BY225" s="97"/>
      <c r="BZ225" s="97"/>
      <c r="CA225" s="98"/>
      <c r="CB225" s="76"/>
      <c r="CC225" s="76"/>
      <c r="CD225" s="76"/>
      <c r="CE225" s="76"/>
      <c r="CF225" s="76"/>
      <c r="CG225" s="76"/>
      <c r="CH225" s="76"/>
      <c r="CI225" s="76"/>
      <c r="CJ225" s="76"/>
      <c r="CK225" s="76"/>
      <c r="CM225" s="76"/>
      <c r="CN225" s="97"/>
      <c r="CO225" s="97"/>
      <c r="CP225" s="97"/>
      <c r="CQ225" s="97"/>
      <c r="CR225" s="97"/>
      <c r="CS225" s="97"/>
    </row>
    <row r="226" spans="1:97" x14ac:dyDescent="0.25">
      <c r="A226" s="20"/>
      <c r="C226" s="20"/>
      <c r="D226" s="13"/>
      <c r="E226" s="99"/>
      <c r="F226" s="99"/>
      <c r="G226" s="99"/>
      <c r="H226" s="93"/>
      <c r="I226" s="13"/>
      <c r="J226" s="31"/>
      <c r="K226" s="13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97"/>
      <c r="Y226" s="97"/>
      <c r="Z226" s="97"/>
      <c r="AA226" s="97"/>
      <c r="AB226" s="98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97"/>
      <c r="AP226" s="97"/>
      <c r="AQ226" s="97"/>
      <c r="AR226" s="97"/>
      <c r="AS226" s="98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97"/>
      <c r="BH226" s="97"/>
      <c r="BI226" s="97"/>
      <c r="BJ226" s="98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97"/>
      <c r="BX226" s="97"/>
      <c r="BY226" s="97"/>
      <c r="BZ226" s="97"/>
      <c r="CA226" s="98"/>
      <c r="CB226" s="76"/>
      <c r="CC226" s="76"/>
      <c r="CD226" s="76"/>
      <c r="CE226" s="76"/>
      <c r="CF226" s="76"/>
      <c r="CG226" s="76"/>
      <c r="CH226" s="76"/>
      <c r="CI226" s="76"/>
      <c r="CJ226" s="76"/>
      <c r="CK226" s="76"/>
      <c r="CM226" s="76"/>
      <c r="CN226" s="97"/>
      <c r="CO226" s="97"/>
      <c r="CP226" s="97"/>
      <c r="CQ226" s="97"/>
      <c r="CR226" s="97"/>
      <c r="CS226" s="97"/>
    </row>
    <row r="227" spans="1:97" x14ac:dyDescent="0.25">
      <c r="A227" s="20"/>
      <c r="C227" s="20"/>
      <c r="D227" s="13"/>
      <c r="E227" s="99"/>
      <c r="F227" s="99"/>
      <c r="G227" s="99"/>
      <c r="H227" s="93"/>
      <c r="I227" s="13"/>
      <c r="J227" s="31"/>
      <c r="K227" s="13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97"/>
      <c r="Y227" s="97"/>
      <c r="Z227" s="97"/>
      <c r="AA227" s="97"/>
      <c r="AB227" s="98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97"/>
      <c r="AP227" s="97"/>
      <c r="AQ227" s="97"/>
      <c r="AR227" s="97"/>
      <c r="AS227" s="98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97"/>
      <c r="BH227" s="97"/>
      <c r="BI227" s="97"/>
      <c r="BJ227" s="98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97"/>
      <c r="BX227" s="97"/>
      <c r="BY227" s="97"/>
      <c r="BZ227" s="97"/>
      <c r="CA227" s="98"/>
      <c r="CB227" s="76"/>
      <c r="CC227" s="76"/>
      <c r="CD227" s="76"/>
      <c r="CE227" s="76"/>
      <c r="CF227" s="76"/>
      <c r="CG227" s="76"/>
      <c r="CH227" s="76"/>
      <c r="CI227" s="76"/>
      <c r="CJ227" s="76"/>
      <c r="CK227" s="76"/>
      <c r="CM227" s="76"/>
      <c r="CN227" s="97"/>
      <c r="CO227" s="97"/>
      <c r="CP227" s="97"/>
      <c r="CQ227" s="97"/>
      <c r="CR227" s="97"/>
      <c r="CS227" s="97"/>
    </row>
    <row r="228" spans="1:97" x14ac:dyDescent="0.25">
      <c r="A228" s="20"/>
      <c r="C228" s="20"/>
      <c r="D228" s="13"/>
      <c r="E228" s="99"/>
      <c r="F228" s="99"/>
      <c r="G228" s="99"/>
      <c r="H228" s="93"/>
      <c r="I228" s="13"/>
      <c r="J228" s="31"/>
      <c r="K228" s="13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97"/>
      <c r="Y228" s="97"/>
      <c r="Z228" s="97"/>
      <c r="AA228" s="97"/>
      <c r="AB228" s="98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97"/>
      <c r="AP228" s="97"/>
      <c r="AQ228" s="97"/>
      <c r="AR228" s="97"/>
      <c r="AS228" s="98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97"/>
      <c r="BH228" s="97"/>
      <c r="BI228" s="97"/>
      <c r="BJ228" s="98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97"/>
      <c r="BX228" s="97"/>
      <c r="BY228" s="97"/>
      <c r="BZ228" s="97"/>
      <c r="CA228" s="98"/>
      <c r="CB228" s="76"/>
      <c r="CC228" s="76"/>
      <c r="CD228" s="76"/>
      <c r="CE228" s="76"/>
      <c r="CF228" s="76"/>
      <c r="CG228" s="76"/>
      <c r="CH228" s="76"/>
      <c r="CI228" s="76"/>
      <c r="CJ228" s="76"/>
      <c r="CK228" s="76"/>
      <c r="CM228" s="76"/>
      <c r="CN228" s="97"/>
      <c r="CO228" s="97"/>
      <c r="CP228" s="97"/>
      <c r="CQ228" s="97"/>
      <c r="CR228" s="97"/>
      <c r="CS228" s="97"/>
    </row>
    <row r="229" spans="1:97" ht="18.75" customHeight="1" x14ac:dyDescent="0.25">
      <c r="A229" s="40" t="s">
        <v>480</v>
      </c>
      <c r="C229" s="3" t="s">
        <v>539</v>
      </c>
      <c r="D229" s="100" t="s">
        <v>540</v>
      </c>
      <c r="E229" s="1" t="s">
        <v>541</v>
      </c>
      <c r="G229" t="s">
        <v>502</v>
      </c>
      <c r="H229" t="s">
        <v>542</v>
      </c>
      <c r="I229" t="s">
        <v>36</v>
      </c>
      <c r="J229" s="74">
        <v>43800</v>
      </c>
      <c r="K229" s="13" t="s">
        <v>507</v>
      </c>
      <c r="AN229">
        <v>1906249</v>
      </c>
      <c r="AT229">
        <v>1737947</v>
      </c>
      <c r="AU229">
        <v>1664615</v>
      </c>
      <c r="AV229">
        <v>1730991</v>
      </c>
      <c r="AW229">
        <v>1535936</v>
      </c>
      <c r="AX229">
        <v>1370929</v>
      </c>
      <c r="AY229">
        <v>1339534</v>
      </c>
      <c r="AZ229">
        <v>1445792</v>
      </c>
      <c r="BA229">
        <v>1482307</v>
      </c>
      <c r="BB229">
        <v>1526681</v>
      </c>
      <c r="BC229">
        <v>1697823</v>
      </c>
      <c r="BD229">
        <v>1731663</v>
      </c>
      <c r="BE229">
        <v>1897063</v>
      </c>
      <c r="BK229">
        <v>1783280</v>
      </c>
      <c r="BL229">
        <v>1744716</v>
      </c>
      <c r="BM229">
        <v>1820167</v>
      </c>
      <c r="BN229">
        <v>1624400</v>
      </c>
      <c r="BO229">
        <v>1528800</v>
      </c>
      <c r="BP229">
        <v>1478020</v>
      </c>
      <c r="BQ229">
        <v>1583703</v>
      </c>
      <c r="BR229">
        <v>1604906</v>
      </c>
      <c r="BS229">
        <v>1633298</v>
      </c>
      <c r="BT229">
        <v>1751834</v>
      </c>
      <c r="BU229">
        <v>1771546</v>
      </c>
      <c r="BV229">
        <v>1990361</v>
      </c>
      <c r="CB229">
        <v>1848189</v>
      </c>
      <c r="CC229">
        <v>1666087</v>
      </c>
      <c r="CD229">
        <v>1811428</v>
      </c>
      <c r="CE229">
        <v>1615571</v>
      </c>
      <c r="CF229">
        <v>1555996</v>
      </c>
      <c r="CG229">
        <v>1405612</v>
      </c>
      <c r="CH229">
        <v>1501438</v>
      </c>
      <c r="CI229">
        <v>1538644</v>
      </c>
      <c r="CJ229">
        <v>1504029</v>
      </c>
      <c r="CK229">
        <v>1602816</v>
      </c>
    </row>
    <row r="230" spans="1:97" ht="21.4" customHeight="1" x14ac:dyDescent="0.25">
      <c r="A230" s="20" t="s">
        <v>480</v>
      </c>
      <c r="B230" s="76"/>
      <c r="C230" t="s">
        <v>539</v>
      </c>
      <c r="D230" s="64" t="s">
        <v>543</v>
      </c>
      <c r="E230" s="101" t="s">
        <v>544</v>
      </c>
      <c r="F230" s="101" t="s">
        <v>544</v>
      </c>
      <c r="G230" s="3" t="s">
        <v>486</v>
      </c>
      <c r="H230" s="13" t="s">
        <v>545</v>
      </c>
      <c r="I230" s="76" t="s">
        <v>36</v>
      </c>
      <c r="J230" s="31">
        <v>43101</v>
      </c>
      <c r="K230" s="102" t="s">
        <v>507</v>
      </c>
      <c r="L230" s="103">
        <v>40.22</v>
      </c>
      <c r="M230" s="103">
        <v>40.26</v>
      </c>
      <c r="N230" s="103">
        <v>40.26</v>
      </c>
      <c r="O230" s="103">
        <v>40.520000000000003</v>
      </c>
      <c r="P230" s="103">
        <v>42.46</v>
      </c>
      <c r="Q230" s="103">
        <v>44.05</v>
      </c>
      <c r="R230" s="103">
        <v>43.64</v>
      </c>
      <c r="S230" s="103">
        <v>43.75</v>
      </c>
      <c r="T230" s="103">
        <v>43.7</v>
      </c>
      <c r="U230" s="103">
        <v>43.77</v>
      </c>
      <c r="V230" s="103">
        <v>43.68</v>
      </c>
      <c r="W230" s="103">
        <v>43.66</v>
      </c>
      <c r="X230" s="76"/>
      <c r="Y230" s="76"/>
      <c r="Z230" s="76"/>
      <c r="AA230" s="76"/>
      <c r="AB230" s="76"/>
      <c r="AC230" s="18">
        <v>44.08</v>
      </c>
      <c r="AD230" s="18">
        <v>44.3</v>
      </c>
      <c r="AE230">
        <v>44.3</v>
      </c>
      <c r="AF230">
        <v>44.33</v>
      </c>
      <c r="AG230">
        <v>44.33</v>
      </c>
      <c r="AH230">
        <v>44.93</v>
      </c>
      <c r="AI230">
        <v>44.96</v>
      </c>
      <c r="AJ230">
        <v>45.02</v>
      </c>
      <c r="AK230">
        <v>44.98</v>
      </c>
      <c r="AL230">
        <v>45.24</v>
      </c>
      <c r="AM230">
        <v>45.24</v>
      </c>
      <c r="AN230">
        <v>45.35</v>
      </c>
      <c r="AT230">
        <v>45.34</v>
      </c>
      <c r="AU230">
        <v>45.31</v>
      </c>
      <c r="AV230">
        <v>45.31</v>
      </c>
      <c r="AW230">
        <v>45.27</v>
      </c>
      <c r="AX230">
        <v>45.23</v>
      </c>
      <c r="AY230">
        <v>45.49</v>
      </c>
      <c r="AZ230">
        <v>46.11</v>
      </c>
      <c r="BA230">
        <v>46.3</v>
      </c>
      <c r="BB230">
        <v>46.3</v>
      </c>
      <c r="BC230">
        <v>46.21</v>
      </c>
      <c r="BD230">
        <v>46.2</v>
      </c>
      <c r="BE230">
        <v>46.25</v>
      </c>
      <c r="BK230">
        <v>46.81</v>
      </c>
      <c r="BL230">
        <v>47.47</v>
      </c>
      <c r="BM230">
        <v>47.83</v>
      </c>
      <c r="BN230">
        <v>48.09</v>
      </c>
      <c r="BO230">
        <v>48.2</v>
      </c>
      <c r="BP230">
        <v>48.6</v>
      </c>
      <c r="BQ230">
        <v>48.77</v>
      </c>
      <c r="BR230">
        <v>49.26</v>
      </c>
      <c r="BS230">
        <v>49.04</v>
      </c>
      <c r="BT230">
        <v>49.43</v>
      </c>
      <c r="BU230">
        <v>49.87</v>
      </c>
      <c r="BV230">
        <v>50.33</v>
      </c>
      <c r="CB230">
        <v>50.67</v>
      </c>
      <c r="CC230">
        <v>50.98</v>
      </c>
      <c r="CD230">
        <v>50.84</v>
      </c>
      <c r="CE230">
        <v>50.8</v>
      </c>
      <c r="CF230">
        <v>50.9</v>
      </c>
      <c r="CG230">
        <v>50.86</v>
      </c>
      <c r="CH230">
        <v>50.92</v>
      </c>
      <c r="CI230">
        <v>50.92</v>
      </c>
      <c r="CJ230">
        <v>50.8</v>
      </c>
      <c r="CK230">
        <v>50.91</v>
      </c>
      <c r="CL230">
        <v>50.9</v>
      </c>
      <c r="CO230" s="76"/>
      <c r="CP230" s="76"/>
      <c r="CQ230" s="76"/>
      <c r="CR230" s="76"/>
    </row>
    <row r="231" spans="1:97" ht="17.25" customHeight="1" x14ac:dyDescent="0.25">
      <c r="A231" s="20" t="s">
        <v>480</v>
      </c>
      <c r="B231" s="76"/>
      <c r="C231" t="s">
        <v>539</v>
      </c>
      <c r="D231" s="64" t="s">
        <v>546</v>
      </c>
      <c r="E231" s="101" t="s">
        <v>547</v>
      </c>
      <c r="F231" s="101" t="s">
        <v>544</v>
      </c>
      <c r="G231" s="3" t="s">
        <v>486</v>
      </c>
      <c r="H231" s="13" t="s">
        <v>545</v>
      </c>
      <c r="I231" s="76" t="s">
        <v>36</v>
      </c>
      <c r="J231" s="31">
        <v>43101</v>
      </c>
      <c r="K231" s="102" t="s">
        <v>507</v>
      </c>
      <c r="L231" s="103">
        <v>37.36</v>
      </c>
      <c r="M231" s="103">
        <v>37.32</v>
      </c>
      <c r="N231" s="103">
        <v>37.31</v>
      </c>
      <c r="O231" s="103">
        <v>37.57</v>
      </c>
      <c r="P231" s="103">
        <v>39.630000000000003</v>
      </c>
      <c r="Q231" s="103">
        <v>41.62</v>
      </c>
      <c r="R231" s="103">
        <v>40.729999999999997</v>
      </c>
      <c r="S231" s="103">
        <v>40.71</v>
      </c>
      <c r="T231" s="103">
        <v>40.67</v>
      </c>
      <c r="U231" s="103">
        <v>40.69</v>
      </c>
      <c r="V231" s="104">
        <v>40.700000000000003</v>
      </c>
      <c r="W231" s="103">
        <v>40.659999999999997</v>
      </c>
      <c r="X231" s="76"/>
      <c r="Y231" s="76"/>
      <c r="Z231" s="76"/>
      <c r="AA231" s="76"/>
      <c r="AB231" s="76"/>
      <c r="AC231" s="18">
        <v>41.1</v>
      </c>
      <c r="AD231" s="18">
        <v>41.28</v>
      </c>
      <c r="AE231">
        <v>41.27</v>
      </c>
      <c r="AF231">
        <v>41.25</v>
      </c>
      <c r="AG231">
        <v>41.26</v>
      </c>
      <c r="AH231">
        <v>41.94</v>
      </c>
      <c r="AI231">
        <v>42.03</v>
      </c>
      <c r="AJ231">
        <v>41.96</v>
      </c>
      <c r="AK231">
        <v>41.95</v>
      </c>
      <c r="AL231">
        <v>42.06</v>
      </c>
      <c r="AM231">
        <v>42.06</v>
      </c>
      <c r="AN231">
        <v>42.11</v>
      </c>
      <c r="AT231">
        <v>42.11</v>
      </c>
      <c r="AU231">
        <v>42.11</v>
      </c>
      <c r="AV231">
        <v>42.1</v>
      </c>
      <c r="AW231">
        <v>42.05</v>
      </c>
      <c r="AX231">
        <v>42</v>
      </c>
      <c r="AY231">
        <v>42.26</v>
      </c>
      <c r="AZ231">
        <v>42.88</v>
      </c>
      <c r="BA231">
        <v>43.06</v>
      </c>
      <c r="BB231">
        <v>43.05</v>
      </c>
      <c r="BC231">
        <v>43</v>
      </c>
      <c r="BD231">
        <v>42.97</v>
      </c>
      <c r="BE231">
        <v>43.03</v>
      </c>
      <c r="BK231">
        <v>43.75</v>
      </c>
      <c r="BL231">
        <v>44.46</v>
      </c>
      <c r="BM231">
        <v>44.96</v>
      </c>
      <c r="BN231">
        <v>45.32</v>
      </c>
      <c r="BO231">
        <v>45.32</v>
      </c>
      <c r="BP231">
        <v>45.31</v>
      </c>
      <c r="BQ231">
        <v>45.4</v>
      </c>
      <c r="BR231">
        <v>45.65</v>
      </c>
      <c r="BS231">
        <v>45.34</v>
      </c>
      <c r="BT231">
        <v>45.78</v>
      </c>
      <c r="BU231">
        <v>46.19</v>
      </c>
      <c r="BV231">
        <v>46.55</v>
      </c>
      <c r="CB231">
        <v>47.02</v>
      </c>
      <c r="CC231">
        <v>47.34</v>
      </c>
      <c r="CD231">
        <v>47.21</v>
      </c>
      <c r="CE231">
        <v>47.18</v>
      </c>
      <c r="CF231">
        <v>47.27</v>
      </c>
      <c r="CG231">
        <v>47.24</v>
      </c>
      <c r="CH231">
        <v>47.28</v>
      </c>
      <c r="CI231">
        <v>47.25</v>
      </c>
      <c r="CJ231">
        <v>47.09</v>
      </c>
      <c r="CK231">
        <v>47.27</v>
      </c>
      <c r="CL231">
        <v>47.27</v>
      </c>
      <c r="CO231" s="76"/>
      <c r="CP231" s="76"/>
      <c r="CQ231" s="76"/>
      <c r="CR231" s="76"/>
    </row>
    <row r="232" spans="1:97" ht="17.25" customHeight="1" x14ac:dyDescent="0.25">
      <c r="A232" s="20" t="s">
        <v>480</v>
      </c>
      <c r="B232" s="76"/>
      <c r="C232" t="s">
        <v>539</v>
      </c>
      <c r="D232" s="64" t="s">
        <v>548</v>
      </c>
      <c r="E232" s="101" t="s">
        <v>549</v>
      </c>
      <c r="F232" s="101" t="s">
        <v>550</v>
      </c>
      <c r="G232" s="3" t="s">
        <v>486</v>
      </c>
      <c r="H232" s="13" t="s">
        <v>545</v>
      </c>
      <c r="I232" s="76" t="s">
        <v>36</v>
      </c>
      <c r="J232" s="31">
        <v>43101</v>
      </c>
      <c r="K232" s="102" t="s">
        <v>507</v>
      </c>
      <c r="L232" s="103">
        <v>39.47</v>
      </c>
      <c r="M232" s="103">
        <v>39.51</v>
      </c>
      <c r="N232" s="103">
        <v>39.44</v>
      </c>
      <c r="O232" s="103">
        <v>39.86</v>
      </c>
      <c r="P232" s="103">
        <v>41.87</v>
      </c>
      <c r="Q232" s="103">
        <v>43.29</v>
      </c>
      <c r="R232" s="103">
        <v>42.99</v>
      </c>
      <c r="S232" s="103">
        <v>43.08</v>
      </c>
      <c r="T232" s="103">
        <v>43.1</v>
      </c>
      <c r="U232" s="103">
        <v>43.27</v>
      </c>
      <c r="V232" s="103">
        <v>43.9</v>
      </c>
      <c r="W232" s="103">
        <v>45.12</v>
      </c>
      <c r="X232" s="76"/>
      <c r="Y232" s="76"/>
      <c r="Z232" s="76"/>
      <c r="AA232" s="76"/>
      <c r="AB232" s="76"/>
      <c r="AC232" s="18">
        <v>45.63</v>
      </c>
      <c r="AD232" s="18">
        <v>45.63</v>
      </c>
      <c r="AE232">
        <v>45.73</v>
      </c>
      <c r="AF232">
        <v>45.12</v>
      </c>
      <c r="AG232">
        <v>44.21</v>
      </c>
      <c r="AH232">
        <v>44.57</v>
      </c>
      <c r="AI232">
        <v>44.53</v>
      </c>
      <c r="AJ232">
        <v>44.68</v>
      </c>
      <c r="AK232">
        <v>44.63</v>
      </c>
      <c r="AL232">
        <v>45.19</v>
      </c>
      <c r="AM232">
        <v>45.19</v>
      </c>
      <c r="AN232">
        <v>46.83</v>
      </c>
      <c r="AT232">
        <v>46.94</v>
      </c>
      <c r="AU232">
        <v>47.07</v>
      </c>
      <c r="AV232">
        <v>46.84</v>
      </c>
      <c r="AW232">
        <v>45.93</v>
      </c>
      <c r="AX232">
        <v>45.72</v>
      </c>
      <c r="AY232">
        <v>45.82</v>
      </c>
      <c r="AZ232">
        <v>46.64</v>
      </c>
      <c r="BA232">
        <v>46.56</v>
      </c>
      <c r="BB232">
        <v>46.47</v>
      </c>
      <c r="BC232">
        <v>46.01</v>
      </c>
      <c r="BD232">
        <v>46.05</v>
      </c>
      <c r="BE232">
        <v>46.58</v>
      </c>
      <c r="BK232">
        <v>46.84</v>
      </c>
      <c r="BL232">
        <v>47.33</v>
      </c>
      <c r="BM232">
        <v>47.44</v>
      </c>
      <c r="BN232">
        <v>47.68</v>
      </c>
      <c r="BO232">
        <v>47.75</v>
      </c>
      <c r="BP232">
        <v>47.75</v>
      </c>
      <c r="BQ232">
        <v>47.88</v>
      </c>
      <c r="BR232">
        <v>48.09</v>
      </c>
      <c r="BS232">
        <v>48.06</v>
      </c>
      <c r="BT232">
        <v>48.46</v>
      </c>
      <c r="BU232">
        <v>49.27</v>
      </c>
      <c r="BV232">
        <v>51.58</v>
      </c>
      <c r="CB232">
        <v>52.29</v>
      </c>
      <c r="CC232">
        <v>52.45</v>
      </c>
      <c r="CD232">
        <v>52.53</v>
      </c>
      <c r="CE232">
        <v>52.12</v>
      </c>
      <c r="CF232">
        <v>51.93</v>
      </c>
      <c r="CG232">
        <v>51.99</v>
      </c>
      <c r="CH232">
        <v>51.85</v>
      </c>
      <c r="CI232">
        <v>52.12</v>
      </c>
      <c r="CJ232">
        <v>52.7</v>
      </c>
      <c r="CK232">
        <v>52.93</v>
      </c>
      <c r="CL232">
        <v>53.29</v>
      </c>
      <c r="CO232" s="76"/>
      <c r="CP232" s="76"/>
      <c r="CQ232" s="76"/>
      <c r="CR232" s="76"/>
    </row>
    <row r="233" spans="1:97" ht="17.25" customHeight="1" x14ac:dyDescent="0.25">
      <c r="A233" s="20" t="s">
        <v>480</v>
      </c>
      <c r="B233" s="76"/>
      <c r="C233" t="s">
        <v>539</v>
      </c>
      <c r="D233" s="64" t="s">
        <v>551</v>
      </c>
      <c r="E233" s="101" t="s">
        <v>552</v>
      </c>
      <c r="F233" s="101" t="s">
        <v>552</v>
      </c>
      <c r="G233" s="3" t="s">
        <v>531</v>
      </c>
      <c r="H233" s="64" t="s">
        <v>553</v>
      </c>
      <c r="I233" s="76" t="s">
        <v>119</v>
      </c>
      <c r="J233" s="31">
        <v>43101</v>
      </c>
      <c r="K233" s="102" t="s">
        <v>507</v>
      </c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05">
        <v>10751888</v>
      </c>
      <c r="Y233" s="106">
        <v>22657802</v>
      </c>
      <c r="Z233" s="106">
        <v>34883119</v>
      </c>
      <c r="AA233" s="106">
        <v>47124932</v>
      </c>
      <c r="AB233" s="106">
        <v>47124932</v>
      </c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81">
        <v>11376573</v>
      </c>
      <c r="AP233" s="107">
        <v>23413932</v>
      </c>
      <c r="AQ233" s="107">
        <v>36253265</v>
      </c>
      <c r="AR233" s="107">
        <v>48225197</v>
      </c>
      <c r="AS233" s="107">
        <v>48225197</v>
      </c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81">
        <v>11009290</v>
      </c>
      <c r="BG233" s="107">
        <v>20256692</v>
      </c>
      <c r="BH233" s="107">
        <v>33121388</v>
      </c>
      <c r="BI233" s="107">
        <v>44969026</v>
      </c>
      <c r="BJ233" s="107">
        <v>44969026</v>
      </c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81">
        <v>10408658</v>
      </c>
      <c r="BX233" s="107">
        <v>23471904</v>
      </c>
      <c r="BY233" s="107">
        <v>38149803</v>
      </c>
      <c r="BZ233" s="107">
        <v>52515656</v>
      </c>
      <c r="CA233" s="107">
        <v>52515656</v>
      </c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76"/>
      <c r="CN233" s="81">
        <v>12402129</v>
      </c>
      <c r="CO233" s="107">
        <v>26110549</v>
      </c>
      <c r="CP233" s="76"/>
      <c r="CQ233" s="76"/>
      <c r="CR233" s="76"/>
    </row>
    <row r="234" spans="1:97" ht="17.25" customHeight="1" collapsed="1" x14ac:dyDescent="0.25">
      <c r="A234" t="s">
        <v>480</v>
      </c>
      <c r="B234" s="76"/>
      <c r="C234" t="s">
        <v>539</v>
      </c>
      <c r="D234" s="26" t="s">
        <v>554</v>
      </c>
      <c r="E234" s="1" t="s">
        <v>552</v>
      </c>
      <c r="F234" s="71" t="s">
        <v>552</v>
      </c>
      <c r="G234" s="3" t="s">
        <v>531</v>
      </c>
      <c r="H234" s="26" t="s">
        <v>553</v>
      </c>
      <c r="I234" t="s">
        <v>119</v>
      </c>
      <c r="J234" s="31">
        <v>43101</v>
      </c>
      <c r="K234" s="13" t="s">
        <v>507</v>
      </c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05">
        <v>3919388</v>
      </c>
      <c r="Y234" s="108">
        <v>8368589</v>
      </c>
      <c r="Z234" s="108">
        <v>12784537</v>
      </c>
      <c r="AA234" s="108">
        <v>17884200</v>
      </c>
      <c r="AB234" s="108">
        <v>17884200</v>
      </c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84">
        <v>4770068</v>
      </c>
      <c r="AP234" s="109">
        <v>9385562</v>
      </c>
      <c r="AQ234" s="109">
        <v>14217461</v>
      </c>
      <c r="AR234" s="109">
        <v>19128040</v>
      </c>
      <c r="AS234" s="107">
        <v>19128040</v>
      </c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84">
        <v>4581307</v>
      </c>
      <c r="BG234" s="109">
        <v>8322149</v>
      </c>
      <c r="BH234" s="109">
        <v>12999359</v>
      </c>
      <c r="BI234" s="109">
        <v>17668837</v>
      </c>
      <c r="BJ234" s="107">
        <v>17668837</v>
      </c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84">
        <v>4180489</v>
      </c>
      <c r="BX234" s="109">
        <v>8513004</v>
      </c>
      <c r="BY234" s="109">
        <v>13628231</v>
      </c>
      <c r="BZ234" s="109">
        <v>19197922</v>
      </c>
      <c r="CA234" s="107">
        <v>19197922</v>
      </c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76"/>
      <c r="CN234" s="84">
        <v>6008799</v>
      </c>
      <c r="CO234" s="109">
        <v>11391789</v>
      </c>
      <c r="CP234" s="76"/>
      <c r="CQ234" s="76"/>
      <c r="CR234" s="76"/>
    </row>
    <row r="235" spans="1:97" ht="17.25" hidden="1" customHeight="1" outlineLevel="1" x14ac:dyDescent="0.25">
      <c r="A235" t="s">
        <v>480</v>
      </c>
      <c r="B235" s="76"/>
      <c r="C235" t="s">
        <v>539</v>
      </c>
      <c r="D235" s="110" t="s">
        <v>555</v>
      </c>
      <c r="E235" s="1" t="s">
        <v>552</v>
      </c>
      <c r="F235" s="71" t="s">
        <v>552</v>
      </c>
      <c r="G235" t="s">
        <v>531</v>
      </c>
      <c r="H235" s="26" t="s">
        <v>553</v>
      </c>
      <c r="I235" t="s">
        <v>119</v>
      </c>
      <c r="J235" s="31">
        <v>43101</v>
      </c>
      <c r="K235" t="s">
        <v>211</v>
      </c>
      <c r="L235" s="18"/>
      <c r="M235" s="18"/>
      <c r="N235" s="18"/>
      <c r="O235" s="18"/>
      <c r="P235" s="18"/>
      <c r="Q235" s="18"/>
      <c r="R235" s="18"/>
      <c r="S235" s="18"/>
      <c r="T235" s="18"/>
      <c r="V235" s="18"/>
      <c r="W235" s="18"/>
      <c r="X235" s="111">
        <v>372789</v>
      </c>
      <c r="Y235" s="112">
        <v>858719</v>
      </c>
      <c r="Z235" s="112">
        <v>1487679</v>
      </c>
      <c r="AA235" s="112">
        <v>2014271</v>
      </c>
      <c r="AB235" s="108">
        <v>2014271</v>
      </c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84">
        <v>475282</v>
      </c>
      <c r="AP235" s="109">
        <v>937792</v>
      </c>
      <c r="AQ235" s="109">
        <v>1553625</v>
      </c>
      <c r="AR235" s="109">
        <v>2157042</v>
      </c>
      <c r="AS235" s="107">
        <v>2157042</v>
      </c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84">
        <v>481843</v>
      </c>
      <c r="BG235" s="109">
        <v>845098</v>
      </c>
      <c r="BH235" s="109">
        <v>1349717</v>
      </c>
      <c r="BI235" s="109">
        <v>1657517</v>
      </c>
      <c r="BJ235" s="107">
        <v>1657517</v>
      </c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84">
        <v>475878</v>
      </c>
      <c r="BX235" s="109">
        <v>875630</v>
      </c>
      <c r="BY235" s="109">
        <v>1414499</v>
      </c>
      <c r="BZ235" s="109">
        <v>2002562</v>
      </c>
      <c r="CA235" s="107">
        <v>2002562</v>
      </c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76"/>
      <c r="CN235" s="84">
        <v>442084</v>
      </c>
      <c r="CO235" s="109">
        <v>779275</v>
      </c>
      <c r="CP235" s="76"/>
      <c r="CQ235" s="76"/>
      <c r="CR235" s="76"/>
    </row>
    <row r="236" spans="1:97" ht="17.25" hidden="1" customHeight="1" outlineLevel="1" x14ac:dyDescent="0.25">
      <c r="A236" t="s">
        <v>480</v>
      </c>
      <c r="B236" s="76"/>
      <c r="C236" t="s">
        <v>539</v>
      </c>
      <c r="D236" s="110" t="s">
        <v>556</v>
      </c>
      <c r="E236" s="1" t="s">
        <v>552</v>
      </c>
      <c r="F236" s="71" t="s">
        <v>552</v>
      </c>
      <c r="G236" t="s">
        <v>531</v>
      </c>
      <c r="H236" s="26" t="s">
        <v>553</v>
      </c>
      <c r="I236" t="s">
        <v>119</v>
      </c>
      <c r="J236" s="31">
        <v>43101</v>
      </c>
      <c r="K236" t="s">
        <v>211</v>
      </c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11">
        <v>43741</v>
      </c>
      <c r="Y236" s="112">
        <v>88660</v>
      </c>
      <c r="Z236" s="112">
        <v>136081</v>
      </c>
      <c r="AA236" s="112">
        <v>189449</v>
      </c>
      <c r="AB236" s="108">
        <v>189449</v>
      </c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84">
        <v>56682</v>
      </c>
      <c r="AP236" s="109">
        <v>153386</v>
      </c>
      <c r="AQ236" s="109">
        <v>318241</v>
      </c>
      <c r="AR236" s="109">
        <v>450350</v>
      </c>
      <c r="AS236" s="107">
        <v>450350</v>
      </c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84">
        <v>141859</v>
      </c>
      <c r="BG236" s="109">
        <v>224150</v>
      </c>
      <c r="BH236" s="109">
        <v>240975</v>
      </c>
      <c r="BI236" s="109">
        <v>72079</v>
      </c>
      <c r="BJ236" s="107">
        <v>72079</v>
      </c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84">
        <v>61080</v>
      </c>
      <c r="BX236" s="109">
        <v>119791</v>
      </c>
      <c r="BY236" s="109">
        <v>190881</v>
      </c>
      <c r="BZ236" s="109">
        <v>253437</v>
      </c>
      <c r="CA236" s="107">
        <v>253437</v>
      </c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76"/>
      <c r="CN236" s="84">
        <v>27901</v>
      </c>
      <c r="CO236" s="109">
        <v>72739</v>
      </c>
      <c r="CP236" s="76"/>
      <c r="CQ236" s="76"/>
      <c r="CR236" s="76"/>
    </row>
    <row r="237" spans="1:97" ht="17.25" hidden="1" customHeight="1" outlineLevel="1" x14ac:dyDescent="0.25">
      <c r="A237" t="s">
        <v>480</v>
      </c>
      <c r="B237" s="76"/>
      <c r="C237" t="s">
        <v>539</v>
      </c>
      <c r="D237" s="110" t="s">
        <v>557</v>
      </c>
      <c r="E237" s="1" t="s">
        <v>552</v>
      </c>
      <c r="F237" s="71" t="s">
        <v>552</v>
      </c>
      <c r="G237" t="s">
        <v>531</v>
      </c>
      <c r="H237" s="26" t="s">
        <v>553</v>
      </c>
      <c r="I237" t="s">
        <v>119</v>
      </c>
      <c r="J237" s="31">
        <v>43101</v>
      </c>
      <c r="K237" t="s">
        <v>211</v>
      </c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84">
        <v>10549</v>
      </c>
      <c r="Y237" s="109">
        <v>25048</v>
      </c>
      <c r="Z237" s="109">
        <v>25048</v>
      </c>
      <c r="AA237" s="109">
        <v>25048</v>
      </c>
      <c r="AB237" s="107">
        <v>25048</v>
      </c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84">
        <v>3207</v>
      </c>
      <c r="AP237" s="109">
        <v>6352</v>
      </c>
      <c r="AQ237" s="109">
        <v>10642</v>
      </c>
      <c r="AR237" s="109">
        <v>14472</v>
      </c>
      <c r="AS237" s="107">
        <v>14472</v>
      </c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84">
        <v>3300</v>
      </c>
      <c r="BG237" s="109">
        <v>6459</v>
      </c>
      <c r="BH237" s="109">
        <v>11485</v>
      </c>
      <c r="BI237" s="109">
        <v>16062</v>
      </c>
      <c r="BJ237" s="107">
        <v>16062</v>
      </c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84">
        <v>4170</v>
      </c>
      <c r="BX237" s="109">
        <v>8183</v>
      </c>
      <c r="BY237" s="109">
        <v>13773</v>
      </c>
      <c r="BZ237" s="109">
        <v>19765</v>
      </c>
      <c r="CA237" s="107">
        <v>19765</v>
      </c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76"/>
      <c r="CN237" s="84">
        <v>3846</v>
      </c>
      <c r="CO237" s="109">
        <v>7267</v>
      </c>
      <c r="CP237" s="76"/>
      <c r="CQ237" s="76"/>
      <c r="CR237" s="76"/>
    </row>
    <row r="238" spans="1:97" x14ac:dyDescent="0.25">
      <c r="A238" t="s">
        <v>480</v>
      </c>
      <c r="C238" t="s">
        <v>539</v>
      </c>
      <c r="D238" s="100" t="s">
        <v>558</v>
      </c>
      <c r="G238" t="s">
        <v>502</v>
      </c>
      <c r="H238" t="s">
        <v>559</v>
      </c>
    </row>
    <row r="239" spans="1:97" x14ac:dyDescent="0.25">
      <c r="A239" t="s">
        <v>480</v>
      </c>
      <c r="C239" t="s">
        <v>539</v>
      </c>
      <c r="D239" s="100" t="s">
        <v>560</v>
      </c>
      <c r="G239" t="s">
        <v>502</v>
      </c>
      <c r="H239" s="3" t="s">
        <v>559</v>
      </c>
    </row>
    <row r="240" spans="1:97" x14ac:dyDescent="0.25">
      <c r="A240" t="s">
        <v>480</v>
      </c>
      <c r="C240" t="s">
        <v>539</v>
      </c>
      <c r="D240" s="113" t="s">
        <v>561</v>
      </c>
      <c r="E240" s="1" t="s">
        <v>562</v>
      </c>
      <c r="G240" t="s">
        <v>41</v>
      </c>
      <c r="H240" t="s">
        <v>563</v>
      </c>
      <c r="I240" s="13" t="s">
        <v>36</v>
      </c>
      <c r="J240" s="31">
        <v>43101</v>
      </c>
      <c r="K240" t="s">
        <v>46</v>
      </c>
      <c r="L240" s="65">
        <v>890.2</v>
      </c>
      <c r="M240" s="65">
        <v>925.5</v>
      </c>
      <c r="N240" s="65">
        <v>1169.4000000000001</v>
      </c>
      <c r="O240" s="65">
        <v>1231.0940000000001</v>
      </c>
      <c r="P240" s="65">
        <v>1252.2729999999999</v>
      </c>
      <c r="Q240" s="65">
        <v>1279.068</v>
      </c>
      <c r="R240" s="65">
        <v>1312.0170000000001</v>
      </c>
      <c r="S240" s="65">
        <v>1340.0039999999999</v>
      </c>
      <c r="T240" s="65">
        <v>1347.751</v>
      </c>
      <c r="U240" s="65">
        <v>1342.4380000000001</v>
      </c>
      <c r="V240" s="65">
        <v>1307.8589999999999</v>
      </c>
      <c r="W240" s="65">
        <v>1309.2149999999999</v>
      </c>
      <c r="AC240" s="65">
        <v>1365.3040000000001</v>
      </c>
      <c r="AD240" s="65">
        <v>1331.826</v>
      </c>
      <c r="AE240" s="65">
        <v>1310.2059999999999</v>
      </c>
      <c r="AF240" s="65">
        <v>1305.8019999999999</v>
      </c>
      <c r="AG240" s="65">
        <v>1299.7</v>
      </c>
      <c r="AH240" s="65">
        <v>1315.675</v>
      </c>
      <c r="AI240" s="65">
        <v>1329.6690000000001</v>
      </c>
      <c r="AJ240" s="65">
        <v>1347.4169999999999</v>
      </c>
      <c r="AK240" s="65">
        <v>1351.354</v>
      </c>
      <c r="AL240" s="65">
        <v>1359.5889999999999</v>
      </c>
      <c r="AM240" s="65">
        <v>1359.6469999999999</v>
      </c>
      <c r="AN240" s="65">
        <v>1338.662</v>
      </c>
      <c r="AT240" s="65">
        <v>1343.665</v>
      </c>
      <c r="AU240" s="65">
        <v>1362.6659999999999</v>
      </c>
      <c r="AV240" s="65">
        <v>1314.6669999999999</v>
      </c>
      <c r="AW240" s="65">
        <v>1273.9169999999999</v>
      </c>
      <c r="AX240" s="65">
        <v>1290.729</v>
      </c>
      <c r="AY240" s="65">
        <v>1302.432</v>
      </c>
      <c r="AZ240" s="65">
        <v>1239.6079999999999</v>
      </c>
      <c r="BA240" s="65">
        <v>1230.402</v>
      </c>
      <c r="BB240" s="65">
        <v>1275.3510000000001</v>
      </c>
      <c r="BC240" s="65">
        <v>1333.088</v>
      </c>
      <c r="BD240" s="65">
        <v>1361.7719999999999</v>
      </c>
      <c r="BE240" s="65">
        <v>1365.943</v>
      </c>
      <c r="BK240" s="65">
        <v>1350.2360000000001</v>
      </c>
      <c r="BL240" s="65">
        <v>1356.809</v>
      </c>
      <c r="BM240" s="65">
        <v>1395.202</v>
      </c>
      <c r="BN240" s="65">
        <v>1390.3009999999999</v>
      </c>
      <c r="BO240" s="65">
        <v>1404.075</v>
      </c>
      <c r="BP240" s="65">
        <v>1427.519</v>
      </c>
      <c r="BQ240" s="65">
        <v>1416.13</v>
      </c>
      <c r="BR240" s="65">
        <v>1430.2819999999999</v>
      </c>
      <c r="BS240" s="65">
        <v>1472.5709999999999</v>
      </c>
      <c r="BT240" s="65">
        <v>1533.393</v>
      </c>
      <c r="BU240" s="65">
        <v>1578.348</v>
      </c>
      <c r="BV240" s="65">
        <v>1624.337</v>
      </c>
      <c r="CB240" s="65">
        <v>1644.0840000000001</v>
      </c>
      <c r="CC240" s="65">
        <v>1659.271</v>
      </c>
      <c r="CD240" s="65">
        <v>1669.568</v>
      </c>
      <c r="CE240" s="65">
        <v>1752.3920000000001</v>
      </c>
      <c r="CF240" s="65">
        <v>1761.848</v>
      </c>
      <c r="CG240" s="65">
        <v>1738.962</v>
      </c>
      <c r="CH240" s="65">
        <v>1161</v>
      </c>
      <c r="CI240" s="65">
        <v>1513.75</v>
      </c>
      <c r="CJ240" s="65">
        <v>1653.44</v>
      </c>
      <c r="CK240" s="65">
        <v>1683.11</v>
      </c>
    </row>
    <row r="241" spans="1:90" x14ac:dyDescent="0.25">
      <c r="A241" t="s">
        <v>480</v>
      </c>
      <c r="C241" t="s">
        <v>539</v>
      </c>
      <c r="D241" s="67" t="s">
        <v>564</v>
      </c>
      <c r="G241" t="s">
        <v>41</v>
      </c>
    </row>
    <row r="242" spans="1:90" x14ac:dyDescent="0.25">
      <c r="A242" t="s">
        <v>480</v>
      </c>
      <c r="B242" t="s">
        <v>565</v>
      </c>
      <c r="C242" t="s">
        <v>539</v>
      </c>
      <c r="D242" s="3" t="s">
        <v>566</v>
      </c>
      <c r="E242" s="1" t="s">
        <v>567</v>
      </c>
      <c r="F242" t="s">
        <v>568</v>
      </c>
      <c r="G242" t="s">
        <v>41</v>
      </c>
      <c r="H242" t="s">
        <v>535</v>
      </c>
      <c r="I242" s="20" t="s">
        <v>36</v>
      </c>
      <c r="J242" s="74">
        <v>43497</v>
      </c>
      <c r="K242" s="13" t="s">
        <v>507</v>
      </c>
      <c r="AD242" s="65">
        <v>69.106999999999999</v>
      </c>
      <c r="AE242" s="65">
        <v>88.064999999999998</v>
      </c>
      <c r="AF242" s="65">
        <v>125.267</v>
      </c>
      <c r="AG242" s="65">
        <v>94.71</v>
      </c>
      <c r="AH242" s="65">
        <v>96.6</v>
      </c>
      <c r="AI242" s="65">
        <v>129.167</v>
      </c>
      <c r="AJ242" s="65">
        <v>94.096999999999994</v>
      </c>
      <c r="AK242" s="65">
        <v>94.733000000000004</v>
      </c>
      <c r="AL242" s="65">
        <v>129.87100000000001</v>
      </c>
      <c r="AM242" s="65">
        <v>114.333</v>
      </c>
      <c r="AN242" s="65">
        <v>108.533</v>
      </c>
      <c r="AT242" s="65">
        <v>83.71</v>
      </c>
      <c r="AU242" s="65">
        <v>95.75</v>
      </c>
      <c r="AV242" s="65">
        <v>120.67700000000001</v>
      </c>
      <c r="AW242" s="65">
        <v>88.566999999999993</v>
      </c>
      <c r="AX242" s="65">
        <v>107.161</v>
      </c>
      <c r="AY242" s="65">
        <v>121.4</v>
      </c>
      <c r="AZ242" s="65">
        <v>167.63300000000001</v>
      </c>
      <c r="BA242" s="65">
        <v>130.25800000000001</v>
      </c>
      <c r="BB242" s="65">
        <v>130.69999999999999</v>
      </c>
      <c r="BC242" s="65">
        <v>166.64500000000001</v>
      </c>
      <c r="BD242" s="65">
        <v>148.80000000000001</v>
      </c>
      <c r="BE242" s="65">
        <v>124.3</v>
      </c>
      <c r="BK242" s="65">
        <v>101.194</v>
      </c>
      <c r="BL242" s="65">
        <v>134.571</v>
      </c>
      <c r="BM242" s="65">
        <v>156.32300000000001</v>
      </c>
      <c r="BN242" s="65">
        <v>217.667</v>
      </c>
      <c r="BO242" s="65">
        <v>168.19399999999999</v>
      </c>
      <c r="BP242" s="65">
        <v>177.1</v>
      </c>
      <c r="BQ242" s="65">
        <v>185.167</v>
      </c>
      <c r="BR242" s="65">
        <v>158</v>
      </c>
      <c r="BS242" s="65">
        <v>170.56700000000001</v>
      </c>
      <c r="BT242" s="65">
        <v>184.80600000000001</v>
      </c>
      <c r="BU242" s="65">
        <v>177.1</v>
      </c>
      <c r="BV242" s="65">
        <v>160.69999999999999</v>
      </c>
      <c r="CB242" s="65">
        <v>129.774</v>
      </c>
      <c r="CC242" s="65">
        <v>165.071</v>
      </c>
      <c r="CD242" s="65">
        <v>163</v>
      </c>
      <c r="CE242" s="65">
        <v>137.69999999999999</v>
      </c>
      <c r="CF242" s="65">
        <v>122.51600000000001</v>
      </c>
      <c r="CG242" s="65">
        <v>134.4</v>
      </c>
      <c r="CH242" s="65">
        <v>128.07400000000001</v>
      </c>
      <c r="CI242" s="65">
        <v>137.71</v>
      </c>
      <c r="CJ242" s="65">
        <v>123.7</v>
      </c>
      <c r="CK242" s="65">
        <v>128.07400000000001</v>
      </c>
    </row>
    <row r="243" spans="1:90" x14ac:dyDescent="0.25">
      <c r="A243" t="s">
        <v>480</v>
      </c>
      <c r="B243" t="s">
        <v>565</v>
      </c>
      <c r="C243" s="114" t="s">
        <v>539</v>
      </c>
      <c r="D243" s="64" t="s">
        <v>569</v>
      </c>
      <c r="E243" s="1" t="s">
        <v>567</v>
      </c>
      <c r="F243" t="s">
        <v>568</v>
      </c>
      <c r="G243" t="s">
        <v>41</v>
      </c>
      <c r="H243" t="s">
        <v>535</v>
      </c>
      <c r="I243" t="s">
        <v>36</v>
      </c>
      <c r="J243" s="31">
        <v>43497</v>
      </c>
      <c r="K243" s="13" t="s">
        <v>507</v>
      </c>
      <c r="AD243" s="65">
        <v>93.893000000000001</v>
      </c>
      <c r="AE243" s="65">
        <v>91.387</v>
      </c>
      <c r="AF243" s="65">
        <v>97.332999999999998</v>
      </c>
      <c r="AG243" s="65">
        <v>99.129000000000005</v>
      </c>
      <c r="AH243" s="65">
        <v>105.367</v>
      </c>
      <c r="AI243" s="65">
        <v>100.333</v>
      </c>
      <c r="AJ243" s="65">
        <v>112.742</v>
      </c>
      <c r="AK243" s="65">
        <v>103.7</v>
      </c>
      <c r="AL243" s="65">
        <v>100.90300000000001</v>
      </c>
      <c r="AM243" s="65">
        <v>95.632999999999996</v>
      </c>
      <c r="AN243" s="65">
        <v>97.3</v>
      </c>
      <c r="AT243" s="65">
        <v>91.870999999999995</v>
      </c>
      <c r="AU243" s="65">
        <v>92</v>
      </c>
      <c r="AV243" s="65">
        <v>88.387</v>
      </c>
      <c r="AW243" s="65">
        <v>62.7</v>
      </c>
      <c r="AX243" s="65">
        <v>79.968000000000004</v>
      </c>
      <c r="AY243" s="65">
        <v>104.233</v>
      </c>
      <c r="AZ243" s="65">
        <v>102.233</v>
      </c>
      <c r="BA243" s="65">
        <v>119.935</v>
      </c>
      <c r="BB243" s="65">
        <v>108.93300000000001</v>
      </c>
      <c r="BC243" s="65">
        <v>101.806</v>
      </c>
      <c r="BD243" s="65">
        <v>98.2</v>
      </c>
      <c r="BE243" s="65">
        <v>107.2</v>
      </c>
      <c r="BK243" s="65">
        <v>100.806</v>
      </c>
      <c r="BL243" s="65">
        <v>105.607</v>
      </c>
      <c r="BM243" s="65">
        <v>100.355</v>
      </c>
      <c r="BN243" s="65">
        <v>104.06699999999999</v>
      </c>
      <c r="BO243" s="65">
        <v>108.581</v>
      </c>
      <c r="BP243" s="65">
        <v>118.167</v>
      </c>
      <c r="BQ243" s="65">
        <v>104.93300000000001</v>
      </c>
      <c r="BR243" s="65">
        <v>121.90300000000001</v>
      </c>
      <c r="BS243" s="65">
        <v>112.633</v>
      </c>
      <c r="BT243" s="65">
        <v>104.645</v>
      </c>
      <c r="BU243" s="65">
        <v>104.1</v>
      </c>
      <c r="BV243" s="65">
        <v>113.4</v>
      </c>
      <c r="CB243" s="65">
        <v>101.935</v>
      </c>
      <c r="CC243" s="65">
        <v>102.179</v>
      </c>
      <c r="CD243" s="65">
        <v>96.968000000000004</v>
      </c>
      <c r="CE243" s="65">
        <v>98.3</v>
      </c>
      <c r="CF243" s="65">
        <v>98.968000000000004</v>
      </c>
      <c r="CG243" s="65">
        <v>104.033</v>
      </c>
      <c r="CH243" s="65">
        <v>103.70399999999999</v>
      </c>
      <c r="CI243" s="65">
        <v>98.548000000000002</v>
      </c>
      <c r="CJ243" s="65">
        <v>99.966999999999999</v>
      </c>
      <c r="CK243" s="65">
        <v>103.70399999999999</v>
      </c>
    </row>
    <row r="244" spans="1:90" x14ac:dyDescent="0.25">
      <c r="B244" s="115"/>
      <c r="C244" s="116"/>
      <c r="D244" s="64"/>
      <c r="E244" s="1"/>
      <c r="F244" s="115"/>
      <c r="H244" s="115"/>
      <c r="I244" s="115"/>
      <c r="J244" s="31"/>
      <c r="K244" s="40"/>
    </row>
    <row r="245" spans="1:90" x14ac:dyDescent="0.25">
      <c r="A245" t="s">
        <v>480</v>
      </c>
      <c r="B245" s="115"/>
      <c r="C245" s="26" t="s">
        <v>570</v>
      </c>
      <c r="D245" s="117" t="s">
        <v>571</v>
      </c>
      <c r="E245" s="1" t="s">
        <v>40</v>
      </c>
      <c r="F245" s="115"/>
      <c r="G245" t="s">
        <v>41</v>
      </c>
      <c r="H245" s="40" t="s">
        <v>535</v>
      </c>
      <c r="I245" s="40" t="s">
        <v>36</v>
      </c>
      <c r="J245" s="31">
        <v>43800</v>
      </c>
      <c r="K245" s="13" t="s">
        <v>507</v>
      </c>
      <c r="AN245" s="65">
        <v>78.13</v>
      </c>
      <c r="AT245" s="65">
        <v>63.61</v>
      </c>
      <c r="AU245" s="65">
        <v>73.41</v>
      </c>
      <c r="AV245" s="65">
        <v>70.349999999999994</v>
      </c>
      <c r="AW245" s="65">
        <v>41.93</v>
      </c>
      <c r="AX245" s="65">
        <v>51.97</v>
      </c>
      <c r="AY245" s="65">
        <v>66.930000000000007</v>
      </c>
      <c r="AZ245" s="65">
        <v>72.16</v>
      </c>
      <c r="BA245" s="65">
        <v>71.94</v>
      </c>
      <c r="BB245" s="65">
        <v>75.900000000000006</v>
      </c>
      <c r="BC245" s="65">
        <v>74.900000000000006</v>
      </c>
      <c r="BD245" s="65">
        <v>67.069999999999993</v>
      </c>
      <c r="BE245" s="65">
        <v>70.97</v>
      </c>
      <c r="BK245" s="65">
        <v>58.55</v>
      </c>
      <c r="BL245" s="65">
        <v>66.61</v>
      </c>
      <c r="BM245" s="65">
        <v>71.45</v>
      </c>
      <c r="BN245" s="65">
        <v>74.73</v>
      </c>
      <c r="BO245" s="65">
        <v>73.42</v>
      </c>
      <c r="BP245" s="65">
        <v>77.400000000000006</v>
      </c>
      <c r="BQ245" s="65">
        <v>80.23</v>
      </c>
      <c r="BR245" s="65">
        <v>81.13</v>
      </c>
      <c r="BS245" s="65">
        <v>81.27</v>
      </c>
      <c r="BT245" s="65">
        <v>76</v>
      </c>
      <c r="BU245" s="65">
        <v>68.8</v>
      </c>
      <c r="BV245" s="65">
        <v>73.760000000000005</v>
      </c>
      <c r="CB245" s="118">
        <v>61.4</v>
      </c>
      <c r="CC245" s="118">
        <v>68</v>
      </c>
      <c r="CD245" s="118">
        <v>66.319999999999993</v>
      </c>
      <c r="CE245" s="118">
        <v>64.83</v>
      </c>
      <c r="CF245" s="118">
        <v>61.23</v>
      </c>
      <c r="CG245" s="118">
        <v>65</v>
      </c>
      <c r="CH245" s="118">
        <v>62.29</v>
      </c>
      <c r="CI245" s="118">
        <v>62.74</v>
      </c>
      <c r="CJ245" s="118">
        <v>58.8</v>
      </c>
      <c r="CK245" s="118">
        <v>56.39</v>
      </c>
      <c r="CL245" s="118">
        <v>54.33</v>
      </c>
    </row>
    <row r="246" spans="1:90" x14ac:dyDescent="0.25">
      <c r="A246" s="20" t="s">
        <v>480</v>
      </c>
      <c r="B246" t="s">
        <v>565</v>
      </c>
      <c r="C246" s="40" t="s">
        <v>570</v>
      </c>
      <c r="D246" s="64" t="s">
        <v>572</v>
      </c>
      <c r="E246" s="1" t="s">
        <v>567</v>
      </c>
      <c r="G246" t="s">
        <v>41</v>
      </c>
      <c r="H246" t="s">
        <v>535</v>
      </c>
      <c r="I246" t="s">
        <v>36</v>
      </c>
      <c r="J246" s="31">
        <v>43497</v>
      </c>
      <c r="K246" s="13" t="s">
        <v>507</v>
      </c>
      <c r="AD246" s="65">
        <v>84.106999999999999</v>
      </c>
      <c r="AE246" s="65">
        <v>92.548000000000002</v>
      </c>
      <c r="AF246" s="65">
        <v>91.867000000000004</v>
      </c>
      <c r="AG246" s="65">
        <v>95</v>
      </c>
      <c r="AH246" s="65">
        <v>106.633</v>
      </c>
      <c r="AI246" s="65">
        <v>94.367000000000004</v>
      </c>
      <c r="AJ246" s="65">
        <v>106.839</v>
      </c>
      <c r="AK246" s="65">
        <v>97.832999999999998</v>
      </c>
      <c r="AL246" s="65">
        <v>94.161000000000001</v>
      </c>
      <c r="AM246" s="65">
        <v>112.833</v>
      </c>
      <c r="AN246" s="65">
        <v>126.333</v>
      </c>
      <c r="AT246" s="65">
        <v>100.161</v>
      </c>
      <c r="AU246" s="65">
        <v>101.929</v>
      </c>
      <c r="AV246" s="65">
        <v>122.065</v>
      </c>
      <c r="AW246" s="65">
        <v>86</v>
      </c>
      <c r="AX246" s="65">
        <v>111.355</v>
      </c>
      <c r="AY246" s="65">
        <v>133.4</v>
      </c>
      <c r="AZ246" s="65">
        <v>129.96700000000001</v>
      </c>
      <c r="BA246" s="65">
        <v>136.90299999999999</v>
      </c>
      <c r="BB246" s="65">
        <v>130.03299999999999</v>
      </c>
      <c r="BC246" s="65">
        <v>130.58099999999999</v>
      </c>
      <c r="BD246" s="65">
        <v>146.233</v>
      </c>
      <c r="BE246" s="65">
        <v>183.36699999999999</v>
      </c>
      <c r="BK246" s="65">
        <v>141.90299999999999</v>
      </c>
      <c r="BL246" s="65">
        <v>140.429</v>
      </c>
      <c r="BM246" s="65">
        <v>143.19399999999999</v>
      </c>
      <c r="BN246" s="65">
        <v>146.167</v>
      </c>
      <c r="BO246" s="65">
        <v>148.51599999999999</v>
      </c>
      <c r="BP246" s="65">
        <v>158.63300000000001</v>
      </c>
      <c r="BQ246" s="65">
        <v>150.233</v>
      </c>
      <c r="BR246" s="65">
        <v>156.387</v>
      </c>
      <c r="BS246" s="65">
        <v>157.30000000000001</v>
      </c>
      <c r="BT246" s="65">
        <v>149.613</v>
      </c>
      <c r="BU246" s="65">
        <v>154.767</v>
      </c>
      <c r="BV246" s="65">
        <v>175.1</v>
      </c>
      <c r="CB246" s="65">
        <v>128.548</v>
      </c>
      <c r="CC246" s="65">
        <v>173.107</v>
      </c>
      <c r="CD246" s="65">
        <v>159.74199999999999</v>
      </c>
      <c r="CE246" s="65">
        <v>109.267</v>
      </c>
      <c r="CF246" s="65">
        <v>108.29</v>
      </c>
      <c r="CG246" s="65">
        <v>121.133</v>
      </c>
      <c r="CH246" s="65">
        <v>106.70399999999999</v>
      </c>
      <c r="CI246" s="65">
        <v>109.065</v>
      </c>
      <c r="CJ246" s="65">
        <v>108.9</v>
      </c>
      <c r="CK246" s="65">
        <v>106.70399999999999</v>
      </c>
    </row>
    <row r="247" spans="1:90" x14ac:dyDescent="0.25">
      <c r="A247" s="20" t="s">
        <v>480</v>
      </c>
      <c r="B247" t="s">
        <v>565</v>
      </c>
      <c r="C247" s="40" t="s">
        <v>570</v>
      </c>
      <c r="D247" s="64" t="s">
        <v>573</v>
      </c>
      <c r="E247" s="1" t="s">
        <v>567</v>
      </c>
      <c r="G247" t="s">
        <v>41</v>
      </c>
      <c r="H247" t="s">
        <v>535</v>
      </c>
      <c r="I247" t="s">
        <v>36</v>
      </c>
      <c r="J247" s="31">
        <v>43497</v>
      </c>
      <c r="K247" s="13" t="s">
        <v>507</v>
      </c>
      <c r="AD247" s="65">
        <v>102.464</v>
      </c>
      <c r="AE247" s="65">
        <v>95.935000000000002</v>
      </c>
      <c r="AF247" s="65">
        <v>103.43300000000001</v>
      </c>
      <c r="AG247" s="65">
        <v>92.71</v>
      </c>
      <c r="AH247" s="65">
        <v>87.632999999999996</v>
      </c>
      <c r="AI247" s="65">
        <v>111.4</v>
      </c>
      <c r="AJ247" s="65">
        <v>93.71</v>
      </c>
      <c r="AK247" s="65">
        <v>97.266999999999996</v>
      </c>
      <c r="AL247" s="65">
        <v>111.51600000000001</v>
      </c>
      <c r="AM247" s="65">
        <v>117.733</v>
      </c>
      <c r="AN247" s="65">
        <v>115.467</v>
      </c>
      <c r="AT247" s="65">
        <v>101.065</v>
      </c>
      <c r="AU247" s="65">
        <v>114.036</v>
      </c>
      <c r="AV247" s="65">
        <v>106.29</v>
      </c>
      <c r="AW247" s="65">
        <v>33.799999999999997</v>
      </c>
      <c r="AX247" s="65">
        <v>53.805999999999997</v>
      </c>
      <c r="AY247" s="65">
        <v>103.467</v>
      </c>
      <c r="AZ247" s="65">
        <v>135.5</v>
      </c>
      <c r="BA247" s="65">
        <v>119.774</v>
      </c>
      <c r="BB247" s="65">
        <v>130.43299999999999</v>
      </c>
      <c r="BC247" s="65">
        <v>133.774</v>
      </c>
      <c r="BD247" s="65">
        <v>130.267</v>
      </c>
      <c r="BE247" s="65">
        <v>129.1</v>
      </c>
      <c r="BK247" s="65">
        <v>115.645</v>
      </c>
      <c r="BL247" s="65">
        <v>134.857</v>
      </c>
      <c r="BM247" s="65">
        <v>137.548</v>
      </c>
      <c r="BN247" s="65">
        <v>141.167</v>
      </c>
      <c r="BO247" s="65">
        <v>132.548</v>
      </c>
      <c r="BP247" s="65">
        <v>139.6</v>
      </c>
      <c r="BQ247" s="65">
        <v>132.6</v>
      </c>
      <c r="BR247" s="65">
        <v>132.48400000000001</v>
      </c>
      <c r="BS247" s="65">
        <v>131.5</v>
      </c>
      <c r="BT247" s="65">
        <v>133.19399999999999</v>
      </c>
      <c r="BU247" s="65">
        <v>140.233</v>
      </c>
      <c r="BV247" s="65">
        <v>135.5</v>
      </c>
      <c r="CB247" s="65">
        <v>123.839</v>
      </c>
      <c r="CC247" s="65">
        <v>147.107</v>
      </c>
      <c r="CD247" s="65">
        <v>152.80600000000001</v>
      </c>
      <c r="CE247" s="65">
        <v>136.06700000000001</v>
      </c>
      <c r="CF247" s="65">
        <v>125.806</v>
      </c>
      <c r="CG247" s="65">
        <v>125.3</v>
      </c>
      <c r="CH247" s="65">
        <v>121.148</v>
      </c>
      <c r="CI247" s="65">
        <v>136.80600000000001</v>
      </c>
      <c r="CJ247" s="65">
        <v>126.533</v>
      </c>
      <c r="CK247" s="65">
        <v>121.148</v>
      </c>
    </row>
    <row r="248" spans="1:90" x14ac:dyDescent="0.25">
      <c r="A248" t="s">
        <v>480</v>
      </c>
      <c r="B248" t="s">
        <v>565</v>
      </c>
      <c r="C248" s="40" t="s">
        <v>570</v>
      </c>
      <c r="D248" s="64" t="s">
        <v>574</v>
      </c>
      <c r="E248" s="1" t="s">
        <v>567</v>
      </c>
      <c r="G248" t="s">
        <v>41</v>
      </c>
      <c r="H248" t="s">
        <v>535</v>
      </c>
      <c r="I248" t="s">
        <v>36</v>
      </c>
      <c r="J248" s="31">
        <v>43497</v>
      </c>
      <c r="K248" s="13" t="s">
        <v>507</v>
      </c>
      <c r="AD248" s="65">
        <v>94.213999999999999</v>
      </c>
      <c r="AE248" s="65">
        <v>101.581</v>
      </c>
      <c r="AF248" s="65">
        <v>93.867000000000004</v>
      </c>
      <c r="AG248" s="65">
        <v>99.031999999999996</v>
      </c>
      <c r="AH248" s="65">
        <v>106.56699999999999</v>
      </c>
      <c r="AI248" s="65">
        <v>98.7</v>
      </c>
      <c r="AJ248" s="65">
        <v>108.548</v>
      </c>
      <c r="AK248" s="65">
        <v>103</v>
      </c>
      <c r="AL248" s="65">
        <v>99.29</v>
      </c>
      <c r="AM248" s="65">
        <v>96.632999999999996</v>
      </c>
      <c r="AN248" s="65">
        <v>97.5</v>
      </c>
      <c r="AT248" s="65">
        <v>95.096999999999994</v>
      </c>
      <c r="AU248" s="65">
        <v>98.320999999999998</v>
      </c>
      <c r="AV248" s="65">
        <v>68.451999999999998</v>
      </c>
      <c r="AW248" s="65">
        <v>18.466999999999999</v>
      </c>
      <c r="AX248" s="65">
        <v>24</v>
      </c>
      <c r="AY248" s="65">
        <v>41.633000000000003</v>
      </c>
      <c r="AZ248" s="65">
        <v>84.233000000000004</v>
      </c>
      <c r="BA248" s="65">
        <v>100.032</v>
      </c>
      <c r="BB248" s="65">
        <v>100.333</v>
      </c>
      <c r="BC248" s="65">
        <v>84.096999999999994</v>
      </c>
      <c r="BD248" s="65">
        <v>65.566999999999993</v>
      </c>
      <c r="BE248" s="65">
        <v>69.433000000000007</v>
      </c>
      <c r="BK248" s="65">
        <v>74.805999999999997</v>
      </c>
      <c r="BL248" s="65">
        <v>83.5</v>
      </c>
      <c r="BM248" s="65">
        <v>94.257999999999996</v>
      </c>
      <c r="BN248" s="65">
        <v>93.266999999999996</v>
      </c>
      <c r="BO248" s="65">
        <v>99.031999999999996</v>
      </c>
      <c r="BP248" s="65">
        <v>97.233000000000004</v>
      </c>
      <c r="BQ248" s="65">
        <v>81.832999999999998</v>
      </c>
      <c r="BR248" s="65">
        <v>107.645</v>
      </c>
      <c r="BS248" s="65">
        <v>96.9</v>
      </c>
      <c r="BT248" s="65">
        <v>80.418999999999997</v>
      </c>
      <c r="BU248" s="65">
        <v>63.332999999999998</v>
      </c>
      <c r="BV248" s="65">
        <v>83.566999999999993</v>
      </c>
      <c r="CB248" s="65">
        <v>85.129000000000005</v>
      </c>
      <c r="CC248" s="65">
        <v>88.713999999999999</v>
      </c>
      <c r="CD248" s="65">
        <v>80.613</v>
      </c>
      <c r="CE248" s="65">
        <v>83.667000000000002</v>
      </c>
      <c r="CF248" s="65">
        <v>84.064999999999998</v>
      </c>
      <c r="CG248" s="65">
        <v>92.066999999999993</v>
      </c>
      <c r="CH248" s="65">
        <v>94.073999999999998</v>
      </c>
      <c r="CI248" s="65">
        <v>82.581000000000003</v>
      </c>
      <c r="CJ248" s="65">
        <v>85.1</v>
      </c>
      <c r="CK248" s="65">
        <v>94.073999999999998</v>
      </c>
    </row>
    <row r="249" spans="1:90" x14ac:dyDescent="0.25">
      <c r="A249" t="s">
        <v>480</v>
      </c>
      <c r="B249" s="40"/>
      <c r="C249" s="40" t="s">
        <v>570</v>
      </c>
      <c r="D249" s="26" t="s">
        <v>575</v>
      </c>
      <c r="E249" s="1" t="s">
        <v>576</v>
      </c>
      <c r="F249" s="40"/>
      <c r="G249" t="s">
        <v>41</v>
      </c>
      <c r="H249" t="s">
        <v>577</v>
      </c>
      <c r="I249" s="40" t="s">
        <v>36</v>
      </c>
      <c r="K249" s="13" t="s">
        <v>507</v>
      </c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119">
        <v>0.5</v>
      </c>
      <c r="AW249" s="119">
        <v>-28.38</v>
      </c>
      <c r="AX249" s="119">
        <v>-27.12</v>
      </c>
      <c r="AY249" s="119">
        <v>-16.23</v>
      </c>
      <c r="AZ249" s="119">
        <v>-6.7</v>
      </c>
      <c r="BA249" s="119">
        <v>-1.04</v>
      </c>
      <c r="BB249" s="119">
        <v>2.1800000000000002</v>
      </c>
      <c r="BC249" s="119">
        <v>3.1</v>
      </c>
      <c r="BD249" s="119">
        <v>3.3</v>
      </c>
      <c r="BE249" s="119">
        <v>5</v>
      </c>
      <c r="BF249" s="76"/>
      <c r="BG249" s="76"/>
      <c r="BH249" s="76"/>
      <c r="BI249" s="76"/>
      <c r="BJ249" s="76"/>
      <c r="BK249" s="119">
        <v>3.32</v>
      </c>
      <c r="BL249" s="119">
        <v>5.53</v>
      </c>
      <c r="BM249" s="119">
        <v>6.58</v>
      </c>
      <c r="BN249" s="119">
        <v>8.0299999999999994</v>
      </c>
      <c r="BO249" s="119">
        <v>6.62</v>
      </c>
      <c r="BP249" s="119">
        <v>9.08</v>
      </c>
      <c r="BQ249" s="119">
        <v>8.3000000000000007</v>
      </c>
      <c r="BR249" s="119">
        <v>8.98</v>
      </c>
      <c r="BS249" s="119">
        <v>10.38</v>
      </c>
      <c r="BT249" s="119">
        <v>10.36</v>
      </c>
      <c r="BU249" s="119">
        <v>6.45</v>
      </c>
      <c r="BV249" s="119">
        <v>11.58</v>
      </c>
      <c r="BW249" s="76"/>
      <c r="BX249" s="76"/>
      <c r="BY249" s="76"/>
      <c r="BZ249" s="76"/>
      <c r="CA249" s="76"/>
      <c r="CB249" s="119">
        <v>8.4</v>
      </c>
      <c r="CC249" s="119">
        <v>10.28</v>
      </c>
      <c r="CD249" s="119">
        <v>10.9</v>
      </c>
      <c r="CE249" s="119">
        <v>10.83</v>
      </c>
      <c r="CF249" s="119">
        <v>10.82</v>
      </c>
      <c r="CG249" s="119">
        <v>11.18</v>
      </c>
      <c r="CH249" s="119">
        <v>10.46</v>
      </c>
      <c r="CI249" s="119">
        <v>11</v>
      </c>
      <c r="CJ249" s="119">
        <v>12.25</v>
      </c>
      <c r="CK249" s="119"/>
    </row>
    <row r="250" spans="1:90" x14ac:dyDescent="0.25">
      <c r="K250" s="13"/>
    </row>
    <row r="251" spans="1:90" x14ac:dyDescent="0.25">
      <c r="A251" t="s">
        <v>480</v>
      </c>
      <c r="C251" t="s">
        <v>578</v>
      </c>
      <c r="D251" s="120" t="s">
        <v>579</v>
      </c>
      <c r="E251" s="1" t="s">
        <v>580</v>
      </c>
      <c r="F251" t="s">
        <v>581</v>
      </c>
      <c r="G251" t="s">
        <v>531</v>
      </c>
      <c r="H251" t="s">
        <v>496</v>
      </c>
      <c r="I251" t="s">
        <v>36</v>
      </c>
      <c r="J251" s="121">
        <v>43101</v>
      </c>
      <c r="K251" s="13" t="s">
        <v>507</v>
      </c>
      <c r="L251" s="122">
        <v>1300789749</v>
      </c>
      <c r="M251" s="122">
        <v>22748116</v>
      </c>
      <c r="N251" s="122">
        <v>78831719</v>
      </c>
      <c r="O251" s="122">
        <v>149676556</v>
      </c>
      <c r="P251" s="122">
        <v>223583015</v>
      </c>
      <c r="Q251" s="122">
        <v>480216535</v>
      </c>
      <c r="R251" s="122">
        <v>480216535</v>
      </c>
      <c r="S251" s="122">
        <v>619509394</v>
      </c>
      <c r="T251" s="122">
        <v>772538003</v>
      </c>
      <c r="U251" s="122">
        <v>912458997</v>
      </c>
      <c r="V251" s="122">
        <v>1639173011</v>
      </c>
      <c r="W251" s="122">
        <v>1854664628</v>
      </c>
      <c r="X251" s="122"/>
      <c r="Y251" s="122"/>
      <c r="Z251" s="122"/>
      <c r="AA251" s="122"/>
      <c r="AB251" s="122"/>
      <c r="AC251" s="122">
        <v>2285673694.5300002</v>
      </c>
      <c r="AD251" s="122">
        <v>19290005.460000001</v>
      </c>
      <c r="AE251" s="122">
        <v>84936366.950000003</v>
      </c>
      <c r="AF251" s="122">
        <v>159684715</v>
      </c>
      <c r="AG251" s="122">
        <v>254115344.5</v>
      </c>
      <c r="AH251" s="122">
        <v>328997142.06</v>
      </c>
      <c r="AI251" s="122">
        <v>666692437.80999994</v>
      </c>
      <c r="AJ251" s="122">
        <v>803604005.87</v>
      </c>
      <c r="AK251" s="122">
        <v>1257487026.78</v>
      </c>
      <c r="AL251" s="122">
        <v>1502337616.47</v>
      </c>
      <c r="AM251" s="122">
        <v>1743820277.1600001</v>
      </c>
      <c r="AN251" s="123">
        <v>2313573904.5100002</v>
      </c>
      <c r="AO251" s="122"/>
    </row>
    <row r="252" spans="1:90" x14ac:dyDescent="0.25">
      <c r="A252" t="s">
        <v>480</v>
      </c>
      <c r="C252" t="s">
        <v>578</v>
      </c>
      <c r="D252" s="120" t="s">
        <v>582</v>
      </c>
      <c r="E252" s="1" t="s">
        <v>580</v>
      </c>
      <c r="F252" t="s">
        <v>583</v>
      </c>
      <c r="G252" t="s">
        <v>531</v>
      </c>
      <c r="H252" t="s">
        <v>496</v>
      </c>
      <c r="I252" t="s">
        <v>36</v>
      </c>
      <c r="J252" s="121">
        <v>43101</v>
      </c>
      <c r="K252" s="13" t="s">
        <v>507</v>
      </c>
      <c r="L252" s="122">
        <v>223288778</v>
      </c>
      <c r="M252" s="122">
        <v>1472812.33</v>
      </c>
      <c r="N252" s="122">
        <v>14694726</v>
      </c>
      <c r="O252" s="122">
        <v>18978585</v>
      </c>
      <c r="P252" s="122">
        <v>24569646</v>
      </c>
      <c r="Q252" s="122">
        <v>39863795</v>
      </c>
      <c r="R252" s="122">
        <v>39863795</v>
      </c>
      <c r="S252" s="122">
        <v>51025049</v>
      </c>
      <c r="T252" s="122">
        <v>70535201</v>
      </c>
      <c r="U252" s="122">
        <v>101000000</v>
      </c>
      <c r="V252" s="122">
        <v>140000000</v>
      </c>
      <c r="W252" s="122">
        <v>162000000</v>
      </c>
      <c r="X252" s="122"/>
      <c r="Y252" s="122"/>
      <c r="Z252" s="122"/>
      <c r="AA252" s="122"/>
      <c r="AB252" s="122"/>
      <c r="AC252" s="122">
        <v>207320372.08000001</v>
      </c>
      <c r="AD252" s="122">
        <v>5308345.74</v>
      </c>
      <c r="AE252" s="122">
        <v>10070648.039999999</v>
      </c>
      <c r="AF252" s="122">
        <v>19258057.940000001</v>
      </c>
      <c r="AG252" s="122">
        <v>28270377.579999998</v>
      </c>
      <c r="AH252" s="122">
        <v>38982722.909999996</v>
      </c>
      <c r="AI252" s="122">
        <v>51825368.420000002</v>
      </c>
      <c r="AJ252" s="122">
        <v>78763174.829999998</v>
      </c>
      <c r="AK252" s="122">
        <v>97974351.459999993</v>
      </c>
      <c r="AL252" s="122">
        <v>132902149.8</v>
      </c>
      <c r="AM252" s="122">
        <v>168891494.38</v>
      </c>
      <c r="AN252" s="122">
        <v>204509465.22</v>
      </c>
      <c r="AO252" s="122"/>
    </row>
    <row r="253" spans="1:90" x14ac:dyDescent="0.25">
      <c r="A253" t="s">
        <v>480</v>
      </c>
      <c r="C253" t="s">
        <v>578</v>
      </c>
      <c r="D253" t="s">
        <v>584</v>
      </c>
      <c r="E253" s="1" t="s">
        <v>580</v>
      </c>
      <c r="F253" t="s">
        <v>585</v>
      </c>
      <c r="G253" t="s">
        <v>531</v>
      </c>
      <c r="H253" t="s">
        <v>496</v>
      </c>
      <c r="I253" t="s">
        <v>36</v>
      </c>
      <c r="J253" s="121">
        <v>43101</v>
      </c>
      <c r="K253" s="13" t="s">
        <v>507</v>
      </c>
      <c r="L253" s="122">
        <v>643494625</v>
      </c>
      <c r="M253" s="122">
        <v>1472812</v>
      </c>
      <c r="N253" s="122">
        <v>14694726</v>
      </c>
      <c r="O253" s="122">
        <v>18978585</v>
      </c>
      <c r="P253" s="122">
        <v>24569646</v>
      </c>
      <c r="Q253" s="122">
        <v>39863795</v>
      </c>
      <c r="R253" s="122">
        <v>39863795</v>
      </c>
      <c r="S253" s="122">
        <v>51025049</v>
      </c>
      <c r="T253" s="122">
        <v>70535201</v>
      </c>
      <c r="U253" s="122">
        <v>101156261</v>
      </c>
      <c r="V253" s="122">
        <v>139652933</v>
      </c>
      <c r="W253" s="122">
        <v>162468816</v>
      </c>
      <c r="X253" s="122"/>
      <c r="Y253" s="122"/>
      <c r="Z253" s="122"/>
      <c r="AA253" s="122"/>
      <c r="AB253" s="122"/>
      <c r="AC253" s="122">
        <v>898302331.61000001</v>
      </c>
      <c r="AD253" s="122">
        <v>7045076.8600000003</v>
      </c>
      <c r="AE253" s="122">
        <v>41036522.420000002</v>
      </c>
      <c r="AF253" s="122">
        <v>78554277.170000002</v>
      </c>
      <c r="AG253" s="122">
        <v>128591010.2</v>
      </c>
      <c r="AH253" s="122">
        <v>156066313.16</v>
      </c>
      <c r="AI253" s="122">
        <v>191739787.28999999</v>
      </c>
      <c r="AJ253" s="122">
        <v>263072523.83000001</v>
      </c>
      <c r="AK253" s="122">
        <v>348687541.12</v>
      </c>
      <c r="AL253" s="122">
        <v>463035636.63</v>
      </c>
      <c r="AM253" s="122">
        <v>613875035.09000003</v>
      </c>
      <c r="AN253" s="122">
        <v>940768438.85000002</v>
      </c>
      <c r="AO253" s="122"/>
    </row>
    <row r="254" spans="1:90" x14ac:dyDescent="0.25">
      <c r="A254" t="s">
        <v>480</v>
      </c>
      <c r="C254" t="s">
        <v>578</v>
      </c>
      <c r="D254" s="124" t="s">
        <v>586</v>
      </c>
      <c r="E254" s="1" t="s">
        <v>580</v>
      </c>
      <c r="F254" t="s">
        <v>587</v>
      </c>
      <c r="G254" t="s">
        <v>531</v>
      </c>
      <c r="H254" t="s">
        <v>496</v>
      </c>
      <c r="I254" t="s">
        <v>36</v>
      </c>
      <c r="J254" s="121">
        <v>43101</v>
      </c>
      <c r="K254" s="13" t="s">
        <v>507</v>
      </c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>
        <v>1167250430.29</v>
      </c>
      <c r="AD254" s="122">
        <v>1713830.86</v>
      </c>
      <c r="AE254" s="122">
        <v>6071775.2699999996</v>
      </c>
      <c r="AF254" s="122">
        <v>50796854.759999998</v>
      </c>
      <c r="AG254" s="122">
        <v>94559136.120000005</v>
      </c>
      <c r="AH254" s="122">
        <v>130882228.06</v>
      </c>
      <c r="AI254" s="122">
        <v>419228969.39999998</v>
      </c>
      <c r="AJ254" s="122">
        <v>459203122.19999999</v>
      </c>
      <c r="AK254" s="123" t="s">
        <v>588</v>
      </c>
      <c r="AL254" s="123" t="s">
        <v>588</v>
      </c>
      <c r="AM254" s="123" t="s">
        <v>588</v>
      </c>
      <c r="AN254" s="122">
        <v>14128.8</v>
      </c>
      <c r="AO254" s="122"/>
    </row>
    <row r="260" spans="1:96" collapsed="1" x14ac:dyDescent="0.25"/>
    <row r="261" spans="1:96" hidden="1" outlineLevel="1" x14ac:dyDescent="0.25">
      <c r="A261" s="20" t="s">
        <v>480</v>
      </c>
      <c r="B261" s="76"/>
      <c r="C261" s="13" t="s">
        <v>589</v>
      </c>
      <c r="D261" s="13" t="s">
        <v>590</v>
      </c>
      <c r="E261" s="213" t="s">
        <v>591</v>
      </c>
      <c r="F261" s="213"/>
      <c r="G261" s="99"/>
      <c r="H261" s="13" t="s">
        <v>592</v>
      </c>
      <c r="I261" s="13" t="s">
        <v>36</v>
      </c>
      <c r="J261" s="13"/>
      <c r="K261" s="13" t="s">
        <v>46</v>
      </c>
      <c r="L261" s="18">
        <v>1515</v>
      </c>
      <c r="M261" s="18">
        <v>1845</v>
      </c>
      <c r="N261" s="18">
        <v>2176</v>
      </c>
      <c r="O261" s="18">
        <v>2501</v>
      </c>
      <c r="P261" s="18">
        <v>2827</v>
      </c>
      <c r="Q261" s="18">
        <v>3129</v>
      </c>
      <c r="R261" s="18">
        <v>3431</v>
      </c>
      <c r="S261" s="18">
        <v>3378</v>
      </c>
      <c r="T261" s="18">
        <v>3325</v>
      </c>
      <c r="U261" s="18">
        <v>2928</v>
      </c>
      <c r="V261" s="18">
        <v>2730</v>
      </c>
      <c r="W261" s="18">
        <v>2532</v>
      </c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125">
        <v>4487</v>
      </c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  <c r="BI261" s="76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  <c r="BV261" s="76"/>
      <c r="BW261" s="76"/>
      <c r="BX261" s="76"/>
      <c r="BY261" s="76"/>
      <c r="BZ261" s="76"/>
      <c r="CA261" s="76"/>
      <c r="CB261" s="76"/>
      <c r="CC261" s="76"/>
      <c r="CD261" s="76"/>
      <c r="CE261" s="76"/>
      <c r="CF261" s="76"/>
      <c r="CG261" s="76"/>
      <c r="CH261" s="76"/>
      <c r="CI261" s="76"/>
      <c r="CJ261" s="76"/>
      <c r="CK261" s="76"/>
      <c r="CL261" s="76"/>
      <c r="CM261" s="76"/>
      <c r="CN261" s="76"/>
      <c r="CO261" s="76"/>
      <c r="CP261" s="76"/>
      <c r="CQ261" s="76"/>
      <c r="CR261" s="76"/>
    </row>
    <row r="262" spans="1:96" hidden="1" outlineLevel="1" x14ac:dyDescent="0.25">
      <c r="A262" s="20" t="s">
        <v>480</v>
      </c>
      <c r="B262" s="76"/>
      <c r="C262" s="13" t="s">
        <v>589</v>
      </c>
      <c r="D262" s="13" t="s">
        <v>590</v>
      </c>
      <c r="E262" s="213" t="s">
        <v>593</v>
      </c>
      <c r="F262" s="213"/>
      <c r="G262" s="99"/>
      <c r="H262" s="13" t="s">
        <v>594</v>
      </c>
      <c r="I262" s="13" t="s">
        <v>51</v>
      </c>
      <c r="J262" s="13"/>
      <c r="K262" s="13" t="s">
        <v>46</v>
      </c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125">
        <v>3572</v>
      </c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125">
        <v>3431</v>
      </c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  <c r="BI262" s="76"/>
      <c r="BJ262" s="125">
        <v>3721</v>
      </c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  <c r="BV262" s="76"/>
      <c r="BW262" s="76"/>
      <c r="BX262" s="76"/>
      <c r="BY262" s="76"/>
      <c r="BZ262" s="76"/>
      <c r="CA262" s="125">
        <v>3694</v>
      </c>
      <c r="CB262" s="76"/>
      <c r="CC262" s="76"/>
      <c r="CD262" s="76"/>
      <c r="CE262" s="76"/>
      <c r="CF262" s="76"/>
      <c r="CG262" s="76"/>
      <c r="CH262" s="76"/>
      <c r="CI262" s="76"/>
      <c r="CJ262" s="76"/>
      <c r="CK262" s="76"/>
      <c r="CL262" s="76"/>
      <c r="CM262" s="76"/>
      <c r="CN262" s="76"/>
      <c r="CO262" s="76"/>
      <c r="CP262" s="76"/>
      <c r="CQ262" s="76"/>
      <c r="CR262" s="125">
        <v>3972</v>
      </c>
    </row>
    <row r="263" spans="1:96" hidden="1" outlineLevel="1" x14ac:dyDescent="0.25">
      <c r="A263" s="20" t="s">
        <v>480</v>
      </c>
      <c r="B263" s="76"/>
      <c r="C263" s="13" t="s">
        <v>589</v>
      </c>
      <c r="D263" s="13" t="s">
        <v>590</v>
      </c>
      <c r="E263" s="213" t="s">
        <v>593</v>
      </c>
      <c r="F263" s="213"/>
      <c r="G263" s="99"/>
      <c r="H263" s="13" t="s">
        <v>594</v>
      </c>
      <c r="I263" s="13" t="s">
        <v>51</v>
      </c>
      <c r="J263" s="13"/>
      <c r="K263" s="214" t="s">
        <v>595</v>
      </c>
      <c r="L263" s="214"/>
      <c r="M263" s="214"/>
      <c r="N263" s="214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125">
        <v>4424</v>
      </c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  <c r="BI263" s="76"/>
      <c r="BJ263" s="125">
        <v>4691</v>
      </c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  <c r="BV263" s="76"/>
      <c r="BW263" s="76"/>
      <c r="BX263" s="76"/>
      <c r="BY263" s="76"/>
      <c r="BZ263" s="76"/>
      <c r="CA263" s="125">
        <v>5082</v>
      </c>
      <c r="CB263" s="76"/>
      <c r="CC263" s="76"/>
      <c r="CD263" s="76"/>
      <c r="CE263" s="76"/>
      <c r="CF263" s="76"/>
      <c r="CG263" s="76"/>
      <c r="CH263" s="76"/>
      <c r="CI263" s="76"/>
      <c r="CJ263" s="76"/>
      <c r="CK263" s="76"/>
      <c r="CL263" s="76"/>
      <c r="CM263" s="76"/>
      <c r="CN263" s="76"/>
      <c r="CO263" s="76"/>
      <c r="CP263" s="76"/>
      <c r="CQ263" s="76"/>
      <c r="CR263" s="18">
        <v>5111</v>
      </c>
    </row>
    <row r="264" spans="1:96" hidden="1" outlineLevel="1" x14ac:dyDescent="0.25">
      <c r="A264" s="20" t="s">
        <v>480</v>
      </c>
      <c r="B264" s="76"/>
      <c r="C264" s="13" t="s">
        <v>589</v>
      </c>
      <c r="D264" s="13" t="s">
        <v>590</v>
      </c>
      <c r="E264" s="213" t="s">
        <v>593</v>
      </c>
      <c r="F264" s="213"/>
      <c r="G264" s="99"/>
      <c r="H264" s="13" t="s">
        <v>594</v>
      </c>
      <c r="I264" s="13" t="s">
        <v>51</v>
      </c>
      <c r="J264" s="13"/>
      <c r="K264" s="214" t="s">
        <v>596</v>
      </c>
      <c r="L264" s="214"/>
      <c r="M264" s="214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125">
        <v>3660</v>
      </c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125">
        <v>3474</v>
      </c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  <c r="BI264" s="76"/>
      <c r="BJ264" s="125">
        <v>3508</v>
      </c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  <c r="BV264" s="76"/>
      <c r="BW264" s="76"/>
      <c r="BX264" s="76"/>
      <c r="BY264" s="76"/>
      <c r="BZ264" s="76"/>
      <c r="CA264" s="125">
        <v>3766</v>
      </c>
      <c r="CB264" s="76"/>
      <c r="CC264" s="76"/>
      <c r="CD264" s="76"/>
      <c r="CE264" s="76"/>
      <c r="CF264" s="76"/>
      <c r="CG264" s="76"/>
      <c r="CH264" s="76"/>
      <c r="CI264" s="76"/>
      <c r="CJ264" s="76"/>
      <c r="CK264" s="76"/>
      <c r="CL264" s="76"/>
      <c r="CM264" s="76"/>
      <c r="CN264" s="76"/>
      <c r="CO264" s="76"/>
      <c r="CP264" s="76"/>
      <c r="CQ264" s="76"/>
      <c r="CR264" s="125">
        <v>3973</v>
      </c>
    </row>
    <row r="265" spans="1:96" hidden="1" outlineLevel="1" x14ac:dyDescent="0.25">
      <c r="A265" s="20" t="s">
        <v>480</v>
      </c>
      <c r="B265" s="76"/>
      <c r="C265" s="13" t="s">
        <v>589</v>
      </c>
      <c r="D265" s="13" t="s">
        <v>590</v>
      </c>
      <c r="E265" s="213" t="s">
        <v>593</v>
      </c>
      <c r="F265" s="213"/>
      <c r="G265" s="99"/>
      <c r="H265" s="13" t="s">
        <v>594</v>
      </c>
      <c r="I265" s="13" t="s">
        <v>51</v>
      </c>
      <c r="J265" s="13"/>
      <c r="K265" s="214" t="s">
        <v>597</v>
      </c>
      <c r="L265" s="214"/>
      <c r="M265" s="214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125">
        <v>4671</v>
      </c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125">
        <v>3411</v>
      </c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  <c r="BI265" s="76"/>
      <c r="BJ265" s="125">
        <v>2547</v>
      </c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  <c r="BV265" s="76"/>
      <c r="BW265" s="76"/>
      <c r="BX265" s="76"/>
      <c r="BY265" s="76"/>
      <c r="BZ265" s="76"/>
      <c r="CA265" s="125">
        <v>2608</v>
      </c>
      <c r="CB265" s="76"/>
      <c r="CC265" s="76"/>
      <c r="CD265" s="76"/>
      <c r="CE265" s="76"/>
      <c r="CF265" s="76"/>
      <c r="CG265" s="76"/>
      <c r="CH265" s="76"/>
      <c r="CI265" s="76"/>
      <c r="CJ265" s="76"/>
      <c r="CK265" s="76"/>
      <c r="CL265" s="76"/>
      <c r="CM265" s="76"/>
      <c r="CN265" s="76"/>
      <c r="CO265" s="76"/>
      <c r="CP265" s="76"/>
      <c r="CQ265" s="76"/>
      <c r="CR265" s="125">
        <v>3934</v>
      </c>
    </row>
    <row r="266" spans="1:96" hidden="1" outlineLevel="1" x14ac:dyDescent="0.25">
      <c r="A266" s="20" t="s">
        <v>480</v>
      </c>
      <c r="B266" s="76"/>
      <c r="C266" s="13" t="s">
        <v>589</v>
      </c>
      <c r="D266" s="13" t="s">
        <v>590</v>
      </c>
      <c r="E266" s="213" t="s">
        <v>593</v>
      </c>
      <c r="F266" s="213"/>
      <c r="G266" s="99"/>
      <c r="H266" s="13" t="s">
        <v>594</v>
      </c>
      <c r="I266" s="13" t="s">
        <v>51</v>
      </c>
      <c r="J266" s="13"/>
      <c r="K266" s="214" t="s">
        <v>598</v>
      </c>
      <c r="L266" s="214"/>
      <c r="M266" s="214"/>
      <c r="N266" s="214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125">
        <v>3269</v>
      </c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125">
        <v>3303</v>
      </c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  <c r="BI266" s="76"/>
      <c r="BJ266" s="125">
        <v>3672</v>
      </c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  <c r="BV266" s="76"/>
      <c r="BW266" s="76"/>
      <c r="BX266" s="76"/>
      <c r="BY266" s="76"/>
      <c r="BZ266" s="76"/>
      <c r="CA266" s="125">
        <v>3596</v>
      </c>
      <c r="CB266" s="76"/>
      <c r="CC266" s="76"/>
      <c r="CD266" s="76"/>
      <c r="CE266" s="76"/>
      <c r="CF266" s="76"/>
      <c r="CG266" s="76"/>
      <c r="CH266" s="76"/>
      <c r="CI266" s="76"/>
      <c r="CJ266" s="76"/>
      <c r="CK266" s="76"/>
      <c r="CL266" s="76"/>
      <c r="CM266" s="76"/>
      <c r="CN266" s="76"/>
      <c r="CO266" s="76"/>
      <c r="CP266" s="76"/>
      <c r="CQ266" s="76"/>
      <c r="CR266" s="125">
        <v>3735</v>
      </c>
    </row>
    <row r="267" spans="1:96" hidden="1" outlineLevel="1" x14ac:dyDescent="0.25">
      <c r="A267" s="20" t="s">
        <v>480</v>
      </c>
      <c r="B267" s="76"/>
      <c r="C267" s="13" t="s">
        <v>589</v>
      </c>
      <c r="D267" s="13" t="s">
        <v>590</v>
      </c>
      <c r="E267" s="213" t="s">
        <v>593</v>
      </c>
      <c r="F267" s="213"/>
      <c r="G267" s="99"/>
      <c r="H267" s="13" t="s">
        <v>594</v>
      </c>
      <c r="I267" s="13" t="s">
        <v>51</v>
      </c>
      <c r="J267" s="13"/>
      <c r="K267" s="214" t="s">
        <v>599</v>
      </c>
      <c r="L267" s="214"/>
      <c r="M267" s="214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125">
        <v>3138</v>
      </c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125">
        <v>4663</v>
      </c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  <c r="BI267" s="76"/>
      <c r="BJ267" s="125">
        <v>3364</v>
      </c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  <c r="BV267" s="76"/>
      <c r="BW267" s="76"/>
      <c r="BX267" s="76"/>
      <c r="BY267" s="76"/>
      <c r="BZ267" s="76"/>
      <c r="CA267" s="125">
        <v>3426</v>
      </c>
      <c r="CB267" s="76"/>
      <c r="CC267" s="76"/>
      <c r="CD267" s="76"/>
      <c r="CE267" s="76"/>
      <c r="CF267" s="76"/>
      <c r="CG267" s="76"/>
      <c r="CH267" s="76"/>
      <c r="CI267" s="76"/>
      <c r="CJ267" s="76"/>
      <c r="CK267" s="76"/>
      <c r="CL267" s="76"/>
      <c r="CM267" s="76"/>
      <c r="CN267" s="76"/>
      <c r="CO267" s="76"/>
      <c r="CP267" s="76"/>
      <c r="CQ267" s="76"/>
      <c r="CR267" s="125">
        <v>3631</v>
      </c>
    </row>
    <row r="268" spans="1:96" hidden="1" outlineLevel="1" x14ac:dyDescent="0.25">
      <c r="A268" s="20" t="s">
        <v>480</v>
      </c>
      <c r="B268" s="76"/>
      <c r="C268" s="13" t="s">
        <v>589</v>
      </c>
      <c r="D268" s="13" t="s">
        <v>590</v>
      </c>
      <c r="E268" s="213" t="s">
        <v>593</v>
      </c>
      <c r="F268" s="213"/>
      <c r="G268" s="99"/>
      <c r="H268" s="13" t="s">
        <v>594</v>
      </c>
      <c r="I268" s="13" t="s">
        <v>51</v>
      </c>
      <c r="J268" s="13"/>
      <c r="K268" s="214" t="s">
        <v>600</v>
      </c>
      <c r="L268" s="214"/>
      <c r="M268" s="214"/>
      <c r="N268" s="214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125">
        <v>3509</v>
      </c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125">
        <v>2975</v>
      </c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  <c r="BI268" s="76"/>
      <c r="BJ268" s="125">
        <v>3537</v>
      </c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  <c r="BV268" s="76"/>
      <c r="BW268" s="76"/>
      <c r="BX268" s="76"/>
      <c r="BY268" s="76"/>
      <c r="BZ268" s="76"/>
      <c r="CA268" s="125">
        <v>3365</v>
      </c>
      <c r="CB268" s="76"/>
      <c r="CC268" s="76"/>
      <c r="CD268" s="76"/>
      <c r="CE268" s="76"/>
      <c r="CF268" s="76"/>
      <c r="CG268" s="76"/>
      <c r="CH268" s="76"/>
      <c r="CI268" s="76"/>
      <c r="CJ268" s="76"/>
      <c r="CK268" s="76"/>
      <c r="CL268" s="76"/>
      <c r="CM268" s="76"/>
      <c r="CN268" s="76"/>
      <c r="CO268" s="76"/>
      <c r="CP268" s="76"/>
      <c r="CQ268" s="76"/>
      <c r="CR268" s="125">
        <v>3624</v>
      </c>
    </row>
    <row r="269" spans="1:96" hidden="1" outlineLevel="1" x14ac:dyDescent="0.25">
      <c r="A269" s="20" t="s">
        <v>480</v>
      </c>
      <c r="B269" s="76"/>
      <c r="C269" s="13" t="s">
        <v>589</v>
      </c>
      <c r="D269" s="13" t="s">
        <v>590</v>
      </c>
      <c r="E269" s="213" t="s">
        <v>593</v>
      </c>
      <c r="F269" s="213"/>
      <c r="G269" s="99"/>
      <c r="H269" s="13" t="s">
        <v>594</v>
      </c>
      <c r="I269" s="13" t="s">
        <v>51</v>
      </c>
      <c r="J269" s="13"/>
      <c r="K269" s="214" t="s">
        <v>601</v>
      </c>
      <c r="L269" s="214"/>
      <c r="M269" s="214"/>
      <c r="N269" s="214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125">
        <v>4093</v>
      </c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  <c r="BI269" s="76"/>
      <c r="BJ269" s="18">
        <v>3752</v>
      </c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  <c r="BV269" s="76"/>
      <c r="BW269" s="76"/>
      <c r="BX269" s="76"/>
      <c r="BY269" s="76"/>
      <c r="BZ269" s="76"/>
      <c r="CA269" s="125">
        <v>3314</v>
      </c>
      <c r="CB269" s="76"/>
      <c r="CC269" s="76"/>
      <c r="CD269" s="76"/>
      <c r="CE269" s="76"/>
      <c r="CF269" s="76"/>
      <c r="CG269" s="76"/>
      <c r="CH269" s="76"/>
      <c r="CI269" s="76"/>
      <c r="CJ269" s="76"/>
      <c r="CK269" s="76"/>
      <c r="CL269" s="76"/>
      <c r="CM269" s="76"/>
      <c r="CN269" s="76"/>
      <c r="CO269" s="76"/>
      <c r="CP269" s="76"/>
      <c r="CQ269" s="76"/>
      <c r="CR269" s="125">
        <v>3445</v>
      </c>
    </row>
    <row r="270" spans="1:96" hidden="1" outlineLevel="1" x14ac:dyDescent="0.25">
      <c r="A270" s="20" t="s">
        <v>480</v>
      </c>
      <c r="B270" s="76"/>
      <c r="C270" s="13" t="s">
        <v>589</v>
      </c>
      <c r="D270" s="13" t="s">
        <v>590</v>
      </c>
      <c r="E270" s="213" t="s">
        <v>593</v>
      </c>
      <c r="F270" s="213"/>
      <c r="G270" s="99"/>
      <c r="H270" s="13" t="s">
        <v>594</v>
      </c>
      <c r="I270" s="13" t="s">
        <v>51</v>
      </c>
      <c r="J270" s="13"/>
      <c r="K270" s="214" t="s">
        <v>602</v>
      </c>
      <c r="L270" s="214"/>
      <c r="M270" s="214"/>
      <c r="N270" s="214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125">
        <v>3058</v>
      </c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  <c r="BJ270" s="125">
        <v>2996</v>
      </c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  <c r="BV270" s="76"/>
      <c r="BW270" s="76"/>
      <c r="BX270" s="76"/>
      <c r="BY270" s="76"/>
      <c r="BZ270" s="76"/>
      <c r="CA270" s="125">
        <v>2810</v>
      </c>
      <c r="CB270" s="76"/>
      <c r="CC270" s="76"/>
      <c r="CD270" s="76"/>
      <c r="CE270" s="76"/>
      <c r="CF270" s="76"/>
      <c r="CG270" s="76"/>
      <c r="CH270" s="76"/>
      <c r="CI270" s="76"/>
      <c r="CJ270" s="76"/>
      <c r="CK270" s="76"/>
      <c r="CL270" s="76"/>
      <c r="CM270" s="76"/>
      <c r="CN270" s="76"/>
      <c r="CO270" s="76"/>
      <c r="CP270" s="76"/>
      <c r="CQ270" s="76"/>
      <c r="CR270" s="125">
        <v>3022</v>
      </c>
    </row>
    <row r="271" spans="1:96" hidden="1" outlineLevel="1" x14ac:dyDescent="0.25">
      <c r="A271" s="20" t="s">
        <v>480</v>
      </c>
      <c r="B271" s="76"/>
      <c r="C271" s="13" t="s">
        <v>603</v>
      </c>
      <c r="D271" s="13" t="s">
        <v>604</v>
      </c>
      <c r="E271" s="1" t="s">
        <v>605</v>
      </c>
      <c r="F271" s="1"/>
      <c r="G271" s="1"/>
      <c r="H271" s="13" t="s">
        <v>606</v>
      </c>
      <c r="I271" s="13" t="s">
        <v>36</v>
      </c>
      <c r="J271" s="13"/>
      <c r="K271" s="13" t="s">
        <v>46</v>
      </c>
      <c r="L271" s="18">
        <v>37321</v>
      </c>
      <c r="M271" s="76"/>
      <c r="N271" s="76"/>
      <c r="O271" s="76"/>
      <c r="P271" s="76"/>
      <c r="Q271" s="18">
        <v>40659</v>
      </c>
      <c r="R271" s="76"/>
      <c r="S271" s="76"/>
      <c r="T271" s="76"/>
      <c r="U271" s="76"/>
      <c r="V271" s="76"/>
      <c r="W271" s="18">
        <v>38945</v>
      </c>
      <c r="X271" s="76"/>
      <c r="Y271" s="76"/>
      <c r="Z271" s="76"/>
      <c r="AA271" s="76"/>
      <c r="AB271" s="76"/>
      <c r="AC271" s="18">
        <v>37500</v>
      </c>
      <c r="AD271" s="18">
        <v>38795</v>
      </c>
      <c r="AE271" s="18">
        <v>42183</v>
      </c>
      <c r="AF271" s="18">
        <v>43039</v>
      </c>
      <c r="AG271" s="18">
        <v>43752</v>
      </c>
      <c r="AH271" s="18">
        <v>44308</v>
      </c>
      <c r="AI271" s="18">
        <v>44289</v>
      </c>
      <c r="AJ271" s="18">
        <v>41486</v>
      </c>
      <c r="AK271" s="18">
        <v>38884</v>
      </c>
      <c r="AL271" s="18">
        <v>35686</v>
      </c>
      <c r="AM271" s="18">
        <v>34761</v>
      </c>
      <c r="AN271" s="18">
        <v>34318</v>
      </c>
      <c r="AO271" s="76"/>
      <c r="AP271" s="76"/>
      <c r="AQ271" s="76"/>
      <c r="AR271" s="76"/>
      <c r="AS271" s="76"/>
      <c r="AT271" s="18">
        <v>35859</v>
      </c>
      <c r="AU271" s="18">
        <v>34321</v>
      </c>
      <c r="AV271" s="18">
        <v>34971</v>
      </c>
      <c r="AW271" s="18">
        <v>36949</v>
      </c>
      <c r="AX271" s="18">
        <v>34830</v>
      </c>
      <c r="AY271" s="18">
        <v>35838</v>
      </c>
      <c r="AZ271" s="18">
        <v>37886</v>
      </c>
      <c r="BA271" s="18">
        <v>39230</v>
      </c>
      <c r="BB271" s="18">
        <v>42623</v>
      </c>
      <c r="BC271" s="18">
        <v>43573</v>
      </c>
      <c r="BD271" s="18">
        <v>66466</v>
      </c>
      <c r="BE271" s="76"/>
      <c r="BF271" s="76"/>
      <c r="BG271" s="76"/>
      <c r="BH271" s="76"/>
      <c r="BI271" s="76"/>
      <c r="BJ271" s="76"/>
      <c r="BK271" s="18">
        <v>70000</v>
      </c>
      <c r="BL271" s="18">
        <v>60249</v>
      </c>
      <c r="BM271" s="18">
        <v>52303</v>
      </c>
      <c r="BN271" s="18">
        <v>62130</v>
      </c>
      <c r="BO271" s="18">
        <v>66291</v>
      </c>
      <c r="BP271" s="18">
        <v>76554</v>
      </c>
      <c r="BQ271" s="18">
        <v>78891</v>
      </c>
      <c r="BR271" s="18">
        <v>73354</v>
      </c>
      <c r="BS271" s="18">
        <v>63275</v>
      </c>
      <c r="BT271" s="18">
        <v>62913</v>
      </c>
      <c r="BU271" s="18">
        <v>87838</v>
      </c>
      <c r="BV271" s="18">
        <v>69463</v>
      </c>
      <c r="BW271" s="76"/>
      <c r="BX271" s="76"/>
      <c r="BY271" s="76"/>
      <c r="BZ271" s="76"/>
      <c r="CA271" s="76"/>
      <c r="CB271" s="18">
        <v>68850</v>
      </c>
      <c r="CC271" s="18">
        <v>71775</v>
      </c>
      <c r="CD271" s="18">
        <v>81150</v>
      </c>
      <c r="CE271" s="18">
        <v>79388</v>
      </c>
      <c r="CF271" s="18">
        <v>63188</v>
      </c>
      <c r="CG271" s="18">
        <v>51363</v>
      </c>
      <c r="CH271" s="18">
        <v>50375</v>
      </c>
      <c r="CI271" s="18">
        <v>51113</v>
      </c>
      <c r="CJ271" s="18">
        <v>51019</v>
      </c>
      <c r="CK271" s="18">
        <v>50671</v>
      </c>
      <c r="CL271" s="18">
        <v>46367</v>
      </c>
      <c r="CM271" s="76"/>
      <c r="CN271" s="76"/>
      <c r="CO271" s="76"/>
      <c r="CP271" s="76"/>
      <c r="CQ271" s="76"/>
      <c r="CR271" s="76"/>
    </row>
    <row r="272" spans="1:96" hidden="1" outlineLevel="1" x14ac:dyDescent="0.25">
      <c r="A272" s="20" t="s">
        <v>480</v>
      </c>
      <c r="B272" s="76"/>
      <c r="C272" s="13" t="s">
        <v>603</v>
      </c>
      <c r="D272" s="13" t="s">
        <v>607</v>
      </c>
      <c r="E272" s="1" t="s">
        <v>605</v>
      </c>
      <c r="F272" s="1"/>
      <c r="G272" s="1"/>
      <c r="H272" s="13" t="s">
        <v>606</v>
      </c>
      <c r="I272" s="13" t="s">
        <v>36</v>
      </c>
      <c r="J272" s="13"/>
      <c r="K272" s="13" t="s">
        <v>46</v>
      </c>
      <c r="L272" s="18">
        <v>36365</v>
      </c>
      <c r="M272" s="76"/>
      <c r="N272" s="76"/>
      <c r="O272" s="76"/>
      <c r="P272" s="76"/>
      <c r="Q272" s="18">
        <v>38453</v>
      </c>
      <c r="R272" s="76"/>
      <c r="S272" s="76"/>
      <c r="T272" s="76"/>
      <c r="U272" s="76"/>
      <c r="V272" s="76"/>
      <c r="W272" s="18">
        <v>37339</v>
      </c>
      <c r="X272" s="76"/>
      <c r="Y272" s="76"/>
      <c r="Z272" s="76"/>
      <c r="AA272" s="76"/>
      <c r="AB272" s="76"/>
      <c r="AC272" s="18">
        <v>35808</v>
      </c>
      <c r="AD272" s="18">
        <v>37683</v>
      </c>
      <c r="AE272" s="18">
        <v>40925</v>
      </c>
      <c r="AF272" s="18">
        <v>41233</v>
      </c>
      <c r="AG272" s="18">
        <v>40570</v>
      </c>
      <c r="AH272" s="18">
        <v>41745</v>
      </c>
      <c r="AI272" s="18">
        <v>41708</v>
      </c>
      <c r="AJ272" s="18">
        <v>40370</v>
      </c>
      <c r="AK272" s="18">
        <v>37284</v>
      </c>
      <c r="AL272" s="18">
        <v>34436</v>
      </c>
      <c r="AM272" s="18">
        <v>34043</v>
      </c>
      <c r="AN272" s="18">
        <v>33261</v>
      </c>
      <c r="AO272" s="76"/>
      <c r="AP272" s="76"/>
      <c r="AQ272" s="76"/>
      <c r="AR272" s="76"/>
      <c r="AS272" s="76"/>
      <c r="AT272" s="18">
        <v>35800</v>
      </c>
      <c r="AU272" s="18">
        <v>35800</v>
      </c>
      <c r="AV272" s="18">
        <v>36050</v>
      </c>
      <c r="AW272" s="18">
        <v>36300</v>
      </c>
      <c r="AX272" s="18">
        <v>35900</v>
      </c>
      <c r="AY272" s="18">
        <v>35975</v>
      </c>
      <c r="AZ272" s="18">
        <v>37100</v>
      </c>
      <c r="BA272" s="18">
        <v>37500</v>
      </c>
      <c r="BB272" s="18">
        <v>37900</v>
      </c>
      <c r="BC272" s="18">
        <v>39100</v>
      </c>
      <c r="BD272" s="18">
        <v>63339</v>
      </c>
      <c r="BE272" s="76"/>
      <c r="BF272" s="76"/>
      <c r="BG272" s="76"/>
      <c r="BH272" s="76"/>
      <c r="BI272" s="76"/>
      <c r="BJ272" s="76"/>
      <c r="BK272" s="125">
        <v>64846</v>
      </c>
      <c r="BL272" s="18">
        <v>54866</v>
      </c>
      <c r="BM272" s="18">
        <v>52028</v>
      </c>
      <c r="BN272" s="18">
        <v>60318</v>
      </c>
      <c r="BO272" s="18">
        <v>74548</v>
      </c>
      <c r="BP272" s="18">
        <v>77991</v>
      </c>
      <c r="BQ272" s="18">
        <v>76366</v>
      </c>
      <c r="BR272" s="18">
        <v>76000</v>
      </c>
      <c r="BS272" s="18">
        <v>59745</v>
      </c>
      <c r="BT272" s="18">
        <v>65863</v>
      </c>
      <c r="BU272" s="18">
        <v>83613</v>
      </c>
      <c r="BV272" s="18">
        <v>65550</v>
      </c>
      <c r="BW272" s="76"/>
      <c r="BX272" s="76"/>
      <c r="BY272" s="76"/>
      <c r="BZ272" s="76"/>
      <c r="CA272" s="76"/>
      <c r="CB272" s="18">
        <v>64350</v>
      </c>
      <c r="CC272" s="18">
        <v>66775</v>
      </c>
      <c r="CD272" s="18">
        <v>76175</v>
      </c>
      <c r="CE272" s="18">
        <v>70375</v>
      </c>
      <c r="CF272" s="18">
        <v>58350</v>
      </c>
      <c r="CG272" s="18">
        <v>46000</v>
      </c>
      <c r="CH272" s="18">
        <v>51500</v>
      </c>
      <c r="CI272" s="18">
        <v>50375</v>
      </c>
      <c r="CJ272" s="18">
        <v>49313</v>
      </c>
      <c r="CK272" s="18">
        <v>45783</v>
      </c>
      <c r="CL272" s="18">
        <v>43733</v>
      </c>
      <c r="CM272" s="76"/>
      <c r="CN272" s="76"/>
      <c r="CO272" s="76"/>
      <c r="CP272" s="76"/>
      <c r="CQ272" s="76"/>
      <c r="CR272" s="76"/>
    </row>
    <row r="273" spans="1:96" hidden="1" outlineLevel="1" x14ac:dyDescent="0.25">
      <c r="A273" s="20" t="s">
        <v>480</v>
      </c>
      <c r="B273" s="76"/>
      <c r="C273" s="13" t="s">
        <v>603</v>
      </c>
      <c r="D273" s="13" t="s">
        <v>608</v>
      </c>
      <c r="E273" s="1" t="s">
        <v>605</v>
      </c>
      <c r="F273" s="1"/>
      <c r="G273" s="1"/>
      <c r="H273" s="13" t="s">
        <v>606</v>
      </c>
      <c r="I273" s="13" t="s">
        <v>36</v>
      </c>
      <c r="J273" s="13"/>
      <c r="K273" s="13" t="s">
        <v>46</v>
      </c>
      <c r="L273" s="18">
        <v>36250</v>
      </c>
      <c r="M273" s="76"/>
      <c r="N273" s="76"/>
      <c r="O273" s="76"/>
      <c r="P273" s="76"/>
      <c r="Q273" s="18">
        <v>40150</v>
      </c>
      <c r="R273" s="76"/>
      <c r="S273" s="76"/>
      <c r="T273" s="76"/>
      <c r="U273" s="76"/>
      <c r="V273" s="76"/>
      <c r="W273" s="18">
        <v>41800</v>
      </c>
      <c r="X273" s="76"/>
      <c r="Y273" s="76"/>
      <c r="Z273" s="76"/>
      <c r="AA273" s="76"/>
      <c r="AB273" s="76"/>
      <c r="AC273" s="18">
        <v>40000</v>
      </c>
      <c r="AD273" s="18">
        <v>39625</v>
      </c>
      <c r="AE273" s="18">
        <v>40925</v>
      </c>
      <c r="AF273" s="18">
        <v>42000</v>
      </c>
      <c r="AG273" s="18">
        <v>42250</v>
      </c>
      <c r="AH273" s="18">
        <v>42250</v>
      </c>
      <c r="AI273" s="18">
        <v>42300</v>
      </c>
      <c r="AJ273" s="18">
        <v>42000</v>
      </c>
      <c r="AK273" s="18">
        <v>39000</v>
      </c>
      <c r="AL273" s="18">
        <v>36500</v>
      </c>
      <c r="AM273" s="18">
        <v>35750</v>
      </c>
      <c r="AN273" s="18">
        <v>35800</v>
      </c>
      <c r="AO273" s="76"/>
      <c r="AP273" s="76"/>
      <c r="AQ273" s="76"/>
      <c r="AR273" s="76"/>
      <c r="AS273" s="76"/>
      <c r="AT273" s="18">
        <v>33334</v>
      </c>
      <c r="AU273" s="18">
        <v>32190</v>
      </c>
      <c r="AV273" s="18">
        <v>33053</v>
      </c>
      <c r="AW273" s="18">
        <v>35893</v>
      </c>
      <c r="AX273" s="18">
        <v>33968</v>
      </c>
      <c r="AY273" s="18">
        <v>34018</v>
      </c>
      <c r="AZ273" s="18">
        <v>35068</v>
      </c>
      <c r="BA273" s="18">
        <v>36029</v>
      </c>
      <c r="BB273" s="18">
        <v>37900</v>
      </c>
      <c r="BC273" s="18">
        <v>39100</v>
      </c>
      <c r="BD273" s="18">
        <v>54150</v>
      </c>
      <c r="BE273" s="76"/>
      <c r="BF273" s="76"/>
      <c r="BG273" s="76"/>
      <c r="BH273" s="76"/>
      <c r="BI273" s="76"/>
      <c r="BJ273" s="76"/>
      <c r="BK273" s="18">
        <v>58250</v>
      </c>
      <c r="BL273" s="18">
        <v>60600</v>
      </c>
      <c r="BM273" s="18">
        <v>59700</v>
      </c>
      <c r="BN273" s="18">
        <v>62700</v>
      </c>
      <c r="BO273" s="18">
        <v>67450</v>
      </c>
      <c r="BP273" s="18">
        <v>75650</v>
      </c>
      <c r="BQ273" s="18">
        <v>76500</v>
      </c>
      <c r="BR273" s="18">
        <v>68813</v>
      </c>
      <c r="BS273" s="18">
        <v>73900</v>
      </c>
      <c r="BT273" s="18">
        <v>72750</v>
      </c>
      <c r="BU273" s="18">
        <v>80500</v>
      </c>
      <c r="BV273" s="18">
        <v>79500</v>
      </c>
      <c r="BW273" s="76"/>
      <c r="BX273" s="76"/>
      <c r="BY273" s="76"/>
      <c r="BZ273" s="76"/>
      <c r="CA273" s="76"/>
      <c r="CB273" s="18">
        <v>78500</v>
      </c>
      <c r="CC273" s="18">
        <v>78000</v>
      </c>
      <c r="CD273" s="18">
        <v>82450</v>
      </c>
      <c r="CE273" s="18">
        <v>82850</v>
      </c>
      <c r="CF273" s="18">
        <v>76500</v>
      </c>
      <c r="CG273" s="18">
        <v>57000</v>
      </c>
      <c r="CH273" s="18">
        <v>54000</v>
      </c>
      <c r="CI273" s="18">
        <v>52900</v>
      </c>
      <c r="CJ273" s="18">
        <v>51440</v>
      </c>
      <c r="CK273" s="18">
        <v>49350</v>
      </c>
      <c r="CL273" s="18">
        <v>47700</v>
      </c>
      <c r="CM273" s="76"/>
      <c r="CN273" s="76"/>
      <c r="CO273" s="76"/>
      <c r="CP273" s="76"/>
      <c r="CQ273" s="76"/>
      <c r="CR273" s="76"/>
    </row>
    <row r="274" spans="1:96" hidden="1" outlineLevel="1" x14ac:dyDescent="0.25">
      <c r="A274" s="20" t="s">
        <v>480</v>
      </c>
      <c r="B274" s="76"/>
      <c r="C274" s="13" t="s">
        <v>603</v>
      </c>
      <c r="D274" s="13" t="s">
        <v>609</v>
      </c>
      <c r="E274" s="1" t="s">
        <v>605</v>
      </c>
      <c r="F274" s="1"/>
      <c r="G274" s="1"/>
      <c r="H274" s="13" t="s">
        <v>606</v>
      </c>
      <c r="I274" s="13" t="s">
        <v>36</v>
      </c>
      <c r="J274" s="13"/>
      <c r="K274" s="13" t="s">
        <v>46</v>
      </c>
      <c r="L274" s="18">
        <v>65300</v>
      </c>
      <c r="M274" s="76"/>
      <c r="N274" s="76"/>
      <c r="O274" s="76"/>
      <c r="P274" s="76"/>
      <c r="Q274" s="18">
        <v>65300</v>
      </c>
      <c r="R274" s="76"/>
      <c r="S274" s="76"/>
      <c r="T274" s="76"/>
      <c r="U274" s="76"/>
      <c r="V274" s="76"/>
      <c r="W274" s="18">
        <v>66400</v>
      </c>
      <c r="X274" s="76"/>
      <c r="Y274" s="76"/>
      <c r="Z274" s="76"/>
      <c r="AA274" s="76"/>
      <c r="AB274" s="76"/>
      <c r="AC274" s="18">
        <v>51969</v>
      </c>
      <c r="AD274" s="18">
        <v>51911</v>
      </c>
      <c r="AE274" s="18">
        <v>53397</v>
      </c>
      <c r="AF274" s="18">
        <v>55343</v>
      </c>
      <c r="AG274" s="18">
        <v>56101</v>
      </c>
      <c r="AH274" s="18">
        <v>56097</v>
      </c>
      <c r="AI274" s="18">
        <v>56154</v>
      </c>
      <c r="AJ274" s="18">
        <v>57500</v>
      </c>
      <c r="AK274" s="18">
        <v>57500</v>
      </c>
      <c r="AL274" s="18">
        <v>53400</v>
      </c>
      <c r="AM274" s="18">
        <v>52300</v>
      </c>
      <c r="AN274" s="18">
        <v>51500</v>
      </c>
      <c r="AO274" s="76"/>
      <c r="AP274" s="76"/>
      <c r="AQ274" s="76"/>
      <c r="AR274" s="76"/>
      <c r="AS274" s="76"/>
      <c r="AT274" s="18">
        <v>53454</v>
      </c>
      <c r="AU274" s="18">
        <v>52454</v>
      </c>
      <c r="AV274" s="18">
        <v>53800</v>
      </c>
      <c r="AW274" s="18">
        <v>56343</v>
      </c>
      <c r="AX274" s="18">
        <v>5400</v>
      </c>
      <c r="AY274" s="18">
        <v>51686</v>
      </c>
      <c r="AZ274" s="18">
        <v>52100</v>
      </c>
      <c r="BA274" s="18">
        <v>52100</v>
      </c>
      <c r="BB274" s="18">
        <v>52800</v>
      </c>
      <c r="BC274" s="18">
        <v>52933</v>
      </c>
      <c r="BD274" s="18">
        <v>65000</v>
      </c>
      <c r="BE274" s="76"/>
      <c r="BF274" s="76"/>
      <c r="BG274" s="76"/>
      <c r="BH274" s="76"/>
      <c r="BI274" s="76"/>
      <c r="BJ274" s="76"/>
      <c r="BK274" s="18">
        <v>70022</v>
      </c>
      <c r="BL274" s="18">
        <v>77300</v>
      </c>
      <c r="BM274" s="18">
        <v>74900</v>
      </c>
      <c r="BN274" s="18">
        <v>77700</v>
      </c>
      <c r="BO274" s="18">
        <v>99900</v>
      </c>
      <c r="BP274" s="18">
        <v>107000</v>
      </c>
      <c r="BQ274" s="18">
        <v>114500</v>
      </c>
      <c r="BR274" s="18">
        <v>97200</v>
      </c>
      <c r="BS274" s="18">
        <v>80378</v>
      </c>
      <c r="BT274" s="18">
        <v>78800</v>
      </c>
      <c r="BU274" s="18">
        <v>89111</v>
      </c>
      <c r="BV274" s="18">
        <v>85300</v>
      </c>
      <c r="BW274" s="76"/>
      <c r="BX274" s="76"/>
      <c r="BY274" s="76"/>
      <c r="BZ274" s="76"/>
      <c r="CA274" s="76"/>
      <c r="CB274" s="18">
        <v>85300</v>
      </c>
      <c r="CC274" s="18">
        <v>92700</v>
      </c>
      <c r="CD274" s="18">
        <v>101100</v>
      </c>
      <c r="CE274" s="18">
        <v>98800</v>
      </c>
      <c r="CF274" s="18">
        <v>90500</v>
      </c>
      <c r="CG274" s="18">
        <v>66822</v>
      </c>
      <c r="CH274" s="18">
        <v>61700</v>
      </c>
      <c r="CI274" s="18">
        <v>61200</v>
      </c>
      <c r="CJ274" s="18">
        <v>65300</v>
      </c>
      <c r="CK274" s="18">
        <v>66400</v>
      </c>
      <c r="CL274" s="18">
        <v>66314</v>
      </c>
      <c r="CM274" s="76"/>
      <c r="CN274" s="76"/>
      <c r="CO274" s="76"/>
      <c r="CP274" s="76"/>
      <c r="CQ274" s="76"/>
      <c r="CR274" s="76"/>
    </row>
    <row r="275" spans="1:96" hidden="1" outlineLevel="1" x14ac:dyDescent="0.25">
      <c r="A275" s="20" t="s">
        <v>480</v>
      </c>
      <c r="B275" s="76"/>
      <c r="C275" s="13" t="s">
        <v>603</v>
      </c>
      <c r="D275" s="13" t="s">
        <v>610</v>
      </c>
      <c r="E275" s="1" t="s">
        <v>605</v>
      </c>
      <c r="F275" s="1"/>
      <c r="G275" s="1"/>
      <c r="H275" s="13" t="s">
        <v>606</v>
      </c>
      <c r="I275" s="13" t="s">
        <v>36</v>
      </c>
      <c r="J275" s="13"/>
      <c r="K275" s="13" t="s">
        <v>46</v>
      </c>
      <c r="L275" s="18">
        <v>62900</v>
      </c>
      <c r="M275" s="76"/>
      <c r="N275" s="76"/>
      <c r="O275" s="76"/>
      <c r="P275" s="76"/>
      <c r="Q275" s="18">
        <v>62900</v>
      </c>
      <c r="R275" s="76"/>
      <c r="S275" s="76"/>
      <c r="T275" s="76"/>
      <c r="U275" s="76"/>
      <c r="V275" s="76"/>
      <c r="W275" s="18">
        <v>63800</v>
      </c>
      <c r="X275" s="76"/>
      <c r="Y275" s="76"/>
      <c r="Z275" s="76"/>
      <c r="AA275" s="76"/>
      <c r="AB275" s="76"/>
      <c r="AC275" s="18">
        <v>49670</v>
      </c>
      <c r="AD275" s="18">
        <v>49670</v>
      </c>
      <c r="AE275" s="18">
        <v>51097</v>
      </c>
      <c r="AF275" s="18">
        <v>53647</v>
      </c>
      <c r="AG275" s="18">
        <v>53700</v>
      </c>
      <c r="AH275" s="18">
        <v>53697</v>
      </c>
      <c r="AI275" s="18">
        <v>53711</v>
      </c>
      <c r="AJ275" s="18">
        <v>55086</v>
      </c>
      <c r="AK275" s="18">
        <v>55086</v>
      </c>
      <c r="AL275" s="18">
        <v>5200</v>
      </c>
      <c r="AM275" s="18">
        <v>49913</v>
      </c>
      <c r="AN275" s="18">
        <v>48115</v>
      </c>
      <c r="AO275" s="76"/>
      <c r="AP275" s="76"/>
      <c r="AQ275" s="76"/>
      <c r="AR275" s="76"/>
      <c r="AS275" s="76"/>
      <c r="AT275" s="18">
        <v>5054</v>
      </c>
      <c r="AU275" s="18">
        <v>50052</v>
      </c>
      <c r="AV275" s="18">
        <v>51300</v>
      </c>
      <c r="AW275" s="18">
        <v>53986</v>
      </c>
      <c r="AX275" s="18">
        <v>51600</v>
      </c>
      <c r="AY275" s="18">
        <v>48814</v>
      </c>
      <c r="AZ275" s="18">
        <v>49700</v>
      </c>
      <c r="BA275" s="18">
        <v>49700</v>
      </c>
      <c r="BB275" s="18">
        <v>50400</v>
      </c>
      <c r="BC275" s="18">
        <v>50467</v>
      </c>
      <c r="BD275" s="18">
        <v>63188</v>
      </c>
      <c r="BE275" s="76"/>
      <c r="BF275" s="76"/>
      <c r="BG275" s="76"/>
      <c r="BH275" s="76"/>
      <c r="BI275" s="76"/>
      <c r="BJ275" s="76"/>
      <c r="BK275" s="18">
        <v>66300</v>
      </c>
      <c r="BL275" s="18">
        <v>74800</v>
      </c>
      <c r="BM275" s="18">
        <v>72400</v>
      </c>
      <c r="BN275" s="18">
        <v>75200</v>
      </c>
      <c r="BO275" s="18">
        <v>97500</v>
      </c>
      <c r="BP275" s="18">
        <v>104500</v>
      </c>
      <c r="BQ275" s="18">
        <v>112000</v>
      </c>
      <c r="BR275" s="18">
        <v>95000</v>
      </c>
      <c r="BS275" s="18">
        <v>78156</v>
      </c>
      <c r="BT275" s="18">
        <v>76578</v>
      </c>
      <c r="BU275" s="18">
        <v>84056</v>
      </c>
      <c r="BV275" s="18">
        <v>82800</v>
      </c>
      <c r="BW275" s="76"/>
      <c r="BX275" s="76"/>
      <c r="BY275" s="76"/>
      <c r="BZ275" s="76"/>
      <c r="CA275" s="76"/>
      <c r="CB275" s="18">
        <v>82800</v>
      </c>
      <c r="CC275" s="18">
        <v>90200</v>
      </c>
      <c r="CD275" s="18">
        <v>98600</v>
      </c>
      <c r="CE275" s="18">
        <v>94444</v>
      </c>
      <c r="CF275" s="18">
        <v>88200</v>
      </c>
      <c r="CG275" s="18">
        <v>64356</v>
      </c>
      <c r="CH275" s="18">
        <v>63200</v>
      </c>
      <c r="CI275" s="18">
        <v>58500</v>
      </c>
      <c r="CJ275" s="18">
        <v>62900</v>
      </c>
      <c r="CK275" s="18">
        <v>63800</v>
      </c>
      <c r="CL275" s="18">
        <v>63886</v>
      </c>
      <c r="CM275" s="76"/>
      <c r="CN275" s="76"/>
      <c r="CO275" s="76"/>
      <c r="CP275" s="76"/>
      <c r="CQ275" s="76"/>
      <c r="CR275" s="76"/>
    </row>
    <row r="276" spans="1:96" hidden="1" outlineLevel="1" x14ac:dyDescent="0.25">
      <c r="A276" s="20" t="s">
        <v>480</v>
      </c>
      <c r="B276" s="76"/>
      <c r="C276" s="13" t="s">
        <v>611</v>
      </c>
      <c r="D276" s="13" t="s">
        <v>612</v>
      </c>
      <c r="E276" s="1" t="s">
        <v>605</v>
      </c>
      <c r="F276" s="1"/>
      <c r="G276" s="1"/>
      <c r="H276" s="13" t="s">
        <v>606</v>
      </c>
      <c r="I276" s="13" t="s">
        <v>36</v>
      </c>
      <c r="J276" s="13"/>
      <c r="K276" s="13" t="s">
        <v>46</v>
      </c>
      <c r="L276" s="18">
        <v>54471</v>
      </c>
      <c r="M276" s="76"/>
      <c r="N276" s="76"/>
      <c r="O276" s="76"/>
      <c r="P276" s="76"/>
      <c r="Q276" s="18">
        <v>55429</v>
      </c>
      <c r="R276" s="76"/>
      <c r="S276" s="76"/>
      <c r="T276" s="76"/>
      <c r="U276" s="76"/>
      <c r="V276" s="76"/>
      <c r="W276" s="18">
        <v>56471</v>
      </c>
      <c r="X276" s="76"/>
      <c r="Y276" s="76"/>
      <c r="Z276" s="76"/>
      <c r="AA276" s="76"/>
      <c r="AB276" s="76"/>
      <c r="AC276" s="18">
        <v>42012</v>
      </c>
      <c r="AD276" s="18">
        <v>42380</v>
      </c>
      <c r="AE276" s="18">
        <v>45319</v>
      </c>
      <c r="AF276" s="18">
        <v>45508</v>
      </c>
      <c r="AG276" s="18">
        <v>45408</v>
      </c>
      <c r="AH276" s="18">
        <v>45386</v>
      </c>
      <c r="AI276" s="18">
        <v>45408</v>
      </c>
      <c r="AJ276" s="18">
        <v>45974</v>
      </c>
      <c r="AK276" s="18">
        <v>45830</v>
      </c>
      <c r="AL276" s="18">
        <v>45230</v>
      </c>
      <c r="AM276" s="18">
        <v>41230</v>
      </c>
      <c r="AN276" s="18">
        <v>41607</v>
      </c>
      <c r="AO276" s="76"/>
      <c r="AP276" s="76"/>
      <c r="AQ276" s="76"/>
      <c r="AR276" s="76"/>
      <c r="AS276" s="76"/>
      <c r="AT276" s="18">
        <v>41762</v>
      </c>
      <c r="AU276" s="18">
        <v>42374</v>
      </c>
      <c r="AV276" s="18">
        <v>43208</v>
      </c>
      <c r="AW276" s="18">
        <v>44708</v>
      </c>
      <c r="AX276" s="18">
        <v>43319</v>
      </c>
      <c r="AY276" s="18">
        <v>42672</v>
      </c>
      <c r="AZ276" s="18">
        <v>42208</v>
      </c>
      <c r="BA276" s="18">
        <v>42786</v>
      </c>
      <c r="BB276" s="18">
        <v>42319</v>
      </c>
      <c r="BC276" s="18">
        <v>42841</v>
      </c>
      <c r="BD276" s="18">
        <v>60213</v>
      </c>
      <c r="BE276" s="76"/>
      <c r="BF276" s="76"/>
      <c r="BG276" s="76"/>
      <c r="BH276" s="76"/>
      <c r="BI276" s="76"/>
      <c r="BJ276" s="76"/>
      <c r="BK276" s="18">
        <v>65887</v>
      </c>
      <c r="BL276" s="18">
        <v>65727</v>
      </c>
      <c r="BM276" s="18">
        <v>71575</v>
      </c>
      <c r="BN276" s="18">
        <v>94758</v>
      </c>
      <c r="BO276" s="18">
        <v>110889</v>
      </c>
      <c r="BP276" s="18">
        <v>111648</v>
      </c>
      <c r="BQ276" s="18">
        <v>103103</v>
      </c>
      <c r="BR276" s="18">
        <v>93667</v>
      </c>
      <c r="BS276" s="18">
        <v>70313</v>
      </c>
      <c r="BT276" s="18">
        <v>73125</v>
      </c>
      <c r="BU276" s="18">
        <v>80588</v>
      </c>
      <c r="BV276" s="18">
        <v>76425</v>
      </c>
      <c r="BW276" s="76"/>
      <c r="BX276" s="76"/>
      <c r="BY276" s="76"/>
      <c r="BZ276" s="76"/>
      <c r="CA276" s="76"/>
      <c r="CB276" s="18">
        <v>78250</v>
      </c>
      <c r="CC276" s="18">
        <v>85875</v>
      </c>
      <c r="CD276" s="18">
        <v>95150</v>
      </c>
      <c r="CE276" s="18">
        <v>90625</v>
      </c>
      <c r="CF276" s="18">
        <v>79000</v>
      </c>
      <c r="CG276" s="18">
        <v>64625</v>
      </c>
      <c r="CH276" s="18">
        <v>53113</v>
      </c>
      <c r="CI276" s="18">
        <v>54471</v>
      </c>
      <c r="CJ276" s="18">
        <v>56186</v>
      </c>
      <c r="CK276" s="18">
        <v>56000</v>
      </c>
      <c r="CL276" s="18">
        <v>56000</v>
      </c>
      <c r="CM276" s="76"/>
      <c r="CN276" s="76"/>
      <c r="CO276" s="76"/>
      <c r="CP276" s="76"/>
      <c r="CQ276" s="76"/>
      <c r="CR276" s="76"/>
    </row>
    <row r="277" spans="1:96" hidden="1" outlineLevel="1" x14ac:dyDescent="0.25">
      <c r="A277" s="20" t="s">
        <v>480</v>
      </c>
      <c r="B277" s="76"/>
      <c r="C277" s="13" t="s">
        <v>611</v>
      </c>
      <c r="D277" s="13" t="s">
        <v>613</v>
      </c>
      <c r="E277" s="1" t="s">
        <v>605</v>
      </c>
      <c r="F277" s="1"/>
      <c r="G277" s="1"/>
      <c r="H277" s="13" t="s">
        <v>606</v>
      </c>
      <c r="I277" s="13" t="s">
        <v>36</v>
      </c>
      <c r="J277" s="13"/>
      <c r="K277" s="13" t="s">
        <v>46</v>
      </c>
      <c r="L277" s="18">
        <v>60517</v>
      </c>
      <c r="M277" s="76"/>
      <c r="N277" s="76"/>
      <c r="O277" s="76"/>
      <c r="P277" s="76"/>
      <c r="Q277" s="18">
        <v>61717</v>
      </c>
      <c r="R277" s="76"/>
      <c r="S277" s="76"/>
      <c r="T277" s="76"/>
      <c r="U277" s="76"/>
      <c r="V277" s="76"/>
      <c r="W277" s="18">
        <v>61217</v>
      </c>
      <c r="X277" s="76"/>
      <c r="Y277" s="76"/>
      <c r="Z277" s="76"/>
      <c r="AA277" s="76"/>
      <c r="AB277" s="76"/>
      <c r="AC277" s="18">
        <v>49274</v>
      </c>
      <c r="AD277" s="18">
        <v>49334</v>
      </c>
      <c r="AE277" s="18">
        <v>50084</v>
      </c>
      <c r="AF277" s="18">
        <v>51021</v>
      </c>
      <c r="AG277" s="18">
        <v>51209</v>
      </c>
      <c r="AH277" s="18">
        <v>51886</v>
      </c>
      <c r="AI277" s="18">
        <v>51886</v>
      </c>
      <c r="AJ277" s="18">
        <v>52186</v>
      </c>
      <c r="AK277" s="18">
        <v>52274</v>
      </c>
      <c r="AL277" s="18">
        <v>51046</v>
      </c>
      <c r="AM277" s="18">
        <v>49171</v>
      </c>
      <c r="AN277" s="18">
        <v>49046</v>
      </c>
      <c r="AO277" s="76"/>
      <c r="AP277" s="76"/>
      <c r="AQ277" s="76"/>
      <c r="AR277" s="76"/>
      <c r="AS277" s="76"/>
      <c r="AT277" s="18">
        <v>49221</v>
      </c>
      <c r="AU277" s="18">
        <v>49171</v>
      </c>
      <c r="AV277" s="18">
        <v>49334</v>
      </c>
      <c r="AW277" s="18">
        <v>50571</v>
      </c>
      <c r="AX277" s="18">
        <v>49096</v>
      </c>
      <c r="AY277" s="18">
        <v>47845</v>
      </c>
      <c r="AZ277" s="18">
        <v>47395</v>
      </c>
      <c r="BA277" s="18">
        <v>48264</v>
      </c>
      <c r="BB277" s="18">
        <v>49959</v>
      </c>
      <c r="BC277" s="18">
        <v>55473</v>
      </c>
      <c r="BD277" s="18">
        <v>73729</v>
      </c>
      <c r="BE277" s="76"/>
      <c r="BF277" s="76"/>
      <c r="BG277" s="76"/>
      <c r="BH277" s="76"/>
      <c r="BI277" s="76"/>
      <c r="BJ277" s="76"/>
      <c r="BK277" s="18">
        <v>81235</v>
      </c>
      <c r="BL277" s="18">
        <v>86619</v>
      </c>
      <c r="BM277" s="18">
        <v>88463</v>
      </c>
      <c r="BN277" s="18">
        <v>105604</v>
      </c>
      <c r="BO277" s="18">
        <v>120875</v>
      </c>
      <c r="BP277" s="18">
        <v>117229</v>
      </c>
      <c r="BQ277" s="18">
        <v>107538</v>
      </c>
      <c r="BR277" s="18">
        <v>99113</v>
      </c>
      <c r="BS277" s="18">
        <v>81750</v>
      </c>
      <c r="BT277" s="18">
        <v>80840</v>
      </c>
      <c r="BU277" s="18">
        <v>89471</v>
      </c>
      <c r="BV277" s="18">
        <v>86929</v>
      </c>
      <c r="BW277" s="76"/>
      <c r="BX277" s="76"/>
      <c r="BY277" s="76"/>
      <c r="BZ277" s="76"/>
      <c r="CA277" s="76"/>
      <c r="CB277" s="18">
        <v>87357</v>
      </c>
      <c r="CC277" s="18">
        <v>90214</v>
      </c>
      <c r="CD277" s="18">
        <v>97129</v>
      </c>
      <c r="CE277" s="18">
        <v>97014</v>
      </c>
      <c r="CF277" s="18">
        <v>88143</v>
      </c>
      <c r="CG277" s="18">
        <v>68714</v>
      </c>
      <c r="CH277" s="18">
        <v>58643</v>
      </c>
      <c r="CI277" s="18">
        <v>61057</v>
      </c>
      <c r="CJ277" s="18">
        <v>64167</v>
      </c>
      <c r="CK277" s="18">
        <v>61200</v>
      </c>
      <c r="CL277" s="18">
        <v>81872</v>
      </c>
      <c r="CM277" s="76"/>
      <c r="CN277" s="76"/>
      <c r="CO277" s="76"/>
      <c r="CP277" s="76"/>
      <c r="CQ277" s="76"/>
      <c r="CR277" s="76"/>
    </row>
    <row r="278" spans="1:96" hidden="1" outlineLevel="1" x14ac:dyDescent="0.25">
      <c r="A278" s="20" t="s">
        <v>480</v>
      </c>
      <c r="B278" s="76"/>
      <c r="C278" s="13" t="s">
        <v>611</v>
      </c>
      <c r="D278" s="13" t="s">
        <v>614</v>
      </c>
      <c r="E278" s="1" t="s">
        <v>605</v>
      </c>
      <c r="F278" s="1"/>
      <c r="G278" s="1"/>
      <c r="H278" s="13" t="s">
        <v>606</v>
      </c>
      <c r="I278" s="13" t="s">
        <v>36</v>
      </c>
      <c r="J278" s="13"/>
      <c r="K278" s="13" t="s">
        <v>46</v>
      </c>
      <c r="L278" s="18">
        <v>72580</v>
      </c>
      <c r="M278" s="76"/>
      <c r="N278" s="76"/>
      <c r="O278" s="76"/>
      <c r="P278" s="76"/>
      <c r="Q278" s="18">
        <v>78380</v>
      </c>
      <c r="R278" s="76"/>
      <c r="S278" s="76"/>
      <c r="T278" s="76"/>
      <c r="U278" s="76"/>
      <c r="V278" s="76"/>
      <c r="W278" s="18">
        <v>61660</v>
      </c>
      <c r="X278" s="76"/>
      <c r="Y278" s="76"/>
      <c r="Z278" s="76"/>
      <c r="AA278" s="76"/>
      <c r="AB278" s="76"/>
      <c r="AC278" s="18">
        <v>60314</v>
      </c>
      <c r="AD278" s="18">
        <v>59354</v>
      </c>
      <c r="AE278" s="18">
        <v>60374</v>
      </c>
      <c r="AF278" s="18">
        <v>61254</v>
      </c>
      <c r="AG278" s="18">
        <v>61494</v>
      </c>
      <c r="AH278" s="18">
        <v>63158</v>
      </c>
      <c r="AI278" s="18">
        <v>62958</v>
      </c>
      <c r="AJ278" s="18">
        <v>62878</v>
      </c>
      <c r="AK278" s="18">
        <v>62518</v>
      </c>
      <c r="AL278" s="18">
        <v>58634</v>
      </c>
      <c r="AM278" s="18">
        <v>55974</v>
      </c>
      <c r="AN278" s="18">
        <v>55628</v>
      </c>
      <c r="AO278" s="76"/>
      <c r="AP278" s="76"/>
      <c r="AQ278" s="76"/>
      <c r="AR278" s="76"/>
      <c r="AS278" s="76"/>
      <c r="AT278" s="18">
        <v>55062</v>
      </c>
      <c r="AU278" s="18">
        <v>55212</v>
      </c>
      <c r="AV278" s="18">
        <v>55995</v>
      </c>
      <c r="AW278" s="18">
        <v>58132</v>
      </c>
      <c r="AX278" s="18">
        <v>57615</v>
      </c>
      <c r="AY278" s="18">
        <v>57665</v>
      </c>
      <c r="AZ278" s="18">
        <v>57448</v>
      </c>
      <c r="BA278" s="18">
        <v>58947</v>
      </c>
      <c r="BB278" s="18">
        <v>62797</v>
      </c>
      <c r="BC278" s="18">
        <v>69865</v>
      </c>
      <c r="BD278" s="18">
        <v>99892</v>
      </c>
      <c r="BE278" s="76"/>
      <c r="BF278" s="76"/>
      <c r="BG278" s="76"/>
      <c r="BH278" s="76"/>
      <c r="BI278" s="76"/>
      <c r="BJ278" s="76"/>
      <c r="BK278" s="18">
        <v>110182</v>
      </c>
      <c r="BL278" s="18">
        <v>98948</v>
      </c>
      <c r="BM278" s="18">
        <v>102783</v>
      </c>
      <c r="BN278" s="18">
        <v>119242</v>
      </c>
      <c r="BO278" s="18">
        <v>146083</v>
      </c>
      <c r="BP278" s="18">
        <v>115032</v>
      </c>
      <c r="BQ278" s="18">
        <v>151795</v>
      </c>
      <c r="BR278" s="18">
        <v>125448</v>
      </c>
      <c r="BS278" s="18">
        <v>105300</v>
      </c>
      <c r="BT278" s="18">
        <v>97333</v>
      </c>
      <c r="BU278" s="18">
        <v>102000</v>
      </c>
      <c r="BV278" s="18">
        <v>99350</v>
      </c>
      <c r="BW278" s="76"/>
      <c r="BX278" s="76"/>
      <c r="BY278" s="76"/>
      <c r="BZ278" s="76"/>
      <c r="CA278" s="76"/>
      <c r="CB278" s="18">
        <v>101250</v>
      </c>
      <c r="CC278" s="18">
        <v>105867</v>
      </c>
      <c r="CD278" s="18">
        <v>110250</v>
      </c>
      <c r="CE278" s="18">
        <v>109167</v>
      </c>
      <c r="CF278" s="18">
        <v>98750</v>
      </c>
      <c r="CG278" s="18">
        <v>82667</v>
      </c>
      <c r="CH278" s="18">
        <v>77333</v>
      </c>
      <c r="CI278" s="18">
        <v>77350</v>
      </c>
      <c r="CJ278" s="18">
        <v>82654</v>
      </c>
      <c r="CK278" s="18">
        <v>81872</v>
      </c>
      <c r="CL278" s="18">
        <v>61200</v>
      </c>
      <c r="CM278" s="76"/>
      <c r="CN278" s="76"/>
      <c r="CO278" s="76"/>
      <c r="CP278" s="76"/>
      <c r="CQ278" s="76"/>
      <c r="CR278" s="76"/>
    </row>
    <row r="279" spans="1:96" hidden="1" outlineLevel="1" x14ac:dyDescent="0.25">
      <c r="A279" s="20" t="s">
        <v>480</v>
      </c>
      <c r="B279" s="76"/>
      <c r="C279" s="13" t="s">
        <v>611</v>
      </c>
      <c r="D279" s="13" t="s">
        <v>615</v>
      </c>
      <c r="E279" s="1" t="s">
        <v>605</v>
      </c>
      <c r="F279" s="1"/>
      <c r="G279" s="1"/>
      <c r="H279" s="13" t="s">
        <v>606</v>
      </c>
      <c r="I279" s="13" t="s">
        <v>36</v>
      </c>
      <c r="J279" s="13"/>
      <c r="K279" s="13" t="s">
        <v>46</v>
      </c>
      <c r="L279" s="18">
        <v>73813</v>
      </c>
      <c r="M279" s="76"/>
      <c r="N279" s="76"/>
      <c r="O279" s="76"/>
      <c r="P279" s="76"/>
      <c r="Q279" s="18">
        <v>73167</v>
      </c>
      <c r="R279" s="76"/>
      <c r="S279" s="76"/>
      <c r="T279" s="76"/>
      <c r="U279" s="76"/>
      <c r="V279" s="76"/>
      <c r="W279" s="18">
        <v>73550</v>
      </c>
      <c r="X279" s="76"/>
      <c r="Y279" s="76"/>
      <c r="Z279" s="76"/>
      <c r="AA279" s="76"/>
      <c r="AB279" s="76"/>
      <c r="AC279" s="18">
        <v>48239</v>
      </c>
      <c r="AD279" s="18">
        <v>47065</v>
      </c>
      <c r="AE279" s="18">
        <v>46928</v>
      </c>
      <c r="AF279" s="18">
        <v>46553</v>
      </c>
      <c r="AG279" s="18">
        <v>46546</v>
      </c>
      <c r="AH279" s="18">
        <v>46466</v>
      </c>
      <c r="AI279" s="18">
        <v>46738</v>
      </c>
      <c r="AJ279" s="18">
        <v>47424</v>
      </c>
      <c r="AK279" s="18">
        <v>45784</v>
      </c>
      <c r="AL279" s="18">
        <v>44721</v>
      </c>
      <c r="AM279" s="18">
        <v>42469</v>
      </c>
      <c r="AN279" s="18">
        <v>42319</v>
      </c>
      <c r="AO279" s="76"/>
      <c r="AP279" s="76"/>
      <c r="AQ279" s="76"/>
      <c r="AR279" s="76"/>
      <c r="AS279" s="76"/>
      <c r="AT279" s="18">
        <v>42556</v>
      </c>
      <c r="AU279" s="18">
        <v>43244</v>
      </c>
      <c r="AV279" s="18">
        <v>44394</v>
      </c>
      <c r="AW279" s="18">
        <v>45021</v>
      </c>
      <c r="AX279" s="18">
        <v>44773</v>
      </c>
      <c r="AY279" s="18">
        <v>44903</v>
      </c>
      <c r="AZ279" s="18">
        <v>45200</v>
      </c>
      <c r="BA279" s="18">
        <v>46031</v>
      </c>
      <c r="BB279" s="18">
        <v>47136</v>
      </c>
      <c r="BC279" s="18">
        <v>48211</v>
      </c>
      <c r="BD279" s="18">
        <v>68854</v>
      </c>
      <c r="BE279" s="76"/>
      <c r="BF279" s="76"/>
      <c r="BG279" s="76"/>
      <c r="BH279" s="76"/>
      <c r="BI279" s="76"/>
      <c r="BJ279" s="76"/>
      <c r="BK279" s="18">
        <v>70009</v>
      </c>
      <c r="BL279" s="18">
        <v>65504</v>
      </c>
      <c r="BM279" s="18">
        <v>65379</v>
      </c>
      <c r="BN279" s="18">
        <v>78173</v>
      </c>
      <c r="BO279" s="18">
        <v>90250</v>
      </c>
      <c r="BP279" s="18">
        <v>90891</v>
      </c>
      <c r="BQ279" s="18">
        <v>88766</v>
      </c>
      <c r="BR279" s="18">
        <v>85261</v>
      </c>
      <c r="BS279" s="18">
        <v>79000</v>
      </c>
      <c r="BT279" s="18">
        <v>56471</v>
      </c>
      <c r="BU279" s="76"/>
      <c r="BV279" s="76"/>
      <c r="BW279" s="76"/>
      <c r="BX279" s="76"/>
      <c r="BY279" s="76"/>
      <c r="BZ279" s="76"/>
      <c r="CA279" s="76"/>
      <c r="CB279" s="18">
        <v>93363</v>
      </c>
      <c r="CC279" s="18">
        <v>88963</v>
      </c>
      <c r="CD279" s="18">
        <v>1000363</v>
      </c>
      <c r="CE279" s="18">
        <v>97813</v>
      </c>
      <c r="CF279" s="18">
        <v>92888</v>
      </c>
      <c r="CG279" s="18">
        <v>81000</v>
      </c>
      <c r="CH279" s="18">
        <v>82625</v>
      </c>
      <c r="CI279" s="18">
        <v>78375</v>
      </c>
      <c r="CJ279" s="18">
        <v>74518</v>
      </c>
      <c r="CK279" s="18">
        <v>73550</v>
      </c>
      <c r="CL279" s="18">
        <v>73750</v>
      </c>
      <c r="CM279" s="76"/>
      <c r="CN279" s="76"/>
      <c r="CO279" s="76"/>
      <c r="CP279" s="76"/>
      <c r="CQ279" s="76"/>
      <c r="CR279" s="76"/>
    </row>
    <row r="280" spans="1:96" hidden="1" outlineLevel="1" x14ac:dyDescent="0.25">
      <c r="A280" s="20" t="s">
        <v>480</v>
      </c>
      <c r="B280" s="76"/>
      <c r="C280" s="13" t="s">
        <v>611</v>
      </c>
      <c r="D280" s="13" t="s">
        <v>616</v>
      </c>
      <c r="E280" s="1" t="s">
        <v>605</v>
      </c>
      <c r="F280" s="1"/>
      <c r="G280" s="1"/>
      <c r="H280" s="13" t="s">
        <v>606</v>
      </c>
      <c r="I280" s="13" t="s">
        <v>36</v>
      </c>
      <c r="J280" s="13"/>
      <c r="K280" s="13" t="s">
        <v>46</v>
      </c>
      <c r="L280" s="18">
        <v>71786</v>
      </c>
      <c r="M280" s="76"/>
      <c r="N280" s="76"/>
      <c r="O280" s="76"/>
      <c r="P280" s="76"/>
      <c r="Q280" s="18">
        <v>70214</v>
      </c>
      <c r="R280" s="76"/>
      <c r="S280" s="76"/>
      <c r="T280" s="76"/>
      <c r="U280" s="76"/>
      <c r="V280" s="76"/>
      <c r="W280" s="18">
        <v>69770</v>
      </c>
      <c r="X280" s="76"/>
      <c r="Y280" s="76"/>
      <c r="Z280" s="76"/>
      <c r="AA280" s="76"/>
      <c r="AB280" s="76"/>
      <c r="AC280" s="18">
        <v>42317</v>
      </c>
      <c r="AD280" s="18">
        <v>41186</v>
      </c>
      <c r="AE280" s="18">
        <v>42252</v>
      </c>
      <c r="AF280" s="18">
        <v>42431</v>
      </c>
      <c r="AG280" s="18">
        <v>42197</v>
      </c>
      <c r="AH280" s="18">
        <v>42430</v>
      </c>
      <c r="AI280" s="18">
        <v>42774</v>
      </c>
      <c r="AJ280" s="18">
        <v>44966</v>
      </c>
      <c r="AK280" s="18">
        <v>43486</v>
      </c>
      <c r="AL280" s="18">
        <v>40710</v>
      </c>
      <c r="AM280" s="18">
        <v>39963</v>
      </c>
      <c r="AN280" s="18">
        <v>39863</v>
      </c>
      <c r="AO280" s="76"/>
      <c r="AP280" s="76"/>
      <c r="AQ280" s="76"/>
      <c r="AR280" s="76"/>
      <c r="AS280" s="76"/>
      <c r="AT280" s="18">
        <v>39724</v>
      </c>
      <c r="AU280" s="18">
        <v>4002</v>
      </c>
      <c r="AV280" s="18">
        <v>41263</v>
      </c>
      <c r="AW280" s="18">
        <v>42236</v>
      </c>
      <c r="AX280" s="18">
        <v>42443</v>
      </c>
      <c r="AY280" s="18">
        <v>42554</v>
      </c>
      <c r="AZ280" s="18">
        <v>42698</v>
      </c>
      <c r="BA280" s="18">
        <v>44484</v>
      </c>
      <c r="BB280" s="18">
        <v>44508</v>
      </c>
      <c r="BC280" s="18">
        <v>45354</v>
      </c>
      <c r="BD280" s="18">
        <v>50492</v>
      </c>
      <c r="BE280" s="76"/>
      <c r="BF280" s="76"/>
      <c r="BG280" s="76"/>
      <c r="BH280" s="76"/>
      <c r="BI280" s="76"/>
      <c r="BJ280" s="76"/>
      <c r="BK280" s="18">
        <v>60443</v>
      </c>
      <c r="BL280" s="18">
        <v>58234</v>
      </c>
      <c r="BM280" s="18">
        <v>57524</v>
      </c>
      <c r="BN280" s="18">
        <v>68380</v>
      </c>
      <c r="BO280" s="18">
        <v>81778</v>
      </c>
      <c r="BP280" s="18">
        <v>81826</v>
      </c>
      <c r="BQ280" s="18">
        <v>78981</v>
      </c>
      <c r="BR280" s="18">
        <v>77188</v>
      </c>
      <c r="BS280" s="18">
        <v>69667</v>
      </c>
      <c r="BT280" s="76"/>
      <c r="BU280" s="76"/>
      <c r="BV280" s="76"/>
      <c r="BW280" s="76"/>
      <c r="BX280" s="76"/>
      <c r="BY280" s="76"/>
      <c r="BZ280" s="76"/>
      <c r="CA280" s="76"/>
      <c r="CB280" s="18">
        <v>88578</v>
      </c>
      <c r="CC280" s="18">
        <v>86444</v>
      </c>
      <c r="CD280" s="18">
        <v>97156</v>
      </c>
      <c r="CE280" s="18">
        <v>91800</v>
      </c>
      <c r="CF280" s="18">
        <v>89722</v>
      </c>
      <c r="CG280" s="18">
        <v>76022</v>
      </c>
      <c r="CH280" s="18">
        <v>75889</v>
      </c>
      <c r="CI280" s="18">
        <v>73400</v>
      </c>
      <c r="CJ280" s="18">
        <v>70578</v>
      </c>
      <c r="CK280" s="18">
        <v>69771</v>
      </c>
      <c r="CL280" s="18">
        <v>68543</v>
      </c>
      <c r="CM280" s="76"/>
      <c r="CN280" s="76"/>
      <c r="CO280" s="76"/>
      <c r="CP280" s="76"/>
      <c r="CQ280" s="76"/>
      <c r="CR280" s="76"/>
    </row>
    <row r="281" spans="1:96" hidden="1" outlineLevel="1" x14ac:dyDescent="0.25">
      <c r="A281" s="20" t="s">
        <v>480</v>
      </c>
      <c r="B281" s="76"/>
      <c r="C281" s="13" t="s">
        <v>611</v>
      </c>
      <c r="D281" s="13" t="s">
        <v>617</v>
      </c>
      <c r="E281" s="1" t="s">
        <v>605</v>
      </c>
      <c r="F281" s="1"/>
      <c r="G281" s="1"/>
      <c r="H281" s="13" t="s">
        <v>606</v>
      </c>
      <c r="I281" s="13" t="s">
        <v>36</v>
      </c>
      <c r="J281" s="13"/>
      <c r="K281" s="13" t="s">
        <v>46</v>
      </c>
      <c r="L281" s="18">
        <v>61100</v>
      </c>
      <c r="M281" s="76"/>
      <c r="N281" s="76"/>
      <c r="O281" s="76"/>
      <c r="P281" s="76"/>
      <c r="Q281" s="18">
        <v>61100</v>
      </c>
      <c r="R281" s="76"/>
      <c r="S281" s="76"/>
      <c r="T281" s="76"/>
      <c r="U281" s="76"/>
      <c r="V281" s="76"/>
      <c r="W281" s="18">
        <v>59950</v>
      </c>
      <c r="X281" s="76"/>
      <c r="Y281" s="76"/>
      <c r="Z281" s="76"/>
      <c r="AA281" s="76"/>
      <c r="AB281" s="76"/>
      <c r="AC281" s="18">
        <v>40736</v>
      </c>
      <c r="AD281" s="18">
        <v>40124</v>
      </c>
      <c r="AE281" s="18">
        <v>40552</v>
      </c>
      <c r="AF281" s="18">
        <v>40819</v>
      </c>
      <c r="AG281" s="18">
        <v>40741</v>
      </c>
      <c r="AH281" s="18">
        <v>41597</v>
      </c>
      <c r="AI281" s="18">
        <v>41991</v>
      </c>
      <c r="AJ281" s="18">
        <v>43743</v>
      </c>
      <c r="AK281" s="18">
        <v>42788</v>
      </c>
      <c r="AL281" s="18">
        <v>40510</v>
      </c>
      <c r="AM281" s="18">
        <v>38852</v>
      </c>
      <c r="AN281" s="18">
        <v>38730</v>
      </c>
      <c r="AO281" s="76"/>
      <c r="AP281" s="76"/>
      <c r="AQ281" s="76"/>
      <c r="AR281" s="76"/>
      <c r="AS281" s="76"/>
      <c r="AT281" s="18">
        <v>38708</v>
      </c>
      <c r="AU281" s="18">
        <v>38786</v>
      </c>
      <c r="AV281" s="18">
        <v>39174</v>
      </c>
      <c r="AW281" s="18">
        <v>39552</v>
      </c>
      <c r="AX281" s="18">
        <v>39019</v>
      </c>
      <c r="AY281" s="18">
        <v>39074</v>
      </c>
      <c r="AZ281" s="18">
        <v>39352</v>
      </c>
      <c r="BA281" s="18">
        <v>39486</v>
      </c>
      <c r="BB281" s="18">
        <v>40977</v>
      </c>
      <c r="BC281" s="18">
        <v>42743</v>
      </c>
      <c r="BD281" s="18">
        <v>48186</v>
      </c>
      <c r="BE281" s="76"/>
      <c r="BF281" s="76"/>
      <c r="BG281" s="76"/>
      <c r="BH281" s="76"/>
      <c r="BI281" s="76"/>
      <c r="BJ281" s="76"/>
      <c r="BK281" s="18">
        <v>62952</v>
      </c>
      <c r="BL281" s="18">
        <v>61947</v>
      </c>
      <c r="BM281" s="18">
        <v>61792</v>
      </c>
      <c r="BN281" s="18">
        <v>74008</v>
      </c>
      <c r="BO281" s="18">
        <v>86002</v>
      </c>
      <c r="BP281" s="18">
        <v>88037</v>
      </c>
      <c r="BQ281" s="18">
        <v>85614</v>
      </c>
      <c r="BR281" s="18">
        <v>82222</v>
      </c>
      <c r="BS281" s="18">
        <v>76889</v>
      </c>
      <c r="BT281" s="76"/>
      <c r="BU281" s="76"/>
      <c r="BV281" s="76"/>
      <c r="BW281" s="76"/>
      <c r="BX281" s="76"/>
      <c r="BY281" s="76"/>
      <c r="BZ281" s="76"/>
      <c r="CA281" s="76"/>
      <c r="CB281" s="18">
        <v>78833</v>
      </c>
      <c r="CC281" s="18">
        <v>78556</v>
      </c>
      <c r="CD281" s="18">
        <v>97156</v>
      </c>
      <c r="CE281" s="18">
        <v>83718</v>
      </c>
      <c r="CF281" s="18">
        <v>77033</v>
      </c>
      <c r="CG281" s="18">
        <v>65722</v>
      </c>
      <c r="CH281" s="18">
        <v>63556</v>
      </c>
      <c r="CI281" s="18">
        <v>62444</v>
      </c>
      <c r="CJ281" s="18">
        <v>60856</v>
      </c>
      <c r="CK281" s="18">
        <v>59957</v>
      </c>
      <c r="CL281" s="18">
        <v>58457</v>
      </c>
      <c r="CM281" s="76"/>
      <c r="CN281" s="76"/>
      <c r="CO281" s="76"/>
      <c r="CP281" s="76"/>
      <c r="CQ281" s="76"/>
      <c r="CR281" s="76"/>
    </row>
    <row r="282" spans="1:96" hidden="1" outlineLevel="1" x14ac:dyDescent="0.25"/>
    <row r="283" spans="1:96" hidden="1" outlineLevel="1" x14ac:dyDescent="0.25"/>
    <row r="284" spans="1:96" hidden="1" outlineLevel="1" x14ac:dyDescent="0.25"/>
    <row r="285" spans="1:96" hidden="1" outlineLevel="1" x14ac:dyDescent="0.25"/>
    <row r="286" spans="1:96" hidden="1" outlineLevel="1" x14ac:dyDescent="0.25"/>
    <row r="287" spans="1:96" hidden="1" outlineLevel="1" x14ac:dyDescent="0.25"/>
    <row r="288" spans="1:96" hidden="1" outlineLevel="1" x14ac:dyDescent="0.25"/>
    <row r="289" spans="1:96" hidden="1" outlineLevel="1" x14ac:dyDescent="0.25"/>
    <row r="290" spans="1:96" hidden="1" outlineLevel="1" x14ac:dyDescent="0.25">
      <c r="A290" s="76"/>
      <c r="B290" s="76"/>
      <c r="C290" s="76"/>
      <c r="D290" s="76"/>
      <c r="E290" s="101"/>
      <c r="F290" s="101"/>
      <c r="G290" s="101"/>
      <c r="H290" s="76"/>
      <c r="I290" s="76"/>
      <c r="J290" s="76"/>
      <c r="K290" s="126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76"/>
      <c r="Y290" s="76"/>
      <c r="Z290" s="76"/>
      <c r="AA290" s="76"/>
      <c r="AB290" s="76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76"/>
      <c r="AP290" s="76"/>
      <c r="AQ290" s="76"/>
      <c r="AR290" s="76"/>
      <c r="AS290" s="76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76"/>
      <c r="BG290" s="76"/>
      <c r="BH290" s="76"/>
      <c r="BI290" s="76"/>
      <c r="BJ290" s="76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76"/>
      <c r="BX290" s="76"/>
      <c r="BY290" s="76"/>
      <c r="BZ290" s="76"/>
      <c r="CA290" s="76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76"/>
      <c r="CN290" s="76"/>
      <c r="CO290" s="76"/>
      <c r="CP290" s="76"/>
      <c r="CQ290" s="76"/>
      <c r="CR290" s="76"/>
    </row>
    <row r="291" spans="1:96" hidden="1" outlineLevel="1" x14ac:dyDescent="0.25">
      <c r="A291" t="s">
        <v>480</v>
      </c>
      <c r="B291" s="13"/>
      <c r="C291" s="13" t="s">
        <v>589</v>
      </c>
      <c r="D291" s="64" t="s">
        <v>618</v>
      </c>
      <c r="E291" s="213" t="s">
        <v>619</v>
      </c>
      <c r="F291" s="213"/>
      <c r="G291" s="99"/>
      <c r="H291" s="13" t="s">
        <v>620</v>
      </c>
      <c r="I291" s="13" t="s">
        <v>36</v>
      </c>
      <c r="J291" s="31">
        <v>43101</v>
      </c>
      <c r="K291" s="13" t="s">
        <v>621</v>
      </c>
      <c r="L291" s="18">
        <v>45273</v>
      </c>
      <c r="M291" s="18">
        <v>50782</v>
      </c>
      <c r="N291" s="18">
        <v>61704</v>
      </c>
      <c r="O291" s="18">
        <v>58403</v>
      </c>
      <c r="P291" s="18">
        <v>72442</v>
      </c>
      <c r="Q291" s="18">
        <v>87701</v>
      </c>
      <c r="R291" s="18">
        <v>94453</v>
      </c>
      <c r="S291" s="18">
        <v>77892</v>
      </c>
      <c r="T291" s="18">
        <v>80984</v>
      </c>
      <c r="U291" s="18">
        <v>86989</v>
      </c>
      <c r="V291" s="18">
        <v>77095</v>
      </c>
      <c r="W291" s="18">
        <v>41946</v>
      </c>
      <c r="X291" s="76"/>
      <c r="Y291" s="76"/>
      <c r="Z291" s="76"/>
      <c r="AA291" s="76"/>
      <c r="AB291" s="76"/>
      <c r="AC291" s="18">
        <v>32721</v>
      </c>
      <c r="AD291" s="18">
        <v>60698</v>
      </c>
      <c r="AE291" s="18">
        <v>60080</v>
      </c>
      <c r="AF291" s="18">
        <v>83342</v>
      </c>
      <c r="AG291" s="18">
        <v>68678</v>
      </c>
      <c r="AH291" s="18">
        <v>81528</v>
      </c>
      <c r="AI291" s="18">
        <v>76198</v>
      </c>
      <c r="AJ291" s="18">
        <v>71492</v>
      </c>
      <c r="AK291" s="18">
        <v>71923</v>
      </c>
      <c r="AL291" s="18">
        <v>72552</v>
      </c>
      <c r="AM291" s="18">
        <v>45382</v>
      </c>
      <c r="AN291" s="18">
        <v>51390</v>
      </c>
      <c r="AO291" s="76"/>
      <c r="AP291" s="76"/>
      <c r="AQ291" s="76"/>
      <c r="AR291" s="76"/>
      <c r="AS291" s="18">
        <v>35499</v>
      </c>
      <c r="AT291" s="18">
        <v>59059</v>
      </c>
      <c r="AU291" s="18">
        <v>74507</v>
      </c>
      <c r="AV291" s="18">
        <v>74507</v>
      </c>
      <c r="AW291" s="18">
        <v>74288</v>
      </c>
      <c r="AX291" s="18">
        <v>77531</v>
      </c>
      <c r="AY291" s="18">
        <v>82546</v>
      </c>
      <c r="AZ291" s="18">
        <v>87935</v>
      </c>
      <c r="BA291" s="18">
        <v>97345</v>
      </c>
      <c r="BB291" s="18">
        <v>85582</v>
      </c>
      <c r="BC291" s="18">
        <v>96580</v>
      </c>
      <c r="BD291" s="18">
        <v>87742</v>
      </c>
      <c r="BE291" s="18">
        <v>67448</v>
      </c>
      <c r="BF291" s="76"/>
      <c r="BG291" s="76"/>
      <c r="BH291" s="76"/>
      <c r="BI291" s="76"/>
      <c r="BJ291" s="76"/>
      <c r="BK291" s="127">
        <v>45518</v>
      </c>
      <c r="BL291" s="127">
        <v>57756</v>
      </c>
      <c r="BM291" s="127">
        <v>73826</v>
      </c>
      <c r="BN291" s="127">
        <v>75794</v>
      </c>
      <c r="BO291" s="127">
        <v>85955</v>
      </c>
      <c r="BP291" s="127">
        <v>86828</v>
      </c>
      <c r="BQ291" s="127">
        <v>73998</v>
      </c>
      <c r="BR291" s="127">
        <v>75011</v>
      </c>
      <c r="BS291" s="127">
        <v>67499</v>
      </c>
      <c r="BT291" s="127">
        <v>68806</v>
      </c>
      <c r="BU291" s="127">
        <v>70379</v>
      </c>
      <c r="BV291" s="127">
        <v>60358</v>
      </c>
      <c r="BW291" s="76"/>
      <c r="BX291" s="76"/>
      <c r="BY291" s="76"/>
      <c r="BZ291" s="76"/>
      <c r="CA291" s="76"/>
      <c r="CB291" s="18">
        <v>50993</v>
      </c>
      <c r="CC291" s="18">
        <v>41861</v>
      </c>
      <c r="CD291" s="18">
        <v>63181</v>
      </c>
      <c r="CE291" s="18">
        <v>62392</v>
      </c>
      <c r="CF291" s="18">
        <v>68399</v>
      </c>
      <c r="CG291" s="18">
        <v>72283</v>
      </c>
      <c r="CH291" s="18">
        <v>85260</v>
      </c>
      <c r="CI291" s="18">
        <v>107293</v>
      </c>
      <c r="CJ291" s="18">
        <v>94909</v>
      </c>
      <c r="CK291" s="18">
        <v>99089</v>
      </c>
      <c r="CL291" s="76"/>
      <c r="CM291" s="76"/>
      <c r="CN291" s="76"/>
      <c r="CO291" s="76"/>
      <c r="CP291" s="76"/>
      <c r="CQ291" s="76"/>
      <c r="CR291" s="76"/>
    </row>
    <row r="292" spans="1:96" hidden="1" outlineLevel="1" x14ac:dyDescent="0.25">
      <c r="A292" s="20" t="s">
        <v>480</v>
      </c>
      <c r="C292" s="13" t="s">
        <v>589</v>
      </c>
      <c r="D292" s="64" t="s">
        <v>618</v>
      </c>
      <c r="E292" s="213" t="s">
        <v>619</v>
      </c>
      <c r="F292" s="213"/>
      <c r="G292" s="99"/>
      <c r="H292" s="13" t="s">
        <v>620</v>
      </c>
      <c r="I292" s="13" t="s">
        <v>36</v>
      </c>
      <c r="J292" s="31">
        <v>43101</v>
      </c>
      <c r="K292" s="13" t="s">
        <v>622</v>
      </c>
      <c r="L292" s="18">
        <v>88372</v>
      </c>
      <c r="M292" s="18">
        <v>101923</v>
      </c>
      <c r="N292" s="18">
        <v>107670</v>
      </c>
      <c r="O292" s="18">
        <v>122831</v>
      </c>
      <c r="P292" s="18">
        <v>148792</v>
      </c>
      <c r="Q292" s="18">
        <v>152312</v>
      </c>
      <c r="R292" s="18">
        <v>139782</v>
      </c>
      <c r="S292" s="18">
        <v>145632</v>
      </c>
      <c r="T292" s="18">
        <v>127653</v>
      </c>
      <c r="U292" s="18">
        <v>128008</v>
      </c>
      <c r="V292" s="18">
        <v>129066</v>
      </c>
      <c r="W292" s="18">
        <v>83822</v>
      </c>
      <c r="X292" s="76"/>
      <c r="Y292" s="76"/>
      <c r="Z292" s="76"/>
      <c r="AA292" s="76"/>
      <c r="AB292" s="76"/>
      <c r="AC292" s="18">
        <v>86995</v>
      </c>
      <c r="AD292" s="18">
        <v>112400</v>
      </c>
      <c r="AE292" s="18">
        <v>164603</v>
      </c>
      <c r="AF292" s="18">
        <v>165964</v>
      </c>
      <c r="AG292" s="18">
        <v>178288</v>
      </c>
      <c r="AH292" s="18">
        <v>172763</v>
      </c>
      <c r="AI292" s="18">
        <v>158640</v>
      </c>
      <c r="AJ292" s="18">
        <v>170207</v>
      </c>
      <c r="AK292" s="18">
        <v>157541</v>
      </c>
      <c r="AL292" s="18">
        <v>128742</v>
      </c>
      <c r="AM292" s="18">
        <v>114330</v>
      </c>
      <c r="AN292" s="18">
        <v>90566</v>
      </c>
      <c r="AO292" s="76"/>
      <c r="AP292" s="76"/>
      <c r="AQ292" s="76"/>
      <c r="AR292" s="76"/>
      <c r="AS292" s="18">
        <v>81246</v>
      </c>
      <c r="AT292" s="18">
        <v>89895</v>
      </c>
      <c r="AU292" s="18">
        <v>101858</v>
      </c>
      <c r="AV292" s="18">
        <v>101858</v>
      </c>
      <c r="AW292" s="18">
        <v>52063</v>
      </c>
      <c r="AX292" s="18">
        <v>79116</v>
      </c>
      <c r="AY292" s="18">
        <v>89108</v>
      </c>
      <c r="AZ292" s="18">
        <v>97535</v>
      </c>
      <c r="BA292" s="18">
        <v>112936</v>
      </c>
      <c r="BB292" s="18">
        <v>103778</v>
      </c>
      <c r="BC292" s="18">
        <v>103877</v>
      </c>
      <c r="BD292" s="18">
        <v>85155</v>
      </c>
      <c r="BE292" s="18">
        <v>77830</v>
      </c>
      <c r="BF292" s="76"/>
      <c r="BG292" s="76"/>
      <c r="BH292" s="76"/>
      <c r="BI292" s="76"/>
      <c r="BJ292" s="76"/>
      <c r="BK292" s="127">
        <v>68680</v>
      </c>
      <c r="BL292" s="127">
        <v>72092</v>
      </c>
      <c r="BM292" s="127">
        <v>91247</v>
      </c>
      <c r="BN292" s="127">
        <v>93165</v>
      </c>
      <c r="BO292" s="127">
        <v>110576</v>
      </c>
      <c r="BP292" s="127">
        <v>94945</v>
      </c>
      <c r="BQ292" s="127">
        <v>107833</v>
      </c>
      <c r="BR292" s="127">
        <v>93807</v>
      </c>
      <c r="BS292" s="127">
        <v>74794</v>
      </c>
      <c r="BT292" s="127">
        <v>72734</v>
      </c>
      <c r="BU292" s="127">
        <v>61232</v>
      </c>
      <c r="BV292" s="127">
        <v>55661</v>
      </c>
      <c r="BW292" s="76"/>
      <c r="BX292" s="76"/>
      <c r="BY292" s="76"/>
      <c r="BZ292" s="76"/>
      <c r="CA292" s="76"/>
      <c r="CB292" s="18">
        <v>55741</v>
      </c>
      <c r="CC292" s="18">
        <v>52718</v>
      </c>
      <c r="CD292" s="18">
        <v>59924</v>
      </c>
      <c r="CE292" s="18">
        <v>65609</v>
      </c>
      <c r="CF292" s="18">
        <v>62610</v>
      </c>
      <c r="CG292" s="18">
        <v>62690</v>
      </c>
      <c r="CH292" s="18">
        <v>75817</v>
      </c>
      <c r="CI292" s="18">
        <v>69183</v>
      </c>
      <c r="CJ292" s="18">
        <v>82998</v>
      </c>
      <c r="CK292" s="18">
        <v>74218</v>
      </c>
      <c r="CL292" s="76"/>
      <c r="CM292" s="76"/>
      <c r="CN292" s="76"/>
      <c r="CO292" s="76"/>
      <c r="CP292" s="76"/>
      <c r="CQ292" s="76"/>
      <c r="CR292" s="76"/>
    </row>
    <row r="293" spans="1:96" hidden="1" outlineLevel="1" x14ac:dyDescent="0.25">
      <c r="A293" s="20" t="s">
        <v>480</v>
      </c>
      <c r="B293" s="76"/>
      <c r="C293" s="13" t="s">
        <v>589</v>
      </c>
      <c r="D293" s="64" t="s">
        <v>618</v>
      </c>
      <c r="E293" s="213" t="s">
        <v>619</v>
      </c>
      <c r="F293" s="213"/>
      <c r="G293" s="99"/>
      <c r="H293" s="13" t="s">
        <v>620</v>
      </c>
      <c r="I293" s="13" t="s">
        <v>36</v>
      </c>
      <c r="J293" s="31">
        <v>43101</v>
      </c>
      <c r="K293" s="13" t="s">
        <v>211</v>
      </c>
      <c r="L293" s="18">
        <v>29109</v>
      </c>
      <c r="M293" s="18">
        <v>36008</v>
      </c>
      <c r="N293" s="18">
        <v>35376</v>
      </c>
      <c r="O293" s="18">
        <v>45159</v>
      </c>
      <c r="P293" s="18">
        <v>43477</v>
      </c>
      <c r="Q293" s="18">
        <v>51299</v>
      </c>
      <c r="R293" s="18">
        <v>55541</v>
      </c>
      <c r="S293" s="18">
        <v>61329</v>
      </c>
      <c r="T293" s="18">
        <v>45237</v>
      </c>
      <c r="U293" s="18">
        <v>47773</v>
      </c>
      <c r="V293" s="18">
        <v>36445</v>
      </c>
      <c r="W293" s="18">
        <v>30418</v>
      </c>
      <c r="X293" s="76"/>
      <c r="Y293" s="76"/>
      <c r="Z293" s="76"/>
      <c r="AA293" s="76"/>
      <c r="AB293" s="76"/>
      <c r="AC293" s="18">
        <v>23269</v>
      </c>
      <c r="AD293" s="18">
        <v>28427</v>
      </c>
      <c r="AE293" s="18">
        <v>37598</v>
      </c>
      <c r="AF293" s="18">
        <v>42377</v>
      </c>
      <c r="AG293" s="18">
        <v>52649</v>
      </c>
      <c r="AH293" s="18">
        <v>55525</v>
      </c>
      <c r="AI293" s="18">
        <v>56400</v>
      </c>
      <c r="AJ293" s="18">
        <v>54933</v>
      </c>
      <c r="AK293" s="18">
        <v>51403</v>
      </c>
      <c r="AL293" s="18">
        <v>41776</v>
      </c>
      <c r="AM293" s="18">
        <v>32154</v>
      </c>
      <c r="AN293" s="18">
        <v>23531</v>
      </c>
      <c r="AO293" s="76"/>
      <c r="AP293" s="76"/>
      <c r="AQ293" s="76"/>
      <c r="AR293" s="76"/>
      <c r="AS293" s="18">
        <v>19917</v>
      </c>
      <c r="AT293" s="18">
        <v>24061</v>
      </c>
      <c r="AU293" s="18">
        <v>31204</v>
      </c>
      <c r="AV293" s="18">
        <v>31204</v>
      </c>
      <c r="AW293" s="18">
        <v>38147</v>
      </c>
      <c r="AX293" s="18">
        <v>40760</v>
      </c>
      <c r="AY293" s="18">
        <v>44835</v>
      </c>
      <c r="AZ293" s="18">
        <v>47253</v>
      </c>
      <c r="BA293" s="18">
        <v>52063</v>
      </c>
      <c r="BB293" s="18">
        <v>52650</v>
      </c>
      <c r="BC293" s="18">
        <v>47209</v>
      </c>
      <c r="BD293" s="18">
        <v>36487</v>
      </c>
      <c r="BE293" s="18">
        <v>30671</v>
      </c>
      <c r="BF293" s="76"/>
      <c r="BG293" s="76"/>
      <c r="BH293" s="76"/>
      <c r="BI293" s="76"/>
      <c r="BJ293" s="76"/>
      <c r="BK293" s="127">
        <v>25973</v>
      </c>
      <c r="BL293" s="127">
        <v>25582</v>
      </c>
      <c r="BM293" s="127">
        <v>41887</v>
      </c>
      <c r="BN293" s="127">
        <v>49620</v>
      </c>
      <c r="BO293" s="127">
        <v>62347</v>
      </c>
      <c r="BP293" s="127">
        <v>63965</v>
      </c>
      <c r="BQ293" s="127">
        <v>63486</v>
      </c>
      <c r="BR293" s="127">
        <v>60277</v>
      </c>
      <c r="BS293" s="127">
        <v>60116</v>
      </c>
      <c r="BT293" s="127">
        <v>47349</v>
      </c>
      <c r="BU293" s="127">
        <v>43037</v>
      </c>
      <c r="BV293" s="127">
        <v>28005</v>
      </c>
      <c r="BW293" s="76"/>
      <c r="BX293" s="76"/>
      <c r="BY293" s="76"/>
      <c r="BZ293" s="76"/>
      <c r="CA293" s="76"/>
      <c r="CB293" s="18">
        <v>26619</v>
      </c>
      <c r="CC293" s="18">
        <v>29465</v>
      </c>
      <c r="CD293" s="18">
        <v>38664</v>
      </c>
      <c r="CE293" s="18">
        <v>42698</v>
      </c>
      <c r="CF293" s="18">
        <v>49805</v>
      </c>
      <c r="CG293" s="18">
        <v>51828</v>
      </c>
      <c r="CH293" s="18">
        <v>60699</v>
      </c>
      <c r="CI293" s="18">
        <v>62097</v>
      </c>
      <c r="CJ293" s="18">
        <v>59908</v>
      </c>
      <c r="CK293" s="18">
        <v>54555</v>
      </c>
      <c r="CL293" s="76"/>
      <c r="CM293" s="76"/>
      <c r="CN293" s="76"/>
      <c r="CO293" s="76"/>
      <c r="CP293" s="76"/>
      <c r="CQ293" s="76"/>
      <c r="CR293" s="76"/>
    </row>
    <row r="294" spans="1:96" hidden="1" outlineLevel="1" x14ac:dyDescent="0.25"/>
    <row r="295" spans="1:96" hidden="1" outlineLevel="1" x14ac:dyDescent="0.25"/>
    <row r="296" spans="1:96" hidden="1" outlineLevel="1" x14ac:dyDescent="0.25"/>
    <row r="297" spans="1:96" hidden="1" outlineLevel="1" x14ac:dyDescent="0.25"/>
    <row r="298" spans="1:96" hidden="1" outlineLevel="1" x14ac:dyDescent="0.25"/>
    <row r="299" spans="1:96" hidden="1" outlineLevel="1" x14ac:dyDescent="0.25"/>
    <row r="300" spans="1:96" hidden="1" outlineLevel="1" x14ac:dyDescent="0.25"/>
    <row r="305" spans="1:96" ht="15.75" x14ac:dyDescent="0.25">
      <c r="C305" s="20"/>
      <c r="D305" s="20"/>
      <c r="E305" s="1"/>
      <c r="H305" s="20"/>
      <c r="I305" s="20"/>
      <c r="K305" s="40"/>
      <c r="L305" s="128"/>
      <c r="M305" s="128"/>
      <c r="N305" s="128"/>
      <c r="O305" s="129"/>
      <c r="P305" s="129"/>
      <c r="Q305" s="129"/>
      <c r="AI305" s="128"/>
      <c r="AJ305" s="128"/>
      <c r="AK305" s="128"/>
      <c r="AL305" s="129"/>
      <c r="AM305" s="129"/>
      <c r="AN305" s="129"/>
      <c r="AT305" s="129"/>
      <c r="AU305" s="129"/>
      <c r="AV305" s="129"/>
      <c r="AW305" s="129"/>
      <c r="AX305" s="129"/>
      <c r="AY305" s="129"/>
      <c r="AZ305" s="129"/>
      <c r="BA305" s="129"/>
      <c r="BB305" s="129"/>
      <c r="BC305" s="129"/>
      <c r="BD305" s="129"/>
      <c r="BE305" s="129"/>
      <c r="BK305" s="129"/>
      <c r="BL305" s="129"/>
      <c r="BM305" s="129"/>
      <c r="BN305" s="129"/>
      <c r="BO305" s="129"/>
      <c r="BP305" s="129"/>
      <c r="BQ305" s="129"/>
      <c r="BR305" s="129"/>
      <c r="BS305" s="129"/>
      <c r="BT305" s="129"/>
      <c r="BU305" s="129"/>
      <c r="BV305" s="129"/>
      <c r="CB305" s="129"/>
      <c r="CC305" s="129"/>
      <c r="CD305" s="129"/>
      <c r="CE305" s="129"/>
      <c r="CF305" s="129"/>
      <c r="CG305" s="129"/>
      <c r="CH305" s="129"/>
      <c r="CI305" s="129"/>
      <c r="CJ305" s="129"/>
      <c r="CK305" s="129"/>
    </row>
    <row r="306" spans="1:96" ht="15.75" x14ac:dyDescent="0.25">
      <c r="C306" s="20"/>
      <c r="D306" s="20"/>
      <c r="E306" s="1"/>
      <c r="H306" s="20"/>
      <c r="I306" s="20"/>
      <c r="K306" s="40"/>
      <c r="L306" s="128"/>
      <c r="M306" s="128"/>
      <c r="N306" s="128"/>
      <c r="O306" s="129"/>
      <c r="P306" s="129"/>
      <c r="Q306" s="129"/>
      <c r="AI306" s="128"/>
      <c r="AJ306" s="128"/>
      <c r="AK306" s="128"/>
      <c r="AL306" s="129"/>
      <c r="AM306" s="129"/>
      <c r="AN306" s="129"/>
      <c r="AT306" s="129"/>
      <c r="AU306" s="129"/>
      <c r="AV306" s="129"/>
      <c r="AW306" s="129"/>
      <c r="AX306" s="129"/>
      <c r="AY306" s="129"/>
      <c r="AZ306" s="129"/>
      <c r="BA306" s="129"/>
      <c r="BB306" s="129"/>
      <c r="BC306" s="129"/>
      <c r="BD306" s="129"/>
      <c r="BE306" s="129"/>
      <c r="BK306" s="129"/>
      <c r="BL306" s="129"/>
      <c r="BM306" s="129"/>
      <c r="BN306" s="129"/>
      <c r="BO306" s="129"/>
      <c r="BP306" s="129"/>
      <c r="BQ306" s="129"/>
      <c r="BR306" s="129"/>
      <c r="BS306" s="129"/>
      <c r="BT306" s="129"/>
      <c r="BU306" s="129"/>
      <c r="BV306" s="129"/>
      <c r="CB306" s="129"/>
      <c r="CC306" s="129"/>
      <c r="CD306" s="129"/>
      <c r="CE306" s="129"/>
      <c r="CF306" s="129"/>
      <c r="CG306" s="129"/>
      <c r="CH306" s="129"/>
      <c r="CI306" s="129"/>
      <c r="CJ306" s="129"/>
      <c r="CK306" s="129"/>
    </row>
    <row r="307" spans="1:96" ht="18.75" x14ac:dyDescent="0.3">
      <c r="A307" t="s">
        <v>480</v>
      </c>
      <c r="B307" s="20"/>
      <c r="C307" t="s">
        <v>623</v>
      </c>
      <c r="D307" s="75" t="s">
        <v>624</v>
      </c>
      <c r="E307" s="99" t="s">
        <v>625</v>
      </c>
      <c r="H307" t="s">
        <v>626</v>
      </c>
      <c r="I307" t="s">
        <v>51</v>
      </c>
      <c r="J307" s="31">
        <v>43101</v>
      </c>
      <c r="K307" s="13" t="s">
        <v>507</v>
      </c>
      <c r="AB307" s="130">
        <v>2366.3000000000002</v>
      </c>
      <c r="AS307" s="130">
        <v>2321.1999999999998</v>
      </c>
      <c r="BJ307" s="119">
        <v>2347.8000000000002</v>
      </c>
      <c r="CA307" s="130">
        <v>2421.6999999999998</v>
      </c>
      <c r="CR307" s="131">
        <v>13500</v>
      </c>
    </row>
    <row r="308" spans="1:96" ht="15.75" x14ac:dyDescent="0.25">
      <c r="A308" s="20" t="s">
        <v>480</v>
      </c>
      <c r="C308" t="s">
        <v>623</v>
      </c>
      <c r="D308" s="75" t="s">
        <v>627</v>
      </c>
      <c r="E308" s="99" t="s">
        <v>625</v>
      </c>
      <c r="H308" s="40" t="s">
        <v>626</v>
      </c>
      <c r="I308" s="40" t="s">
        <v>51</v>
      </c>
      <c r="J308" s="31">
        <v>43101</v>
      </c>
      <c r="K308" s="13" t="s">
        <v>507</v>
      </c>
      <c r="AB308" s="132">
        <v>9660.9</v>
      </c>
      <c r="AS308" s="133">
        <v>9487.7999999999993</v>
      </c>
      <c r="BJ308" s="119">
        <v>9542</v>
      </c>
      <c r="CA308" s="130">
        <v>9511.5</v>
      </c>
    </row>
    <row r="309" spans="1:96" x14ac:dyDescent="0.25">
      <c r="A309" s="20" t="s">
        <v>480</v>
      </c>
      <c r="C309" t="s">
        <v>623</v>
      </c>
      <c r="D309" s="75" t="s">
        <v>628</v>
      </c>
      <c r="E309" s="1" t="s">
        <v>629</v>
      </c>
      <c r="H309" t="s">
        <v>626</v>
      </c>
      <c r="I309" t="s">
        <v>51</v>
      </c>
      <c r="J309" s="31">
        <v>43101</v>
      </c>
      <c r="K309" s="13" t="s">
        <v>507</v>
      </c>
      <c r="AB309" s="132">
        <v>4026.29</v>
      </c>
      <c r="AS309" s="134">
        <v>3864.31</v>
      </c>
      <c r="BJ309" s="119">
        <v>3931.84</v>
      </c>
      <c r="CA309" s="132">
        <v>3853.15</v>
      </c>
    </row>
    <row r="310" spans="1:96" ht="45" x14ac:dyDescent="0.25">
      <c r="C310" t="s">
        <v>623</v>
      </c>
      <c r="D310" s="135" t="s">
        <v>630</v>
      </c>
      <c r="E310" s="1" t="s">
        <v>631</v>
      </c>
      <c r="H310" t="s">
        <v>626</v>
      </c>
      <c r="I310" t="s">
        <v>51</v>
      </c>
      <c r="J310" s="74">
        <v>43466</v>
      </c>
      <c r="K310" s="13" t="s">
        <v>507</v>
      </c>
      <c r="AS310" s="77">
        <v>3.6</v>
      </c>
      <c r="BJ310" s="119"/>
      <c r="CA310">
        <v>0.1</v>
      </c>
    </row>
    <row r="314" spans="1:96" x14ac:dyDescent="0.25">
      <c r="C314" t="s">
        <v>149</v>
      </c>
      <c r="D314" t="s">
        <v>632</v>
      </c>
      <c r="E314" s="136" t="s">
        <v>633</v>
      </c>
      <c r="F314" s="137">
        <v>1665.1</v>
      </c>
      <c r="G314" s="137"/>
      <c r="H314" t="s">
        <v>118</v>
      </c>
      <c r="I314" t="s">
        <v>51</v>
      </c>
      <c r="J314" s="20"/>
      <c r="K314" s="13" t="s">
        <v>507</v>
      </c>
    </row>
    <row r="315" spans="1:96" x14ac:dyDescent="0.25">
      <c r="E315" s="136" t="s">
        <v>634</v>
      </c>
      <c r="F315" s="137">
        <v>82.4</v>
      </c>
      <c r="G315" s="137"/>
    </row>
    <row r="316" spans="1:96" ht="26.25" x14ac:dyDescent="0.25">
      <c r="E316" s="136" t="s">
        <v>635</v>
      </c>
      <c r="F316" s="137">
        <v>402.8</v>
      </c>
      <c r="G316" s="137"/>
    </row>
    <row r="317" spans="1:96" ht="26.25" x14ac:dyDescent="0.25">
      <c r="E317" s="138" t="s">
        <v>636</v>
      </c>
      <c r="F317" s="139">
        <v>85.9</v>
      </c>
      <c r="G317" s="139"/>
    </row>
    <row r="318" spans="1:96" ht="26.25" x14ac:dyDescent="0.25">
      <c r="E318" s="138" t="s">
        <v>637</v>
      </c>
      <c r="F318" s="139">
        <v>29.9</v>
      </c>
      <c r="G318" s="139"/>
    </row>
    <row r="319" spans="1:96" ht="26.25" x14ac:dyDescent="0.25">
      <c r="E319" s="138" t="s">
        <v>638</v>
      </c>
      <c r="F319" s="139">
        <v>94.2</v>
      </c>
      <c r="G319" s="139"/>
    </row>
    <row r="320" spans="1:96" ht="26.25" x14ac:dyDescent="0.25">
      <c r="E320" s="138" t="s">
        <v>639</v>
      </c>
      <c r="F320" s="139">
        <v>116.3</v>
      </c>
      <c r="G320" s="13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</row>
    <row r="321" spans="5:74" ht="23.25" customHeight="1" x14ac:dyDescent="0.25">
      <c r="E321" s="140" t="s">
        <v>640</v>
      </c>
      <c r="F321" s="139">
        <v>20.9</v>
      </c>
      <c r="G321" s="13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</row>
    <row r="322" spans="5:74" ht="39" x14ac:dyDescent="0.25">
      <c r="E322" s="138" t="s">
        <v>641</v>
      </c>
      <c r="F322" s="139">
        <v>55.6</v>
      </c>
      <c r="G322" s="13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</row>
    <row r="323" spans="5:74" ht="26.25" x14ac:dyDescent="0.25">
      <c r="E323" s="136" t="s">
        <v>642</v>
      </c>
      <c r="F323" s="137">
        <v>251</v>
      </c>
      <c r="G323" s="137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</row>
    <row r="324" spans="5:74" ht="39" x14ac:dyDescent="0.25">
      <c r="E324" s="138" t="s">
        <v>643</v>
      </c>
      <c r="F324" s="139">
        <v>91</v>
      </c>
      <c r="G324" s="13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</row>
    <row r="325" spans="5:74" ht="21.75" customHeight="1" x14ac:dyDescent="0.25">
      <c r="E325" s="140" t="s">
        <v>644</v>
      </c>
      <c r="F325" s="139">
        <v>63.5</v>
      </c>
      <c r="G325" s="13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</row>
    <row r="326" spans="5:74" ht="51.75" x14ac:dyDescent="0.25">
      <c r="E326" s="138" t="s">
        <v>645</v>
      </c>
      <c r="F326" s="139">
        <v>64.5</v>
      </c>
      <c r="G326" s="139"/>
    </row>
    <row r="327" spans="5:74" ht="64.5" x14ac:dyDescent="0.25">
      <c r="E327" s="138" t="s">
        <v>646</v>
      </c>
      <c r="F327" s="139">
        <v>29</v>
      </c>
      <c r="G327" s="139"/>
    </row>
    <row r="328" spans="5:74" ht="64.5" x14ac:dyDescent="0.25">
      <c r="E328" s="138" t="s">
        <v>647</v>
      </c>
      <c r="F328" s="139">
        <v>3</v>
      </c>
      <c r="G328" s="139"/>
    </row>
    <row r="329" spans="5:74" ht="64.5" x14ac:dyDescent="0.25">
      <c r="E329" s="136" t="s">
        <v>648</v>
      </c>
      <c r="F329" s="137">
        <v>49.8</v>
      </c>
      <c r="G329" s="137"/>
    </row>
    <row r="330" spans="5:74" ht="39" x14ac:dyDescent="0.25">
      <c r="E330" s="138" t="s">
        <v>649</v>
      </c>
      <c r="F330" s="139">
        <v>11.7</v>
      </c>
      <c r="G330" s="139"/>
    </row>
    <row r="331" spans="5:74" ht="21" customHeight="1" x14ac:dyDescent="0.25">
      <c r="E331" s="140" t="s">
        <v>650</v>
      </c>
      <c r="F331" s="139">
        <v>14.1</v>
      </c>
      <c r="G331" s="139"/>
    </row>
    <row r="332" spans="5:74" ht="51.75" x14ac:dyDescent="0.25">
      <c r="E332" s="138" t="s">
        <v>651</v>
      </c>
      <c r="F332" s="139">
        <v>15.7</v>
      </c>
      <c r="G332" s="139"/>
    </row>
    <row r="333" spans="5:74" x14ac:dyDescent="0.25">
      <c r="E333" s="138" t="s">
        <v>652</v>
      </c>
      <c r="F333" s="139">
        <v>8.3000000000000007</v>
      </c>
      <c r="G333" s="139"/>
    </row>
    <row r="334" spans="5:74" ht="51.75" x14ac:dyDescent="0.25">
      <c r="E334" s="136" t="s">
        <v>653</v>
      </c>
      <c r="F334" s="137">
        <v>261.8</v>
      </c>
      <c r="G334" s="137"/>
    </row>
    <row r="335" spans="5:74" ht="26.25" x14ac:dyDescent="0.25">
      <c r="E335" s="138" t="s">
        <v>654</v>
      </c>
      <c r="F335" s="139">
        <v>54</v>
      </c>
      <c r="G335" s="139"/>
    </row>
    <row r="336" spans="5:74" x14ac:dyDescent="0.25">
      <c r="E336" s="138" t="s">
        <v>655</v>
      </c>
      <c r="F336" s="139">
        <v>140.9</v>
      </c>
      <c r="G336" s="139"/>
    </row>
    <row r="337" spans="5:7" ht="39" x14ac:dyDescent="0.25">
      <c r="E337" s="138" t="s">
        <v>656</v>
      </c>
      <c r="F337" s="139">
        <v>20.2</v>
      </c>
      <c r="G337" s="139"/>
    </row>
    <row r="338" spans="5:7" ht="39" x14ac:dyDescent="0.25">
      <c r="E338" s="138" t="s">
        <v>657</v>
      </c>
      <c r="F338" s="139">
        <v>46.7</v>
      </c>
      <c r="G338" s="139"/>
    </row>
    <row r="339" spans="5:7" ht="51.75" x14ac:dyDescent="0.25">
      <c r="E339" s="136" t="s">
        <v>658</v>
      </c>
      <c r="F339" s="137">
        <v>15.2</v>
      </c>
      <c r="G339" s="137"/>
    </row>
    <row r="340" spans="5:7" ht="64.5" x14ac:dyDescent="0.25">
      <c r="E340" s="136" t="s">
        <v>659</v>
      </c>
      <c r="F340" s="137">
        <v>240.8</v>
      </c>
      <c r="G340" s="137"/>
    </row>
    <row r="341" spans="5:7" ht="51.75" x14ac:dyDescent="0.25">
      <c r="E341" s="138" t="s">
        <v>660</v>
      </c>
      <c r="F341" s="139">
        <v>55.9</v>
      </c>
      <c r="G341" s="139"/>
    </row>
    <row r="342" spans="5:7" ht="51.75" x14ac:dyDescent="0.25">
      <c r="E342" s="138" t="s">
        <v>661</v>
      </c>
      <c r="F342" s="139">
        <v>109</v>
      </c>
      <c r="G342" s="139"/>
    </row>
    <row r="343" spans="5:7" ht="77.25" x14ac:dyDescent="0.25">
      <c r="E343" s="138" t="s">
        <v>662</v>
      </c>
      <c r="F343" s="139">
        <v>5.8</v>
      </c>
      <c r="G343" s="139"/>
    </row>
    <row r="344" spans="5:7" ht="26.25" x14ac:dyDescent="0.25">
      <c r="E344" s="138" t="s">
        <v>663</v>
      </c>
      <c r="F344" s="139">
        <v>25.7</v>
      </c>
      <c r="G344" s="139"/>
    </row>
    <row r="345" spans="5:7" ht="64.5" x14ac:dyDescent="0.25">
      <c r="E345" s="138" t="s">
        <v>664</v>
      </c>
      <c r="F345" s="139">
        <v>44.4</v>
      </c>
      <c r="G345" s="139"/>
    </row>
    <row r="346" spans="5:7" ht="39" x14ac:dyDescent="0.25">
      <c r="E346" s="136" t="s">
        <v>665</v>
      </c>
      <c r="F346" s="137">
        <v>233.4</v>
      </c>
      <c r="G346" s="137"/>
    </row>
    <row r="347" spans="5:7" ht="39" x14ac:dyDescent="0.25">
      <c r="E347" s="138" t="s">
        <v>666</v>
      </c>
      <c r="F347" s="139">
        <v>59.4</v>
      </c>
      <c r="G347" s="139"/>
    </row>
    <row r="348" spans="5:7" x14ac:dyDescent="0.25">
      <c r="E348" s="138" t="s">
        <v>667</v>
      </c>
      <c r="F348" s="139">
        <v>17.3</v>
      </c>
      <c r="G348" s="139"/>
    </row>
    <row r="349" spans="5:7" ht="26.25" x14ac:dyDescent="0.25">
      <c r="E349" s="138" t="s">
        <v>668</v>
      </c>
      <c r="F349" s="139">
        <v>156.69999999999999</v>
      </c>
      <c r="G349" s="139"/>
    </row>
    <row r="350" spans="5:7" ht="26.25" x14ac:dyDescent="0.25">
      <c r="E350" s="136" t="s">
        <v>669</v>
      </c>
      <c r="F350" s="137">
        <v>128</v>
      </c>
      <c r="G350" s="137"/>
    </row>
    <row r="351" spans="5:7" x14ac:dyDescent="0.25">
      <c r="E351" s="138" t="s">
        <v>670</v>
      </c>
      <c r="F351" s="139">
        <v>28</v>
      </c>
      <c r="G351" s="139"/>
    </row>
    <row r="352" spans="5:7" ht="51.75" x14ac:dyDescent="0.25">
      <c r="E352" s="138" t="s">
        <v>671</v>
      </c>
      <c r="F352" s="139">
        <v>6.5</v>
      </c>
      <c r="G352" s="139"/>
    </row>
    <row r="353" spans="1:90" ht="77.25" x14ac:dyDescent="0.25">
      <c r="E353" s="138" t="s">
        <v>672</v>
      </c>
      <c r="F353" s="139">
        <v>37.299999999999997</v>
      </c>
      <c r="G353" s="139"/>
    </row>
    <row r="354" spans="1:90" ht="26.25" x14ac:dyDescent="0.25">
      <c r="E354" s="138" t="s">
        <v>673</v>
      </c>
      <c r="F354" s="139">
        <v>2.9</v>
      </c>
      <c r="G354" s="139"/>
    </row>
    <row r="355" spans="1:90" ht="51.75" x14ac:dyDescent="0.25">
      <c r="E355" s="138" t="s">
        <v>674</v>
      </c>
      <c r="F355" s="139">
        <v>0.4</v>
      </c>
      <c r="G355" s="139"/>
    </row>
    <row r="356" spans="1:90" ht="51.75" x14ac:dyDescent="0.25">
      <c r="E356" s="138" t="s">
        <v>675</v>
      </c>
      <c r="F356" s="139">
        <v>53</v>
      </c>
      <c r="G356" s="139"/>
    </row>
    <row r="362" spans="1:90" x14ac:dyDescent="0.25">
      <c r="K362" s="76"/>
      <c r="AN362" s="18">
        <v>75.193550000000002</v>
      </c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6"/>
      <c r="BF362" s="76"/>
      <c r="BG362" s="76"/>
      <c r="BH362" s="76"/>
      <c r="BI362" s="76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  <c r="BV362" s="76"/>
      <c r="BW362" s="97"/>
      <c r="BX362" s="97"/>
      <c r="BY362" s="97"/>
      <c r="BZ362" s="97"/>
      <c r="CA362" s="97"/>
      <c r="CB362" s="76"/>
      <c r="CC362" s="76"/>
      <c r="CD362" s="76"/>
      <c r="CE362" s="76"/>
      <c r="CF362" s="76"/>
      <c r="CG362" s="76"/>
      <c r="CH362" s="76"/>
      <c r="CI362" s="76"/>
      <c r="CJ362" s="76"/>
      <c r="CK362" s="76"/>
      <c r="CL362" s="97"/>
    </row>
    <row r="363" spans="1:90" x14ac:dyDescent="0.25">
      <c r="A363" s="2" t="s">
        <v>480</v>
      </c>
      <c r="C363" t="s">
        <v>676</v>
      </c>
      <c r="D363" t="s">
        <v>39</v>
      </c>
      <c r="H363" t="s">
        <v>535</v>
      </c>
      <c r="I363" t="s">
        <v>36</v>
      </c>
      <c r="J363" s="74">
        <v>43800</v>
      </c>
      <c r="K363" s="13" t="s">
        <v>677</v>
      </c>
      <c r="AN363" s="18">
        <v>75.322580000000002</v>
      </c>
      <c r="AO363" s="76"/>
      <c r="AP363" s="76"/>
      <c r="AQ363" s="76"/>
      <c r="AR363" s="76"/>
      <c r="AS363" s="76"/>
      <c r="AT363" s="119">
        <v>59.806449999999998</v>
      </c>
      <c r="AU363" s="119">
        <v>70.655169999999998</v>
      </c>
      <c r="AV363" s="119">
        <v>70.838710000000006</v>
      </c>
      <c r="AW363" s="119">
        <v>55.4</v>
      </c>
      <c r="AX363" s="119">
        <v>67.74194</v>
      </c>
      <c r="AY363" s="119">
        <v>79.5</v>
      </c>
      <c r="AZ363" s="119">
        <v>85.096770000000006</v>
      </c>
      <c r="BA363" s="119">
        <v>83.193550000000002</v>
      </c>
      <c r="BB363" s="119">
        <v>86.9</v>
      </c>
      <c r="BC363" s="119">
        <v>88.064520000000002</v>
      </c>
      <c r="BD363" s="119">
        <v>83</v>
      </c>
      <c r="BE363" s="76"/>
      <c r="BF363" s="76"/>
      <c r="BG363" s="76"/>
      <c r="BH363" s="76"/>
      <c r="BI363" s="76"/>
      <c r="BJ363" s="76"/>
      <c r="BK363" s="76"/>
      <c r="BL363" s="76"/>
      <c r="BM363" s="76"/>
      <c r="BN363" s="76"/>
      <c r="BO363" s="76"/>
      <c r="BP363" s="76"/>
      <c r="BQ363" s="76"/>
      <c r="BR363" s="76"/>
      <c r="BS363" s="119">
        <v>83.733329999999995</v>
      </c>
      <c r="BT363" s="119">
        <v>79.967740000000006</v>
      </c>
      <c r="BU363" s="119">
        <v>74.833330000000004</v>
      </c>
      <c r="BV363" s="119">
        <v>81.034480000000002</v>
      </c>
      <c r="BW363" s="76"/>
      <c r="BX363" s="76"/>
      <c r="BY363" s="76"/>
      <c r="BZ363" s="76"/>
      <c r="CA363" s="76"/>
      <c r="CB363" s="119">
        <v>65.900000000000006</v>
      </c>
      <c r="CC363" s="119">
        <v>72.285709999999995</v>
      </c>
      <c r="CD363" s="119">
        <v>63.774189999999997</v>
      </c>
      <c r="CE363" s="119">
        <v>66.166669999999996</v>
      </c>
      <c r="CF363" s="119">
        <v>64.387100000000004</v>
      </c>
      <c r="CG363" s="119">
        <v>68.7</v>
      </c>
      <c r="CH363" s="119">
        <v>68.193550000000002</v>
      </c>
      <c r="CI363" s="119">
        <v>67.967740000000006</v>
      </c>
      <c r="CJ363" s="119">
        <v>66.233329999999995</v>
      </c>
      <c r="CK363" s="119">
        <v>62.935479999999998</v>
      </c>
      <c r="CL363" s="119">
        <v>63.666670000000003</v>
      </c>
    </row>
    <row r="364" spans="1:90" x14ac:dyDescent="0.25">
      <c r="A364" s="2" t="s">
        <v>480</v>
      </c>
      <c r="C364" s="20" t="s">
        <v>676</v>
      </c>
      <c r="D364" s="3" t="s">
        <v>39</v>
      </c>
      <c r="E364" s="1" t="s">
        <v>40</v>
      </c>
      <c r="H364" s="20" t="s">
        <v>535</v>
      </c>
      <c r="I364" s="20" t="s">
        <v>36</v>
      </c>
      <c r="J364" s="74">
        <v>43800</v>
      </c>
      <c r="K364" s="13" t="s">
        <v>678</v>
      </c>
      <c r="AN364" s="18">
        <v>81.032259999999994</v>
      </c>
      <c r="AO364" s="76"/>
      <c r="AP364" s="76"/>
      <c r="AQ364" s="76"/>
      <c r="AR364" s="76"/>
      <c r="AS364" s="76"/>
      <c r="AT364" s="119">
        <v>58.419350000000001</v>
      </c>
      <c r="AU364" s="119">
        <v>71.724140000000006</v>
      </c>
      <c r="AV364" s="119">
        <v>70.548389999999998</v>
      </c>
      <c r="AW364" s="119">
        <v>53.3</v>
      </c>
      <c r="AX364" s="119">
        <v>62.419350000000001</v>
      </c>
      <c r="AY364" s="119">
        <v>72.099999999999994</v>
      </c>
      <c r="AZ364" s="119">
        <v>72.806449999999998</v>
      </c>
      <c r="BA364" s="119">
        <v>72.032259999999994</v>
      </c>
      <c r="BB364" s="119">
        <v>73.833330000000004</v>
      </c>
      <c r="BC364" s="119">
        <v>71.064520000000002</v>
      </c>
      <c r="BD364" s="119">
        <v>61.9</v>
      </c>
      <c r="BE364" s="76"/>
      <c r="BF364" s="76"/>
      <c r="BG364" s="76"/>
      <c r="BH364" s="76"/>
      <c r="BI364" s="76"/>
      <c r="BJ364" s="76"/>
      <c r="BK364" s="76"/>
      <c r="BL364" s="76"/>
      <c r="BM364" s="76"/>
      <c r="BN364" s="76"/>
      <c r="BO364" s="76"/>
      <c r="BP364" s="76"/>
      <c r="BQ364" s="76"/>
      <c r="BR364" s="76"/>
      <c r="BS364" s="119">
        <v>80.466669999999993</v>
      </c>
      <c r="BT364" s="119">
        <v>77.451610000000002</v>
      </c>
      <c r="BU364" s="119">
        <v>67.566670000000002</v>
      </c>
      <c r="BV364" s="119">
        <v>74.310339999999997</v>
      </c>
      <c r="BW364" s="76"/>
      <c r="BX364" s="76"/>
      <c r="BY364" s="76"/>
      <c r="BZ364" s="76"/>
      <c r="CA364" s="76"/>
      <c r="CB364" s="119">
        <v>60.533329999999999</v>
      </c>
      <c r="CC364" s="119">
        <v>68.142859999999999</v>
      </c>
      <c r="CD364" s="119">
        <v>64</v>
      </c>
      <c r="CE364" s="119">
        <v>65.8</v>
      </c>
      <c r="CF364" s="119">
        <v>67.483869999999996</v>
      </c>
      <c r="CG364" s="119">
        <v>67.166669999999996</v>
      </c>
      <c r="CH364" s="119">
        <v>65.193550000000002</v>
      </c>
      <c r="CI364" s="119">
        <v>64.193550000000002</v>
      </c>
      <c r="CJ364" s="119">
        <v>62.5</v>
      </c>
      <c r="CK364" s="119">
        <v>60.612900000000003</v>
      </c>
      <c r="CL364" s="119">
        <v>59.44444</v>
      </c>
    </row>
    <row r="365" spans="1:90" x14ac:dyDescent="0.25">
      <c r="A365" s="2" t="s">
        <v>480</v>
      </c>
      <c r="C365" s="20" t="s">
        <v>676</v>
      </c>
      <c r="D365" s="3" t="s">
        <v>39</v>
      </c>
      <c r="E365" s="1" t="s">
        <v>40</v>
      </c>
      <c r="H365" s="20" t="s">
        <v>535</v>
      </c>
      <c r="I365" s="20" t="s">
        <v>36</v>
      </c>
      <c r="J365" s="74">
        <v>43800</v>
      </c>
      <c r="K365" s="13" t="s">
        <v>679</v>
      </c>
      <c r="AN365" s="18">
        <v>74.290319999999994</v>
      </c>
      <c r="AO365" s="76"/>
      <c r="AP365" s="76"/>
      <c r="AQ365" s="76"/>
      <c r="AR365" s="76"/>
      <c r="AS365" s="76"/>
      <c r="AT365" s="119">
        <v>66.516130000000004</v>
      </c>
      <c r="AU365" s="119">
        <v>77.517240000000001</v>
      </c>
      <c r="AV365" s="119">
        <v>76</v>
      </c>
      <c r="AW365" s="119">
        <v>63.3</v>
      </c>
      <c r="AX365" s="119">
        <v>69.25806</v>
      </c>
      <c r="AY365" s="119">
        <v>74.233329999999995</v>
      </c>
      <c r="AZ365" s="119">
        <v>80.064520000000002</v>
      </c>
      <c r="BA365" s="119">
        <v>75.387100000000004</v>
      </c>
      <c r="BB365" s="119">
        <v>78.3</v>
      </c>
      <c r="BC365" s="119">
        <v>77</v>
      </c>
      <c r="BD365" s="119">
        <v>61.9</v>
      </c>
      <c r="BE365" s="76"/>
      <c r="BF365" s="76"/>
      <c r="BG365" s="76"/>
      <c r="BH365" s="76"/>
      <c r="BI365" s="76"/>
      <c r="BJ365" s="76"/>
      <c r="BK365" s="76"/>
      <c r="BL365" s="76"/>
      <c r="BM365" s="76"/>
      <c r="BN365" s="76"/>
      <c r="BO365" s="76"/>
      <c r="BP365" s="76"/>
      <c r="BQ365" s="76"/>
      <c r="BR365" s="76"/>
      <c r="BS365" s="119">
        <v>82.5</v>
      </c>
      <c r="BT365" s="119">
        <v>79</v>
      </c>
      <c r="BU365" s="119">
        <v>70.666669999999996</v>
      </c>
      <c r="BV365" s="119">
        <v>75.931030000000007</v>
      </c>
      <c r="BW365" s="76"/>
      <c r="BX365" s="76"/>
      <c r="BY365" s="76"/>
      <c r="BZ365" s="76"/>
      <c r="CA365" s="76"/>
      <c r="CB365" s="119">
        <v>63.8</v>
      </c>
      <c r="CC365" s="119">
        <v>69</v>
      </c>
      <c r="CD365" s="119">
        <v>64.25806</v>
      </c>
      <c r="CE365" s="119">
        <v>65.533330000000007</v>
      </c>
      <c r="CF365" s="119">
        <v>65.290319999999994</v>
      </c>
      <c r="CG365" s="119">
        <v>67.833330000000004</v>
      </c>
      <c r="CH365" s="119">
        <v>67.161289999999994</v>
      </c>
      <c r="CI365" s="119">
        <v>62.677419999999998</v>
      </c>
      <c r="CJ365" s="119">
        <v>60.866669999999999</v>
      </c>
      <c r="CK365" s="119">
        <v>58.935479999999998</v>
      </c>
      <c r="CL365" s="119">
        <v>56.111109999999996</v>
      </c>
    </row>
    <row r="366" spans="1:90" x14ac:dyDescent="0.25">
      <c r="A366" s="2" t="s">
        <v>480</v>
      </c>
      <c r="C366" s="20" t="s">
        <v>676</v>
      </c>
      <c r="D366" s="3" t="s">
        <v>39</v>
      </c>
      <c r="E366" s="1" t="s">
        <v>40</v>
      </c>
      <c r="H366" s="20" t="s">
        <v>535</v>
      </c>
      <c r="I366" s="20" t="s">
        <v>36</v>
      </c>
      <c r="J366" s="74">
        <v>43800</v>
      </c>
      <c r="K366" s="13" t="s">
        <v>680</v>
      </c>
      <c r="AN366" s="18">
        <v>76.161289999999994</v>
      </c>
      <c r="AO366" s="76"/>
      <c r="AP366" s="76"/>
      <c r="AQ366" s="76"/>
      <c r="AR366" s="76"/>
      <c r="AS366" s="76"/>
      <c r="AT366" s="119">
        <v>57.774189999999997</v>
      </c>
      <c r="AU366" s="119">
        <v>67.068969999999993</v>
      </c>
      <c r="AV366" s="119">
        <v>65.354839999999996</v>
      </c>
      <c r="AW366" s="119">
        <v>47</v>
      </c>
      <c r="AX366" s="119">
        <v>55.354840000000003</v>
      </c>
      <c r="AY366" s="119">
        <v>63.966670000000001</v>
      </c>
      <c r="AZ366" s="119">
        <v>63.516129999999997</v>
      </c>
      <c r="BA366" s="119">
        <v>62.483870000000003</v>
      </c>
      <c r="BB366" s="119">
        <v>66.266670000000005</v>
      </c>
      <c r="BC366" s="119">
        <v>68.12903</v>
      </c>
      <c r="BD366" s="119">
        <v>65.2</v>
      </c>
      <c r="BE366" s="76"/>
      <c r="BF366" s="76"/>
      <c r="BG366" s="76"/>
      <c r="BH366" s="76"/>
      <c r="BI366" s="76"/>
      <c r="BJ366" s="76"/>
      <c r="BK366" s="76"/>
      <c r="BL366" s="76"/>
      <c r="BM366" s="76"/>
      <c r="BN366" s="76"/>
      <c r="BO366" s="76"/>
      <c r="BP366" s="76"/>
      <c r="BQ366" s="76"/>
      <c r="BR366" s="76"/>
      <c r="BS366" s="119">
        <v>72.2</v>
      </c>
      <c r="BT366" s="119">
        <v>67.580650000000006</v>
      </c>
      <c r="BU366" s="119">
        <v>62.4</v>
      </c>
      <c r="BV366" s="119">
        <v>66.206900000000005</v>
      </c>
      <c r="BW366" s="76"/>
      <c r="BX366" s="76"/>
      <c r="BY366" s="76"/>
      <c r="BZ366" s="76"/>
      <c r="CA366" s="76"/>
      <c r="CB366" s="119">
        <v>53.2</v>
      </c>
      <c r="CC366" s="119">
        <v>59</v>
      </c>
      <c r="CD366" s="119">
        <v>60.967739999999999</v>
      </c>
      <c r="CE366" s="119">
        <v>59.266669999999998</v>
      </c>
      <c r="CF366" s="119">
        <v>58.290320000000001</v>
      </c>
      <c r="CG366" s="119">
        <v>60.066670000000002</v>
      </c>
      <c r="CH366" s="119">
        <v>57.806449999999998</v>
      </c>
      <c r="CI366" s="119">
        <v>56.87097</v>
      </c>
      <c r="CJ366" s="119">
        <v>54.733330000000002</v>
      </c>
      <c r="CK366" s="119">
        <v>52.935479999999998</v>
      </c>
      <c r="CL366" s="119">
        <v>50.77778</v>
      </c>
    </row>
    <row r="367" spans="1:90" x14ac:dyDescent="0.25">
      <c r="A367" s="2" t="s">
        <v>480</v>
      </c>
      <c r="C367" s="20" t="s">
        <v>676</v>
      </c>
      <c r="D367" s="3" t="s">
        <v>39</v>
      </c>
      <c r="E367" s="1" t="s">
        <v>40</v>
      </c>
      <c r="H367" s="20" t="s">
        <v>535</v>
      </c>
      <c r="I367" s="20" t="s">
        <v>36</v>
      </c>
      <c r="J367" s="74">
        <v>43800</v>
      </c>
      <c r="K367" s="13" t="s">
        <v>681</v>
      </c>
      <c r="AN367" s="18">
        <v>84.354839999999996</v>
      </c>
      <c r="AO367" s="76"/>
      <c r="AP367" s="76"/>
      <c r="AQ367" s="76"/>
      <c r="AR367" s="76"/>
      <c r="AS367" s="76"/>
      <c r="AT367" s="119">
        <v>59.580649999999999</v>
      </c>
      <c r="AU367" s="119">
        <v>70.896550000000005</v>
      </c>
      <c r="AV367" s="119">
        <v>68.903229999999994</v>
      </c>
      <c r="AW367" s="119">
        <v>47.633330000000001</v>
      </c>
      <c r="AX367" s="119">
        <v>58.225810000000003</v>
      </c>
      <c r="AY367" s="119">
        <v>74.099999999999994</v>
      </c>
      <c r="AZ367" s="119">
        <v>78.225809999999996</v>
      </c>
      <c r="BA367" s="119">
        <v>74.225809999999996</v>
      </c>
      <c r="BB367" s="119">
        <v>78.533330000000007</v>
      </c>
      <c r="BC367" s="119">
        <v>73.451610000000002</v>
      </c>
      <c r="BD367" s="119">
        <v>66.7</v>
      </c>
      <c r="BE367" s="76"/>
      <c r="BF367" s="76"/>
      <c r="BG367" s="76"/>
      <c r="BH367" s="76"/>
      <c r="BI367" s="76"/>
      <c r="BJ367" s="76"/>
      <c r="BK367" s="76"/>
      <c r="BL367" s="76"/>
      <c r="BM367" s="76"/>
      <c r="BN367" s="76"/>
      <c r="BO367" s="76"/>
      <c r="BP367" s="76"/>
      <c r="BQ367" s="76"/>
      <c r="BR367" s="76"/>
      <c r="BS367" s="119">
        <v>78.2</v>
      </c>
      <c r="BT367" s="119">
        <v>73.935479999999998</v>
      </c>
      <c r="BU367" s="119">
        <v>68.3</v>
      </c>
      <c r="BV367" s="119">
        <v>72.551720000000003</v>
      </c>
      <c r="BW367" s="76"/>
      <c r="BX367" s="76"/>
      <c r="BY367" s="76"/>
      <c r="BZ367" s="76"/>
      <c r="CA367" s="76"/>
      <c r="CB367" s="119">
        <v>57.666670000000003</v>
      </c>
      <c r="CC367" s="119">
        <v>66.392859999999999</v>
      </c>
      <c r="CD367" s="119">
        <v>57.096769999999999</v>
      </c>
      <c r="CE367" s="119">
        <v>60.1</v>
      </c>
      <c r="CF367" s="119">
        <v>59.064520000000002</v>
      </c>
      <c r="CG367" s="119">
        <v>62.266669999999998</v>
      </c>
      <c r="CH367" s="119">
        <v>58.838709999999999</v>
      </c>
      <c r="CI367" s="119">
        <v>57.74194</v>
      </c>
      <c r="CJ367" s="119">
        <v>57.366669999999999</v>
      </c>
      <c r="CK367" s="119">
        <v>53.354840000000003</v>
      </c>
      <c r="CL367" s="119">
        <v>52.77778</v>
      </c>
    </row>
    <row r="368" spans="1:90" x14ac:dyDescent="0.25">
      <c r="A368" s="2" t="s">
        <v>480</v>
      </c>
      <c r="C368" s="20" t="s">
        <v>676</v>
      </c>
      <c r="D368" s="3" t="s">
        <v>39</v>
      </c>
      <c r="E368" s="1" t="s">
        <v>40</v>
      </c>
      <c r="H368" s="20" t="s">
        <v>535</v>
      </c>
      <c r="I368" s="20" t="s">
        <v>36</v>
      </c>
      <c r="J368" s="74">
        <v>43800</v>
      </c>
      <c r="K368" s="13" t="s">
        <v>682</v>
      </c>
      <c r="AN368" s="18">
        <v>76.225809999999996</v>
      </c>
      <c r="AO368" s="76"/>
      <c r="AP368" s="76"/>
      <c r="AQ368" s="76"/>
      <c r="AR368" s="76"/>
      <c r="AS368" s="76"/>
      <c r="AT368" s="119">
        <v>69.419349999999994</v>
      </c>
      <c r="AU368" s="119">
        <v>80.448279999999997</v>
      </c>
      <c r="AV368" s="119">
        <v>78.25806</v>
      </c>
      <c r="AW368" s="119">
        <v>52.7</v>
      </c>
      <c r="AX368" s="119">
        <v>61.096769999999999</v>
      </c>
      <c r="AY368" s="119">
        <v>75.2</v>
      </c>
      <c r="AZ368" s="119">
        <v>79.225809999999996</v>
      </c>
      <c r="BA368" s="119">
        <v>78.677419999999998</v>
      </c>
      <c r="BB368" s="119">
        <v>83.833330000000004</v>
      </c>
      <c r="BC368" s="119">
        <v>79.677419999999998</v>
      </c>
      <c r="BD368" s="119">
        <v>67.099999999999994</v>
      </c>
      <c r="BE368" s="76"/>
      <c r="BF368" s="76"/>
      <c r="BG368" s="76"/>
      <c r="BH368" s="76"/>
      <c r="BI368" s="76"/>
      <c r="BJ368" s="76"/>
      <c r="BK368" s="76"/>
      <c r="BL368" s="76"/>
      <c r="BM368" s="76"/>
      <c r="BN368" s="76"/>
      <c r="BO368" s="76"/>
      <c r="BP368" s="76"/>
      <c r="BQ368" s="76"/>
      <c r="BR368" s="76"/>
      <c r="BS368" s="119">
        <v>84.8</v>
      </c>
      <c r="BT368" s="119">
        <v>80.354839999999996</v>
      </c>
      <c r="BU368" s="119">
        <v>71.5</v>
      </c>
      <c r="BV368" s="119">
        <v>78.862070000000003</v>
      </c>
      <c r="BW368" s="76"/>
      <c r="BX368" s="76"/>
      <c r="BY368" s="76"/>
      <c r="BZ368" s="76"/>
      <c r="CA368" s="76"/>
      <c r="CB368" s="119">
        <v>64.833330000000004</v>
      </c>
      <c r="CC368" s="119">
        <v>71.821430000000007</v>
      </c>
      <c r="CD368" s="119">
        <v>68.032259999999994</v>
      </c>
      <c r="CE368" s="119">
        <v>69.233329999999995</v>
      </c>
      <c r="CF368" s="119">
        <v>70.387100000000004</v>
      </c>
      <c r="CG368" s="119">
        <v>72.733329999999995</v>
      </c>
      <c r="CH368" s="119">
        <v>69.548389999999998</v>
      </c>
      <c r="CI368" s="119">
        <v>68.12903</v>
      </c>
      <c r="CJ368" s="119">
        <v>64.866669999999999</v>
      </c>
      <c r="CK368" s="119">
        <v>60.290320000000001</v>
      </c>
      <c r="CL368" s="119">
        <v>58</v>
      </c>
    </row>
    <row r="369" spans="1:90" x14ac:dyDescent="0.25">
      <c r="A369" s="2" t="s">
        <v>480</v>
      </c>
      <c r="C369" s="20" t="s">
        <v>676</v>
      </c>
      <c r="D369" s="3" t="s">
        <v>39</v>
      </c>
      <c r="E369" s="1" t="s">
        <v>40</v>
      </c>
      <c r="H369" s="20" t="s">
        <v>535</v>
      </c>
      <c r="I369" s="20" t="s">
        <v>36</v>
      </c>
      <c r="J369" s="74">
        <v>43800</v>
      </c>
      <c r="K369" s="13" t="s">
        <v>683</v>
      </c>
      <c r="AN369" s="18">
        <v>74.419349999999994</v>
      </c>
      <c r="AO369" s="76"/>
      <c r="AP369" s="76"/>
      <c r="AQ369" s="76"/>
      <c r="AR369" s="76"/>
      <c r="AS369" s="76"/>
      <c r="AT369" s="119">
        <v>63.225810000000003</v>
      </c>
      <c r="AU369" s="119">
        <v>71.965519999999998</v>
      </c>
      <c r="AV369" s="119">
        <v>71.709680000000006</v>
      </c>
      <c r="AW369" s="119">
        <v>51.4</v>
      </c>
      <c r="AX369" s="119">
        <v>60.483870000000003</v>
      </c>
      <c r="AY369" s="119">
        <v>75.166669999999996</v>
      </c>
      <c r="AZ369" s="119">
        <v>80.193550000000002</v>
      </c>
      <c r="BA369" s="119">
        <v>79.483869999999996</v>
      </c>
      <c r="BB369" s="119">
        <v>81.933329999999998</v>
      </c>
      <c r="BC369" s="119">
        <v>80.645160000000004</v>
      </c>
      <c r="BD369" s="119">
        <v>69.5</v>
      </c>
      <c r="BE369" s="76"/>
      <c r="BF369" s="76"/>
      <c r="BG369" s="76"/>
      <c r="BH369" s="76"/>
      <c r="BI369" s="76"/>
      <c r="BJ369" s="76"/>
      <c r="BK369" s="76"/>
      <c r="BL369" s="76"/>
      <c r="BM369" s="76"/>
      <c r="BN369" s="76"/>
      <c r="BO369" s="76"/>
      <c r="BP369" s="76"/>
      <c r="BQ369" s="76"/>
      <c r="BR369" s="76"/>
      <c r="BS369" s="119">
        <v>82.5</v>
      </c>
      <c r="BT369" s="119">
        <v>79.838710000000006</v>
      </c>
      <c r="BU369" s="119">
        <v>72.599999999999994</v>
      </c>
      <c r="BV369" s="119">
        <v>79.482759999999999</v>
      </c>
      <c r="BW369" s="76"/>
      <c r="BX369" s="76"/>
      <c r="BY369" s="76"/>
      <c r="BZ369" s="76"/>
      <c r="CA369" s="76"/>
      <c r="CB369" s="119">
        <v>66.866669999999999</v>
      </c>
      <c r="CC369" s="119">
        <v>73.392859999999999</v>
      </c>
      <c r="CD369" s="119">
        <v>70.12903</v>
      </c>
      <c r="CE369" s="119">
        <v>69.133330000000001</v>
      </c>
      <c r="CF369" s="119">
        <v>70.548389999999998</v>
      </c>
      <c r="CG369" s="119">
        <v>74.533330000000007</v>
      </c>
      <c r="CH369" s="119">
        <v>71.774190000000004</v>
      </c>
      <c r="CI369" s="119">
        <v>71.12903</v>
      </c>
      <c r="CJ369" s="119">
        <v>66.166669999999996</v>
      </c>
      <c r="CK369" s="119">
        <v>64.87097</v>
      </c>
      <c r="CL369" s="119">
        <v>61.77778</v>
      </c>
    </row>
    <row r="370" spans="1:90" x14ac:dyDescent="0.25">
      <c r="A370" s="2" t="s">
        <v>480</v>
      </c>
      <c r="C370" s="20" t="s">
        <v>676</v>
      </c>
      <c r="D370" s="3" t="s">
        <v>39</v>
      </c>
      <c r="E370" s="1" t="s">
        <v>40</v>
      </c>
      <c r="H370" s="20" t="s">
        <v>535</v>
      </c>
      <c r="I370" s="20" t="s">
        <v>36</v>
      </c>
      <c r="J370" s="74">
        <v>43800</v>
      </c>
      <c r="K370" s="13" t="s">
        <v>684</v>
      </c>
      <c r="AN370" s="18">
        <v>76.12903</v>
      </c>
      <c r="AO370" s="76"/>
      <c r="AP370" s="76"/>
      <c r="AQ370" s="76"/>
      <c r="AR370" s="76"/>
      <c r="AS370" s="76"/>
      <c r="AT370" s="119">
        <v>62.612900000000003</v>
      </c>
      <c r="AU370" s="119">
        <v>72.931030000000007</v>
      </c>
      <c r="AV370" s="119">
        <v>71.483869999999996</v>
      </c>
      <c r="AW370" s="119">
        <v>48.533329999999999</v>
      </c>
      <c r="AX370" s="119">
        <v>55.483870000000003</v>
      </c>
      <c r="AY370" s="119">
        <v>70.466669999999993</v>
      </c>
      <c r="AZ370" s="119">
        <v>76.12903</v>
      </c>
      <c r="BA370" s="119">
        <v>76.25806</v>
      </c>
      <c r="BB370" s="119">
        <v>80.133330000000001</v>
      </c>
      <c r="BC370" s="119">
        <v>77.806449999999998</v>
      </c>
      <c r="BD370" s="119">
        <v>68.400000000000006</v>
      </c>
      <c r="BE370" s="76"/>
      <c r="BF370" s="76"/>
      <c r="BG370" s="76"/>
      <c r="BH370" s="76"/>
      <c r="BI370" s="76"/>
      <c r="BJ370" s="76"/>
      <c r="BK370" s="76"/>
      <c r="BL370" s="76"/>
      <c r="BM370" s="76"/>
      <c r="BN370" s="76"/>
      <c r="BO370" s="76"/>
      <c r="BP370" s="76"/>
      <c r="BQ370" s="76"/>
      <c r="BR370" s="76"/>
      <c r="BS370" s="119">
        <v>78.099999999999994</v>
      </c>
      <c r="BT370" s="119">
        <v>77.193550000000002</v>
      </c>
      <c r="BU370" s="119">
        <v>71.933329999999998</v>
      </c>
      <c r="BV370" s="119">
        <v>76.206900000000005</v>
      </c>
      <c r="BW370" s="76"/>
      <c r="BX370" s="76"/>
      <c r="BY370" s="76"/>
      <c r="BZ370" s="76"/>
      <c r="CA370" s="76"/>
      <c r="CB370" s="119">
        <v>63.2</v>
      </c>
      <c r="CC370" s="119">
        <v>70.964290000000005</v>
      </c>
      <c r="CD370" s="119">
        <v>69.354839999999996</v>
      </c>
      <c r="CE370" s="119">
        <v>69.866669999999999</v>
      </c>
      <c r="CF370" s="119">
        <v>67.774190000000004</v>
      </c>
      <c r="CG370" s="119">
        <v>71.733329999999995</v>
      </c>
      <c r="CH370" s="119">
        <v>67.806449999999998</v>
      </c>
      <c r="CI370" s="119">
        <v>67</v>
      </c>
      <c r="CJ370" s="119">
        <v>63.966670000000001</v>
      </c>
      <c r="CK370" s="119">
        <v>61.516129999999997</v>
      </c>
      <c r="CL370" s="119">
        <v>60.666670000000003</v>
      </c>
    </row>
    <row r="371" spans="1:90" x14ac:dyDescent="0.25">
      <c r="A371" s="2" t="s">
        <v>480</v>
      </c>
      <c r="C371" s="20" t="s">
        <v>676</v>
      </c>
      <c r="D371" s="3" t="s">
        <v>39</v>
      </c>
      <c r="E371" s="1" t="s">
        <v>40</v>
      </c>
      <c r="H371" s="20" t="s">
        <v>535</v>
      </c>
      <c r="I371" s="20" t="s">
        <v>36</v>
      </c>
      <c r="J371" s="74">
        <v>43800</v>
      </c>
      <c r="K371" s="13" t="s">
        <v>685</v>
      </c>
      <c r="AN371" s="18">
        <v>76.612899999999996</v>
      </c>
      <c r="AO371" s="76"/>
      <c r="AP371" s="76"/>
      <c r="AQ371" s="76"/>
      <c r="AR371" s="76"/>
      <c r="AS371" s="76"/>
      <c r="AT371" s="119">
        <v>60.451610000000002</v>
      </c>
      <c r="AU371" s="119">
        <v>69.965519999999998</v>
      </c>
      <c r="AV371" s="119">
        <v>70.903229999999994</v>
      </c>
      <c r="AW371" s="119">
        <v>51.333329999999997</v>
      </c>
      <c r="AX371" s="119">
        <v>59.064520000000002</v>
      </c>
      <c r="AY371" s="119">
        <v>73.166669999999996</v>
      </c>
      <c r="AZ371" s="119">
        <v>78.548389999999998</v>
      </c>
      <c r="BA371" s="119">
        <v>74.838710000000006</v>
      </c>
      <c r="BB371" s="119">
        <v>78.933329999999998</v>
      </c>
      <c r="BC371" s="119">
        <v>74.967740000000006</v>
      </c>
      <c r="BD371" s="119">
        <v>66.8</v>
      </c>
      <c r="BE371" s="76"/>
      <c r="BF371" s="76"/>
      <c r="BG371" s="76"/>
      <c r="BH371" s="76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119">
        <v>83.2</v>
      </c>
      <c r="BT371" s="119">
        <v>77.645160000000004</v>
      </c>
      <c r="BU371" s="119">
        <v>71.633330000000001</v>
      </c>
      <c r="BV371" s="119">
        <v>75.448279999999997</v>
      </c>
      <c r="BW371" s="76"/>
      <c r="BX371" s="76"/>
      <c r="BY371" s="76"/>
      <c r="BZ371" s="76"/>
      <c r="CA371" s="76"/>
      <c r="CB371" s="119">
        <v>61.033329999999999</v>
      </c>
      <c r="CC371" s="119">
        <v>69.964290000000005</v>
      </c>
      <c r="CD371" s="119">
        <v>66.354839999999996</v>
      </c>
      <c r="CE371" s="119">
        <v>67.866669999999999</v>
      </c>
      <c r="CF371" s="119">
        <v>66.032259999999994</v>
      </c>
      <c r="CG371" s="119">
        <v>70.3</v>
      </c>
      <c r="CH371" s="119">
        <v>67.548389999999998</v>
      </c>
      <c r="CI371" s="119">
        <v>67.451610000000002</v>
      </c>
      <c r="CJ371" s="119">
        <v>65.066670000000002</v>
      </c>
      <c r="CK371" s="119">
        <v>61.096769999999999</v>
      </c>
      <c r="CL371" s="119">
        <v>60.111109999999996</v>
      </c>
    </row>
    <row r="372" spans="1:90" x14ac:dyDescent="0.25">
      <c r="A372" s="2" t="s">
        <v>480</v>
      </c>
      <c r="C372" s="20" t="s">
        <v>676</v>
      </c>
      <c r="D372" s="3" t="s">
        <v>39</v>
      </c>
      <c r="E372" s="1" t="s">
        <v>40</v>
      </c>
      <c r="H372" s="20" t="s">
        <v>535</v>
      </c>
      <c r="I372" s="20" t="s">
        <v>36</v>
      </c>
      <c r="J372" s="74">
        <v>43800</v>
      </c>
      <c r="K372" s="13" t="s">
        <v>686</v>
      </c>
      <c r="AN372" s="18">
        <v>80.709680000000006</v>
      </c>
      <c r="AO372" s="76"/>
      <c r="AP372" s="76"/>
      <c r="AQ372" s="76"/>
      <c r="AR372" s="76"/>
      <c r="AS372" s="76"/>
      <c r="AT372" s="119">
        <v>62.645159999999997</v>
      </c>
      <c r="AU372" s="119">
        <v>71.827590000000001</v>
      </c>
      <c r="AV372" s="119">
        <v>71.387100000000004</v>
      </c>
      <c r="AW372" s="119">
        <v>47.133330000000001</v>
      </c>
      <c r="AX372" s="119">
        <v>55.645159999999997</v>
      </c>
      <c r="AY372" s="119">
        <v>70.8</v>
      </c>
      <c r="AZ372" s="119">
        <v>74.064520000000002</v>
      </c>
      <c r="BA372" s="119">
        <v>75.74194</v>
      </c>
      <c r="BB372" s="119">
        <v>79.566670000000002</v>
      </c>
      <c r="BC372" s="119">
        <v>79.193550000000002</v>
      </c>
      <c r="BD372" s="119">
        <v>71.5</v>
      </c>
      <c r="BE372" s="76"/>
      <c r="BF372" s="76"/>
      <c r="BG372" s="76"/>
      <c r="BH372" s="76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119">
        <v>76.2</v>
      </c>
      <c r="BT372" s="119">
        <v>73.419349999999994</v>
      </c>
      <c r="BU372" s="119">
        <v>69.233329999999995</v>
      </c>
      <c r="BV372" s="119">
        <v>71.724140000000006</v>
      </c>
      <c r="BW372" s="76"/>
      <c r="BX372" s="76"/>
      <c r="BY372" s="76"/>
      <c r="BZ372" s="76"/>
      <c r="CA372" s="76"/>
      <c r="CB372" s="119">
        <v>60.233330000000002</v>
      </c>
      <c r="CC372" s="119">
        <v>65.892859999999999</v>
      </c>
      <c r="CD372" s="119">
        <v>66.419349999999994</v>
      </c>
      <c r="CE372" s="119">
        <v>66.066670000000002</v>
      </c>
      <c r="CF372" s="119">
        <v>62.387099999999997</v>
      </c>
      <c r="CG372" s="119">
        <v>66.3</v>
      </c>
      <c r="CH372" s="119">
        <v>64.290319999999994</v>
      </c>
      <c r="CI372" s="119">
        <v>63.967739999999999</v>
      </c>
      <c r="CJ372" s="119">
        <v>60</v>
      </c>
      <c r="CK372" s="119">
        <v>59.612900000000003</v>
      </c>
      <c r="CL372" s="119">
        <v>55.333329999999997</v>
      </c>
    </row>
    <row r="373" spans="1:90" x14ac:dyDescent="0.25">
      <c r="A373" s="2" t="s">
        <v>480</v>
      </c>
      <c r="C373" s="20" t="s">
        <v>676</v>
      </c>
      <c r="D373" s="3" t="s">
        <v>39</v>
      </c>
      <c r="E373" s="1" t="s">
        <v>40</v>
      </c>
      <c r="H373" s="20" t="s">
        <v>535</v>
      </c>
      <c r="I373" s="20" t="s">
        <v>36</v>
      </c>
      <c r="J373" s="74">
        <v>43800</v>
      </c>
      <c r="K373" s="13" t="s">
        <v>687</v>
      </c>
      <c r="AN373" s="18">
        <v>76.032259999999994</v>
      </c>
      <c r="AO373" s="76"/>
      <c r="AP373" s="76"/>
      <c r="AQ373" s="76"/>
      <c r="AR373" s="76"/>
      <c r="AS373" s="76"/>
      <c r="AT373" s="119">
        <v>67.064520000000002</v>
      </c>
      <c r="AU373" s="119">
        <v>77.620689999999996</v>
      </c>
      <c r="AV373" s="119">
        <v>75.612899999999996</v>
      </c>
      <c r="AW373" s="119">
        <v>49.333329999999997</v>
      </c>
      <c r="AX373" s="119">
        <v>60.903230000000001</v>
      </c>
      <c r="AY373" s="119">
        <v>73.466669999999993</v>
      </c>
      <c r="AZ373" s="119">
        <v>79.25806</v>
      </c>
      <c r="BA373" s="119">
        <v>79.290319999999994</v>
      </c>
      <c r="BB373" s="119">
        <v>88.633330000000001</v>
      </c>
      <c r="BC373" s="119">
        <v>84.451610000000002</v>
      </c>
      <c r="BD373" s="119">
        <v>71.599999999999994</v>
      </c>
      <c r="BE373" s="76"/>
      <c r="BF373" s="76"/>
      <c r="BG373" s="76"/>
      <c r="BH373" s="76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119">
        <v>86.066670000000002</v>
      </c>
      <c r="BT373" s="119">
        <v>77.774190000000004</v>
      </c>
      <c r="BU373" s="119">
        <v>71.366669999999999</v>
      </c>
      <c r="BV373" s="119">
        <v>78.482759999999999</v>
      </c>
      <c r="BW373" s="76"/>
      <c r="BX373" s="76"/>
      <c r="BY373" s="76"/>
      <c r="BZ373" s="76"/>
      <c r="CA373" s="76"/>
      <c r="CB373" s="119">
        <v>64.233329999999995</v>
      </c>
      <c r="CC373" s="119">
        <v>70.535709999999995</v>
      </c>
      <c r="CD373" s="119">
        <v>67.838710000000006</v>
      </c>
      <c r="CE373" s="119">
        <v>69.533330000000007</v>
      </c>
      <c r="CF373" s="119">
        <v>68.25806</v>
      </c>
      <c r="CG373" s="119">
        <v>70.866669999999999</v>
      </c>
      <c r="CH373" s="119">
        <v>67.903229999999994</v>
      </c>
      <c r="CI373" s="119">
        <v>65.903229999999994</v>
      </c>
      <c r="CJ373" s="119">
        <v>64.599999999999994</v>
      </c>
      <c r="CK373" s="119">
        <v>62.645159999999997</v>
      </c>
      <c r="CL373" s="119">
        <v>59.111109999999996</v>
      </c>
    </row>
    <row r="374" spans="1:90" x14ac:dyDescent="0.25">
      <c r="A374" s="2" t="s">
        <v>480</v>
      </c>
      <c r="C374" s="20" t="s">
        <v>676</v>
      </c>
      <c r="D374" s="3" t="s">
        <v>39</v>
      </c>
      <c r="E374" s="1" t="s">
        <v>40</v>
      </c>
      <c r="H374" s="20" t="s">
        <v>535</v>
      </c>
      <c r="I374" s="20" t="s">
        <v>36</v>
      </c>
      <c r="J374" s="74">
        <v>43800</v>
      </c>
      <c r="K374" s="13" t="s">
        <v>688</v>
      </c>
      <c r="AN374" s="18">
        <v>74.354839999999996</v>
      </c>
      <c r="AO374" s="76"/>
      <c r="AP374" s="76"/>
      <c r="AQ374" s="76"/>
      <c r="AR374" s="76"/>
      <c r="AS374" s="76"/>
      <c r="AT374" s="119">
        <v>59.580649999999999</v>
      </c>
      <c r="AU374" s="119">
        <v>70.310339999999997</v>
      </c>
      <c r="AV374" s="119">
        <v>69.87097</v>
      </c>
      <c r="AW374" s="119">
        <v>54.766669999999998</v>
      </c>
      <c r="AX374" s="119">
        <v>60.225810000000003</v>
      </c>
      <c r="AY374" s="119">
        <v>68.833330000000004</v>
      </c>
      <c r="AZ374" s="119">
        <v>71.774190000000004</v>
      </c>
      <c r="BA374" s="119">
        <v>70.774190000000004</v>
      </c>
      <c r="BB374" s="119">
        <v>75.266670000000005</v>
      </c>
      <c r="BC374" s="119">
        <v>70.064520000000002</v>
      </c>
      <c r="BD374" s="119">
        <v>59.5</v>
      </c>
      <c r="BE374" s="76"/>
      <c r="BF374" s="76"/>
      <c r="BG374" s="76"/>
      <c r="BH374" s="76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119">
        <v>70.933329999999998</v>
      </c>
      <c r="BT374" s="119">
        <v>67.612899999999996</v>
      </c>
      <c r="BU374" s="119">
        <v>59.766669999999998</v>
      </c>
      <c r="BV374" s="119">
        <v>66.655169999999998</v>
      </c>
      <c r="BW374" s="76"/>
      <c r="BX374" s="76"/>
      <c r="BY374" s="76"/>
      <c r="BZ374" s="76"/>
      <c r="CA374" s="76"/>
      <c r="CB374" s="119">
        <v>53.9</v>
      </c>
      <c r="CC374" s="119">
        <v>59.964289999999998</v>
      </c>
      <c r="CD374" s="119">
        <v>58.419350000000001</v>
      </c>
      <c r="CE374" s="119">
        <v>59.1</v>
      </c>
      <c r="CF374" s="119">
        <v>59.290320000000001</v>
      </c>
      <c r="CG374" s="119">
        <v>62.133330000000001</v>
      </c>
      <c r="CH374" s="119">
        <v>59.290320000000001</v>
      </c>
      <c r="CI374" s="119">
        <v>57.806449999999998</v>
      </c>
      <c r="CJ374" s="119">
        <v>53.9</v>
      </c>
      <c r="CK374" s="119">
        <v>53.322580000000002</v>
      </c>
      <c r="CL374" s="119">
        <v>49.77778</v>
      </c>
    </row>
    <row r="375" spans="1:90" x14ac:dyDescent="0.25">
      <c r="A375" s="2" t="s">
        <v>480</v>
      </c>
      <c r="C375" s="20" t="s">
        <v>676</v>
      </c>
      <c r="D375" s="3" t="s">
        <v>39</v>
      </c>
      <c r="E375" s="1" t="s">
        <v>40</v>
      </c>
      <c r="H375" s="20" t="s">
        <v>535</v>
      </c>
      <c r="I375" s="20" t="s">
        <v>36</v>
      </c>
      <c r="J375" s="74">
        <v>43800</v>
      </c>
      <c r="K375" s="13" t="s">
        <v>689</v>
      </c>
      <c r="AN375" s="18">
        <v>72.032259999999994</v>
      </c>
      <c r="AO375" s="76"/>
      <c r="AP375" s="76"/>
      <c r="AQ375" s="76"/>
      <c r="AR375" s="76"/>
      <c r="AS375" s="76"/>
      <c r="AT375" s="119">
        <v>61.161290000000001</v>
      </c>
      <c r="AU375" s="119">
        <v>69.896550000000005</v>
      </c>
      <c r="AV375" s="119">
        <v>68.677419999999998</v>
      </c>
      <c r="AW375" s="119">
        <v>48.566670000000002</v>
      </c>
      <c r="AX375" s="119">
        <v>58.709679999999999</v>
      </c>
      <c r="AY375" s="119">
        <v>70.866669999999999</v>
      </c>
      <c r="AZ375" s="119">
        <v>77.25806</v>
      </c>
      <c r="BA375" s="119">
        <v>77.096770000000006</v>
      </c>
      <c r="BB375" s="119">
        <v>77.933329999999998</v>
      </c>
      <c r="BC375" s="119">
        <v>75.419349999999994</v>
      </c>
      <c r="BD375" s="119">
        <v>69</v>
      </c>
      <c r="BE375" s="76"/>
      <c r="BF375" s="76"/>
      <c r="BG375" s="76"/>
      <c r="BH375" s="76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119">
        <v>80.7</v>
      </c>
      <c r="BT375" s="119">
        <v>77.806449999999998</v>
      </c>
      <c r="BU375" s="119">
        <v>72.866669999999999</v>
      </c>
      <c r="BV375" s="119">
        <v>78.206900000000005</v>
      </c>
      <c r="BW375" s="76"/>
      <c r="BX375" s="76"/>
      <c r="BY375" s="76"/>
      <c r="BZ375" s="76"/>
      <c r="CA375" s="76"/>
      <c r="CB375" s="119">
        <v>65.433329999999998</v>
      </c>
      <c r="CC375" s="119">
        <v>71.607140000000001</v>
      </c>
      <c r="CD375" s="119">
        <v>69.806449999999998</v>
      </c>
      <c r="CE375" s="119">
        <v>69.900000000000006</v>
      </c>
      <c r="CF375" s="119">
        <v>69.774190000000004</v>
      </c>
      <c r="CG375" s="119">
        <v>74.333330000000004</v>
      </c>
      <c r="CH375" s="119">
        <v>74.483869999999996</v>
      </c>
      <c r="CI375" s="119">
        <v>73.161289999999994</v>
      </c>
      <c r="CJ375" s="119">
        <v>68.466669999999993</v>
      </c>
      <c r="CK375" s="119">
        <v>66.580650000000006</v>
      </c>
      <c r="CL375" s="119">
        <v>64.111109999999996</v>
      </c>
    </row>
    <row r="376" spans="1:90" x14ac:dyDescent="0.25">
      <c r="A376" s="2" t="s">
        <v>480</v>
      </c>
      <c r="C376" s="20" t="s">
        <v>676</v>
      </c>
      <c r="D376" s="3" t="s">
        <v>39</v>
      </c>
      <c r="E376" s="1" t="s">
        <v>40</v>
      </c>
      <c r="H376" s="20" t="s">
        <v>535</v>
      </c>
      <c r="I376" s="20" t="s">
        <v>36</v>
      </c>
      <c r="J376" s="74">
        <v>43800</v>
      </c>
      <c r="K376" s="13" t="s">
        <v>690</v>
      </c>
      <c r="AN376" s="18">
        <v>76.838710000000006</v>
      </c>
      <c r="AO376" s="76"/>
      <c r="AP376" s="76"/>
      <c r="AQ376" s="76"/>
      <c r="AR376" s="76"/>
      <c r="AS376" s="76"/>
      <c r="AT376" s="119">
        <v>58.290320000000001</v>
      </c>
      <c r="AU376" s="119">
        <v>68.758619999999993</v>
      </c>
      <c r="AV376" s="119">
        <v>67</v>
      </c>
      <c r="AW376" s="119">
        <v>51.366669999999999</v>
      </c>
      <c r="AX376" s="119">
        <v>58.74194</v>
      </c>
      <c r="AY376" s="119">
        <v>69</v>
      </c>
      <c r="AZ376" s="119">
        <v>70.709680000000006</v>
      </c>
      <c r="BA376" s="119">
        <v>69.903229999999994</v>
      </c>
      <c r="BB376" s="119">
        <v>72.466669999999993</v>
      </c>
      <c r="BC376" s="119">
        <v>71.290319999999994</v>
      </c>
      <c r="BD376" s="119">
        <v>60.4</v>
      </c>
      <c r="BE376" s="76"/>
      <c r="BF376" s="76"/>
      <c r="BG376" s="76"/>
      <c r="BH376" s="76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119">
        <v>78.5</v>
      </c>
      <c r="BT376" s="119">
        <v>76.25806</v>
      </c>
      <c r="BU376" s="119">
        <v>68.166669999999996</v>
      </c>
      <c r="BV376" s="119">
        <v>72.103449999999995</v>
      </c>
      <c r="BW376" s="76"/>
      <c r="BX376" s="76"/>
      <c r="BY376" s="76"/>
      <c r="BZ376" s="76"/>
      <c r="CA376" s="76"/>
      <c r="CB376" s="119">
        <v>59.8</v>
      </c>
      <c r="CC376" s="119">
        <v>66.214290000000005</v>
      </c>
      <c r="CD376" s="119">
        <v>63.387099999999997</v>
      </c>
      <c r="CE376" s="119">
        <v>64.400000000000006</v>
      </c>
      <c r="CF376" s="119">
        <v>65.387100000000004</v>
      </c>
      <c r="CG376" s="119">
        <v>66.166669999999996</v>
      </c>
      <c r="CH376" s="119">
        <v>62</v>
      </c>
      <c r="CI376" s="119">
        <v>60.354840000000003</v>
      </c>
      <c r="CJ376" s="119">
        <v>60.133330000000001</v>
      </c>
      <c r="CK376" s="119">
        <v>58.290320000000001</v>
      </c>
      <c r="CL376" s="119">
        <v>54.111109999999996</v>
      </c>
    </row>
    <row r="377" spans="1:90" x14ac:dyDescent="0.25">
      <c r="A377" s="2" t="s">
        <v>480</v>
      </c>
      <c r="C377" s="20" t="s">
        <v>676</v>
      </c>
      <c r="D377" s="3" t="s">
        <v>39</v>
      </c>
      <c r="E377" s="1" t="s">
        <v>40</v>
      </c>
      <c r="H377" s="20" t="s">
        <v>535</v>
      </c>
      <c r="I377" s="20" t="s">
        <v>36</v>
      </c>
      <c r="J377" s="74">
        <v>43800</v>
      </c>
      <c r="K377" s="13" t="s">
        <v>691</v>
      </c>
      <c r="AN377" s="18">
        <v>75.225809999999996</v>
      </c>
      <c r="AO377" s="76"/>
      <c r="AP377" s="76"/>
      <c r="AQ377" s="76"/>
      <c r="AR377" s="76"/>
      <c r="AS377" s="76"/>
      <c r="AT377" s="119">
        <v>63.935479999999998</v>
      </c>
      <c r="AU377" s="119">
        <v>74.206900000000005</v>
      </c>
      <c r="AV377" s="119">
        <v>70.225809999999996</v>
      </c>
      <c r="AW377" s="119">
        <v>48.533329999999999</v>
      </c>
      <c r="AX377" s="119">
        <v>63.774189999999997</v>
      </c>
      <c r="AY377" s="119">
        <v>79.866669999999999</v>
      </c>
      <c r="AZ377" s="119">
        <v>84.451610000000002</v>
      </c>
      <c r="BA377" s="119">
        <v>86.193550000000002</v>
      </c>
      <c r="BB377" s="119">
        <v>86.633330000000001</v>
      </c>
      <c r="BC377" s="119">
        <v>82.354839999999996</v>
      </c>
      <c r="BD377" s="119">
        <v>71</v>
      </c>
      <c r="BE377" s="76"/>
      <c r="BF377" s="76"/>
      <c r="BG377" s="76"/>
      <c r="BH377" s="76"/>
      <c r="BI377" s="76"/>
      <c r="BJ377" s="76"/>
      <c r="BK377" s="76"/>
      <c r="BL377" s="76"/>
      <c r="BM377" s="76"/>
      <c r="BN377" s="76"/>
      <c r="BO377" s="76"/>
      <c r="BP377" s="76"/>
      <c r="BQ377" s="76"/>
      <c r="BR377" s="76"/>
      <c r="BS377" s="119">
        <v>86.366669999999999</v>
      </c>
      <c r="BT377" s="119">
        <v>80.290319999999994</v>
      </c>
      <c r="BU377" s="119">
        <v>73.099999999999994</v>
      </c>
      <c r="BV377" s="119">
        <v>78.862070000000003</v>
      </c>
      <c r="BW377" s="76"/>
      <c r="BX377" s="76"/>
      <c r="BY377" s="76"/>
      <c r="BZ377" s="76"/>
      <c r="CA377" s="76"/>
      <c r="CB377" s="119">
        <v>64.433329999999998</v>
      </c>
      <c r="CC377" s="119">
        <v>72.714290000000005</v>
      </c>
      <c r="CD377" s="119">
        <v>69.806449999999998</v>
      </c>
      <c r="CE377" s="119">
        <v>68.433329999999998</v>
      </c>
      <c r="CF377" s="119">
        <v>68.096770000000006</v>
      </c>
      <c r="CG377" s="119">
        <v>71.766670000000005</v>
      </c>
      <c r="CH377" s="119">
        <v>69.677419999999998</v>
      </c>
      <c r="CI377" s="119">
        <v>69.064520000000002</v>
      </c>
      <c r="CJ377" s="119">
        <v>65.166669999999996</v>
      </c>
      <c r="CK377" s="119">
        <v>61.967739999999999</v>
      </c>
      <c r="CL377" s="119">
        <v>58.888890000000004</v>
      </c>
    </row>
    <row r="378" spans="1:90" x14ac:dyDescent="0.25">
      <c r="A378" s="2" t="s">
        <v>480</v>
      </c>
      <c r="C378" s="20" t="s">
        <v>676</v>
      </c>
      <c r="D378" s="3" t="s">
        <v>39</v>
      </c>
      <c r="E378" s="1" t="s">
        <v>40</v>
      </c>
      <c r="H378" s="20" t="s">
        <v>535</v>
      </c>
      <c r="I378" s="20" t="s">
        <v>36</v>
      </c>
      <c r="J378" s="74">
        <v>43800</v>
      </c>
      <c r="K378" s="13" t="s">
        <v>692</v>
      </c>
      <c r="AN378" s="18">
        <v>76.032259999999994</v>
      </c>
      <c r="AO378" s="76"/>
      <c r="AP378" s="76"/>
      <c r="AQ378" s="76"/>
      <c r="AR378" s="76"/>
      <c r="AS378" s="76"/>
      <c r="AT378" s="119">
        <v>61.935479999999998</v>
      </c>
      <c r="AU378" s="119">
        <v>70.206900000000005</v>
      </c>
      <c r="AV378" s="119">
        <v>68.903229999999994</v>
      </c>
      <c r="AW378" s="119">
        <v>50.633330000000001</v>
      </c>
      <c r="AX378" s="119">
        <v>57.838709999999999</v>
      </c>
      <c r="AY378" s="119">
        <v>74.2</v>
      </c>
      <c r="AZ378" s="119">
        <v>78.838710000000006</v>
      </c>
      <c r="BA378" s="119">
        <v>77.580650000000006</v>
      </c>
      <c r="BB378" s="119">
        <v>79</v>
      </c>
      <c r="BC378" s="119">
        <v>77.838710000000006</v>
      </c>
      <c r="BD378" s="119">
        <v>65.900000000000006</v>
      </c>
      <c r="BE378" s="76"/>
      <c r="BF378" s="76"/>
      <c r="BG378" s="76"/>
      <c r="BH378" s="76"/>
      <c r="BI378" s="76"/>
      <c r="BJ378" s="76"/>
      <c r="BK378" s="76"/>
      <c r="BL378" s="76"/>
      <c r="BM378" s="76"/>
      <c r="BN378" s="76"/>
      <c r="BO378" s="76"/>
      <c r="BP378" s="76"/>
      <c r="BQ378" s="76"/>
      <c r="BR378" s="76"/>
      <c r="BS378" s="119">
        <v>79.8</v>
      </c>
      <c r="BT378" s="119">
        <v>78</v>
      </c>
      <c r="BU378" s="119">
        <v>72.599999999999994</v>
      </c>
      <c r="BV378" s="119">
        <v>76.551720000000003</v>
      </c>
      <c r="BW378" s="76"/>
      <c r="BX378" s="76"/>
      <c r="BY378" s="76"/>
      <c r="BZ378" s="76"/>
      <c r="CA378" s="76"/>
      <c r="CB378" s="119">
        <v>63.666670000000003</v>
      </c>
      <c r="CC378" s="119">
        <v>70.821430000000007</v>
      </c>
      <c r="CD378" s="119">
        <v>68.806449999999998</v>
      </c>
      <c r="CE378" s="119">
        <v>68.766670000000005</v>
      </c>
      <c r="CF378" s="119">
        <v>69.193550000000002</v>
      </c>
      <c r="CG378" s="119">
        <v>74.7</v>
      </c>
      <c r="CH378" s="119">
        <v>72.161289999999994</v>
      </c>
      <c r="CI378" s="119">
        <v>70.935479999999998</v>
      </c>
      <c r="CJ378" s="119">
        <v>66.866669999999999</v>
      </c>
      <c r="CK378" s="119">
        <v>66.193550000000002</v>
      </c>
      <c r="CL378" s="119">
        <v>62.333329999999997</v>
      </c>
    </row>
    <row r="379" spans="1:90" x14ac:dyDescent="0.25">
      <c r="A379" s="2" t="s">
        <v>480</v>
      </c>
      <c r="C379" s="20" t="s">
        <v>676</v>
      </c>
      <c r="D379" s="3" t="s">
        <v>39</v>
      </c>
      <c r="E379" s="1" t="s">
        <v>40</v>
      </c>
      <c r="H379" s="20" t="s">
        <v>535</v>
      </c>
      <c r="I379" s="20" t="s">
        <v>36</v>
      </c>
      <c r="J379" s="74">
        <v>43800</v>
      </c>
      <c r="K379" s="13" t="s">
        <v>693</v>
      </c>
      <c r="AN379" s="18">
        <v>75.580650000000006</v>
      </c>
      <c r="AO379" s="76"/>
      <c r="AP379" s="76"/>
      <c r="AQ379" s="76"/>
      <c r="AR379" s="76"/>
      <c r="AS379" s="76"/>
      <c r="AT379" s="119">
        <v>63.25806</v>
      </c>
      <c r="AU379" s="119">
        <v>72.793099999999995</v>
      </c>
      <c r="AV379" s="119">
        <v>69.935479999999998</v>
      </c>
      <c r="AW379" s="119">
        <v>59.066670000000002</v>
      </c>
      <c r="AX379" s="119">
        <v>65.483869999999996</v>
      </c>
      <c r="AY379" s="119">
        <v>74.166669999999996</v>
      </c>
      <c r="AZ379" s="119">
        <v>77.419349999999994</v>
      </c>
      <c r="BA379" s="119">
        <v>74.967740000000006</v>
      </c>
      <c r="BB379" s="119">
        <v>77.733329999999995</v>
      </c>
      <c r="BC379" s="119">
        <v>76.25806</v>
      </c>
      <c r="BD379" s="119">
        <v>64.599999999999994</v>
      </c>
      <c r="BE379" s="76"/>
      <c r="BF379" s="76"/>
      <c r="BG379" s="76"/>
      <c r="BH379" s="76"/>
      <c r="BI379" s="76"/>
      <c r="BJ379" s="76"/>
      <c r="BK379" s="76"/>
      <c r="BL379" s="76"/>
      <c r="BM379" s="76"/>
      <c r="BN379" s="76"/>
      <c r="BO379" s="76"/>
      <c r="BP379" s="76"/>
      <c r="BQ379" s="76"/>
      <c r="BR379" s="76"/>
      <c r="BS379" s="119">
        <v>81.033330000000007</v>
      </c>
      <c r="BT379" s="119">
        <v>78.709680000000006</v>
      </c>
      <c r="BU379" s="119">
        <v>73</v>
      </c>
      <c r="BV379" s="119">
        <v>76.793099999999995</v>
      </c>
      <c r="BW379" s="76"/>
      <c r="BX379" s="76"/>
      <c r="BY379" s="76"/>
      <c r="BZ379" s="76"/>
      <c r="CA379" s="76"/>
      <c r="CB379" s="119">
        <v>65.333330000000004</v>
      </c>
      <c r="CC379" s="119">
        <v>71.035709999999995</v>
      </c>
      <c r="CD379" s="119">
        <v>64.967740000000006</v>
      </c>
      <c r="CE379" s="119">
        <v>66.766670000000005</v>
      </c>
      <c r="CF379" s="119">
        <v>67.806449999999998</v>
      </c>
      <c r="CG379" s="119">
        <v>71</v>
      </c>
      <c r="CH379" s="119">
        <v>70.87097</v>
      </c>
      <c r="CI379" s="119">
        <v>68.387100000000004</v>
      </c>
      <c r="CJ379" s="119">
        <v>66.633330000000001</v>
      </c>
      <c r="CK379" s="119">
        <v>64.387100000000004</v>
      </c>
      <c r="CL379" s="119">
        <v>61</v>
      </c>
    </row>
    <row r="380" spans="1:90" x14ac:dyDescent="0.25">
      <c r="A380" s="2" t="s">
        <v>480</v>
      </c>
      <c r="C380" s="20" t="s">
        <v>676</v>
      </c>
      <c r="D380" s="3" t="s">
        <v>39</v>
      </c>
      <c r="E380" s="1" t="s">
        <v>40</v>
      </c>
      <c r="H380" s="20" t="s">
        <v>535</v>
      </c>
      <c r="I380" s="20" t="s">
        <v>36</v>
      </c>
      <c r="J380" s="74">
        <v>43800</v>
      </c>
      <c r="K380" s="13" t="s">
        <v>694</v>
      </c>
      <c r="AN380" s="18">
        <v>76.225809999999996</v>
      </c>
      <c r="AO380" s="76"/>
      <c r="AP380" s="76"/>
      <c r="AQ380" s="76"/>
      <c r="AR380" s="76"/>
      <c r="AS380" s="76"/>
      <c r="AT380" s="119">
        <v>61.419350000000001</v>
      </c>
      <c r="AU380" s="119">
        <v>71.206900000000005</v>
      </c>
      <c r="AV380" s="119">
        <v>69.903229999999994</v>
      </c>
      <c r="AW380" s="119">
        <v>62.333329999999997</v>
      </c>
      <c r="AX380" s="119">
        <v>68.225809999999996</v>
      </c>
      <c r="AY380" s="119">
        <v>78.099999999999994</v>
      </c>
      <c r="AZ380" s="119">
        <v>81</v>
      </c>
      <c r="BA380" s="119">
        <v>78.387100000000004</v>
      </c>
      <c r="BB380" s="119">
        <v>78.166669999999996</v>
      </c>
      <c r="BC380" s="119">
        <v>74.290319999999994</v>
      </c>
      <c r="BD380" s="119">
        <v>63</v>
      </c>
      <c r="BE380" s="76"/>
      <c r="BF380" s="76"/>
      <c r="BG380" s="76"/>
      <c r="BH380" s="76"/>
      <c r="BI380" s="76"/>
      <c r="BJ380" s="76"/>
      <c r="BK380" s="76"/>
      <c r="BL380" s="76"/>
      <c r="BM380" s="76"/>
      <c r="BN380" s="76"/>
      <c r="BO380" s="76"/>
      <c r="BP380" s="76"/>
      <c r="BQ380" s="76"/>
      <c r="BR380" s="76"/>
      <c r="BS380" s="119">
        <v>78.166669999999996</v>
      </c>
      <c r="BT380" s="119">
        <v>74.322580000000002</v>
      </c>
      <c r="BU380" s="119">
        <v>67.266670000000005</v>
      </c>
      <c r="BV380" s="119">
        <v>72.172409999999999</v>
      </c>
      <c r="BW380" s="76"/>
      <c r="BX380" s="76"/>
      <c r="BY380" s="76"/>
      <c r="BZ380" s="76"/>
      <c r="CA380" s="76"/>
      <c r="CB380" s="119">
        <v>61.266669999999998</v>
      </c>
      <c r="CC380" s="119">
        <v>68.357140000000001</v>
      </c>
      <c r="CD380" s="119">
        <v>67.25806</v>
      </c>
      <c r="CE380" s="119">
        <v>68.400000000000006</v>
      </c>
      <c r="CF380" s="119">
        <v>70.161289999999994</v>
      </c>
      <c r="CG380" s="119">
        <v>68.900000000000006</v>
      </c>
      <c r="CH380" s="119">
        <v>66.25806</v>
      </c>
      <c r="CI380" s="119">
        <v>63.580649999999999</v>
      </c>
      <c r="CJ380" s="119">
        <v>62.866669999999999</v>
      </c>
      <c r="CK380" s="119">
        <v>61.387099999999997</v>
      </c>
      <c r="CL380" s="119">
        <v>56.44444</v>
      </c>
    </row>
    <row r="381" spans="1:90" x14ac:dyDescent="0.25">
      <c r="A381" s="2" t="s">
        <v>480</v>
      </c>
      <c r="C381" s="20" t="s">
        <v>676</v>
      </c>
      <c r="D381" s="3" t="s">
        <v>39</v>
      </c>
      <c r="E381" s="1" t="s">
        <v>40</v>
      </c>
      <c r="H381" s="20" t="s">
        <v>535</v>
      </c>
      <c r="I381" s="20" t="s">
        <v>36</v>
      </c>
      <c r="J381" s="74">
        <v>43800</v>
      </c>
      <c r="K381" s="13" t="s">
        <v>695</v>
      </c>
      <c r="AN381" s="18">
        <v>72.709680000000006</v>
      </c>
      <c r="AO381" s="76"/>
      <c r="AP381" s="76"/>
      <c r="AQ381" s="76"/>
      <c r="AR381" s="76"/>
      <c r="AS381" s="76"/>
      <c r="AT381" s="119">
        <v>63.193550000000002</v>
      </c>
      <c r="AU381" s="119">
        <v>74.827590000000001</v>
      </c>
      <c r="AV381" s="119">
        <v>70.74194</v>
      </c>
      <c r="AW381" s="119">
        <v>46.333329999999997</v>
      </c>
      <c r="AX381" s="119">
        <v>60.451610000000002</v>
      </c>
      <c r="AY381" s="119">
        <v>74.266670000000005</v>
      </c>
      <c r="AZ381" s="119">
        <v>79.064520000000002</v>
      </c>
      <c r="BA381" s="119">
        <v>75.903229999999994</v>
      </c>
      <c r="BB381" s="119">
        <v>80.033330000000007</v>
      </c>
      <c r="BC381" s="119">
        <v>76.709680000000006</v>
      </c>
      <c r="BD381" s="119">
        <v>66.5</v>
      </c>
      <c r="BE381" s="76"/>
      <c r="BF381" s="76"/>
      <c r="BG381" s="76"/>
      <c r="BH381" s="76"/>
      <c r="BI381" s="76"/>
      <c r="BJ381" s="76"/>
      <c r="BK381" s="76"/>
      <c r="BL381" s="76"/>
      <c r="BM381" s="76"/>
      <c r="BN381" s="76"/>
      <c r="BO381" s="76"/>
      <c r="BP381" s="76"/>
      <c r="BQ381" s="76"/>
      <c r="BR381" s="76"/>
      <c r="BS381" s="119">
        <v>75.099999999999994</v>
      </c>
      <c r="BT381" s="119">
        <v>71.903229999999994</v>
      </c>
      <c r="BU381" s="119">
        <v>64.966669999999993</v>
      </c>
      <c r="BV381" s="119">
        <v>68.241380000000007</v>
      </c>
      <c r="BW381" s="76"/>
      <c r="BX381" s="76"/>
      <c r="BY381" s="76"/>
      <c r="BZ381" s="76"/>
      <c r="CA381" s="76"/>
      <c r="CB381" s="119">
        <v>56.7</v>
      </c>
      <c r="CC381" s="119">
        <v>62.142859999999999</v>
      </c>
      <c r="CD381" s="119">
        <v>61.806449999999998</v>
      </c>
      <c r="CE381" s="119">
        <v>61.4</v>
      </c>
      <c r="CF381" s="119">
        <v>60.451610000000002</v>
      </c>
      <c r="CG381" s="119">
        <v>62.433329999999998</v>
      </c>
      <c r="CH381" s="119">
        <v>60.387099999999997</v>
      </c>
      <c r="CI381" s="119">
        <v>58.967739999999999</v>
      </c>
      <c r="CJ381" s="119">
        <v>54.6</v>
      </c>
      <c r="CK381" s="119">
        <v>52.806449999999998</v>
      </c>
      <c r="CL381" s="119">
        <v>49.111109999999996</v>
      </c>
    </row>
    <row r="382" spans="1:90" x14ac:dyDescent="0.25">
      <c r="A382" s="2" t="s">
        <v>480</v>
      </c>
      <c r="C382" s="20" t="s">
        <v>676</v>
      </c>
      <c r="D382" s="3" t="s">
        <v>39</v>
      </c>
      <c r="E382" s="1" t="s">
        <v>40</v>
      </c>
      <c r="H382" s="20" t="s">
        <v>535</v>
      </c>
      <c r="I382" s="20" t="s">
        <v>36</v>
      </c>
      <c r="J382" s="74">
        <v>43800</v>
      </c>
      <c r="K382" s="13" t="s">
        <v>696</v>
      </c>
      <c r="AN382" s="18">
        <v>84.838710000000006</v>
      </c>
      <c r="AO382" s="76"/>
      <c r="AP382" s="76"/>
      <c r="AQ382" s="76"/>
      <c r="AR382" s="76"/>
      <c r="AS382" s="76"/>
      <c r="AT382" s="119">
        <v>60.225810000000003</v>
      </c>
      <c r="AU382" s="119">
        <v>68</v>
      </c>
      <c r="AV382" s="119">
        <v>67.483869999999996</v>
      </c>
      <c r="AW382" s="119">
        <v>49.033329999999999</v>
      </c>
      <c r="AX382" s="119">
        <v>61.354840000000003</v>
      </c>
      <c r="AY382" s="119">
        <v>75.133330000000001</v>
      </c>
      <c r="AZ382" s="119">
        <v>77.483869999999996</v>
      </c>
      <c r="BA382" s="119">
        <v>76.580650000000006</v>
      </c>
      <c r="BB382" s="119">
        <v>77.900000000000006</v>
      </c>
      <c r="BC382" s="119">
        <v>75.322580000000002</v>
      </c>
      <c r="BD382" s="119">
        <v>69.599999999999994</v>
      </c>
      <c r="BE382" s="76"/>
      <c r="BF382" s="76"/>
      <c r="BG382" s="76"/>
      <c r="BH382" s="76"/>
      <c r="BI382" s="76"/>
      <c r="BJ382" s="76"/>
      <c r="BK382" s="76"/>
      <c r="BL382" s="76"/>
      <c r="BM382" s="76"/>
      <c r="BN382" s="76"/>
      <c r="BO382" s="76"/>
      <c r="BP382" s="76"/>
      <c r="BQ382" s="76"/>
      <c r="BR382" s="76"/>
      <c r="BS382" s="119">
        <v>80.933329999999998</v>
      </c>
      <c r="BT382" s="119">
        <v>78.064520000000002</v>
      </c>
      <c r="BU382" s="119">
        <v>71.666669999999996</v>
      </c>
      <c r="BV382" s="119">
        <v>77.172409999999999</v>
      </c>
      <c r="BW382" s="76"/>
      <c r="BX382" s="76"/>
      <c r="BY382" s="76"/>
      <c r="BZ382" s="76"/>
      <c r="CA382" s="76"/>
      <c r="CB382" s="119">
        <v>64.599999999999994</v>
      </c>
      <c r="CC382" s="119">
        <v>71.392859999999999</v>
      </c>
      <c r="CD382" s="119">
        <v>69.096770000000006</v>
      </c>
      <c r="CE382" s="119">
        <v>69.900000000000006</v>
      </c>
      <c r="CF382" s="119">
        <v>69.483869999999996</v>
      </c>
      <c r="CG382" s="119">
        <v>74.2</v>
      </c>
      <c r="CH382" s="119">
        <v>74.483869999999996</v>
      </c>
      <c r="CI382" s="119">
        <v>73.580650000000006</v>
      </c>
      <c r="CJ382" s="119">
        <v>67.8</v>
      </c>
      <c r="CK382" s="119">
        <v>66.903229999999994</v>
      </c>
      <c r="CL382" s="119">
        <v>61.333329999999997</v>
      </c>
    </row>
    <row r="383" spans="1:90" x14ac:dyDescent="0.25">
      <c r="A383" s="2" t="s">
        <v>480</v>
      </c>
      <c r="C383" s="20" t="s">
        <v>676</v>
      </c>
      <c r="D383" s="3" t="s">
        <v>39</v>
      </c>
      <c r="E383" s="1" t="s">
        <v>40</v>
      </c>
      <c r="H383" s="20" t="s">
        <v>535</v>
      </c>
      <c r="I383" s="20" t="s">
        <v>36</v>
      </c>
      <c r="J383" s="74">
        <v>43800</v>
      </c>
      <c r="K383" s="13" t="s">
        <v>215</v>
      </c>
      <c r="AN383" s="18">
        <v>80.354839999999996</v>
      </c>
      <c r="AO383" s="76"/>
      <c r="AP383" s="76"/>
      <c r="AQ383" s="76"/>
      <c r="AR383" s="76"/>
      <c r="AS383" s="76"/>
      <c r="AT383" s="119">
        <v>66.548389999999998</v>
      </c>
      <c r="AU383" s="119">
        <v>78.413790000000006</v>
      </c>
      <c r="AV383" s="119">
        <v>75.74194</v>
      </c>
      <c r="AW383" s="119">
        <v>47.266669999999998</v>
      </c>
      <c r="AX383" s="119">
        <v>60.548389999999998</v>
      </c>
      <c r="AY383" s="119">
        <v>75.900000000000006</v>
      </c>
      <c r="AZ383" s="119">
        <v>82.806449999999998</v>
      </c>
      <c r="BA383" s="119">
        <v>83.838710000000006</v>
      </c>
      <c r="BB383" s="119">
        <v>88.066670000000002</v>
      </c>
      <c r="BC383" s="119">
        <v>88.74194</v>
      </c>
      <c r="BD383" s="119">
        <v>77.5</v>
      </c>
      <c r="BE383" s="76"/>
      <c r="BF383" s="76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119">
        <v>87.066670000000002</v>
      </c>
      <c r="BT383" s="119">
        <v>81.516130000000004</v>
      </c>
      <c r="BU383" s="119">
        <v>75.266670000000005</v>
      </c>
      <c r="BV383" s="119">
        <v>78.620689999999996</v>
      </c>
      <c r="BW383" s="76"/>
      <c r="BX383" s="76"/>
      <c r="BY383" s="76"/>
      <c r="BZ383" s="76"/>
      <c r="CA383" s="76"/>
      <c r="CB383" s="119">
        <v>61.3</v>
      </c>
      <c r="CC383" s="119">
        <v>71.142859999999999</v>
      </c>
      <c r="CD383" s="119">
        <v>58.483870000000003</v>
      </c>
      <c r="CE383" s="119">
        <v>61.4</v>
      </c>
      <c r="CF383" s="119">
        <v>59.580649999999999</v>
      </c>
      <c r="CG383" s="119">
        <v>62.966670000000001</v>
      </c>
      <c r="CH383" s="119">
        <v>61.645159999999997</v>
      </c>
      <c r="CI383" s="119">
        <v>60.87097</v>
      </c>
      <c r="CJ383" s="119">
        <v>60.8</v>
      </c>
      <c r="CK383" s="119">
        <v>55.516129999999997</v>
      </c>
      <c r="CL383" s="119">
        <v>52.22222</v>
      </c>
    </row>
    <row r="384" spans="1:90" x14ac:dyDescent="0.25">
      <c r="A384" s="2" t="s">
        <v>480</v>
      </c>
      <c r="C384" s="20" t="s">
        <v>676</v>
      </c>
      <c r="D384" s="3" t="s">
        <v>39</v>
      </c>
      <c r="E384" s="1" t="s">
        <v>40</v>
      </c>
      <c r="H384" s="20" t="s">
        <v>535</v>
      </c>
      <c r="I384" s="20" t="s">
        <v>36</v>
      </c>
      <c r="J384" s="74">
        <v>43800</v>
      </c>
      <c r="K384" s="13" t="s">
        <v>697</v>
      </c>
      <c r="AN384" s="18">
        <v>71.25806</v>
      </c>
      <c r="AO384" s="76"/>
      <c r="AP384" s="76"/>
      <c r="AQ384" s="76"/>
      <c r="AR384" s="76"/>
      <c r="AS384" s="76"/>
      <c r="AT384" s="119">
        <v>64.548389999999998</v>
      </c>
      <c r="AU384" s="119">
        <v>76.862070000000003</v>
      </c>
      <c r="AV384" s="119">
        <v>72.516130000000004</v>
      </c>
      <c r="AW384" s="119">
        <v>56.333329999999997</v>
      </c>
      <c r="AX384" s="119">
        <v>65.774190000000004</v>
      </c>
      <c r="AY384" s="119">
        <v>74.366669999999999</v>
      </c>
      <c r="AZ384" s="119">
        <v>79.064520000000002</v>
      </c>
      <c r="BA384" s="119">
        <v>80.290319999999994</v>
      </c>
      <c r="BB384" s="119">
        <v>84.8</v>
      </c>
      <c r="BC384" s="119">
        <v>83.677419999999998</v>
      </c>
      <c r="BD384" s="119">
        <v>69.8</v>
      </c>
      <c r="BE384" s="76"/>
      <c r="BF384" s="76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119">
        <v>85.833330000000004</v>
      </c>
      <c r="BT384" s="119">
        <v>81.290319999999994</v>
      </c>
      <c r="BU384" s="119">
        <v>72.366669999999999</v>
      </c>
      <c r="BV384" s="119">
        <v>77.689660000000003</v>
      </c>
      <c r="BW384" s="76"/>
      <c r="BX384" s="76"/>
      <c r="BY384" s="76"/>
      <c r="BZ384" s="76"/>
      <c r="CA384" s="76"/>
      <c r="CB384" s="119">
        <v>63.7</v>
      </c>
      <c r="CC384" s="119">
        <v>70.428569999999993</v>
      </c>
      <c r="CD384" s="119">
        <v>66.064520000000002</v>
      </c>
      <c r="CE384" s="119">
        <v>69</v>
      </c>
      <c r="CF384" s="119">
        <v>69.774190000000004</v>
      </c>
      <c r="CG384" s="119">
        <v>69.233329999999995</v>
      </c>
      <c r="CH384" s="119">
        <v>64.903229999999994</v>
      </c>
      <c r="CI384" s="119">
        <v>61.064520000000002</v>
      </c>
      <c r="CJ384" s="119">
        <v>60.166670000000003</v>
      </c>
      <c r="CK384" s="119">
        <v>58.354840000000003</v>
      </c>
      <c r="CL384" s="119">
        <v>55</v>
      </c>
    </row>
    <row r="385" spans="1:90" x14ac:dyDescent="0.25">
      <c r="A385" s="2" t="s">
        <v>480</v>
      </c>
      <c r="C385" s="20" t="s">
        <v>676</v>
      </c>
      <c r="D385" s="3" t="s">
        <v>39</v>
      </c>
      <c r="E385" s="1" t="s">
        <v>40</v>
      </c>
      <c r="H385" s="20" t="s">
        <v>535</v>
      </c>
      <c r="I385" s="20" t="s">
        <v>36</v>
      </c>
      <c r="J385" s="74">
        <v>43800</v>
      </c>
      <c r="K385" s="13" t="s">
        <v>698</v>
      </c>
      <c r="AN385" s="18">
        <v>76.193550000000002</v>
      </c>
      <c r="AO385" s="76"/>
      <c r="AP385" s="76"/>
      <c r="AQ385" s="76"/>
      <c r="AR385" s="76"/>
      <c r="AS385" s="76"/>
      <c r="AT385" s="119">
        <v>57.387099999999997</v>
      </c>
      <c r="AU385" s="119">
        <v>65.379310000000004</v>
      </c>
      <c r="AV385" s="119">
        <v>64.193550000000002</v>
      </c>
      <c r="AW385" s="119">
        <v>52.4</v>
      </c>
      <c r="AX385" s="119">
        <v>62.25806</v>
      </c>
      <c r="AY385" s="119">
        <v>72.133330000000001</v>
      </c>
      <c r="AZ385" s="119">
        <v>75.225809999999996</v>
      </c>
      <c r="BA385" s="119">
        <v>71.806449999999998</v>
      </c>
      <c r="BB385" s="119">
        <v>72.066670000000002</v>
      </c>
      <c r="BC385" s="119">
        <v>65.612899999999996</v>
      </c>
      <c r="BD385" s="119">
        <v>56</v>
      </c>
      <c r="BE385" s="76"/>
      <c r="BF385" s="76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119">
        <v>79.2</v>
      </c>
      <c r="BT385" s="119">
        <v>75.12903</v>
      </c>
      <c r="BU385" s="119">
        <v>69.233329999999995</v>
      </c>
      <c r="BV385" s="119">
        <v>74.793099999999995</v>
      </c>
      <c r="BW385" s="76"/>
      <c r="BX385" s="76"/>
      <c r="BY385" s="76"/>
      <c r="BZ385" s="76"/>
      <c r="CA385" s="76"/>
      <c r="CB385" s="119">
        <v>63.266669999999998</v>
      </c>
      <c r="CC385" s="119">
        <v>68.785709999999995</v>
      </c>
      <c r="CD385" s="119">
        <v>68</v>
      </c>
      <c r="CE385" s="119">
        <v>70.400000000000006</v>
      </c>
      <c r="CF385" s="119">
        <v>69.87097</v>
      </c>
      <c r="CG385" s="119">
        <v>73.466669999999993</v>
      </c>
      <c r="CH385" s="119">
        <v>72.193550000000002</v>
      </c>
      <c r="CI385" s="119">
        <v>71.580650000000006</v>
      </c>
      <c r="CJ385" s="119">
        <v>68.066670000000002</v>
      </c>
      <c r="CK385" s="119">
        <v>66.87097</v>
      </c>
      <c r="CL385" s="119">
        <v>62.666670000000003</v>
      </c>
    </row>
    <row r="386" spans="1:90" x14ac:dyDescent="0.25">
      <c r="A386" s="2" t="s">
        <v>480</v>
      </c>
      <c r="C386" s="20" t="s">
        <v>676</v>
      </c>
      <c r="D386" s="3" t="s">
        <v>39</v>
      </c>
      <c r="E386" s="1" t="s">
        <v>40</v>
      </c>
      <c r="H386" s="20" t="s">
        <v>535</v>
      </c>
      <c r="I386" s="20" t="s">
        <v>36</v>
      </c>
      <c r="J386" s="74">
        <v>43800</v>
      </c>
      <c r="K386" s="13" t="s">
        <v>699</v>
      </c>
      <c r="AN386" s="18">
        <v>75.483869999999996</v>
      </c>
      <c r="AO386" s="76"/>
      <c r="AP386" s="76"/>
      <c r="AQ386" s="76"/>
      <c r="AR386" s="76"/>
      <c r="AS386" s="76"/>
      <c r="AT386" s="119">
        <v>62.645159999999997</v>
      </c>
      <c r="AU386" s="119">
        <v>72.482759999999999</v>
      </c>
      <c r="AV386" s="119">
        <v>73.193550000000002</v>
      </c>
      <c r="AW386" s="119">
        <v>51.133330000000001</v>
      </c>
      <c r="AX386" s="119">
        <v>59.935479999999998</v>
      </c>
      <c r="AY386" s="119">
        <v>77.333330000000004</v>
      </c>
      <c r="AZ386" s="119">
        <v>84.096770000000006</v>
      </c>
      <c r="BA386" s="119">
        <v>82.548389999999998</v>
      </c>
      <c r="BB386" s="119">
        <v>86.666669999999996</v>
      </c>
      <c r="BC386" s="119">
        <v>81.935479999999998</v>
      </c>
      <c r="BD386" s="119">
        <v>70.8</v>
      </c>
      <c r="BE386" s="76"/>
      <c r="BF386" s="76"/>
      <c r="BG386" s="76"/>
      <c r="BH386" s="76"/>
      <c r="BI386" s="76"/>
      <c r="BJ386" s="76"/>
      <c r="BK386" s="76"/>
      <c r="BL386" s="76"/>
      <c r="BM386" s="76"/>
      <c r="BN386" s="76"/>
      <c r="BO386" s="76"/>
      <c r="BP386" s="76"/>
      <c r="BQ386" s="76"/>
      <c r="BR386" s="76"/>
      <c r="BS386" s="119">
        <v>82</v>
      </c>
      <c r="BT386" s="119">
        <v>76.161289999999994</v>
      </c>
      <c r="BU386" s="119">
        <v>70.3</v>
      </c>
      <c r="BV386" s="119">
        <v>78.931030000000007</v>
      </c>
      <c r="BW386" s="76"/>
      <c r="BX386" s="76"/>
      <c r="BY386" s="76"/>
      <c r="BZ386" s="76"/>
      <c r="CA386" s="76"/>
      <c r="CB386" s="119">
        <v>66.233329999999995</v>
      </c>
      <c r="CC386" s="119">
        <v>74.928569999999993</v>
      </c>
      <c r="CD386" s="119">
        <v>71.032259999999994</v>
      </c>
      <c r="CE386" s="119">
        <v>72.566670000000002</v>
      </c>
      <c r="CF386" s="119">
        <v>73.74194</v>
      </c>
      <c r="CG386" s="119">
        <v>78.233329999999995</v>
      </c>
      <c r="CH386" s="119">
        <v>75.612899999999996</v>
      </c>
      <c r="CI386" s="119">
        <v>73.838710000000006</v>
      </c>
      <c r="CJ386" s="119">
        <v>70.400000000000006</v>
      </c>
      <c r="CK386" s="119">
        <v>68.064520000000002</v>
      </c>
      <c r="CL386" s="119">
        <v>66.111109999999996</v>
      </c>
    </row>
    <row r="387" spans="1:90" x14ac:dyDescent="0.25">
      <c r="A387" s="2" t="s">
        <v>480</v>
      </c>
      <c r="C387" s="20" t="s">
        <v>676</v>
      </c>
      <c r="D387" s="3" t="s">
        <v>39</v>
      </c>
      <c r="E387" s="1" t="s">
        <v>40</v>
      </c>
      <c r="H387" s="20" t="s">
        <v>535</v>
      </c>
      <c r="I387" s="20" t="s">
        <v>36</v>
      </c>
      <c r="J387" s="74">
        <v>43800</v>
      </c>
      <c r="K387" s="13" t="s">
        <v>700</v>
      </c>
      <c r="AN387" s="18">
        <v>71.806449999999998</v>
      </c>
      <c r="AO387" s="76"/>
      <c r="AP387" s="76"/>
      <c r="AQ387" s="76"/>
      <c r="AR387" s="76"/>
      <c r="AS387" s="76"/>
      <c r="AT387" s="119">
        <v>62.290320000000001</v>
      </c>
      <c r="AU387" s="119">
        <v>70.103449999999995</v>
      </c>
      <c r="AV387" s="119">
        <v>69.096770000000006</v>
      </c>
      <c r="AW387" s="119">
        <v>53.166670000000003</v>
      </c>
      <c r="AX387" s="119">
        <v>64.709680000000006</v>
      </c>
      <c r="AY387" s="119">
        <v>77.766670000000005</v>
      </c>
      <c r="AZ387" s="119">
        <v>83.419349999999994</v>
      </c>
      <c r="BA387" s="119">
        <v>80.87097</v>
      </c>
      <c r="BB387" s="119">
        <v>82.366669999999999</v>
      </c>
      <c r="BC387" s="119">
        <v>79.25806</v>
      </c>
      <c r="BD387" s="119">
        <v>70.900000000000006</v>
      </c>
      <c r="BE387" s="76"/>
      <c r="BF387" s="76"/>
      <c r="BG387" s="76"/>
      <c r="BH387" s="76"/>
      <c r="BI387" s="76"/>
      <c r="BJ387" s="76"/>
      <c r="BK387" s="76"/>
      <c r="BL387" s="76"/>
      <c r="BM387" s="76"/>
      <c r="BN387" s="76"/>
      <c r="BO387" s="76"/>
      <c r="BP387" s="76"/>
      <c r="BQ387" s="76"/>
      <c r="BR387" s="76"/>
      <c r="BS387" s="119">
        <v>81.400000000000006</v>
      </c>
      <c r="BT387" s="119">
        <v>81.87097</v>
      </c>
      <c r="BU387" s="119">
        <v>75.3</v>
      </c>
      <c r="BV387" s="119">
        <v>79</v>
      </c>
      <c r="BW387" s="76"/>
      <c r="BX387" s="76"/>
      <c r="BY387" s="76"/>
      <c r="BZ387" s="76"/>
      <c r="CA387" s="76"/>
      <c r="CB387" s="119">
        <v>67.7</v>
      </c>
      <c r="CC387" s="119">
        <v>74.714290000000005</v>
      </c>
      <c r="CD387" s="119">
        <v>72.967740000000006</v>
      </c>
      <c r="CE387" s="119">
        <v>74.833330000000004</v>
      </c>
      <c r="CF387" s="119">
        <v>74.032259999999994</v>
      </c>
      <c r="CG387" s="119">
        <v>76.833330000000004</v>
      </c>
      <c r="CH387" s="119">
        <v>74.74194</v>
      </c>
      <c r="CI387" s="119">
        <v>73.193550000000002</v>
      </c>
      <c r="CJ387" s="119">
        <v>69.366669999999999</v>
      </c>
      <c r="CK387" s="119">
        <v>67.74194</v>
      </c>
      <c r="CL387" s="119">
        <v>65.222219999999993</v>
      </c>
    </row>
    <row r="388" spans="1:90" x14ac:dyDescent="0.25">
      <c r="A388" s="2" t="s">
        <v>480</v>
      </c>
      <c r="C388" s="20" t="s">
        <v>676</v>
      </c>
      <c r="D388" s="3" t="s">
        <v>39</v>
      </c>
      <c r="E388" s="1" t="s">
        <v>40</v>
      </c>
      <c r="H388" s="20" t="s">
        <v>535</v>
      </c>
      <c r="I388" s="20" t="s">
        <v>36</v>
      </c>
      <c r="J388" s="74">
        <v>43800</v>
      </c>
      <c r="K388" s="13" t="s">
        <v>701</v>
      </c>
      <c r="AN388" s="18">
        <v>76.483869999999996</v>
      </c>
      <c r="AO388" s="76"/>
      <c r="AP388" s="76"/>
      <c r="AQ388" s="76"/>
      <c r="AR388" s="76"/>
      <c r="AS388" s="76"/>
      <c r="AT388" s="119">
        <v>58.12903</v>
      </c>
      <c r="AU388" s="119">
        <v>68.344830000000002</v>
      </c>
      <c r="AV388" s="119">
        <v>66.774190000000004</v>
      </c>
      <c r="AW388" s="119">
        <v>58.2</v>
      </c>
      <c r="AX388" s="119">
        <v>63.161290000000001</v>
      </c>
      <c r="AY388" s="119">
        <v>70.933329999999998</v>
      </c>
      <c r="AZ388" s="119">
        <v>74.25806</v>
      </c>
      <c r="BA388" s="119">
        <v>72.74194</v>
      </c>
      <c r="BB388" s="119">
        <v>72.066670000000002</v>
      </c>
      <c r="BC388" s="119">
        <v>70.548389999999998</v>
      </c>
      <c r="BD388" s="119">
        <v>63</v>
      </c>
      <c r="BE388" s="76"/>
      <c r="BF388" s="76"/>
      <c r="BG388" s="76"/>
      <c r="BH388" s="76"/>
      <c r="BI388" s="76"/>
      <c r="BJ388" s="76"/>
      <c r="BK388" s="76"/>
      <c r="BL388" s="76"/>
      <c r="BM388" s="76"/>
      <c r="BN388" s="76"/>
      <c r="BO388" s="76"/>
      <c r="BP388" s="76"/>
      <c r="BQ388" s="76"/>
      <c r="BR388" s="76"/>
      <c r="BS388" s="119">
        <v>73.3</v>
      </c>
      <c r="BT388" s="119">
        <v>70.516130000000004</v>
      </c>
      <c r="BU388" s="119">
        <v>64.3</v>
      </c>
      <c r="BV388" s="119">
        <v>67.551720000000003</v>
      </c>
      <c r="BW388" s="76"/>
      <c r="BX388" s="76"/>
      <c r="BY388" s="76"/>
      <c r="BZ388" s="76"/>
      <c r="CA388" s="76"/>
      <c r="CB388" s="119">
        <v>58.533329999999999</v>
      </c>
      <c r="CC388" s="119">
        <v>64.035709999999995</v>
      </c>
      <c r="CD388" s="119">
        <v>61.74194</v>
      </c>
      <c r="CE388" s="119">
        <v>60.966670000000001</v>
      </c>
      <c r="CF388" s="119">
        <v>61.064520000000002</v>
      </c>
      <c r="CG388" s="119">
        <v>65.266670000000005</v>
      </c>
      <c r="CH388" s="119">
        <v>66.87097</v>
      </c>
      <c r="CI388" s="119">
        <v>63.032260000000001</v>
      </c>
      <c r="CJ388" s="119">
        <v>58.5</v>
      </c>
      <c r="CK388" s="119">
        <v>56.483870000000003</v>
      </c>
      <c r="CL388" s="119">
        <v>52.44444</v>
      </c>
    </row>
    <row r="389" spans="1:90" x14ac:dyDescent="0.25">
      <c r="A389" s="2" t="s">
        <v>480</v>
      </c>
      <c r="C389" s="20" t="s">
        <v>676</v>
      </c>
      <c r="D389" s="3" t="s">
        <v>39</v>
      </c>
      <c r="E389" s="1" t="s">
        <v>40</v>
      </c>
      <c r="H389" s="20" t="s">
        <v>535</v>
      </c>
      <c r="I389" s="20" t="s">
        <v>36</v>
      </c>
      <c r="J389" s="74">
        <v>43800</v>
      </c>
      <c r="K389" s="13" t="s">
        <v>702</v>
      </c>
      <c r="AN389" s="18">
        <v>83.161289999999994</v>
      </c>
      <c r="AO389" s="76"/>
      <c r="AP389" s="76"/>
      <c r="AQ389" s="76"/>
      <c r="AR389" s="76"/>
      <c r="AS389" s="76"/>
      <c r="AT389" s="119">
        <v>62</v>
      </c>
      <c r="AU389" s="119">
        <v>71.827590000000001</v>
      </c>
      <c r="AV389" s="119">
        <v>71.322580000000002</v>
      </c>
      <c r="AW389" s="119">
        <v>49.133330000000001</v>
      </c>
      <c r="AX389" s="119">
        <v>59.12903</v>
      </c>
      <c r="AY389" s="119">
        <v>72.666669999999996</v>
      </c>
      <c r="AZ389" s="119">
        <v>80.161289999999994</v>
      </c>
      <c r="BA389" s="119">
        <v>76.903229999999994</v>
      </c>
      <c r="BB389" s="119">
        <v>80.333330000000004</v>
      </c>
      <c r="BC389" s="119">
        <v>75.419349999999994</v>
      </c>
      <c r="BD389" s="119">
        <v>62.9</v>
      </c>
      <c r="BE389" s="76"/>
      <c r="BF389" s="76"/>
      <c r="BG389" s="76"/>
      <c r="BH389" s="76"/>
      <c r="BI389" s="76"/>
      <c r="BJ389" s="76"/>
      <c r="BK389" s="76"/>
      <c r="BL389" s="76"/>
      <c r="BM389" s="76"/>
      <c r="BN389" s="76"/>
      <c r="BO389" s="76"/>
      <c r="BP389" s="76"/>
      <c r="BQ389" s="76"/>
      <c r="BR389" s="76"/>
      <c r="BS389" s="119">
        <v>82.666669999999996</v>
      </c>
      <c r="BT389" s="119">
        <v>81.322580000000002</v>
      </c>
      <c r="BU389" s="119">
        <v>74.366669999999999</v>
      </c>
      <c r="BV389" s="119">
        <v>81.068969999999993</v>
      </c>
      <c r="BW389" s="76"/>
      <c r="BX389" s="76"/>
      <c r="BY389" s="76"/>
      <c r="BZ389" s="76"/>
      <c r="CA389" s="76"/>
      <c r="CB389" s="119">
        <v>67.2</v>
      </c>
      <c r="CC389" s="119">
        <v>74.321430000000007</v>
      </c>
      <c r="CD389" s="119">
        <v>70.838710000000006</v>
      </c>
      <c r="CE389" s="119">
        <v>71.5</v>
      </c>
      <c r="CF389" s="119">
        <v>71.806449999999998</v>
      </c>
      <c r="CG389" s="119">
        <v>75.166669999999996</v>
      </c>
      <c r="CH389" s="119">
        <v>73.87097</v>
      </c>
      <c r="CI389" s="119">
        <v>72.677419999999998</v>
      </c>
      <c r="CJ389" s="119">
        <v>68.633330000000001</v>
      </c>
      <c r="CK389" s="119">
        <v>67.096770000000006</v>
      </c>
      <c r="CL389" s="119">
        <v>62.888890000000004</v>
      </c>
    </row>
    <row r="390" spans="1:90" x14ac:dyDescent="0.25">
      <c r="A390" s="2" t="s">
        <v>480</v>
      </c>
      <c r="C390" s="20" t="s">
        <v>676</v>
      </c>
      <c r="D390" s="3" t="s">
        <v>39</v>
      </c>
      <c r="E390" s="1" t="s">
        <v>40</v>
      </c>
      <c r="H390" s="20" t="s">
        <v>535</v>
      </c>
      <c r="I390" s="20" t="s">
        <v>36</v>
      </c>
      <c r="J390" s="74">
        <v>43800</v>
      </c>
      <c r="K390" s="13" t="s">
        <v>622</v>
      </c>
      <c r="AN390" s="18">
        <v>77.419349999999994</v>
      </c>
      <c r="AO390" s="76"/>
      <c r="AP390" s="76"/>
      <c r="AQ390" s="76"/>
      <c r="AR390" s="76"/>
      <c r="AS390" s="76"/>
      <c r="AT390" s="119">
        <v>65.645160000000004</v>
      </c>
      <c r="AU390" s="119">
        <v>75.793099999999995</v>
      </c>
      <c r="AV390" s="119">
        <v>69.096770000000006</v>
      </c>
      <c r="AW390" s="119">
        <v>30</v>
      </c>
      <c r="AX390" s="119">
        <v>37.935479999999998</v>
      </c>
      <c r="AY390" s="119">
        <v>63.1</v>
      </c>
      <c r="AZ390" s="119">
        <v>72.161289999999994</v>
      </c>
      <c r="BA390" s="119">
        <v>73.419349999999994</v>
      </c>
      <c r="BB390" s="119">
        <v>76.433329999999998</v>
      </c>
      <c r="BC390" s="119">
        <v>72.354839999999996</v>
      </c>
      <c r="BD390" s="119">
        <v>67.099999999999994</v>
      </c>
      <c r="BE390" s="76"/>
      <c r="BF390" s="76"/>
      <c r="BG390" s="76"/>
      <c r="BH390" s="76"/>
      <c r="BI390" s="76"/>
      <c r="BJ390" s="76"/>
      <c r="BK390" s="76"/>
      <c r="BL390" s="76"/>
      <c r="BM390" s="76"/>
      <c r="BN390" s="76"/>
      <c r="BO390" s="76"/>
      <c r="BP390" s="76"/>
      <c r="BQ390" s="76"/>
      <c r="BR390" s="76"/>
      <c r="BS390" s="119">
        <v>77.533330000000007</v>
      </c>
      <c r="BT390" s="119">
        <v>74.87097</v>
      </c>
      <c r="BU390" s="119">
        <v>66.633330000000001</v>
      </c>
      <c r="BV390" s="119">
        <v>72.310339999999997</v>
      </c>
      <c r="BW390" s="76"/>
      <c r="BX390" s="76"/>
      <c r="BY390" s="76"/>
      <c r="BZ390" s="76"/>
      <c r="CA390" s="76"/>
      <c r="CB390" s="119">
        <v>55.633330000000001</v>
      </c>
      <c r="CC390" s="119">
        <v>64.535709999999995</v>
      </c>
      <c r="CD390" s="119">
        <v>59.677419999999998</v>
      </c>
      <c r="CE390" s="119">
        <v>57.033329999999999</v>
      </c>
      <c r="CF390" s="119">
        <v>55.580649999999999</v>
      </c>
      <c r="CG390" s="119">
        <v>59.566670000000002</v>
      </c>
      <c r="CH390" s="119">
        <v>56.612900000000003</v>
      </c>
      <c r="CI390" s="119">
        <v>55.709679999999999</v>
      </c>
      <c r="CJ390" s="119">
        <v>53.066670000000002</v>
      </c>
      <c r="CK390" s="119">
        <v>50</v>
      </c>
      <c r="CL390" s="119">
        <v>48.333329999999997</v>
      </c>
    </row>
    <row r="391" spans="1:90" x14ac:dyDescent="0.25">
      <c r="A391" s="2" t="s">
        <v>480</v>
      </c>
      <c r="C391" s="20" t="s">
        <v>676</v>
      </c>
      <c r="D391" s="3" t="s">
        <v>39</v>
      </c>
      <c r="E391" s="1" t="s">
        <v>40</v>
      </c>
      <c r="H391" s="20" t="s">
        <v>535</v>
      </c>
      <c r="I391" s="20" t="s">
        <v>36</v>
      </c>
      <c r="J391" s="74">
        <v>43800</v>
      </c>
      <c r="K391" s="13" t="s">
        <v>206</v>
      </c>
      <c r="AN391" s="18">
        <v>73.032259999999994</v>
      </c>
      <c r="AO391" s="76"/>
      <c r="AP391" s="76"/>
      <c r="AQ391" s="76"/>
      <c r="AR391" s="76"/>
      <c r="AS391" s="76"/>
      <c r="AT391" s="119">
        <v>62.548389999999998</v>
      </c>
      <c r="AU391" s="119">
        <v>71.310339999999997</v>
      </c>
      <c r="AV391" s="119">
        <v>69.387100000000004</v>
      </c>
      <c r="AW391" s="119">
        <v>43.1</v>
      </c>
      <c r="AX391" s="119">
        <v>51</v>
      </c>
      <c r="AY391" s="119">
        <v>71.666669999999996</v>
      </c>
      <c r="AZ391" s="119">
        <v>76.548389999999998</v>
      </c>
      <c r="BA391" s="119">
        <v>75.967740000000006</v>
      </c>
      <c r="BB391" s="119">
        <v>78.233329999999995</v>
      </c>
      <c r="BC391" s="119">
        <v>76.419349999999994</v>
      </c>
      <c r="BD391" s="119">
        <v>68</v>
      </c>
      <c r="BE391" s="76"/>
      <c r="BF391" s="76"/>
      <c r="BG391" s="76"/>
      <c r="BH391" s="76"/>
      <c r="BI391" s="76"/>
      <c r="BJ391" s="76"/>
      <c r="BK391" s="76"/>
      <c r="BL391" s="76"/>
      <c r="BM391" s="76"/>
      <c r="BN391" s="76"/>
      <c r="BO391" s="76"/>
      <c r="BP391" s="76"/>
      <c r="BQ391" s="76"/>
      <c r="BR391" s="76"/>
      <c r="BS391" s="119">
        <v>76.833330000000004</v>
      </c>
      <c r="BT391" s="119">
        <v>74.096770000000006</v>
      </c>
      <c r="BU391" s="119">
        <v>67.7</v>
      </c>
      <c r="BV391" s="119">
        <v>73.137929999999997</v>
      </c>
      <c r="BW391" s="76"/>
      <c r="BX391" s="76"/>
      <c r="BY391" s="76"/>
      <c r="BZ391" s="76"/>
      <c r="CA391" s="76"/>
      <c r="CB391" s="119">
        <v>57.533329999999999</v>
      </c>
      <c r="CC391" s="119">
        <v>66.321430000000007</v>
      </c>
      <c r="CD391" s="119">
        <v>60.806449999999998</v>
      </c>
      <c r="CE391" s="119">
        <v>59.4</v>
      </c>
      <c r="CF391" s="119">
        <v>59.419350000000001</v>
      </c>
      <c r="CG391" s="119">
        <v>63.066670000000002</v>
      </c>
      <c r="CH391" s="119">
        <v>60.967739999999999</v>
      </c>
      <c r="CI391" s="119">
        <v>59.387099999999997</v>
      </c>
      <c r="CJ391" s="119">
        <v>55.633330000000001</v>
      </c>
      <c r="CK391" s="119">
        <v>52.903230000000001</v>
      </c>
      <c r="CL391" s="119">
        <v>51.44444</v>
      </c>
    </row>
    <row r="392" spans="1:90" x14ac:dyDescent="0.25">
      <c r="A392" s="2" t="s">
        <v>480</v>
      </c>
      <c r="C392" s="20" t="s">
        <v>676</v>
      </c>
      <c r="D392" s="3" t="s">
        <v>39</v>
      </c>
      <c r="E392" s="1" t="s">
        <v>40</v>
      </c>
      <c r="H392" s="20" t="s">
        <v>535</v>
      </c>
      <c r="I392" s="20" t="s">
        <v>36</v>
      </c>
      <c r="J392" s="74">
        <v>43800</v>
      </c>
      <c r="K392" s="13" t="s">
        <v>703</v>
      </c>
      <c r="AN392" s="18">
        <v>78.12903</v>
      </c>
      <c r="AO392" s="76"/>
      <c r="AP392" s="76"/>
      <c r="AQ392" s="76"/>
      <c r="AR392" s="76"/>
      <c r="AS392" s="76"/>
      <c r="AT392" s="119">
        <v>58.516129999999997</v>
      </c>
      <c r="AU392" s="119">
        <v>66.551720000000003</v>
      </c>
      <c r="AV392" s="119">
        <v>62.354840000000003</v>
      </c>
      <c r="AW392" s="119">
        <v>42.333329999999997</v>
      </c>
      <c r="AX392" s="119">
        <v>55.645159999999997</v>
      </c>
      <c r="AY392" s="119">
        <v>65.866669999999999</v>
      </c>
      <c r="AZ392" s="119">
        <v>71</v>
      </c>
      <c r="BA392" s="119">
        <v>68.709680000000006</v>
      </c>
      <c r="BB392" s="119">
        <v>69.533330000000007</v>
      </c>
      <c r="BC392" s="119">
        <v>66.612899999999996</v>
      </c>
      <c r="BD392" s="119">
        <v>58.9</v>
      </c>
      <c r="BE392" s="76"/>
      <c r="BF392" s="76"/>
      <c r="BG392" s="76"/>
      <c r="BH392" s="76"/>
      <c r="BI392" s="76"/>
      <c r="BJ392" s="76"/>
      <c r="BK392" s="76"/>
      <c r="BL392" s="76"/>
      <c r="BM392" s="76"/>
      <c r="BN392" s="76"/>
      <c r="BO392" s="76"/>
      <c r="BP392" s="76"/>
      <c r="BQ392" s="76"/>
      <c r="BR392" s="76"/>
      <c r="BS392" s="119">
        <v>80.133330000000001</v>
      </c>
      <c r="BT392" s="119">
        <v>76.967740000000006</v>
      </c>
      <c r="BU392" s="119">
        <v>69.466669999999993</v>
      </c>
      <c r="BV392" s="119">
        <v>75.586209999999994</v>
      </c>
      <c r="BW392" s="76"/>
      <c r="BX392" s="76"/>
      <c r="BY392" s="76"/>
      <c r="BZ392" s="76"/>
      <c r="CA392" s="76"/>
      <c r="CB392" s="119">
        <v>62.033329999999999</v>
      </c>
      <c r="CC392" s="119">
        <v>66.464290000000005</v>
      </c>
      <c r="CD392" s="119">
        <v>66.548389999999998</v>
      </c>
      <c r="CE392" s="119">
        <v>65.833330000000004</v>
      </c>
      <c r="CF392" s="119">
        <v>68.161289999999994</v>
      </c>
      <c r="CG392" s="119">
        <v>71.266670000000005</v>
      </c>
      <c r="CH392" s="119">
        <v>71.225809999999996</v>
      </c>
      <c r="CI392" s="119">
        <v>69.322580000000002</v>
      </c>
      <c r="CJ392" s="119">
        <v>67.066670000000002</v>
      </c>
      <c r="CK392" s="119">
        <v>64.87097</v>
      </c>
      <c r="CL392" s="119">
        <v>61.22222</v>
      </c>
    </row>
    <row r="393" spans="1:90" x14ac:dyDescent="0.25">
      <c r="A393" s="2" t="s">
        <v>480</v>
      </c>
      <c r="C393" s="20" t="s">
        <v>676</v>
      </c>
      <c r="D393" s="3" t="s">
        <v>39</v>
      </c>
      <c r="E393" s="1" t="s">
        <v>40</v>
      </c>
      <c r="H393" s="20" t="s">
        <v>535</v>
      </c>
      <c r="I393" s="20" t="s">
        <v>36</v>
      </c>
      <c r="J393" s="74">
        <v>43800</v>
      </c>
      <c r="K393" s="13" t="s">
        <v>211</v>
      </c>
      <c r="AN393" s="18">
        <v>75.516130000000004</v>
      </c>
      <c r="AO393" s="76"/>
      <c r="AP393" s="76"/>
      <c r="AQ393" s="76"/>
      <c r="AR393" s="76"/>
      <c r="AS393" s="76"/>
      <c r="AT393" s="119">
        <v>63.612900000000003</v>
      </c>
      <c r="AU393" s="119">
        <v>73.413790000000006</v>
      </c>
      <c r="AV393" s="119">
        <v>70.354839999999996</v>
      </c>
      <c r="AW393" s="119">
        <v>41.933329999999998</v>
      </c>
      <c r="AX393" s="119">
        <v>51.967739999999999</v>
      </c>
      <c r="AY393" s="119">
        <v>66.933329999999998</v>
      </c>
      <c r="AZ393" s="119">
        <v>72.161289999999994</v>
      </c>
      <c r="BA393" s="119">
        <v>72.419349999999994</v>
      </c>
      <c r="BB393" s="119">
        <v>76.933329999999998</v>
      </c>
      <c r="BC393" s="119">
        <v>75.838710000000006</v>
      </c>
      <c r="BD393" s="119">
        <v>64.400000000000006</v>
      </c>
      <c r="BE393" s="76"/>
      <c r="BF393" s="76"/>
      <c r="BG393" s="76"/>
      <c r="BH393" s="76"/>
      <c r="BI393" s="76"/>
      <c r="BJ393" s="76"/>
      <c r="BK393" s="76"/>
      <c r="BL393" s="76"/>
      <c r="BM393" s="76"/>
      <c r="BN393" s="76"/>
      <c r="BO393" s="76"/>
      <c r="BP393" s="76"/>
      <c r="BQ393" s="76"/>
      <c r="BR393" s="76"/>
      <c r="BS393" s="119">
        <v>81.099999999999994</v>
      </c>
      <c r="BT393" s="119">
        <v>75.806449999999998</v>
      </c>
      <c r="BU393" s="119">
        <v>68.666669999999996</v>
      </c>
      <c r="BV393" s="119">
        <v>73.758619999999993</v>
      </c>
      <c r="BW393" s="76"/>
      <c r="BX393" s="76"/>
      <c r="BY393" s="76"/>
      <c r="BZ393" s="76"/>
      <c r="CA393" s="76"/>
      <c r="CB393" s="119">
        <v>61.4</v>
      </c>
      <c r="CC393" s="119">
        <v>68</v>
      </c>
      <c r="CD393" s="119">
        <v>66.322580000000002</v>
      </c>
      <c r="CE393" s="119">
        <v>64.833330000000004</v>
      </c>
      <c r="CF393" s="119">
        <v>61.225810000000003</v>
      </c>
      <c r="CG393" s="119">
        <v>65</v>
      </c>
      <c r="CH393" s="119">
        <v>62.290320000000001</v>
      </c>
      <c r="CI393" s="119">
        <v>62.74194</v>
      </c>
      <c r="CJ393" s="119">
        <v>58.8</v>
      </c>
      <c r="CK393" s="119">
        <v>56.387099999999997</v>
      </c>
      <c r="CL393" s="119">
        <v>54.333329999999997</v>
      </c>
    </row>
    <row r="394" spans="1:90" x14ac:dyDescent="0.25">
      <c r="A394" s="2" t="s">
        <v>480</v>
      </c>
      <c r="C394" s="20" t="s">
        <v>676</v>
      </c>
      <c r="D394" s="3" t="s">
        <v>39</v>
      </c>
      <c r="E394" s="1" t="s">
        <v>40</v>
      </c>
      <c r="H394" s="20" t="s">
        <v>535</v>
      </c>
      <c r="I394" s="20" t="s">
        <v>36</v>
      </c>
      <c r="J394" s="74">
        <v>43800</v>
      </c>
      <c r="K394" s="13" t="s">
        <v>704</v>
      </c>
      <c r="AN394" s="18">
        <v>78.87097</v>
      </c>
      <c r="AO394" s="76"/>
      <c r="AP394" s="76"/>
      <c r="AQ394" s="76"/>
      <c r="AR394" s="76"/>
      <c r="AS394" s="76"/>
      <c r="AT394" s="119">
        <v>63.096769999999999</v>
      </c>
      <c r="AU394" s="119">
        <v>71.965519999999998</v>
      </c>
      <c r="AV394" s="119">
        <v>70.806449999999998</v>
      </c>
      <c r="AW394" s="119">
        <v>51</v>
      </c>
      <c r="AX394" s="119">
        <v>62.161290000000001</v>
      </c>
      <c r="AY394" s="119">
        <v>74.333330000000004</v>
      </c>
      <c r="AZ394" s="119">
        <v>75.967740000000006</v>
      </c>
      <c r="BA394" s="119">
        <v>75.645160000000004</v>
      </c>
      <c r="BB394" s="119">
        <v>79.066670000000002</v>
      </c>
      <c r="BC394" s="119">
        <v>75.032259999999994</v>
      </c>
      <c r="BD394" s="119">
        <v>67</v>
      </c>
      <c r="BE394" s="76"/>
      <c r="BF394" s="76"/>
      <c r="BG394" s="76"/>
      <c r="BH394" s="76"/>
      <c r="BI394" s="76"/>
      <c r="BJ394" s="76"/>
      <c r="BK394" s="76"/>
      <c r="BL394" s="76"/>
      <c r="BM394" s="76"/>
      <c r="BN394" s="76"/>
      <c r="BO394" s="76"/>
      <c r="BP394" s="76"/>
      <c r="BQ394" s="76"/>
      <c r="BR394" s="76"/>
      <c r="BS394" s="119">
        <v>74.066670000000002</v>
      </c>
      <c r="BT394" s="119">
        <v>69.806449999999998</v>
      </c>
      <c r="BU394" s="119">
        <v>64.733329999999995</v>
      </c>
      <c r="BV394" s="119">
        <v>69.034480000000002</v>
      </c>
      <c r="BW394" s="76"/>
      <c r="BX394" s="76"/>
      <c r="BY394" s="76"/>
      <c r="BZ394" s="76"/>
      <c r="CA394" s="76"/>
      <c r="CB394" s="119">
        <v>58.933329999999998</v>
      </c>
      <c r="CC394" s="119">
        <v>64</v>
      </c>
      <c r="CD394" s="119">
        <v>64.645160000000004</v>
      </c>
      <c r="CE394" s="119">
        <v>65.400000000000006</v>
      </c>
      <c r="CF394" s="119">
        <v>63.225810000000003</v>
      </c>
      <c r="CG394" s="119">
        <v>66.3</v>
      </c>
      <c r="CH394" s="119">
        <v>62.548389999999998</v>
      </c>
      <c r="CI394" s="119">
        <v>61.032260000000001</v>
      </c>
      <c r="CJ394" s="119">
        <v>57.2</v>
      </c>
      <c r="CK394" s="119">
        <v>56.193550000000002</v>
      </c>
      <c r="CL394" s="119">
        <v>53</v>
      </c>
    </row>
    <row r="395" spans="1:90" x14ac:dyDescent="0.25">
      <c r="A395" s="2" t="s">
        <v>480</v>
      </c>
      <c r="C395" s="20" t="s">
        <v>676</v>
      </c>
      <c r="D395" s="3" t="s">
        <v>39</v>
      </c>
      <c r="E395" s="1" t="s">
        <v>40</v>
      </c>
      <c r="H395" s="20" t="s">
        <v>535</v>
      </c>
      <c r="I395" s="20" t="s">
        <v>36</v>
      </c>
      <c r="J395" s="74">
        <v>43800</v>
      </c>
      <c r="K395" s="13" t="s">
        <v>705</v>
      </c>
      <c r="AN395" s="18">
        <v>80.064520000000002</v>
      </c>
      <c r="AO395" s="76"/>
      <c r="AP395" s="76"/>
      <c r="AQ395" s="76"/>
      <c r="AR395" s="76"/>
      <c r="AS395" s="76"/>
      <c r="AT395" s="119">
        <v>63</v>
      </c>
      <c r="AU395" s="119">
        <v>73.620689999999996</v>
      </c>
      <c r="AV395" s="119">
        <v>72.903229999999994</v>
      </c>
      <c r="AW395" s="119">
        <v>57.166670000000003</v>
      </c>
      <c r="AX395" s="119">
        <v>64.580650000000006</v>
      </c>
      <c r="AY395" s="119">
        <v>73.666669999999996</v>
      </c>
      <c r="AZ395" s="119">
        <v>77.838710000000006</v>
      </c>
      <c r="BA395" s="119">
        <v>77.451610000000002</v>
      </c>
      <c r="BB395" s="119">
        <v>81.066670000000002</v>
      </c>
      <c r="BC395" s="119">
        <v>78.290319999999994</v>
      </c>
      <c r="BD395" s="119">
        <v>64.8</v>
      </c>
      <c r="BE395" s="76"/>
      <c r="BF395" s="76"/>
      <c r="BG395" s="76"/>
      <c r="BH395" s="76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119">
        <v>81.433329999999998</v>
      </c>
      <c r="BT395" s="119">
        <v>77.74194</v>
      </c>
      <c r="BU395" s="119">
        <v>69.400000000000006</v>
      </c>
      <c r="BV395" s="119">
        <v>72.620689999999996</v>
      </c>
      <c r="BW395" s="76"/>
      <c r="BX395" s="76"/>
      <c r="BY395" s="76"/>
      <c r="BZ395" s="76"/>
      <c r="CA395" s="76"/>
      <c r="CB395" s="119">
        <v>60.2</v>
      </c>
      <c r="CC395" s="119">
        <v>66.107140000000001</v>
      </c>
      <c r="CD395" s="119">
        <v>62.096769999999999</v>
      </c>
      <c r="CE395" s="119">
        <v>63.633330000000001</v>
      </c>
      <c r="CF395" s="119">
        <v>64.645160000000004</v>
      </c>
      <c r="CG395" s="119">
        <v>64.433329999999998</v>
      </c>
      <c r="CH395" s="119">
        <v>62.612900000000003</v>
      </c>
      <c r="CI395" s="119">
        <v>60.774189999999997</v>
      </c>
      <c r="CJ395" s="119">
        <v>59.8</v>
      </c>
      <c r="CK395" s="119">
        <v>57.74194</v>
      </c>
      <c r="CL395" s="119">
        <v>55.333329999999997</v>
      </c>
    </row>
    <row r="396" spans="1:90" x14ac:dyDescent="0.25">
      <c r="A396" s="2" t="s">
        <v>480</v>
      </c>
      <c r="C396" s="20" t="s">
        <v>676</v>
      </c>
      <c r="D396" s="3" t="s">
        <v>39</v>
      </c>
      <c r="E396" s="1" t="s">
        <v>40</v>
      </c>
      <c r="H396" s="20" t="s">
        <v>535</v>
      </c>
      <c r="I396" s="20" t="s">
        <v>36</v>
      </c>
      <c r="J396" s="74">
        <v>43800</v>
      </c>
      <c r="K396" s="13" t="s">
        <v>706</v>
      </c>
      <c r="AN396" s="18">
        <v>73.548389999999998</v>
      </c>
      <c r="AO396" s="76"/>
      <c r="AP396" s="76"/>
      <c r="AQ396" s="76"/>
      <c r="AR396" s="76"/>
      <c r="AS396" s="76"/>
      <c r="AT396" s="119">
        <v>66.806449999999998</v>
      </c>
      <c r="AU396" s="119">
        <v>75.620689999999996</v>
      </c>
      <c r="AV396" s="119">
        <v>76.096770000000006</v>
      </c>
      <c r="AW396" s="119">
        <v>61.366669999999999</v>
      </c>
      <c r="AX396" s="119">
        <v>73.25806</v>
      </c>
      <c r="AY396" s="119">
        <v>81.966669999999993</v>
      </c>
      <c r="AZ396" s="119">
        <v>86.935479999999998</v>
      </c>
      <c r="BA396" s="119">
        <v>83.74194</v>
      </c>
      <c r="BB396" s="119">
        <v>84.6</v>
      </c>
      <c r="BC396" s="119">
        <v>85.290319999999994</v>
      </c>
      <c r="BD396" s="119">
        <v>73.599999999999994</v>
      </c>
      <c r="BE396" s="76"/>
      <c r="BF396" s="76"/>
      <c r="BG396" s="76"/>
      <c r="BH396" s="76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119">
        <v>86.066670000000002</v>
      </c>
      <c r="BT396" s="119">
        <v>83.645160000000004</v>
      </c>
      <c r="BU396" s="119">
        <v>76.666669999999996</v>
      </c>
      <c r="BV396" s="119">
        <v>80.655169999999998</v>
      </c>
      <c r="BW396" s="76"/>
      <c r="BX396" s="76"/>
      <c r="BY396" s="76"/>
      <c r="BZ396" s="76"/>
      <c r="CA396" s="76"/>
      <c r="CB396" s="119">
        <v>68.233329999999995</v>
      </c>
      <c r="CC396" s="119">
        <v>74.75</v>
      </c>
      <c r="CD396" s="119">
        <v>73.225809999999996</v>
      </c>
      <c r="CE396" s="119">
        <v>74.066670000000002</v>
      </c>
      <c r="CF396" s="119">
        <v>75.096770000000006</v>
      </c>
      <c r="CG396" s="119">
        <v>76.900000000000006</v>
      </c>
      <c r="CH396" s="119">
        <v>74.74194</v>
      </c>
      <c r="CI396" s="119">
        <v>72.709680000000006</v>
      </c>
      <c r="CJ396" s="119">
        <v>70.400000000000006</v>
      </c>
      <c r="CK396" s="119">
        <v>67.838710000000006</v>
      </c>
      <c r="CL396" s="119">
        <v>63.666670000000003</v>
      </c>
    </row>
    <row r="397" spans="1:90" x14ac:dyDescent="0.25">
      <c r="A397" s="2" t="s">
        <v>480</v>
      </c>
      <c r="C397" s="20" t="s">
        <v>676</v>
      </c>
      <c r="D397" s="3" t="s">
        <v>39</v>
      </c>
      <c r="E397" s="1" t="s">
        <v>40</v>
      </c>
      <c r="H397" s="20" t="s">
        <v>535</v>
      </c>
      <c r="I397" s="20" t="s">
        <v>36</v>
      </c>
      <c r="J397" s="74">
        <v>43800</v>
      </c>
      <c r="K397" s="13" t="s">
        <v>707</v>
      </c>
      <c r="AN397" s="18">
        <v>79.548389999999998</v>
      </c>
      <c r="AO397" s="76"/>
      <c r="AP397" s="76"/>
      <c r="AQ397" s="76"/>
      <c r="AR397" s="76"/>
      <c r="AS397" s="76"/>
      <c r="AT397" s="119">
        <v>59.548389999999998</v>
      </c>
      <c r="AU397" s="119">
        <v>69.206900000000005</v>
      </c>
      <c r="AV397" s="119">
        <v>68.12903</v>
      </c>
      <c r="AW397" s="119">
        <v>49.466670000000001</v>
      </c>
      <c r="AX397" s="119">
        <v>63.74194</v>
      </c>
      <c r="AY397" s="119">
        <v>73.900000000000006</v>
      </c>
      <c r="AZ397" s="119">
        <v>77.903229999999994</v>
      </c>
      <c r="BA397" s="119">
        <v>73.806449999999998</v>
      </c>
      <c r="BB397" s="119">
        <v>75.3</v>
      </c>
      <c r="BC397" s="119">
        <v>72.580650000000006</v>
      </c>
      <c r="BD397" s="119">
        <v>62.6</v>
      </c>
      <c r="BE397" s="76"/>
      <c r="BF397" s="76"/>
      <c r="BG397" s="76"/>
      <c r="BH397" s="76"/>
      <c r="BI397" s="76"/>
      <c r="BJ397" s="76"/>
      <c r="BK397" s="76"/>
      <c r="BL397" s="76"/>
      <c r="BM397" s="76"/>
      <c r="BN397" s="76"/>
      <c r="BO397" s="76"/>
      <c r="BP397" s="76"/>
      <c r="BQ397" s="76"/>
      <c r="BR397" s="76"/>
      <c r="BS397" s="119">
        <v>82.133330000000001</v>
      </c>
      <c r="BT397" s="119">
        <v>77.225809999999996</v>
      </c>
      <c r="BU397" s="119">
        <v>70.866669999999999</v>
      </c>
      <c r="BV397" s="119">
        <v>76.068969999999993</v>
      </c>
      <c r="BW397" s="76"/>
      <c r="BX397" s="76"/>
      <c r="BY397" s="76"/>
      <c r="BZ397" s="76"/>
      <c r="CA397" s="76"/>
      <c r="CB397" s="119">
        <v>62.4</v>
      </c>
      <c r="CC397" s="119">
        <v>68.607140000000001</v>
      </c>
      <c r="CD397" s="119">
        <v>63.25806</v>
      </c>
      <c r="CE397" s="119">
        <v>67.2</v>
      </c>
      <c r="CF397" s="119">
        <v>65.290319999999994</v>
      </c>
      <c r="CG397" s="119">
        <v>69.533330000000007</v>
      </c>
      <c r="CH397" s="119">
        <v>68.87097</v>
      </c>
      <c r="CI397" s="119">
        <v>67.483869999999996</v>
      </c>
      <c r="CJ397" s="119">
        <v>63.266669999999998</v>
      </c>
      <c r="CK397" s="119">
        <v>60.806449999999998</v>
      </c>
      <c r="CL397" s="119">
        <v>54.44444</v>
      </c>
    </row>
    <row r="398" spans="1:90" x14ac:dyDescent="0.25">
      <c r="A398" s="2" t="s">
        <v>480</v>
      </c>
      <c r="C398" s="20" t="s">
        <v>676</v>
      </c>
      <c r="D398" s="3" t="s">
        <v>39</v>
      </c>
      <c r="E398" s="1" t="s">
        <v>40</v>
      </c>
      <c r="H398" s="20" t="s">
        <v>535</v>
      </c>
      <c r="I398" s="20" t="s">
        <v>36</v>
      </c>
      <c r="J398" s="74">
        <v>43800</v>
      </c>
      <c r="K398" s="13" t="s">
        <v>708</v>
      </c>
      <c r="AN398" s="18">
        <v>76.064520000000002</v>
      </c>
      <c r="AO398" s="76"/>
      <c r="AP398" s="76"/>
      <c r="AQ398" s="76"/>
      <c r="AR398" s="76"/>
      <c r="AS398" s="76"/>
      <c r="AT398" s="119">
        <v>67.483869999999996</v>
      </c>
      <c r="AU398" s="119">
        <v>76.793099999999995</v>
      </c>
      <c r="AV398" s="119">
        <v>74.903229999999994</v>
      </c>
      <c r="AW398" s="119">
        <v>54.366669999999999</v>
      </c>
      <c r="AX398" s="119">
        <v>60.935479999999998</v>
      </c>
      <c r="AY398" s="119">
        <v>77.866669999999999</v>
      </c>
      <c r="AZ398" s="119">
        <v>81.419349999999994</v>
      </c>
      <c r="BA398" s="119">
        <v>80.451610000000002</v>
      </c>
      <c r="BB398" s="119">
        <v>82.366669999999999</v>
      </c>
      <c r="BC398" s="119">
        <v>79.87097</v>
      </c>
      <c r="BD398" s="119">
        <v>71.3</v>
      </c>
      <c r="BE398" s="76"/>
      <c r="BF398" s="76"/>
      <c r="BG398" s="76"/>
      <c r="BH398" s="76"/>
      <c r="BI398" s="76"/>
      <c r="BJ398" s="76"/>
      <c r="BK398" s="76"/>
      <c r="BL398" s="76"/>
      <c r="BM398" s="76"/>
      <c r="BN398" s="76"/>
      <c r="BO398" s="76"/>
      <c r="BP398" s="76"/>
      <c r="BQ398" s="76"/>
      <c r="BR398" s="76"/>
      <c r="BS398" s="119">
        <v>83.066670000000002</v>
      </c>
      <c r="BT398" s="119">
        <v>80.419349999999994</v>
      </c>
      <c r="BU398" s="119">
        <v>72.133330000000001</v>
      </c>
      <c r="BV398" s="119">
        <v>79.241380000000007</v>
      </c>
      <c r="BW398" s="76"/>
      <c r="BX398" s="76"/>
      <c r="BY398" s="76"/>
      <c r="BZ398" s="76"/>
      <c r="CA398" s="76"/>
      <c r="CB398" s="119">
        <v>64.8</v>
      </c>
      <c r="CC398" s="119">
        <v>72.214290000000005</v>
      </c>
      <c r="CD398" s="119">
        <v>72.225809999999996</v>
      </c>
      <c r="CE398" s="119">
        <v>70.633330000000001</v>
      </c>
      <c r="CF398" s="119">
        <v>71.87097</v>
      </c>
      <c r="CG398" s="119">
        <v>75</v>
      </c>
      <c r="CH398" s="119">
        <v>72.774190000000004</v>
      </c>
      <c r="CI398" s="119">
        <v>70.193550000000002</v>
      </c>
      <c r="CJ398" s="119">
        <v>65.366669999999999</v>
      </c>
      <c r="CK398" s="119">
        <v>64.967740000000006</v>
      </c>
      <c r="CL398" s="119">
        <v>63.55556</v>
      </c>
    </row>
    <row r="399" spans="1:90" x14ac:dyDescent="0.25">
      <c r="A399" s="2" t="s">
        <v>480</v>
      </c>
      <c r="C399" s="20" t="s">
        <v>676</v>
      </c>
      <c r="D399" s="3" t="s">
        <v>39</v>
      </c>
      <c r="E399" s="1" t="s">
        <v>40</v>
      </c>
      <c r="H399" s="20" t="s">
        <v>535</v>
      </c>
      <c r="I399" s="20" t="s">
        <v>36</v>
      </c>
      <c r="J399" s="74">
        <v>43800</v>
      </c>
      <c r="K399" s="13" t="s">
        <v>709</v>
      </c>
      <c r="AN399" s="18">
        <v>74.483869999999996</v>
      </c>
      <c r="AO399" s="76"/>
      <c r="AP399" s="76"/>
      <c r="AQ399" s="76"/>
      <c r="AR399" s="76"/>
      <c r="AS399" s="76"/>
      <c r="AT399" s="119">
        <v>62.12903</v>
      </c>
      <c r="AU399" s="119">
        <v>71.758619999999993</v>
      </c>
      <c r="AV399" s="119">
        <v>71.677419999999998</v>
      </c>
      <c r="AW399" s="119">
        <v>53.3</v>
      </c>
      <c r="AX399" s="119">
        <v>64.774190000000004</v>
      </c>
      <c r="AY399" s="119">
        <v>77.366669999999999</v>
      </c>
      <c r="AZ399" s="119">
        <v>84.74194</v>
      </c>
      <c r="BA399" s="119">
        <v>81.290319999999994</v>
      </c>
      <c r="BB399" s="119">
        <v>83.5</v>
      </c>
      <c r="BC399" s="119">
        <v>80.580650000000006</v>
      </c>
      <c r="BD399" s="119">
        <v>70.3</v>
      </c>
      <c r="BE399" s="76"/>
      <c r="BF399" s="76"/>
      <c r="BG399" s="76"/>
      <c r="BH399" s="76"/>
      <c r="BI399" s="76"/>
      <c r="BJ399" s="76"/>
      <c r="BK399" s="76"/>
      <c r="BL399" s="76"/>
      <c r="BM399" s="76"/>
      <c r="BN399" s="76"/>
      <c r="BO399" s="76"/>
      <c r="BP399" s="76"/>
      <c r="BQ399" s="76"/>
      <c r="BR399" s="76"/>
      <c r="BS399" s="119">
        <v>83.066670000000002</v>
      </c>
      <c r="BT399" s="119">
        <v>80.322580000000002</v>
      </c>
      <c r="BU399" s="119">
        <v>72.833330000000004</v>
      </c>
      <c r="BV399" s="119">
        <v>80.310339999999997</v>
      </c>
      <c r="BW399" s="76"/>
      <c r="BX399" s="76"/>
      <c r="BY399" s="76"/>
      <c r="BZ399" s="76"/>
      <c r="CA399" s="76"/>
      <c r="CB399" s="119">
        <v>66.766670000000005</v>
      </c>
      <c r="CC399" s="119">
        <v>73.392859999999999</v>
      </c>
      <c r="CD399" s="119">
        <v>69.419349999999994</v>
      </c>
      <c r="CE399" s="119">
        <v>68.900000000000006</v>
      </c>
      <c r="CF399" s="119">
        <v>68.806449999999998</v>
      </c>
      <c r="CG399" s="119">
        <v>73.666669999999996</v>
      </c>
      <c r="CH399" s="119">
        <v>71.516130000000004</v>
      </c>
      <c r="CI399" s="119">
        <v>71.483869999999996</v>
      </c>
      <c r="CJ399" s="119">
        <v>66.833330000000004</v>
      </c>
      <c r="CK399" s="119">
        <v>64.354839999999996</v>
      </c>
      <c r="CL399" s="119">
        <v>62.22222</v>
      </c>
    </row>
    <row r="400" spans="1:90" x14ac:dyDescent="0.25">
      <c r="A400" s="2" t="s">
        <v>480</v>
      </c>
      <c r="C400" s="20" t="s">
        <v>676</v>
      </c>
      <c r="D400" s="3" t="s">
        <v>39</v>
      </c>
      <c r="E400" s="1" t="s">
        <v>40</v>
      </c>
      <c r="H400" s="20" t="s">
        <v>535</v>
      </c>
      <c r="I400" s="20" t="s">
        <v>36</v>
      </c>
      <c r="J400" s="74">
        <v>43800</v>
      </c>
      <c r="K400" s="13" t="s">
        <v>710</v>
      </c>
      <c r="AN400" s="18">
        <v>76.677419999999998</v>
      </c>
      <c r="AO400" s="76"/>
      <c r="AP400" s="76"/>
      <c r="AQ400" s="76"/>
      <c r="AR400" s="76"/>
      <c r="AS400" s="76"/>
      <c r="AT400" s="119">
        <v>59.548389999999998</v>
      </c>
      <c r="AU400" s="119">
        <v>71.689660000000003</v>
      </c>
      <c r="AV400" s="119">
        <v>70</v>
      </c>
      <c r="AW400" s="119">
        <v>44.633330000000001</v>
      </c>
      <c r="AX400" s="119">
        <v>60.290320000000001</v>
      </c>
      <c r="AY400" s="119">
        <v>73.633330000000001</v>
      </c>
      <c r="AZ400" s="119">
        <v>80.967740000000006</v>
      </c>
      <c r="BA400" s="119">
        <v>78.096770000000006</v>
      </c>
      <c r="BB400" s="119">
        <v>83.4</v>
      </c>
      <c r="BC400" s="119">
        <v>81.838710000000006</v>
      </c>
      <c r="BD400" s="119">
        <v>73.2</v>
      </c>
      <c r="BE400" s="76"/>
      <c r="BF400" s="76"/>
      <c r="BG400" s="76"/>
      <c r="BH400" s="76"/>
      <c r="BI400" s="76"/>
      <c r="BJ400" s="76"/>
      <c r="BK400" s="76"/>
      <c r="BL400" s="76"/>
      <c r="BM400" s="76"/>
      <c r="BN400" s="76"/>
      <c r="BO400" s="76"/>
      <c r="BP400" s="76"/>
      <c r="BQ400" s="76"/>
      <c r="BR400" s="76"/>
      <c r="BS400" s="119">
        <v>76.933329999999998</v>
      </c>
      <c r="BT400" s="119">
        <v>73.25806</v>
      </c>
      <c r="BU400" s="119">
        <v>65.333330000000004</v>
      </c>
      <c r="BV400" s="119">
        <v>69.379310000000004</v>
      </c>
      <c r="BW400" s="76"/>
      <c r="BX400" s="76"/>
      <c r="BY400" s="76"/>
      <c r="BZ400" s="76"/>
      <c r="CA400" s="76"/>
      <c r="CB400" s="119">
        <v>57.166670000000003</v>
      </c>
      <c r="CC400" s="119">
        <v>61.928570000000001</v>
      </c>
      <c r="CD400" s="119">
        <v>61.354840000000003</v>
      </c>
      <c r="CE400" s="119">
        <v>62.7</v>
      </c>
      <c r="CF400" s="119">
        <v>59.903230000000001</v>
      </c>
      <c r="CG400" s="119">
        <v>61.366669999999999</v>
      </c>
      <c r="CH400" s="119">
        <v>60.677419999999998</v>
      </c>
      <c r="CI400" s="119">
        <v>59.516129999999997</v>
      </c>
      <c r="CJ400" s="119">
        <v>55.5</v>
      </c>
      <c r="CK400" s="119">
        <v>52.645159999999997</v>
      </c>
      <c r="CL400" s="119">
        <v>49.333329999999997</v>
      </c>
    </row>
    <row r="401" spans="1:90" x14ac:dyDescent="0.25">
      <c r="A401" s="2" t="s">
        <v>480</v>
      </c>
      <c r="C401" s="20" t="s">
        <v>676</v>
      </c>
      <c r="D401" s="3" t="s">
        <v>39</v>
      </c>
      <c r="E401" s="1" t="s">
        <v>40</v>
      </c>
      <c r="H401" s="20" t="s">
        <v>535</v>
      </c>
      <c r="I401" s="20" t="s">
        <v>36</v>
      </c>
      <c r="J401" s="74">
        <v>43800</v>
      </c>
      <c r="K401" s="13" t="s">
        <v>711</v>
      </c>
      <c r="AN401" s="18">
        <v>74.677419999999998</v>
      </c>
      <c r="AO401" s="76"/>
      <c r="AP401" s="76"/>
      <c r="AQ401" s="76"/>
      <c r="AR401" s="76"/>
      <c r="AS401" s="76"/>
      <c r="AT401" s="119">
        <v>63.064520000000002</v>
      </c>
      <c r="AU401" s="119">
        <v>72.241380000000007</v>
      </c>
      <c r="AV401" s="119">
        <v>73.935479999999998</v>
      </c>
      <c r="AW401" s="119">
        <v>57.266669999999998</v>
      </c>
      <c r="AX401" s="119">
        <v>62.25806</v>
      </c>
      <c r="AY401" s="119">
        <v>71.366669999999999</v>
      </c>
      <c r="AZ401" s="119">
        <v>78.483869999999996</v>
      </c>
      <c r="BA401" s="119">
        <v>77.612899999999996</v>
      </c>
      <c r="BB401" s="119">
        <v>83.5</v>
      </c>
      <c r="BC401" s="119">
        <v>84.225809999999996</v>
      </c>
      <c r="BD401" s="119">
        <v>70.7</v>
      </c>
      <c r="BE401" s="76"/>
      <c r="BF401" s="76"/>
      <c r="BG401" s="76"/>
      <c r="BH401" s="76"/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119">
        <v>83.766670000000005</v>
      </c>
      <c r="BT401" s="119">
        <v>82.322580000000002</v>
      </c>
      <c r="BU401" s="119">
        <v>73.433329999999998</v>
      </c>
      <c r="BV401" s="119">
        <v>75.689660000000003</v>
      </c>
      <c r="BW401" s="76"/>
      <c r="BX401" s="76"/>
      <c r="BY401" s="76"/>
      <c r="BZ401" s="76"/>
      <c r="CA401" s="76"/>
      <c r="CB401" s="119">
        <v>62.7</v>
      </c>
      <c r="CC401" s="119">
        <v>68.5</v>
      </c>
      <c r="CD401" s="119">
        <v>62.354840000000003</v>
      </c>
      <c r="CE401" s="119">
        <v>63.433329999999998</v>
      </c>
      <c r="CF401" s="119">
        <v>64.12903</v>
      </c>
      <c r="CG401" s="119">
        <v>65.633330000000001</v>
      </c>
      <c r="CH401" s="119">
        <v>64.483869999999996</v>
      </c>
      <c r="CI401" s="119">
        <v>63.774189999999997</v>
      </c>
      <c r="CJ401" s="119">
        <v>63.233330000000002</v>
      </c>
      <c r="CK401" s="119">
        <v>59.548389999999998</v>
      </c>
      <c r="CL401" s="119">
        <v>56.77778</v>
      </c>
    </row>
    <row r="402" spans="1:90" x14ac:dyDescent="0.25">
      <c r="A402" s="2" t="s">
        <v>480</v>
      </c>
      <c r="C402" s="20" t="s">
        <v>676</v>
      </c>
      <c r="D402" s="3" t="s">
        <v>39</v>
      </c>
      <c r="E402" s="1" t="s">
        <v>40</v>
      </c>
      <c r="H402" s="20" t="s">
        <v>535</v>
      </c>
      <c r="I402" s="20" t="s">
        <v>36</v>
      </c>
      <c r="J402" s="74">
        <v>43800</v>
      </c>
      <c r="K402" s="13" t="s">
        <v>712</v>
      </c>
      <c r="AN402" s="18">
        <v>78.612899999999996</v>
      </c>
      <c r="AO402" s="76"/>
      <c r="AP402" s="76"/>
      <c r="AQ402" s="76"/>
      <c r="AR402" s="76"/>
      <c r="AS402" s="76"/>
      <c r="AT402" s="119">
        <v>62.193550000000002</v>
      </c>
      <c r="AU402" s="119">
        <v>70.965519999999998</v>
      </c>
      <c r="AV402" s="119">
        <v>67.709680000000006</v>
      </c>
      <c r="AW402" s="119">
        <v>47.3</v>
      </c>
      <c r="AX402" s="119">
        <v>57.483870000000003</v>
      </c>
      <c r="AY402" s="119">
        <v>70.666669999999996</v>
      </c>
      <c r="AZ402" s="119">
        <v>74.838710000000006</v>
      </c>
      <c r="BA402" s="119">
        <v>74.12903</v>
      </c>
      <c r="BB402" s="119">
        <v>75.233329999999995</v>
      </c>
      <c r="BC402" s="119">
        <v>72.645160000000004</v>
      </c>
      <c r="BD402" s="119">
        <v>68.7</v>
      </c>
      <c r="BE402" s="76"/>
      <c r="BF402" s="76"/>
      <c r="BG402" s="76"/>
      <c r="BH402" s="76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119">
        <v>77.366669999999999</v>
      </c>
      <c r="BT402" s="119">
        <v>74.74194</v>
      </c>
      <c r="BU402" s="119">
        <v>69.7</v>
      </c>
      <c r="BV402" s="119">
        <v>73.482759999999999</v>
      </c>
      <c r="BW402" s="76"/>
      <c r="BX402" s="76"/>
      <c r="BY402" s="76"/>
      <c r="BZ402" s="76"/>
      <c r="CA402" s="76"/>
      <c r="CB402" s="119">
        <v>61.933329999999998</v>
      </c>
      <c r="CC402" s="119">
        <v>65.714290000000005</v>
      </c>
      <c r="CD402" s="119">
        <v>65.516130000000004</v>
      </c>
      <c r="CE402" s="119">
        <v>65.533330000000007</v>
      </c>
      <c r="CF402" s="119">
        <v>64.806449999999998</v>
      </c>
      <c r="CG402" s="119">
        <v>68.666669999999996</v>
      </c>
      <c r="CH402" s="119">
        <v>66.645160000000004</v>
      </c>
      <c r="CI402" s="119">
        <v>65.483869999999996</v>
      </c>
      <c r="CJ402" s="119">
        <v>62.4</v>
      </c>
      <c r="CK402" s="119">
        <v>60.645159999999997</v>
      </c>
      <c r="CL402" s="119">
        <v>57.111109999999996</v>
      </c>
    </row>
    <row r="403" spans="1:90" x14ac:dyDescent="0.25">
      <c r="A403" s="2" t="s">
        <v>480</v>
      </c>
      <c r="C403" s="20" t="s">
        <v>676</v>
      </c>
      <c r="D403" s="3" t="s">
        <v>39</v>
      </c>
      <c r="E403" s="1" t="s">
        <v>40</v>
      </c>
      <c r="H403" s="20" t="s">
        <v>535</v>
      </c>
      <c r="I403" s="20" t="s">
        <v>36</v>
      </c>
      <c r="J403" s="74">
        <v>43800</v>
      </c>
      <c r="K403" s="13" t="s">
        <v>209</v>
      </c>
      <c r="AN403" s="18">
        <v>73.645160000000004</v>
      </c>
      <c r="AO403" s="76"/>
      <c r="AP403" s="76"/>
      <c r="AQ403" s="76"/>
      <c r="AR403" s="76"/>
      <c r="AS403" s="76"/>
      <c r="AT403" s="119">
        <v>63.935479999999998</v>
      </c>
      <c r="AU403" s="119">
        <v>73</v>
      </c>
      <c r="AV403" s="119">
        <v>71.419349999999994</v>
      </c>
      <c r="AW403" s="119">
        <v>42.833329999999997</v>
      </c>
      <c r="AX403" s="119">
        <v>56.548389999999998</v>
      </c>
      <c r="AY403" s="119">
        <v>69.566670000000002</v>
      </c>
      <c r="AZ403" s="119">
        <v>74.290319999999994</v>
      </c>
      <c r="BA403" s="119">
        <v>69.290319999999994</v>
      </c>
      <c r="BB403" s="119">
        <v>72.866669999999999</v>
      </c>
      <c r="BC403" s="119">
        <v>71.451610000000002</v>
      </c>
      <c r="BD403" s="119">
        <v>59.8</v>
      </c>
      <c r="BE403" s="76"/>
      <c r="BF403" s="76"/>
      <c r="BG403" s="76"/>
      <c r="BH403" s="76"/>
      <c r="BI403" s="76"/>
      <c r="BJ403" s="76"/>
      <c r="BK403" s="76"/>
      <c r="BL403" s="76"/>
      <c r="BM403" s="76"/>
      <c r="BN403" s="76"/>
      <c r="BO403" s="76"/>
      <c r="BP403" s="76"/>
      <c r="BQ403" s="76"/>
      <c r="BR403" s="76"/>
      <c r="BS403" s="119">
        <v>76.2</v>
      </c>
      <c r="BT403" s="119">
        <v>72.193550000000002</v>
      </c>
      <c r="BU403" s="119">
        <v>65.7</v>
      </c>
      <c r="BV403" s="119">
        <v>68.862070000000003</v>
      </c>
      <c r="BW403" s="76"/>
      <c r="BX403" s="76"/>
      <c r="BY403" s="76"/>
      <c r="BZ403" s="76"/>
      <c r="CA403" s="76"/>
      <c r="CB403" s="119">
        <v>55.966670000000001</v>
      </c>
      <c r="CC403" s="119">
        <v>62.357140000000001</v>
      </c>
      <c r="CD403" s="119">
        <v>59.161290000000001</v>
      </c>
      <c r="CE403" s="119">
        <v>60.4</v>
      </c>
      <c r="CF403" s="119">
        <v>57.903230000000001</v>
      </c>
      <c r="CG403" s="119">
        <v>60.4</v>
      </c>
      <c r="CH403" s="119">
        <v>59.322580000000002</v>
      </c>
      <c r="CI403" s="119">
        <v>58.838709999999999</v>
      </c>
      <c r="CJ403" s="119">
        <v>56.033329999999999</v>
      </c>
      <c r="CK403" s="119">
        <v>54.193550000000002</v>
      </c>
      <c r="CL403" s="119">
        <v>49.888890000000004</v>
      </c>
    </row>
    <row r="404" spans="1:90" x14ac:dyDescent="0.25">
      <c r="A404" s="2" t="s">
        <v>480</v>
      </c>
      <c r="C404" s="20" t="s">
        <v>676</v>
      </c>
      <c r="D404" s="3" t="s">
        <v>39</v>
      </c>
      <c r="E404" s="1" t="s">
        <v>40</v>
      </c>
      <c r="H404" s="20" t="s">
        <v>535</v>
      </c>
      <c r="I404" s="20" t="s">
        <v>36</v>
      </c>
      <c r="J404" s="74">
        <v>43800</v>
      </c>
      <c r="K404" s="13" t="s">
        <v>713</v>
      </c>
      <c r="AN404" s="18">
        <v>69.322580000000002</v>
      </c>
      <c r="AO404" s="76"/>
      <c r="AP404" s="76"/>
      <c r="AQ404" s="76"/>
      <c r="AR404" s="76"/>
      <c r="AS404" s="76"/>
      <c r="AT404" s="119">
        <v>57.25806</v>
      </c>
      <c r="AU404" s="119">
        <v>66.931030000000007</v>
      </c>
      <c r="AV404" s="119">
        <v>64.516130000000004</v>
      </c>
      <c r="AW404" s="119">
        <v>39.9</v>
      </c>
      <c r="AX404" s="119">
        <v>52.483870000000003</v>
      </c>
      <c r="AY404" s="119">
        <v>67.7</v>
      </c>
      <c r="AZ404" s="119">
        <v>71.419349999999994</v>
      </c>
      <c r="BA404" s="119">
        <v>66.612899999999996</v>
      </c>
      <c r="BB404" s="119">
        <v>69.066670000000002</v>
      </c>
      <c r="BC404" s="119">
        <v>63.903230000000001</v>
      </c>
      <c r="BD404" s="119">
        <v>51.4</v>
      </c>
      <c r="BE404" s="76"/>
      <c r="BF404" s="76"/>
      <c r="BG404" s="76"/>
      <c r="BH404" s="76"/>
      <c r="BI404" s="76"/>
      <c r="BJ404" s="76"/>
      <c r="BK404" s="76"/>
      <c r="BL404" s="76"/>
      <c r="BM404" s="76"/>
      <c r="BN404" s="76"/>
      <c r="BO404" s="76"/>
      <c r="BP404" s="76"/>
      <c r="BQ404" s="76"/>
      <c r="BR404" s="76"/>
      <c r="BS404" s="119">
        <v>72.566670000000002</v>
      </c>
      <c r="BT404" s="119">
        <v>69.645160000000004</v>
      </c>
      <c r="BU404" s="119">
        <v>60.533329999999999</v>
      </c>
      <c r="BV404" s="119">
        <v>64.517240000000001</v>
      </c>
      <c r="BW404" s="76"/>
      <c r="BX404" s="76"/>
      <c r="BY404" s="76"/>
      <c r="BZ404" s="76"/>
      <c r="CA404" s="76"/>
      <c r="CB404" s="119">
        <v>49.733330000000002</v>
      </c>
      <c r="CC404" s="119">
        <v>54.071429999999999</v>
      </c>
      <c r="CD404" s="119">
        <v>54.096769999999999</v>
      </c>
      <c r="CE404" s="119">
        <v>55.4</v>
      </c>
      <c r="CF404" s="119">
        <v>56.838709999999999</v>
      </c>
      <c r="CG404" s="119">
        <v>57.8</v>
      </c>
      <c r="CH404" s="119">
        <v>53.774189999999997</v>
      </c>
      <c r="CI404" s="119">
        <v>51.580649999999999</v>
      </c>
      <c r="CJ404" s="119">
        <v>50.133330000000001</v>
      </c>
      <c r="CK404" s="119">
        <v>47.096769999999999</v>
      </c>
      <c r="CL404" s="119">
        <v>45.22222</v>
      </c>
    </row>
    <row r="405" spans="1:90" x14ac:dyDescent="0.25">
      <c r="A405" s="2" t="s">
        <v>480</v>
      </c>
      <c r="C405" s="20" t="s">
        <v>676</v>
      </c>
      <c r="D405" s="3" t="s">
        <v>39</v>
      </c>
      <c r="E405" s="1" t="s">
        <v>40</v>
      </c>
      <c r="H405" s="20" t="s">
        <v>535</v>
      </c>
      <c r="I405" s="20" t="s">
        <v>36</v>
      </c>
      <c r="J405" s="74">
        <v>43800</v>
      </c>
      <c r="K405" s="13" t="s">
        <v>714</v>
      </c>
      <c r="AN405" s="18">
        <v>74.903229999999994</v>
      </c>
      <c r="AO405" s="76"/>
      <c r="AP405" s="76"/>
      <c r="AQ405" s="76"/>
      <c r="AR405" s="76"/>
      <c r="AS405" s="76"/>
      <c r="AT405" s="119">
        <v>59.74194</v>
      </c>
      <c r="AU405" s="119">
        <v>67.862070000000003</v>
      </c>
      <c r="AV405" s="119">
        <v>65.645160000000004</v>
      </c>
      <c r="AW405" s="119">
        <v>39.233330000000002</v>
      </c>
      <c r="AX405" s="119">
        <v>44.419350000000001</v>
      </c>
      <c r="AY405" s="119">
        <v>66.599999999999994</v>
      </c>
      <c r="AZ405" s="119">
        <v>76.74194</v>
      </c>
      <c r="BA405" s="119">
        <v>76.25806</v>
      </c>
      <c r="BB405" s="119">
        <v>86.033330000000007</v>
      </c>
      <c r="BC405" s="119">
        <v>84.903229999999994</v>
      </c>
      <c r="BD405" s="119">
        <v>79.099999999999994</v>
      </c>
      <c r="BE405" s="76"/>
      <c r="BF405" s="76"/>
      <c r="BG405" s="76"/>
      <c r="BH405" s="76"/>
      <c r="BI405" s="76"/>
      <c r="BJ405" s="76"/>
      <c r="BK405" s="76"/>
      <c r="BL405" s="76"/>
      <c r="BM405" s="76"/>
      <c r="BN405" s="76"/>
      <c r="BO405" s="76"/>
      <c r="BP405" s="76"/>
      <c r="BQ405" s="76"/>
      <c r="BR405" s="76"/>
      <c r="BS405" s="119">
        <v>91.3</v>
      </c>
      <c r="BT405" s="119">
        <v>87.709680000000006</v>
      </c>
      <c r="BU405" s="119">
        <v>82.433329999999998</v>
      </c>
      <c r="BV405" s="119">
        <v>87.689660000000003</v>
      </c>
      <c r="BW405" s="76"/>
      <c r="BX405" s="76"/>
      <c r="BY405" s="76"/>
      <c r="BZ405" s="76"/>
      <c r="CA405" s="76"/>
      <c r="CB405" s="119">
        <v>78.233329999999995</v>
      </c>
      <c r="CC405" s="119">
        <v>86.464290000000005</v>
      </c>
      <c r="CD405" s="119">
        <v>65.419349999999994</v>
      </c>
      <c r="CE405" s="119">
        <v>61.4</v>
      </c>
      <c r="CF405" s="119">
        <v>62.064520000000002</v>
      </c>
      <c r="CG405" s="119">
        <v>69.833330000000004</v>
      </c>
      <c r="CH405" s="119">
        <v>69.354839999999996</v>
      </c>
      <c r="CI405" s="119">
        <v>69.967740000000006</v>
      </c>
      <c r="CJ405" s="119">
        <v>72.166669999999996</v>
      </c>
      <c r="CK405" s="119">
        <v>69.483869999999996</v>
      </c>
      <c r="CL405" s="119">
        <v>70</v>
      </c>
    </row>
    <row r="406" spans="1:90" x14ac:dyDescent="0.25">
      <c r="A406" s="2" t="s">
        <v>480</v>
      </c>
      <c r="C406" s="20" t="s">
        <v>676</v>
      </c>
      <c r="D406" s="3" t="s">
        <v>39</v>
      </c>
      <c r="E406" s="1" t="s">
        <v>40</v>
      </c>
      <c r="H406" s="20" t="s">
        <v>535</v>
      </c>
      <c r="I406" s="20" t="s">
        <v>36</v>
      </c>
      <c r="J406" s="74">
        <v>43800</v>
      </c>
      <c r="K406" s="13" t="s">
        <v>715</v>
      </c>
      <c r="AN406" s="18">
        <v>74.838710000000006</v>
      </c>
      <c r="AO406" s="76"/>
      <c r="AP406" s="76"/>
      <c r="AQ406" s="76"/>
      <c r="AR406" s="76"/>
      <c r="AS406" s="76"/>
      <c r="AT406" s="119">
        <v>61.967739999999999</v>
      </c>
      <c r="AU406" s="119">
        <v>71.551720000000003</v>
      </c>
      <c r="AV406" s="119">
        <v>72.161289999999994</v>
      </c>
      <c r="AW406" s="119">
        <v>51.966670000000001</v>
      </c>
      <c r="AX406" s="119">
        <v>63.12903</v>
      </c>
      <c r="AY406" s="119">
        <v>81.166669999999996</v>
      </c>
      <c r="AZ406" s="119">
        <v>85.161289999999994</v>
      </c>
      <c r="BA406" s="119">
        <v>85.709680000000006</v>
      </c>
      <c r="BB406" s="119">
        <v>86.566670000000002</v>
      </c>
      <c r="BC406" s="119">
        <v>83.838710000000006</v>
      </c>
      <c r="BD406" s="119">
        <v>80.8</v>
      </c>
      <c r="BE406" s="76"/>
      <c r="BF406" s="76"/>
      <c r="BG406" s="76"/>
      <c r="BH406" s="76"/>
      <c r="BI406" s="76"/>
      <c r="BJ406" s="76"/>
      <c r="BK406" s="76"/>
      <c r="BL406" s="76"/>
      <c r="BM406" s="76"/>
      <c r="BN406" s="76"/>
      <c r="BO406" s="76"/>
      <c r="BP406" s="76"/>
      <c r="BQ406" s="76"/>
      <c r="BR406" s="76"/>
      <c r="BS406" s="119">
        <v>82.1</v>
      </c>
      <c r="BT406" s="119">
        <v>77.580650000000006</v>
      </c>
      <c r="BU406" s="119">
        <v>73.8</v>
      </c>
      <c r="BV406" s="119">
        <v>74.689660000000003</v>
      </c>
      <c r="BW406" s="76"/>
      <c r="BX406" s="76"/>
      <c r="BY406" s="76"/>
      <c r="BZ406" s="76"/>
      <c r="CA406" s="76"/>
      <c r="CB406" s="119">
        <v>62.433329999999998</v>
      </c>
      <c r="CC406" s="119">
        <v>69.178569999999993</v>
      </c>
      <c r="CD406" s="119">
        <v>63.580649999999999</v>
      </c>
      <c r="CE406" s="119">
        <v>65.833330000000004</v>
      </c>
      <c r="CF406" s="119">
        <v>66.032259999999994</v>
      </c>
      <c r="CG406" s="119">
        <v>70.966669999999993</v>
      </c>
      <c r="CH406" s="119">
        <v>69.161289999999994</v>
      </c>
      <c r="CI406" s="119">
        <v>69.12903</v>
      </c>
      <c r="CJ406" s="119">
        <v>65.966669999999993</v>
      </c>
      <c r="CK406" s="119">
        <v>63.225810000000003</v>
      </c>
      <c r="CL406" s="119">
        <v>61.666670000000003</v>
      </c>
    </row>
    <row r="407" spans="1:90" x14ac:dyDescent="0.25">
      <c r="A407" s="2" t="s">
        <v>480</v>
      </c>
      <c r="C407" s="20" t="s">
        <v>676</v>
      </c>
      <c r="D407" s="3" t="s">
        <v>39</v>
      </c>
      <c r="E407" s="1" t="s">
        <v>40</v>
      </c>
      <c r="H407" s="20" t="s">
        <v>535</v>
      </c>
      <c r="I407" s="20" t="s">
        <v>36</v>
      </c>
      <c r="J407" s="74">
        <v>43800</v>
      </c>
      <c r="K407" s="13" t="s">
        <v>716</v>
      </c>
      <c r="AN407" s="18">
        <v>79.806449999999998</v>
      </c>
      <c r="AO407" s="76"/>
      <c r="AP407" s="76"/>
      <c r="AQ407" s="76"/>
      <c r="AR407" s="76"/>
      <c r="AS407" s="76"/>
      <c r="AT407" s="119">
        <v>61.516129999999997</v>
      </c>
      <c r="AU407" s="119">
        <v>72.206900000000005</v>
      </c>
      <c r="AV407" s="119">
        <v>71.516130000000004</v>
      </c>
      <c r="AW407" s="119">
        <v>55.5</v>
      </c>
      <c r="AX407" s="119">
        <v>62.161290000000001</v>
      </c>
      <c r="AY407" s="119">
        <v>74.8</v>
      </c>
      <c r="AZ407" s="119">
        <v>83.806449999999998</v>
      </c>
      <c r="BA407" s="119">
        <v>82.548389999999998</v>
      </c>
      <c r="BB407" s="119">
        <v>84.8</v>
      </c>
      <c r="BC407" s="119">
        <v>86.612899999999996</v>
      </c>
      <c r="BD407" s="119">
        <v>76.3</v>
      </c>
      <c r="BE407" s="76"/>
      <c r="BF407" s="76"/>
      <c r="BG407" s="76"/>
      <c r="BH407" s="76"/>
      <c r="BI407" s="76"/>
      <c r="BJ407" s="76"/>
      <c r="BK407" s="76"/>
      <c r="BL407" s="76"/>
      <c r="BM407" s="76"/>
      <c r="BN407" s="76"/>
      <c r="BO407" s="76"/>
      <c r="BP407" s="76"/>
      <c r="BQ407" s="76"/>
      <c r="BR407" s="76"/>
      <c r="BS407" s="119">
        <v>84.2</v>
      </c>
      <c r="BT407" s="119">
        <v>79.967740000000006</v>
      </c>
      <c r="BU407" s="119">
        <v>76</v>
      </c>
      <c r="BV407" s="119">
        <v>80.551720000000003</v>
      </c>
      <c r="BW407" s="76"/>
      <c r="BX407" s="76"/>
      <c r="BY407" s="76"/>
      <c r="BZ407" s="76"/>
      <c r="CA407" s="76"/>
      <c r="CB407" s="119">
        <v>67.866669999999999</v>
      </c>
      <c r="CC407" s="119">
        <v>75.214290000000005</v>
      </c>
      <c r="CD407" s="119">
        <v>65.161289999999994</v>
      </c>
      <c r="CE407" s="119">
        <v>65.266670000000005</v>
      </c>
      <c r="CF407" s="119">
        <v>65.548389999999998</v>
      </c>
      <c r="CG407" s="119">
        <v>70.133330000000001</v>
      </c>
      <c r="CH407" s="119">
        <v>68.645160000000004</v>
      </c>
      <c r="CI407" s="119">
        <v>69.580650000000006</v>
      </c>
      <c r="CJ407" s="119">
        <v>69.766670000000005</v>
      </c>
      <c r="CK407" s="119">
        <v>66.032259999999994</v>
      </c>
      <c r="CL407" s="119">
        <v>64</v>
      </c>
    </row>
    <row r="408" spans="1:90" x14ac:dyDescent="0.25">
      <c r="A408" s="2" t="s">
        <v>480</v>
      </c>
      <c r="C408" s="20" t="s">
        <v>676</v>
      </c>
      <c r="D408" s="3" t="s">
        <v>39</v>
      </c>
      <c r="E408" s="1" t="s">
        <v>40</v>
      </c>
      <c r="H408" s="20" t="s">
        <v>535</v>
      </c>
      <c r="I408" s="20" t="s">
        <v>36</v>
      </c>
      <c r="J408" s="74">
        <v>43800</v>
      </c>
      <c r="K408" s="13" t="s">
        <v>717</v>
      </c>
      <c r="AN408" s="18">
        <v>73.032259999999994</v>
      </c>
      <c r="AO408" s="76"/>
      <c r="AP408" s="76"/>
      <c r="AQ408" s="76"/>
      <c r="AR408" s="76"/>
      <c r="AS408" s="76"/>
      <c r="AT408" s="119">
        <v>64.677419999999998</v>
      </c>
      <c r="AU408" s="119">
        <v>74.793099999999995</v>
      </c>
      <c r="AV408" s="119">
        <v>70.87097</v>
      </c>
      <c r="AW408" s="119">
        <v>43.133330000000001</v>
      </c>
      <c r="AX408" s="119">
        <v>54.290320000000001</v>
      </c>
      <c r="AY408" s="119">
        <v>70.966669999999993</v>
      </c>
      <c r="AZ408" s="119">
        <v>73.064520000000002</v>
      </c>
      <c r="BA408" s="119">
        <v>72.387100000000004</v>
      </c>
      <c r="BB408" s="119">
        <v>77.5</v>
      </c>
      <c r="BC408" s="119">
        <v>80.032259999999994</v>
      </c>
      <c r="BD408" s="119">
        <v>70.400000000000006</v>
      </c>
      <c r="BE408" s="76"/>
      <c r="BF408" s="76"/>
      <c r="BG408" s="76"/>
      <c r="BH408" s="76"/>
      <c r="BI408" s="76"/>
      <c r="BJ408" s="76"/>
      <c r="BK408" s="76"/>
      <c r="BL408" s="76"/>
      <c r="BM408" s="76"/>
      <c r="BN408" s="76"/>
      <c r="BO408" s="76"/>
      <c r="BP408" s="76"/>
      <c r="BQ408" s="76"/>
      <c r="BR408" s="76"/>
      <c r="BS408" s="119">
        <v>76.400000000000006</v>
      </c>
      <c r="BT408" s="119">
        <v>75.548389999999998</v>
      </c>
      <c r="BU408" s="119">
        <v>70.366669999999999</v>
      </c>
      <c r="BV408" s="119">
        <v>73.724140000000006</v>
      </c>
      <c r="BW408" s="76"/>
      <c r="BX408" s="76"/>
      <c r="BY408" s="76"/>
      <c r="BZ408" s="76"/>
      <c r="CA408" s="76"/>
      <c r="CB408" s="119">
        <v>61.066670000000002</v>
      </c>
      <c r="CC408" s="119">
        <v>66.392859999999999</v>
      </c>
      <c r="CD408" s="119">
        <v>65.806449999999998</v>
      </c>
      <c r="CE408" s="119">
        <v>65.566670000000002</v>
      </c>
      <c r="CF408" s="119">
        <v>62.677419999999998</v>
      </c>
      <c r="CG408" s="119">
        <v>65.133330000000001</v>
      </c>
      <c r="CH408" s="119">
        <v>60.838709999999999</v>
      </c>
      <c r="CI408" s="119">
        <v>60</v>
      </c>
      <c r="CJ408" s="119">
        <v>58.533329999999999</v>
      </c>
      <c r="CK408" s="119">
        <v>58</v>
      </c>
      <c r="CL408" s="119">
        <v>53.55556</v>
      </c>
    </row>
    <row r="409" spans="1:90" x14ac:dyDescent="0.25">
      <c r="A409" s="2" t="s">
        <v>480</v>
      </c>
      <c r="C409" s="20" t="s">
        <v>676</v>
      </c>
      <c r="D409" s="3" t="s">
        <v>39</v>
      </c>
      <c r="E409" s="1" t="s">
        <v>40</v>
      </c>
      <c r="H409" s="20" t="s">
        <v>535</v>
      </c>
      <c r="I409" s="20" t="s">
        <v>36</v>
      </c>
      <c r="J409" s="74">
        <v>43800</v>
      </c>
      <c r="K409" s="13" t="s">
        <v>718</v>
      </c>
      <c r="AN409" s="18">
        <v>71.548389999999998</v>
      </c>
      <c r="AO409" s="76"/>
      <c r="AP409" s="76"/>
      <c r="AQ409" s="76"/>
      <c r="AR409" s="76"/>
      <c r="AS409" s="76"/>
      <c r="AT409" s="119">
        <v>59.483870000000003</v>
      </c>
      <c r="AU409" s="119">
        <v>69.206900000000005</v>
      </c>
      <c r="AV409" s="119">
        <v>67</v>
      </c>
      <c r="AW409" s="119">
        <v>42.7</v>
      </c>
      <c r="AX409" s="119">
        <v>55.935479999999998</v>
      </c>
      <c r="AY409" s="119">
        <v>69.400000000000006</v>
      </c>
      <c r="AZ409" s="119">
        <v>75.516130000000004</v>
      </c>
      <c r="BA409" s="119">
        <v>71.161289999999994</v>
      </c>
      <c r="BB409" s="119">
        <v>75.166669999999996</v>
      </c>
      <c r="BC409" s="119">
        <v>73.806449999999998</v>
      </c>
      <c r="BD409" s="119">
        <v>65.5</v>
      </c>
      <c r="BE409" s="76"/>
      <c r="BF409" s="76"/>
      <c r="BG409" s="76"/>
      <c r="BH409" s="76"/>
      <c r="BI409" s="76"/>
      <c r="BJ409" s="76"/>
      <c r="BK409" s="76"/>
      <c r="BL409" s="76"/>
      <c r="BM409" s="76"/>
      <c r="BN409" s="76"/>
      <c r="BO409" s="76"/>
      <c r="BP409" s="76"/>
      <c r="BQ409" s="76"/>
      <c r="BR409" s="76"/>
      <c r="BS409" s="119">
        <v>75.366669999999999</v>
      </c>
      <c r="BT409" s="119">
        <v>71.25806</v>
      </c>
      <c r="BU409" s="119">
        <v>64.566670000000002</v>
      </c>
      <c r="BV409" s="119">
        <v>68.344830000000002</v>
      </c>
      <c r="BW409" s="76"/>
      <c r="BX409" s="76"/>
      <c r="BY409" s="76"/>
      <c r="BZ409" s="76"/>
      <c r="CA409" s="76"/>
      <c r="CB409" s="119">
        <v>57.833329999999997</v>
      </c>
      <c r="CC409" s="119">
        <v>62.285710000000002</v>
      </c>
      <c r="CD409" s="119">
        <v>63.516129999999997</v>
      </c>
      <c r="CE409" s="119">
        <v>64.666669999999996</v>
      </c>
      <c r="CF409" s="119">
        <v>62.516129999999997</v>
      </c>
      <c r="CG409" s="119">
        <v>64.5</v>
      </c>
      <c r="CH409" s="119">
        <v>63.12903</v>
      </c>
      <c r="CI409" s="119">
        <v>60.580649999999999</v>
      </c>
      <c r="CJ409" s="119">
        <v>56.066670000000002</v>
      </c>
      <c r="CK409" s="119">
        <v>54.87097</v>
      </c>
      <c r="CL409" s="119">
        <v>50.888890000000004</v>
      </c>
    </row>
    <row r="410" spans="1:90" x14ac:dyDescent="0.25">
      <c r="A410" s="2" t="s">
        <v>480</v>
      </c>
      <c r="C410" s="20" t="s">
        <v>676</v>
      </c>
      <c r="D410" s="3" t="s">
        <v>39</v>
      </c>
      <c r="E410" s="1" t="s">
        <v>40</v>
      </c>
      <c r="H410" s="20" t="s">
        <v>535</v>
      </c>
      <c r="I410" s="20" t="s">
        <v>36</v>
      </c>
      <c r="J410" s="74">
        <v>43800</v>
      </c>
      <c r="K410" s="13" t="s">
        <v>719</v>
      </c>
      <c r="AN410" s="18">
        <v>74.451610000000002</v>
      </c>
      <c r="AO410" s="76"/>
      <c r="AP410" s="76"/>
      <c r="AQ410" s="76"/>
      <c r="AR410" s="76"/>
      <c r="AS410" s="76"/>
      <c r="AT410" s="119">
        <v>59.774189999999997</v>
      </c>
      <c r="AU410" s="119">
        <v>66.758619999999993</v>
      </c>
      <c r="AV410" s="119">
        <v>66.419349999999994</v>
      </c>
      <c r="AW410" s="119">
        <v>45.2</v>
      </c>
      <c r="AX410" s="119">
        <v>56.096769999999999</v>
      </c>
      <c r="AY410" s="119">
        <v>69.233329999999995</v>
      </c>
      <c r="AZ410" s="119">
        <v>74.25806</v>
      </c>
      <c r="BA410" s="119">
        <v>71.806449999999998</v>
      </c>
      <c r="BB410" s="119">
        <v>75.733329999999995</v>
      </c>
      <c r="BC410" s="119">
        <v>73.096770000000006</v>
      </c>
      <c r="BD410" s="119">
        <v>62.9</v>
      </c>
      <c r="BE410" s="76"/>
      <c r="BF410" s="76"/>
      <c r="BG410" s="76"/>
      <c r="BH410" s="76"/>
      <c r="BI410" s="76"/>
      <c r="BJ410" s="76"/>
      <c r="BK410" s="76"/>
      <c r="BL410" s="76"/>
      <c r="BM410" s="76"/>
      <c r="BN410" s="76"/>
      <c r="BO410" s="76"/>
      <c r="BP410" s="76"/>
      <c r="BQ410" s="76"/>
      <c r="BR410" s="76"/>
      <c r="BS410" s="119">
        <v>79.8</v>
      </c>
      <c r="BT410" s="119">
        <v>76.935479999999998</v>
      </c>
      <c r="BU410" s="119">
        <v>69.8</v>
      </c>
      <c r="BV410" s="119">
        <v>74.137929999999997</v>
      </c>
      <c r="BW410" s="76"/>
      <c r="BX410" s="76"/>
      <c r="BY410" s="76"/>
      <c r="BZ410" s="76"/>
      <c r="CA410" s="76"/>
      <c r="CB410" s="119">
        <v>61.666670000000003</v>
      </c>
      <c r="CC410" s="119">
        <v>68.785709999999995</v>
      </c>
      <c r="CD410" s="119">
        <v>67.935479999999998</v>
      </c>
      <c r="CE410" s="119">
        <v>68.3</v>
      </c>
      <c r="CF410" s="119">
        <v>66.451610000000002</v>
      </c>
      <c r="CG410" s="119">
        <v>69.833330000000004</v>
      </c>
      <c r="CH410" s="119">
        <v>67.064520000000002</v>
      </c>
      <c r="CI410" s="119">
        <v>67.838710000000006</v>
      </c>
      <c r="CJ410" s="119">
        <v>62</v>
      </c>
      <c r="CK410" s="119">
        <v>60.483870000000003</v>
      </c>
      <c r="CL410" s="119">
        <v>55.55556</v>
      </c>
    </row>
    <row r="411" spans="1:90" x14ac:dyDescent="0.25">
      <c r="A411" s="2" t="s">
        <v>480</v>
      </c>
      <c r="C411" s="20" t="s">
        <v>676</v>
      </c>
      <c r="D411" s="3" t="s">
        <v>39</v>
      </c>
      <c r="E411" s="1" t="s">
        <v>40</v>
      </c>
      <c r="H411" s="20" t="s">
        <v>535</v>
      </c>
      <c r="I411" s="20" t="s">
        <v>36</v>
      </c>
      <c r="J411" s="74">
        <v>43800</v>
      </c>
      <c r="K411" s="13" t="s">
        <v>720</v>
      </c>
      <c r="AN411" s="18">
        <v>84.935479999999998</v>
      </c>
      <c r="AO411" s="76"/>
      <c r="AP411" s="76"/>
      <c r="AQ411" s="76"/>
      <c r="AR411" s="76"/>
      <c r="AS411" s="76"/>
      <c r="AT411" s="119">
        <v>62.74194</v>
      </c>
      <c r="AU411" s="119">
        <v>72.862070000000003</v>
      </c>
      <c r="AV411" s="119">
        <v>69.967740000000006</v>
      </c>
      <c r="AW411" s="119">
        <v>51.9</v>
      </c>
      <c r="AX411" s="119">
        <v>55.516129999999997</v>
      </c>
      <c r="AY411" s="119">
        <v>64.2</v>
      </c>
      <c r="AZ411" s="119">
        <v>69.580650000000006</v>
      </c>
      <c r="BA411" s="119">
        <v>69.967740000000006</v>
      </c>
      <c r="BB411" s="119">
        <v>72.633330000000001</v>
      </c>
      <c r="BC411" s="119">
        <v>71.225809999999996</v>
      </c>
      <c r="BD411" s="119">
        <v>63.3</v>
      </c>
      <c r="BE411" s="76"/>
      <c r="BF411" s="76"/>
      <c r="BG411" s="76"/>
      <c r="BH411" s="76"/>
      <c r="BI411" s="76"/>
      <c r="BJ411" s="76"/>
      <c r="BK411" s="76"/>
      <c r="BL411" s="76"/>
      <c r="BM411" s="76"/>
      <c r="BN411" s="76"/>
      <c r="BO411" s="76"/>
      <c r="BP411" s="76"/>
      <c r="BQ411" s="76"/>
      <c r="BR411" s="76"/>
      <c r="BS411" s="119">
        <v>79.333330000000004</v>
      </c>
      <c r="BT411" s="119">
        <v>74.74194</v>
      </c>
      <c r="BU411" s="119">
        <v>68.433329999999998</v>
      </c>
      <c r="BV411" s="119">
        <v>73.724140000000006</v>
      </c>
      <c r="BW411" s="76"/>
      <c r="BX411" s="76"/>
      <c r="BY411" s="76"/>
      <c r="BZ411" s="76"/>
      <c r="CA411" s="76"/>
      <c r="CB411" s="119">
        <v>59.366669999999999</v>
      </c>
      <c r="CC411" s="119">
        <v>66.178569999999993</v>
      </c>
      <c r="CD411" s="119">
        <v>64.774190000000004</v>
      </c>
      <c r="CE411" s="119">
        <v>65.066670000000002</v>
      </c>
      <c r="CF411" s="119">
        <v>65.25806</v>
      </c>
      <c r="CG411" s="119">
        <v>68.666669999999996</v>
      </c>
      <c r="CH411" s="119">
        <v>65.25806</v>
      </c>
      <c r="CI411" s="119">
        <v>61.87097</v>
      </c>
      <c r="CJ411" s="119">
        <v>62</v>
      </c>
      <c r="CK411" s="119">
        <v>58.516129999999997</v>
      </c>
      <c r="CL411" s="119">
        <v>55.44444</v>
      </c>
    </row>
    <row r="412" spans="1:90" x14ac:dyDescent="0.25">
      <c r="A412" s="2" t="s">
        <v>480</v>
      </c>
      <c r="C412" s="20" t="s">
        <v>676</v>
      </c>
      <c r="D412" s="3" t="s">
        <v>39</v>
      </c>
      <c r="E412" s="1" t="s">
        <v>40</v>
      </c>
      <c r="H412" s="20" t="s">
        <v>535</v>
      </c>
      <c r="I412" s="20" t="s">
        <v>36</v>
      </c>
      <c r="J412" s="74">
        <v>43800</v>
      </c>
      <c r="K412" s="13" t="s">
        <v>721</v>
      </c>
      <c r="AN412" s="18">
        <v>64</v>
      </c>
      <c r="AO412" s="76"/>
      <c r="AP412" s="76"/>
      <c r="AQ412" s="76"/>
      <c r="AR412" s="76"/>
      <c r="AS412" s="76"/>
      <c r="AT412" s="119">
        <v>66.387100000000004</v>
      </c>
      <c r="AU412" s="119">
        <v>77.758619999999993</v>
      </c>
      <c r="AV412" s="119">
        <v>73.354839999999996</v>
      </c>
      <c r="AW412" s="119">
        <v>37.733330000000002</v>
      </c>
      <c r="AX412" s="119">
        <v>53.87097</v>
      </c>
      <c r="AY412" s="119">
        <v>67.133330000000001</v>
      </c>
      <c r="AZ412" s="119">
        <v>74.838710000000006</v>
      </c>
      <c r="BA412" s="119">
        <v>73.935479999999998</v>
      </c>
      <c r="BB412" s="119">
        <v>84.633330000000001</v>
      </c>
      <c r="BC412" s="119">
        <v>83.032259999999994</v>
      </c>
      <c r="BD412" s="119">
        <v>65.2</v>
      </c>
      <c r="BE412" s="76"/>
      <c r="BF412" s="76"/>
      <c r="BG412" s="76"/>
      <c r="BH412" s="76"/>
      <c r="BI412" s="76"/>
      <c r="BJ412" s="76"/>
      <c r="BK412" s="76"/>
      <c r="BL412" s="76"/>
      <c r="BM412" s="76"/>
      <c r="BN412" s="76"/>
      <c r="BO412" s="76"/>
      <c r="BP412" s="76"/>
      <c r="BQ412" s="76"/>
      <c r="BR412" s="76"/>
      <c r="BS412" s="119">
        <v>77.866669999999999</v>
      </c>
      <c r="BT412" s="119">
        <v>72.74194</v>
      </c>
      <c r="BU412" s="119">
        <v>64.166669999999996</v>
      </c>
      <c r="BV412" s="119">
        <v>69.482759999999999</v>
      </c>
      <c r="BW412" s="76"/>
      <c r="BX412" s="76"/>
      <c r="BY412" s="76"/>
      <c r="BZ412" s="76"/>
      <c r="CA412" s="76"/>
      <c r="CB412" s="119">
        <v>54.1</v>
      </c>
      <c r="CC412" s="119">
        <v>61.285710000000002</v>
      </c>
      <c r="CD412" s="119">
        <v>57.12903</v>
      </c>
      <c r="CE412" s="119">
        <v>55.033329999999999</v>
      </c>
      <c r="CF412" s="119">
        <v>54.677419999999998</v>
      </c>
      <c r="CG412" s="119">
        <v>57.033329999999999</v>
      </c>
      <c r="CH412" s="119">
        <v>54.12903</v>
      </c>
      <c r="CI412" s="119">
        <v>53.87097</v>
      </c>
      <c r="CJ412" s="119">
        <v>50.166670000000003</v>
      </c>
      <c r="CK412" s="119">
        <v>45.838709999999999</v>
      </c>
      <c r="CL412" s="119">
        <v>41.333329999999997</v>
      </c>
    </row>
    <row r="413" spans="1:90" x14ac:dyDescent="0.25">
      <c r="A413" s="2" t="s">
        <v>480</v>
      </c>
      <c r="C413" s="20" t="s">
        <v>676</v>
      </c>
      <c r="D413" s="3" t="s">
        <v>39</v>
      </c>
      <c r="E413" s="1" t="s">
        <v>40</v>
      </c>
      <c r="H413" s="20" t="s">
        <v>535</v>
      </c>
      <c r="I413" s="20" t="s">
        <v>36</v>
      </c>
      <c r="J413" s="74">
        <v>43800</v>
      </c>
      <c r="K413" s="13" t="s">
        <v>722</v>
      </c>
      <c r="AN413" s="18">
        <v>72.25806</v>
      </c>
      <c r="AO413" s="76"/>
      <c r="AP413" s="76"/>
      <c r="AQ413" s="76"/>
      <c r="AR413" s="76"/>
      <c r="AS413" s="76"/>
      <c r="AT413" s="119">
        <v>49.064520000000002</v>
      </c>
      <c r="AU413" s="119">
        <v>59.137929999999997</v>
      </c>
      <c r="AV413" s="119">
        <v>59.612900000000003</v>
      </c>
      <c r="AW413" s="119">
        <v>47.566670000000002</v>
      </c>
      <c r="AX413" s="119">
        <v>52.806449999999998</v>
      </c>
      <c r="AY413" s="119">
        <v>60.233330000000002</v>
      </c>
      <c r="AZ413" s="119">
        <v>65.354839999999996</v>
      </c>
      <c r="BA413" s="119">
        <v>65.451610000000002</v>
      </c>
      <c r="BB413" s="119">
        <v>68.433329999999998</v>
      </c>
      <c r="BC413" s="119">
        <v>66.838710000000006</v>
      </c>
      <c r="BD413" s="119">
        <v>56.5</v>
      </c>
      <c r="BE413" s="76"/>
      <c r="BF413" s="76"/>
      <c r="BG413" s="76"/>
      <c r="BH413" s="76"/>
      <c r="BI413" s="76"/>
      <c r="BJ413" s="76"/>
      <c r="BK413" s="76"/>
      <c r="BL413" s="76"/>
      <c r="BM413" s="76"/>
      <c r="BN413" s="76"/>
      <c r="BO413" s="76"/>
      <c r="BP413" s="76"/>
      <c r="BQ413" s="76"/>
      <c r="BR413" s="76"/>
      <c r="BS413" s="119">
        <v>74.900000000000006</v>
      </c>
      <c r="BT413" s="119">
        <v>70.612899999999996</v>
      </c>
      <c r="BU413" s="119">
        <v>63.466670000000001</v>
      </c>
      <c r="BV413" s="119">
        <v>70.034480000000002</v>
      </c>
      <c r="BW413" s="76"/>
      <c r="BX413" s="76"/>
      <c r="BY413" s="76"/>
      <c r="BZ413" s="76"/>
      <c r="CA413" s="76"/>
      <c r="CB413" s="119">
        <v>54.033329999999999</v>
      </c>
      <c r="CC413" s="119">
        <v>59.928570000000001</v>
      </c>
      <c r="CD413" s="119">
        <v>59.12903</v>
      </c>
      <c r="CE413" s="119">
        <v>61.1</v>
      </c>
      <c r="CF413" s="119">
        <v>62.225810000000003</v>
      </c>
      <c r="CG413" s="119">
        <v>63.033329999999999</v>
      </c>
      <c r="CH413" s="119">
        <v>60.12903</v>
      </c>
      <c r="CI413" s="119">
        <v>58.193550000000002</v>
      </c>
      <c r="CJ413" s="119">
        <v>57.566670000000002</v>
      </c>
      <c r="CK413" s="119">
        <v>53.193550000000002</v>
      </c>
      <c r="CL413" s="119">
        <v>51.77778</v>
      </c>
    </row>
    <row r="414" spans="1:90" x14ac:dyDescent="0.25">
      <c r="A414" s="2" t="s">
        <v>480</v>
      </c>
      <c r="C414" s="20" t="s">
        <v>676</v>
      </c>
      <c r="D414" s="3" t="s">
        <v>39</v>
      </c>
      <c r="E414" s="1" t="s">
        <v>40</v>
      </c>
      <c r="H414" s="20" t="s">
        <v>535</v>
      </c>
      <c r="I414" s="20" t="s">
        <v>36</v>
      </c>
      <c r="J414" s="74">
        <v>43800</v>
      </c>
      <c r="K414" s="13" t="s">
        <v>723</v>
      </c>
      <c r="AN414" s="18">
        <v>82.290319999999994</v>
      </c>
      <c r="AO414" s="76"/>
      <c r="AP414" s="76"/>
      <c r="AQ414" s="76"/>
      <c r="AR414" s="76"/>
      <c r="AS414" s="76"/>
      <c r="AT414" s="119">
        <v>59.387099999999997</v>
      </c>
      <c r="AU414" s="119">
        <v>66.586209999999994</v>
      </c>
      <c r="AV414" s="119">
        <v>67.032259999999994</v>
      </c>
      <c r="AW414" s="119">
        <v>57.533329999999999</v>
      </c>
      <c r="AX414" s="119">
        <v>64.74194</v>
      </c>
      <c r="AY414" s="119">
        <v>73.133330000000001</v>
      </c>
      <c r="AZ414" s="119">
        <v>78.451610000000002</v>
      </c>
      <c r="BA414" s="119">
        <v>76.25806</v>
      </c>
      <c r="BB414" s="119">
        <v>78.333330000000004</v>
      </c>
      <c r="BC414" s="119">
        <v>76.580650000000006</v>
      </c>
      <c r="BD414" s="119">
        <v>65</v>
      </c>
      <c r="BE414" s="76"/>
      <c r="BF414" s="76"/>
      <c r="BG414" s="76"/>
      <c r="BH414" s="76"/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119">
        <v>74.8</v>
      </c>
      <c r="BT414" s="119">
        <v>70.483869999999996</v>
      </c>
      <c r="BU414" s="119">
        <v>65.333330000000004</v>
      </c>
      <c r="BV414" s="119">
        <v>71.310339999999997</v>
      </c>
      <c r="BW414" s="76"/>
      <c r="BX414" s="76"/>
      <c r="BY414" s="76"/>
      <c r="BZ414" s="76"/>
      <c r="CA414" s="76"/>
      <c r="CB414" s="119">
        <v>57.233330000000002</v>
      </c>
      <c r="CC414" s="119">
        <v>64.535709999999995</v>
      </c>
      <c r="CD414" s="119">
        <v>61.419350000000001</v>
      </c>
      <c r="CE414" s="119">
        <v>63.033329999999999</v>
      </c>
      <c r="CF414" s="119">
        <v>64.903229999999994</v>
      </c>
      <c r="CG414" s="119">
        <v>66.066670000000002</v>
      </c>
      <c r="CH414" s="119">
        <v>63.516129999999997</v>
      </c>
      <c r="CI414" s="119">
        <v>60.935479999999998</v>
      </c>
      <c r="CJ414" s="119">
        <v>59.433329999999998</v>
      </c>
      <c r="CK414" s="119">
        <v>57.516129999999997</v>
      </c>
      <c r="CL414" s="119">
        <v>54</v>
      </c>
    </row>
    <row r="415" spans="1:90" x14ac:dyDescent="0.25">
      <c r="A415" s="2" t="s">
        <v>480</v>
      </c>
      <c r="C415" s="20" t="s">
        <v>676</v>
      </c>
      <c r="D415" s="3" t="s">
        <v>39</v>
      </c>
      <c r="E415" s="1" t="s">
        <v>40</v>
      </c>
      <c r="H415" s="20" t="s">
        <v>535</v>
      </c>
      <c r="I415" s="20" t="s">
        <v>36</v>
      </c>
      <c r="J415" s="74">
        <v>43800</v>
      </c>
      <c r="K415" s="13" t="s">
        <v>217</v>
      </c>
      <c r="AN415" s="18">
        <v>77.645160000000004</v>
      </c>
      <c r="AO415" s="76"/>
      <c r="AP415" s="76"/>
      <c r="AQ415" s="76"/>
      <c r="AR415" s="76"/>
      <c r="AS415" s="76"/>
      <c r="AT415" s="119">
        <v>66.612899999999996</v>
      </c>
      <c r="AU415" s="119">
        <v>76.724140000000006</v>
      </c>
      <c r="AV415" s="119">
        <v>76.354839999999996</v>
      </c>
      <c r="AW415" s="119">
        <v>46.8</v>
      </c>
      <c r="AX415" s="119">
        <v>58.064520000000002</v>
      </c>
      <c r="AY415" s="119">
        <v>75.033330000000007</v>
      </c>
      <c r="AZ415" s="119">
        <v>82.419349999999994</v>
      </c>
      <c r="BA415" s="119">
        <v>83.580650000000006</v>
      </c>
      <c r="BB415" s="119">
        <v>89.233329999999995</v>
      </c>
      <c r="BC415" s="119">
        <v>85.516130000000004</v>
      </c>
      <c r="BD415" s="119">
        <v>75.400000000000006</v>
      </c>
      <c r="BE415" s="76"/>
      <c r="BF415" s="76"/>
      <c r="BG415" s="76"/>
      <c r="BH415" s="76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119">
        <v>86.333330000000004</v>
      </c>
      <c r="BT415" s="119">
        <v>79.87097</v>
      </c>
      <c r="BU415" s="119">
        <v>73.7</v>
      </c>
      <c r="BV415" s="119">
        <v>76.689660000000003</v>
      </c>
      <c r="BW415" s="76"/>
      <c r="BX415" s="76"/>
      <c r="BY415" s="76"/>
      <c r="BZ415" s="76"/>
      <c r="CA415" s="76"/>
      <c r="CB415" s="119">
        <v>62.866669999999999</v>
      </c>
      <c r="CC415" s="119">
        <v>70.5</v>
      </c>
      <c r="CD415" s="119">
        <v>61.290320000000001</v>
      </c>
      <c r="CE415" s="119">
        <v>62</v>
      </c>
      <c r="CF415" s="119">
        <v>62.12903</v>
      </c>
      <c r="CG415" s="119">
        <v>65.833330000000004</v>
      </c>
      <c r="CH415" s="119">
        <v>63.322580000000002</v>
      </c>
      <c r="CI415" s="119">
        <v>62.12903</v>
      </c>
      <c r="CJ415" s="119">
        <v>59.7</v>
      </c>
      <c r="CK415" s="119">
        <v>55.290320000000001</v>
      </c>
      <c r="CL415" s="119">
        <v>52.22222</v>
      </c>
    </row>
    <row r="416" spans="1:90" x14ac:dyDescent="0.25">
      <c r="A416" s="2" t="s">
        <v>480</v>
      </c>
      <c r="C416" s="20" t="s">
        <v>676</v>
      </c>
      <c r="D416" s="3" t="s">
        <v>39</v>
      </c>
      <c r="E416" s="1" t="s">
        <v>40</v>
      </c>
      <c r="H416" s="20" t="s">
        <v>535</v>
      </c>
      <c r="I416" s="20" t="s">
        <v>36</v>
      </c>
      <c r="J416" s="74">
        <v>43800</v>
      </c>
      <c r="K416" s="13" t="s">
        <v>724</v>
      </c>
      <c r="AN416" s="18">
        <v>78.161289999999994</v>
      </c>
      <c r="AO416" s="76"/>
      <c r="AP416" s="76"/>
      <c r="AQ416" s="76"/>
      <c r="AR416" s="76"/>
      <c r="AS416" s="76"/>
      <c r="AT416" s="119">
        <v>63.387099999999997</v>
      </c>
      <c r="AU416" s="119">
        <v>73.172409999999999</v>
      </c>
      <c r="AV416" s="119">
        <v>71.838710000000006</v>
      </c>
      <c r="AW416" s="119">
        <v>50.433329999999998</v>
      </c>
      <c r="AX416" s="119">
        <v>60.225810000000003</v>
      </c>
      <c r="AY416" s="119">
        <v>73.433329999999998</v>
      </c>
      <c r="AZ416" s="119">
        <v>80.548389999999998</v>
      </c>
      <c r="BA416" s="119">
        <v>79.774190000000004</v>
      </c>
      <c r="BB416" s="119">
        <v>83.633330000000001</v>
      </c>
      <c r="BC416" s="119">
        <v>81.225809999999996</v>
      </c>
      <c r="BD416" s="119">
        <v>69.3</v>
      </c>
      <c r="BE416" s="76"/>
      <c r="BF416" s="76"/>
      <c r="BG416" s="76"/>
      <c r="BH416" s="76"/>
      <c r="BI416" s="76"/>
      <c r="BJ416" s="76"/>
      <c r="BK416" s="76"/>
      <c r="BL416" s="76"/>
      <c r="BM416" s="76"/>
      <c r="BN416" s="76"/>
      <c r="BO416" s="76"/>
      <c r="BP416" s="76"/>
      <c r="BQ416" s="76"/>
      <c r="BR416" s="76"/>
      <c r="BS416" s="119">
        <v>81.033330000000007</v>
      </c>
      <c r="BT416" s="119">
        <v>78.161289999999994</v>
      </c>
      <c r="BU416" s="119">
        <v>71.099999999999994</v>
      </c>
      <c r="BV416" s="119">
        <v>76.344830000000002</v>
      </c>
      <c r="BW416" s="76"/>
      <c r="BX416" s="76"/>
      <c r="BY416" s="76"/>
      <c r="BZ416" s="76"/>
      <c r="CA416" s="76"/>
      <c r="CB416" s="119">
        <v>64.233329999999995</v>
      </c>
      <c r="CC416" s="119">
        <v>73.464290000000005</v>
      </c>
      <c r="CD416" s="119">
        <v>71.903229999999994</v>
      </c>
      <c r="CE416" s="119">
        <v>71.066670000000002</v>
      </c>
      <c r="CF416" s="119">
        <v>70.74194</v>
      </c>
      <c r="CG416" s="119">
        <v>73.233329999999995</v>
      </c>
      <c r="CH416" s="119">
        <v>70.290319999999994</v>
      </c>
      <c r="CI416" s="119">
        <v>70.354839999999996</v>
      </c>
      <c r="CJ416" s="119">
        <v>67.666669999999996</v>
      </c>
      <c r="CK416" s="119">
        <v>66.25806</v>
      </c>
      <c r="CL416" s="119">
        <v>62.44444</v>
      </c>
    </row>
    <row r="417" spans="1:90" x14ac:dyDescent="0.25">
      <c r="A417" s="2" t="s">
        <v>480</v>
      </c>
      <c r="C417" s="20" t="s">
        <v>676</v>
      </c>
      <c r="D417" s="3" t="s">
        <v>39</v>
      </c>
      <c r="E417" s="1" t="s">
        <v>40</v>
      </c>
      <c r="H417" s="20" t="s">
        <v>535</v>
      </c>
      <c r="I417" s="20" t="s">
        <v>36</v>
      </c>
      <c r="J417" s="74">
        <v>43800</v>
      </c>
      <c r="K417" s="13" t="s">
        <v>725</v>
      </c>
      <c r="AN417" s="18">
        <v>84.645160000000004</v>
      </c>
      <c r="AO417" s="76"/>
      <c r="AP417" s="76"/>
      <c r="AQ417" s="76"/>
      <c r="AR417" s="76"/>
      <c r="AS417" s="76"/>
      <c r="AT417" s="119">
        <v>66.193550000000002</v>
      </c>
      <c r="AU417" s="119">
        <v>76</v>
      </c>
      <c r="AV417" s="119">
        <v>73.225809999999996</v>
      </c>
      <c r="AW417" s="119">
        <v>55.366669999999999</v>
      </c>
      <c r="AX417" s="119">
        <v>65.451610000000002</v>
      </c>
      <c r="AY417" s="119">
        <v>76.400000000000006</v>
      </c>
      <c r="AZ417" s="119">
        <v>83.677419999999998</v>
      </c>
      <c r="BA417" s="119">
        <v>80.74194</v>
      </c>
      <c r="BB417" s="119">
        <v>83.933329999999998</v>
      </c>
      <c r="BC417" s="119">
        <v>82.709680000000006</v>
      </c>
      <c r="BD417" s="119">
        <v>72.5</v>
      </c>
      <c r="BE417" s="76"/>
      <c r="BF417" s="76"/>
      <c r="BG417" s="76"/>
      <c r="BH417" s="76"/>
      <c r="BI417" s="76"/>
      <c r="BJ417" s="76"/>
      <c r="BK417" s="76"/>
      <c r="BL417" s="76"/>
      <c r="BM417" s="76"/>
      <c r="BN417" s="76"/>
      <c r="BO417" s="76"/>
      <c r="BP417" s="76"/>
      <c r="BQ417" s="76"/>
      <c r="BR417" s="76"/>
      <c r="BS417" s="119">
        <v>79.666669999999996</v>
      </c>
      <c r="BT417" s="119">
        <v>75</v>
      </c>
      <c r="BU417" s="119">
        <v>68.866669999999999</v>
      </c>
      <c r="BV417" s="119">
        <v>74.310339999999997</v>
      </c>
      <c r="BW417" s="76"/>
      <c r="BX417" s="76"/>
      <c r="BY417" s="76"/>
      <c r="BZ417" s="76"/>
      <c r="CA417" s="76"/>
      <c r="CB417" s="119">
        <v>61.066670000000002</v>
      </c>
      <c r="CC417" s="119">
        <v>66.071430000000007</v>
      </c>
      <c r="CD417" s="119">
        <v>62.25806</v>
      </c>
      <c r="CE417" s="119">
        <v>63.733330000000002</v>
      </c>
      <c r="CF417" s="119">
        <v>62.903230000000001</v>
      </c>
      <c r="CG417" s="119">
        <v>66.433329999999998</v>
      </c>
      <c r="CH417" s="119">
        <v>65.322580000000002</v>
      </c>
      <c r="CI417" s="119">
        <v>64.161289999999994</v>
      </c>
      <c r="CJ417" s="119">
        <v>59.7</v>
      </c>
      <c r="CK417" s="119">
        <v>56.806449999999998</v>
      </c>
      <c r="CL417" s="119">
        <v>52.77778</v>
      </c>
    </row>
    <row r="418" spans="1:90" x14ac:dyDescent="0.25">
      <c r="A418" s="2" t="s">
        <v>480</v>
      </c>
      <c r="C418" s="20" t="s">
        <v>676</v>
      </c>
      <c r="D418" s="3" t="s">
        <v>39</v>
      </c>
      <c r="E418" s="1" t="s">
        <v>40</v>
      </c>
      <c r="H418" s="20" t="s">
        <v>535</v>
      </c>
      <c r="I418" s="20" t="s">
        <v>36</v>
      </c>
      <c r="J418" s="74">
        <v>43800</v>
      </c>
      <c r="K418" s="13" t="s">
        <v>621</v>
      </c>
      <c r="AN418" s="18">
        <v>75.483869999999996</v>
      </c>
      <c r="AO418" s="76"/>
      <c r="AP418" s="76"/>
      <c r="AQ418" s="76"/>
      <c r="AR418" s="76"/>
      <c r="AS418" s="76"/>
      <c r="AT418" s="119">
        <v>68.806449999999998</v>
      </c>
      <c r="AU418" s="119">
        <v>78.344830000000002</v>
      </c>
      <c r="AV418" s="119">
        <v>72.935479999999998</v>
      </c>
      <c r="AW418" s="119">
        <v>39.166670000000003</v>
      </c>
      <c r="AX418" s="119">
        <v>50.87097</v>
      </c>
      <c r="AY418" s="119">
        <v>66.633330000000001</v>
      </c>
      <c r="AZ418" s="119">
        <v>73.87097</v>
      </c>
      <c r="BA418" s="119">
        <v>76.516130000000004</v>
      </c>
      <c r="BB418" s="119">
        <v>81.466669999999993</v>
      </c>
      <c r="BC418" s="119">
        <v>79.161289999999994</v>
      </c>
      <c r="BD418" s="119">
        <v>63.7</v>
      </c>
      <c r="BE418" s="76"/>
      <c r="BF418" s="76"/>
      <c r="BG418" s="76"/>
      <c r="BH418" s="76"/>
      <c r="BI418" s="76"/>
      <c r="BJ418" s="76"/>
      <c r="BK418" s="76"/>
      <c r="BL418" s="76"/>
      <c r="BM418" s="76"/>
      <c r="BN418" s="76"/>
      <c r="BO418" s="76"/>
      <c r="BP418" s="76"/>
      <c r="BQ418" s="76"/>
      <c r="BR418" s="76"/>
      <c r="BS418" s="119">
        <v>78.5</v>
      </c>
      <c r="BT418" s="119">
        <v>75.483869999999996</v>
      </c>
      <c r="BU418" s="119">
        <v>67.366669999999999</v>
      </c>
      <c r="BV418" s="119">
        <v>70.965519999999998</v>
      </c>
      <c r="BW418" s="76"/>
      <c r="BX418" s="76"/>
      <c r="BY418" s="76"/>
      <c r="BZ418" s="76"/>
      <c r="CA418" s="76"/>
      <c r="CB418" s="119">
        <v>55.633330000000001</v>
      </c>
      <c r="CC418" s="119">
        <v>62.642859999999999</v>
      </c>
      <c r="CD418" s="119">
        <v>60.516129999999997</v>
      </c>
      <c r="CE418" s="119">
        <v>59.633330000000001</v>
      </c>
      <c r="CF418" s="119">
        <v>59.419350000000001</v>
      </c>
      <c r="CG418" s="119">
        <v>62.966670000000001</v>
      </c>
      <c r="CH418" s="119">
        <v>60.419350000000001</v>
      </c>
      <c r="CI418" s="119">
        <v>59.032260000000001</v>
      </c>
      <c r="CJ418" s="119">
        <v>57.933329999999998</v>
      </c>
      <c r="CK418" s="119">
        <v>54.709679999999999</v>
      </c>
      <c r="CL418" s="119">
        <v>50.333329999999997</v>
      </c>
    </row>
    <row r="419" spans="1:90" x14ac:dyDescent="0.25">
      <c r="A419" s="2" t="s">
        <v>480</v>
      </c>
      <c r="C419" s="20" t="s">
        <v>676</v>
      </c>
      <c r="D419" s="3" t="s">
        <v>39</v>
      </c>
      <c r="E419" s="1" t="s">
        <v>40</v>
      </c>
      <c r="H419" s="20" t="s">
        <v>535</v>
      </c>
      <c r="I419" s="20" t="s">
        <v>36</v>
      </c>
      <c r="J419" s="121">
        <v>43800</v>
      </c>
      <c r="K419" s="13" t="s">
        <v>726</v>
      </c>
      <c r="AN419" s="18">
        <v>72.387100000000004</v>
      </c>
      <c r="AO419" s="76"/>
      <c r="AP419" s="76"/>
      <c r="AQ419" s="76"/>
      <c r="AR419" s="76"/>
      <c r="AS419" s="76"/>
      <c r="AT419" s="119">
        <v>60.838709999999999</v>
      </c>
      <c r="AU419" s="119">
        <v>69.413790000000006</v>
      </c>
      <c r="AV419" s="119">
        <v>69.74194</v>
      </c>
      <c r="AW419" s="119">
        <v>47.666670000000003</v>
      </c>
      <c r="AX419" s="119">
        <v>57.064520000000002</v>
      </c>
      <c r="AY419" s="119">
        <v>70.666669999999996</v>
      </c>
      <c r="AZ419" s="119">
        <v>78.032259999999994</v>
      </c>
      <c r="BA419" s="119">
        <v>75.580650000000006</v>
      </c>
      <c r="BB419" s="119">
        <v>81.766670000000005</v>
      </c>
      <c r="BC419" s="119">
        <v>81.290319999999994</v>
      </c>
      <c r="BD419" s="119">
        <v>70.3</v>
      </c>
      <c r="BE419" s="76"/>
      <c r="BF419" s="76"/>
      <c r="BG419" s="76"/>
      <c r="BH419" s="76"/>
      <c r="BI419" s="76"/>
      <c r="BJ419" s="76"/>
      <c r="BK419" s="76"/>
      <c r="BL419" s="76"/>
      <c r="BM419" s="76"/>
      <c r="BN419" s="76"/>
      <c r="BO419" s="76"/>
      <c r="BP419" s="76"/>
      <c r="BQ419" s="76"/>
      <c r="BR419" s="76"/>
      <c r="BS419" s="119">
        <v>85.7</v>
      </c>
      <c r="BT419" s="119">
        <v>81.161289999999994</v>
      </c>
      <c r="BU419" s="119">
        <v>74.400000000000006</v>
      </c>
      <c r="BV419" s="119">
        <v>80.862070000000003</v>
      </c>
      <c r="BW419" s="76"/>
      <c r="BX419" s="76"/>
      <c r="BY419" s="76"/>
      <c r="BZ419" s="76"/>
      <c r="CA419" s="76"/>
      <c r="CB419" s="119">
        <v>66.366669999999999</v>
      </c>
      <c r="CC419" s="119">
        <v>73.642859999999999</v>
      </c>
      <c r="CD419" s="119">
        <v>70.451610000000002</v>
      </c>
      <c r="CE419" s="119">
        <v>72.733329999999995</v>
      </c>
      <c r="CF419" s="119">
        <v>71.612899999999996</v>
      </c>
      <c r="CG419" s="119">
        <v>75.933329999999998</v>
      </c>
      <c r="CH419" s="119">
        <v>72.774190000000004</v>
      </c>
      <c r="CI419" s="119">
        <v>71.935479999999998</v>
      </c>
      <c r="CJ419" s="119">
        <v>70.733329999999995</v>
      </c>
      <c r="CK419" s="119">
        <v>68.064520000000002</v>
      </c>
      <c r="CL419" s="119">
        <v>65.222219999999993</v>
      </c>
    </row>
    <row r="420" spans="1:90" x14ac:dyDescent="0.25">
      <c r="A420" s="2" t="s">
        <v>480</v>
      </c>
      <c r="C420" s="20" t="s">
        <v>676</v>
      </c>
      <c r="D420" s="3" t="s">
        <v>39</v>
      </c>
      <c r="E420" s="1" t="s">
        <v>40</v>
      </c>
      <c r="H420" s="20" t="s">
        <v>535</v>
      </c>
      <c r="I420" s="20" t="s">
        <v>36</v>
      </c>
      <c r="J420" s="121">
        <v>43800</v>
      </c>
      <c r="K420" s="13" t="s">
        <v>727</v>
      </c>
      <c r="AN420" s="18">
        <v>81.193550000000002</v>
      </c>
      <c r="AO420" s="76"/>
      <c r="AP420" s="76"/>
      <c r="AQ420" s="76"/>
      <c r="AR420" s="76"/>
      <c r="AS420" s="76"/>
      <c r="AT420" s="119">
        <v>59.12903</v>
      </c>
      <c r="AU420" s="119">
        <v>68.310339999999997</v>
      </c>
      <c r="AV420" s="119">
        <v>66.612899999999996</v>
      </c>
      <c r="AW420" s="119">
        <v>54.466670000000001</v>
      </c>
      <c r="AX420" s="119">
        <v>63.838709999999999</v>
      </c>
      <c r="AY420" s="119">
        <v>70.233329999999995</v>
      </c>
      <c r="AZ420" s="119">
        <v>73.387100000000004</v>
      </c>
      <c r="BA420" s="119">
        <v>71.193550000000002</v>
      </c>
      <c r="BB420" s="119">
        <v>73.866669999999999</v>
      </c>
      <c r="BC420" s="119">
        <v>72.161289999999994</v>
      </c>
      <c r="BD420" s="119">
        <v>62.6</v>
      </c>
      <c r="BE420" s="76"/>
      <c r="BF420" s="76"/>
      <c r="BG420" s="76"/>
      <c r="BH420" s="76"/>
      <c r="BI420" s="76"/>
      <c r="BJ420" s="76"/>
      <c r="BK420" s="76"/>
      <c r="BL420" s="76"/>
      <c r="BM420" s="76"/>
      <c r="BN420" s="76"/>
      <c r="BO420" s="76"/>
      <c r="BP420" s="76"/>
      <c r="BQ420" s="76"/>
      <c r="BR420" s="76"/>
      <c r="BS420" s="119">
        <v>73.333330000000004</v>
      </c>
      <c r="BT420" s="119">
        <v>71.774190000000004</v>
      </c>
      <c r="BU420" s="119">
        <v>66.400000000000006</v>
      </c>
      <c r="BV420" s="119">
        <v>68.965519999999998</v>
      </c>
      <c r="BW420" s="76"/>
      <c r="BX420" s="76"/>
      <c r="BY420" s="76"/>
      <c r="BZ420" s="76"/>
      <c r="CA420" s="76"/>
      <c r="CB420" s="119">
        <v>54.233330000000002</v>
      </c>
      <c r="CC420" s="119">
        <v>62</v>
      </c>
      <c r="CD420" s="119">
        <v>57</v>
      </c>
      <c r="CE420" s="119">
        <v>57.166670000000003</v>
      </c>
      <c r="CF420" s="119">
        <v>57.516129999999997</v>
      </c>
      <c r="CG420" s="119">
        <v>59.066670000000002</v>
      </c>
      <c r="CH420" s="119">
        <v>59.74194</v>
      </c>
      <c r="CI420" s="119">
        <v>57.096769999999999</v>
      </c>
      <c r="CJ420" s="119">
        <v>54.533329999999999</v>
      </c>
      <c r="CK420" s="119">
        <v>51.677419999999998</v>
      </c>
      <c r="CL420" s="119">
        <v>48.55556</v>
      </c>
    </row>
    <row r="421" spans="1:90" x14ac:dyDescent="0.25">
      <c r="A421" s="2" t="s">
        <v>480</v>
      </c>
      <c r="C421" s="20" t="s">
        <v>676</v>
      </c>
      <c r="D421" s="3" t="s">
        <v>39</v>
      </c>
      <c r="E421" s="1" t="s">
        <v>40</v>
      </c>
      <c r="H421" s="20" t="s">
        <v>535</v>
      </c>
      <c r="I421" s="20" t="s">
        <v>36</v>
      </c>
      <c r="J421" s="121">
        <v>43800</v>
      </c>
      <c r="K421" s="13" t="s">
        <v>728</v>
      </c>
      <c r="AN421" s="18">
        <v>79.161289999999994</v>
      </c>
      <c r="AO421" s="76"/>
      <c r="AP421" s="76"/>
      <c r="AQ421" s="76"/>
      <c r="AR421" s="76"/>
      <c r="AS421" s="76"/>
      <c r="AT421" s="119">
        <v>64.87097</v>
      </c>
      <c r="AU421" s="119">
        <v>75.448279999999997</v>
      </c>
      <c r="AV421" s="119">
        <v>70.645160000000004</v>
      </c>
      <c r="AW421" s="119">
        <v>43.566670000000002</v>
      </c>
      <c r="AX421" s="119">
        <v>55</v>
      </c>
      <c r="AY421" s="119">
        <v>64.933329999999998</v>
      </c>
      <c r="AZ421" s="119">
        <v>73.193550000000002</v>
      </c>
      <c r="BA421" s="119">
        <v>73.516130000000004</v>
      </c>
      <c r="BB421" s="119">
        <v>79.2</v>
      </c>
      <c r="BC421" s="119">
        <v>78.354839999999996</v>
      </c>
      <c r="BD421" s="119">
        <v>65.599999999999994</v>
      </c>
      <c r="BE421" s="76"/>
      <c r="BF421" s="76"/>
      <c r="BG421" s="76"/>
      <c r="BH421" s="76"/>
      <c r="BI421" s="76"/>
      <c r="BJ421" s="76"/>
      <c r="BK421" s="76"/>
      <c r="BL421" s="76"/>
      <c r="BM421" s="76"/>
      <c r="BN421" s="76"/>
      <c r="BO421" s="76"/>
      <c r="BP421" s="76"/>
      <c r="BQ421" s="76"/>
      <c r="BR421" s="76"/>
      <c r="BS421" s="119">
        <v>80.933329999999998</v>
      </c>
      <c r="BT421" s="119">
        <v>76.354839999999996</v>
      </c>
      <c r="BU421" s="119">
        <v>65.900000000000006</v>
      </c>
      <c r="BV421" s="119">
        <v>70.689660000000003</v>
      </c>
      <c r="BW421" s="76"/>
      <c r="BX421" s="76"/>
      <c r="BY421" s="76"/>
      <c r="BZ421" s="76"/>
      <c r="CA421" s="76"/>
      <c r="CB421" s="119">
        <v>58.566670000000002</v>
      </c>
      <c r="CC421" s="119">
        <v>64.571430000000007</v>
      </c>
      <c r="CD421" s="119">
        <v>60.387099999999997</v>
      </c>
      <c r="CE421" s="119">
        <v>61.3</v>
      </c>
      <c r="CF421" s="119">
        <v>60.193550000000002</v>
      </c>
      <c r="CG421" s="119">
        <v>61.366669999999999</v>
      </c>
      <c r="CH421" s="119">
        <v>60.387099999999997</v>
      </c>
      <c r="CI421" s="119">
        <v>58.193550000000002</v>
      </c>
      <c r="CJ421" s="119">
        <v>54.833329999999997</v>
      </c>
      <c r="CK421" s="119">
        <v>52.161290000000001</v>
      </c>
      <c r="CL421" s="119">
        <v>47.77778</v>
      </c>
    </row>
    <row r="422" spans="1:90" x14ac:dyDescent="0.25">
      <c r="A422" s="2" t="s">
        <v>480</v>
      </c>
      <c r="C422" s="20" t="s">
        <v>676</v>
      </c>
      <c r="D422" s="3" t="s">
        <v>39</v>
      </c>
      <c r="E422" s="1" t="s">
        <v>40</v>
      </c>
      <c r="H422" s="20" t="s">
        <v>535</v>
      </c>
      <c r="I422" s="20" t="s">
        <v>36</v>
      </c>
      <c r="J422" s="121">
        <v>43800</v>
      </c>
      <c r="K422" s="13" t="s">
        <v>729</v>
      </c>
      <c r="AN422" s="18">
        <v>75.516130000000004</v>
      </c>
      <c r="AO422" s="76"/>
      <c r="AP422" s="76"/>
      <c r="AQ422" s="76"/>
      <c r="AR422" s="76"/>
      <c r="AS422" s="76"/>
      <c r="AT422" s="119">
        <v>66</v>
      </c>
      <c r="AU422" s="119">
        <v>74.275859999999994</v>
      </c>
      <c r="AV422" s="119">
        <v>73.322580000000002</v>
      </c>
      <c r="AW422" s="119">
        <v>57.833329999999997</v>
      </c>
      <c r="AX422" s="119">
        <v>65.064520000000002</v>
      </c>
      <c r="AY422" s="119">
        <v>76.900000000000006</v>
      </c>
      <c r="AZ422" s="119">
        <v>78.354839999999996</v>
      </c>
      <c r="BA422" s="119">
        <v>79.516130000000004</v>
      </c>
      <c r="BB422" s="119">
        <v>83</v>
      </c>
      <c r="BC422" s="119">
        <v>81.322580000000002</v>
      </c>
      <c r="BD422" s="119">
        <v>72.8</v>
      </c>
      <c r="BE422" s="76"/>
      <c r="BF422" s="76"/>
      <c r="BG422" s="76"/>
      <c r="BH422" s="76"/>
      <c r="BI422" s="76"/>
      <c r="BJ422" s="76"/>
      <c r="BK422" s="76"/>
      <c r="BL422" s="76"/>
      <c r="BM422" s="76"/>
      <c r="BN422" s="76"/>
      <c r="BO422" s="76"/>
      <c r="BP422" s="76"/>
      <c r="BQ422" s="76"/>
      <c r="BR422" s="76"/>
      <c r="BS422" s="119">
        <v>79.733329999999995</v>
      </c>
      <c r="BT422" s="119">
        <v>76.516130000000004</v>
      </c>
      <c r="BU422" s="119">
        <v>70.533330000000007</v>
      </c>
      <c r="BV422" s="119">
        <v>75.793099999999995</v>
      </c>
      <c r="BW422" s="76"/>
      <c r="BX422" s="76"/>
      <c r="BY422" s="76"/>
      <c r="BZ422" s="76"/>
      <c r="CA422" s="76"/>
      <c r="CB422" s="119">
        <v>64.3</v>
      </c>
      <c r="CC422" s="119">
        <v>72.321430000000007</v>
      </c>
      <c r="CD422" s="119">
        <v>69.451610000000002</v>
      </c>
      <c r="CE422" s="119">
        <v>69.099999999999994</v>
      </c>
      <c r="CF422" s="119">
        <v>69.161289999999994</v>
      </c>
      <c r="CG422" s="119">
        <v>72.400000000000006</v>
      </c>
      <c r="CH422" s="119">
        <v>71</v>
      </c>
      <c r="CI422" s="119">
        <v>70.032259999999994</v>
      </c>
      <c r="CJ422" s="119">
        <v>66.266670000000005</v>
      </c>
      <c r="CK422" s="119">
        <v>64.419349999999994</v>
      </c>
      <c r="CL422" s="119">
        <v>62.22222</v>
      </c>
    </row>
    <row r="423" spans="1:90" x14ac:dyDescent="0.25">
      <c r="A423" s="2" t="s">
        <v>480</v>
      </c>
      <c r="C423" s="20" t="s">
        <v>676</v>
      </c>
      <c r="D423" s="3" t="s">
        <v>39</v>
      </c>
      <c r="E423" s="1" t="s">
        <v>40</v>
      </c>
      <c r="H423" s="20" t="s">
        <v>535</v>
      </c>
      <c r="I423" s="20" t="s">
        <v>36</v>
      </c>
      <c r="J423" s="121">
        <v>43800</v>
      </c>
      <c r="K423" s="13" t="s">
        <v>730</v>
      </c>
      <c r="AN423" s="18">
        <v>77.548389999999998</v>
      </c>
      <c r="AO423" s="76"/>
      <c r="AP423" s="76"/>
      <c r="AQ423" s="76"/>
      <c r="AR423" s="76"/>
      <c r="AS423" s="76"/>
      <c r="AT423" s="119">
        <v>58.838709999999999</v>
      </c>
      <c r="AU423" s="119">
        <v>69.931030000000007</v>
      </c>
      <c r="AV423" s="119">
        <v>68.193550000000002</v>
      </c>
      <c r="AW423" s="119">
        <v>50.466670000000001</v>
      </c>
      <c r="AX423" s="119">
        <v>61.451610000000002</v>
      </c>
      <c r="AY423" s="119">
        <v>73.3</v>
      </c>
      <c r="AZ423" s="119">
        <v>78.451610000000002</v>
      </c>
      <c r="BA423" s="119">
        <v>76.677419999999998</v>
      </c>
      <c r="BB423" s="119">
        <v>79.766670000000005</v>
      </c>
      <c r="BC423" s="119">
        <v>79.580650000000006</v>
      </c>
      <c r="BD423" s="119">
        <v>68.3</v>
      </c>
      <c r="BE423" s="76"/>
      <c r="BF423" s="76"/>
      <c r="BG423" s="76"/>
      <c r="BH423" s="76"/>
      <c r="BI423" s="76"/>
      <c r="BJ423" s="76"/>
      <c r="BK423" s="76"/>
      <c r="BL423" s="76"/>
      <c r="BM423" s="76"/>
      <c r="BN423" s="76"/>
      <c r="BO423" s="76"/>
      <c r="BP423" s="76"/>
      <c r="BQ423" s="76"/>
      <c r="BR423" s="76"/>
      <c r="BS423" s="119">
        <v>78.633330000000001</v>
      </c>
      <c r="BT423" s="119">
        <v>72.483869999999996</v>
      </c>
      <c r="BU423" s="119">
        <v>68.3</v>
      </c>
      <c r="BV423" s="119">
        <v>74.275859999999994</v>
      </c>
      <c r="BW423" s="76"/>
      <c r="BX423" s="76"/>
      <c r="BY423" s="76"/>
      <c r="BZ423" s="76"/>
      <c r="CA423" s="76"/>
      <c r="CB423" s="119">
        <v>59.933329999999998</v>
      </c>
      <c r="CC423" s="119">
        <v>68.392859999999999</v>
      </c>
      <c r="CD423" s="119">
        <v>59.064520000000002</v>
      </c>
      <c r="CE423" s="119">
        <v>60.5</v>
      </c>
      <c r="CF423" s="119">
        <v>60.064520000000002</v>
      </c>
      <c r="CG423" s="119">
        <v>64.633330000000001</v>
      </c>
      <c r="CH423" s="119">
        <v>63.903230000000001</v>
      </c>
      <c r="CI423" s="119">
        <v>63.838709999999999</v>
      </c>
      <c r="CJ423" s="119">
        <v>62.9</v>
      </c>
      <c r="CK423" s="119">
        <v>58.677419999999998</v>
      </c>
      <c r="CL423" s="119">
        <v>56</v>
      </c>
    </row>
    <row r="424" spans="1:90" x14ac:dyDescent="0.25">
      <c r="A424" s="2" t="s">
        <v>480</v>
      </c>
      <c r="C424" s="20" t="s">
        <v>676</v>
      </c>
      <c r="D424" s="3" t="s">
        <v>39</v>
      </c>
      <c r="E424" s="1" t="s">
        <v>40</v>
      </c>
      <c r="H424" s="20" t="s">
        <v>535</v>
      </c>
      <c r="I424" s="20" t="s">
        <v>36</v>
      </c>
      <c r="J424" s="121">
        <v>43800</v>
      </c>
      <c r="K424" s="13" t="s">
        <v>731</v>
      </c>
      <c r="AN424" s="18">
        <v>71.709680000000006</v>
      </c>
      <c r="AO424" s="76"/>
      <c r="AP424" s="76"/>
      <c r="AQ424" s="76"/>
      <c r="AR424" s="76"/>
      <c r="AS424" s="76"/>
      <c r="AT424" s="119">
        <v>63.87097</v>
      </c>
      <c r="AU424" s="119">
        <v>73.413790000000006</v>
      </c>
      <c r="AV424" s="119">
        <v>71.645160000000004</v>
      </c>
      <c r="AW424" s="119">
        <v>53.3</v>
      </c>
      <c r="AX424" s="119">
        <v>61.709679999999999</v>
      </c>
      <c r="AY424" s="119">
        <v>73.633330000000001</v>
      </c>
      <c r="AZ424" s="119">
        <v>79.774190000000004</v>
      </c>
      <c r="BA424" s="119">
        <v>77.838710000000006</v>
      </c>
      <c r="BB424" s="119">
        <v>82.966669999999993</v>
      </c>
      <c r="BC424" s="119">
        <v>78.193550000000002</v>
      </c>
      <c r="BD424" s="119">
        <v>67.8</v>
      </c>
      <c r="BE424" s="76"/>
      <c r="BF424" s="76"/>
      <c r="BG424" s="76"/>
      <c r="BH424" s="76"/>
      <c r="BI424" s="76"/>
      <c r="BJ424" s="76"/>
      <c r="BK424" s="76"/>
      <c r="BL424" s="76"/>
      <c r="BM424" s="76"/>
      <c r="BN424" s="76"/>
      <c r="BO424" s="76"/>
      <c r="BP424" s="76"/>
      <c r="BQ424" s="76"/>
      <c r="BR424" s="76"/>
      <c r="BS424" s="119">
        <v>80.333330000000004</v>
      </c>
      <c r="BT424" s="119">
        <v>77.838710000000006</v>
      </c>
      <c r="BU424" s="119">
        <v>72.566670000000002</v>
      </c>
      <c r="BV424" s="119">
        <v>77.241380000000007</v>
      </c>
      <c r="BW424" s="76"/>
      <c r="BX424" s="76"/>
      <c r="BY424" s="76"/>
      <c r="BZ424" s="76"/>
      <c r="CA424" s="76"/>
      <c r="CB424" s="119">
        <v>63.966670000000001</v>
      </c>
      <c r="CC424" s="119">
        <v>70.714290000000005</v>
      </c>
      <c r="CD424" s="119">
        <v>68.645160000000004</v>
      </c>
      <c r="CE424" s="119">
        <v>68.8</v>
      </c>
      <c r="CF424" s="119">
        <v>68.483869999999996</v>
      </c>
      <c r="CG424" s="119">
        <v>71.400000000000006</v>
      </c>
      <c r="CH424" s="119">
        <v>69.645160000000004</v>
      </c>
      <c r="CI424" s="119">
        <v>69.25806</v>
      </c>
      <c r="CJ424" s="119">
        <v>66.2</v>
      </c>
      <c r="CK424" s="119">
        <v>64.74194</v>
      </c>
      <c r="CL424" s="119">
        <v>63.111109999999996</v>
      </c>
    </row>
    <row r="425" spans="1:90" x14ac:dyDescent="0.25">
      <c r="A425" s="2" t="s">
        <v>480</v>
      </c>
      <c r="C425" s="20" t="s">
        <v>676</v>
      </c>
      <c r="D425" s="3" t="s">
        <v>39</v>
      </c>
      <c r="E425" s="1" t="s">
        <v>40</v>
      </c>
      <c r="H425" s="20" t="s">
        <v>535</v>
      </c>
      <c r="I425" s="20" t="s">
        <v>36</v>
      </c>
      <c r="J425" s="121">
        <v>43800</v>
      </c>
      <c r="K425" s="13" t="s">
        <v>732</v>
      </c>
      <c r="AN425" s="18">
        <v>78.096770000000006</v>
      </c>
      <c r="AO425" s="76"/>
      <c r="AP425" s="76"/>
      <c r="AQ425" s="76"/>
      <c r="AR425" s="76"/>
      <c r="AS425" s="76"/>
      <c r="AT425" s="119">
        <v>59.25806</v>
      </c>
      <c r="AU425" s="119">
        <v>68.551720000000003</v>
      </c>
      <c r="AV425" s="119">
        <v>69.193550000000002</v>
      </c>
      <c r="AW425" s="119">
        <v>52.9</v>
      </c>
      <c r="AX425" s="119">
        <v>61.516129999999997</v>
      </c>
      <c r="AY425" s="119">
        <v>75.666669999999996</v>
      </c>
      <c r="AZ425" s="119">
        <v>79.838710000000006</v>
      </c>
      <c r="BA425" s="119">
        <v>82.193550000000002</v>
      </c>
      <c r="BB425" s="119">
        <v>85.366669999999999</v>
      </c>
      <c r="BC425" s="119">
        <v>83.193550000000002</v>
      </c>
      <c r="BD425" s="119">
        <v>72.599999999999994</v>
      </c>
      <c r="BE425" s="76"/>
      <c r="BF425" s="76"/>
      <c r="BG425" s="76"/>
      <c r="BH425" s="76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119">
        <v>83.466669999999993</v>
      </c>
      <c r="BT425" s="119">
        <v>80.580650000000006</v>
      </c>
      <c r="BU425" s="119">
        <v>75.733329999999995</v>
      </c>
      <c r="BV425" s="119">
        <v>80.034480000000002</v>
      </c>
      <c r="BW425" s="76"/>
      <c r="BX425" s="76"/>
      <c r="BY425" s="76"/>
      <c r="BZ425" s="76"/>
      <c r="CA425" s="76"/>
      <c r="CB425" s="119">
        <v>66.266670000000005</v>
      </c>
      <c r="CC425" s="119">
        <v>73.678569999999993</v>
      </c>
      <c r="CD425" s="119">
        <v>72.612899999999996</v>
      </c>
      <c r="CE425" s="119">
        <v>70.633330000000001</v>
      </c>
      <c r="CF425" s="119">
        <v>69.161289999999994</v>
      </c>
      <c r="CG425" s="119">
        <v>72.7</v>
      </c>
      <c r="CH425" s="119">
        <v>70.709680000000006</v>
      </c>
      <c r="CI425" s="119">
        <v>69.032259999999994</v>
      </c>
      <c r="CJ425" s="119">
        <v>66.266670000000005</v>
      </c>
      <c r="CK425" s="119">
        <v>63.903230000000001</v>
      </c>
      <c r="CL425" s="119">
        <v>59.888890000000004</v>
      </c>
    </row>
    <row r="426" spans="1:90" x14ac:dyDescent="0.25">
      <c r="A426" s="2" t="s">
        <v>480</v>
      </c>
      <c r="C426" s="20" t="s">
        <v>676</v>
      </c>
      <c r="D426" s="3" t="s">
        <v>39</v>
      </c>
      <c r="E426" s="1" t="s">
        <v>40</v>
      </c>
      <c r="H426" s="20" t="s">
        <v>535</v>
      </c>
      <c r="I426" s="20" t="s">
        <v>36</v>
      </c>
      <c r="J426" s="121">
        <v>43800</v>
      </c>
      <c r="K426" s="13" t="s">
        <v>733</v>
      </c>
      <c r="AN426" s="18">
        <v>75.548389999999998</v>
      </c>
      <c r="AO426" s="76"/>
      <c r="AP426" s="76"/>
      <c r="AQ426" s="76"/>
      <c r="AR426" s="76"/>
      <c r="AS426" s="76"/>
      <c r="AT426" s="119">
        <v>60.935479999999998</v>
      </c>
      <c r="AU426" s="119">
        <v>73.172409999999999</v>
      </c>
      <c r="AV426" s="119">
        <v>72.354839999999996</v>
      </c>
      <c r="AW426" s="119">
        <v>58.366669999999999</v>
      </c>
      <c r="AX426" s="119">
        <v>65.87097</v>
      </c>
      <c r="AY426" s="119">
        <v>75.033330000000007</v>
      </c>
      <c r="AZ426" s="119">
        <v>77.451610000000002</v>
      </c>
      <c r="BA426" s="119">
        <v>77.838710000000006</v>
      </c>
      <c r="BB426" s="119">
        <v>78.833330000000004</v>
      </c>
      <c r="BC426" s="119">
        <v>77.064520000000002</v>
      </c>
      <c r="BD426" s="119">
        <v>61</v>
      </c>
      <c r="BE426" s="76"/>
      <c r="BF426" s="76"/>
      <c r="BG426" s="76"/>
      <c r="BH426" s="76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119">
        <v>80.366669999999999</v>
      </c>
      <c r="BT426" s="119">
        <v>78.193550000000002</v>
      </c>
      <c r="BU426" s="119">
        <v>69.166669999999996</v>
      </c>
      <c r="BV426" s="119">
        <v>75.172409999999999</v>
      </c>
      <c r="BW426" s="76"/>
      <c r="BX426" s="76"/>
      <c r="BY426" s="76"/>
      <c r="BZ426" s="76"/>
      <c r="CA426" s="76"/>
      <c r="CB426" s="119">
        <v>61.5</v>
      </c>
      <c r="CC426" s="119">
        <v>66.035709999999995</v>
      </c>
      <c r="CD426" s="119">
        <v>64.12903</v>
      </c>
      <c r="CE426" s="119">
        <v>65.599999999999994</v>
      </c>
      <c r="CF426" s="119">
        <v>66.967740000000006</v>
      </c>
      <c r="CG426" s="119">
        <v>66.433329999999998</v>
      </c>
      <c r="CH426" s="119">
        <v>63.838709999999999</v>
      </c>
      <c r="CI426" s="119">
        <v>60.967739999999999</v>
      </c>
      <c r="CJ426" s="119">
        <v>61.633330000000001</v>
      </c>
      <c r="CK426" s="119">
        <v>57.935479999999998</v>
      </c>
      <c r="CL426" s="119">
        <v>54.22222</v>
      </c>
    </row>
    <row r="427" spans="1:90" x14ac:dyDescent="0.25">
      <c r="A427" s="2" t="s">
        <v>480</v>
      </c>
      <c r="C427" s="20" t="s">
        <v>676</v>
      </c>
      <c r="D427" s="3" t="s">
        <v>39</v>
      </c>
      <c r="E427" s="1" t="s">
        <v>40</v>
      </c>
      <c r="H427" s="20" t="s">
        <v>535</v>
      </c>
      <c r="I427" s="20" t="s">
        <v>36</v>
      </c>
      <c r="J427" s="121">
        <v>43800</v>
      </c>
      <c r="K427" s="13" t="s">
        <v>734</v>
      </c>
      <c r="AN427" s="18">
        <v>83.419349999999994</v>
      </c>
      <c r="AO427" s="76"/>
      <c r="AP427" s="76"/>
      <c r="AQ427" s="76"/>
      <c r="AR427" s="76"/>
      <c r="AS427" s="76"/>
      <c r="AT427" s="119">
        <v>62.419350000000001</v>
      </c>
      <c r="AU427" s="119">
        <v>71.275859999999994</v>
      </c>
      <c r="AV427" s="119">
        <v>70.096770000000006</v>
      </c>
      <c r="AW427" s="119">
        <v>51.4</v>
      </c>
      <c r="AX427" s="119">
        <v>60.677419999999998</v>
      </c>
      <c r="AY427" s="119">
        <v>75.233329999999995</v>
      </c>
      <c r="AZ427" s="119">
        <v>81.12903</v>
      </c>
      <c r="BA427" s="119">
        <v>80.806449999999998</v>
      </c>
      <c r="BB427" s="119">
        <v>82.733329999999995</v>
      </c>
      <c r="BC427" s="119">
        <v>81.87097</v>
      </c>
      <c r="BD427" s="119">
        <v>68</v>
      </c>
      <c r="BE427" s="76"/>
      <c r="BF427" s="76"/>
      <c r="BG427" s="76"/>
      <c r="BH427" s="76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119">
        <v>83.666669999999996</v>
      </c>
      <c r="BT427" s="119">
        <v>80.193550000000002</v>
      </c>
      <c r="BU427" s="119">
        <v>73.866669999999999</v>
      </c>
      <c r="BV427" s="119">
        <v>80.482759999999999</v>
      </c>
      <c r="BW427" s="76"/>
      <c r="BX427" s="76"/>
      <c r="BY427" s="76"/>
      <c r="BZ427" s="76"/>
      <c r="CA427" s="76"/>
      <c r="CB427" s="119">
        <v>65.933329999999998</v>
      </c>
      <c r="CC427" s="119">
        <v>73.571430000000007</v>
      </c>
      <c r="CD427" s="119">
        <v>72.548389999999998</v>
      </c>
      <c r="CE427" s="119">
        <v>71.066670000000002</v>
      </c>
      <c r="CF427" s="119">
        <v>70.709680000000006</v>
      </c>
      <c r="CG427" s="119">
        <v>74.666669999999996</v>
      </c>
      <c r="CH427" s="119">
        <v>72.709680000000006</v>
      </c>
      <c r="CI427" s="119">
        <v>70.677419999999998</v>
      </c>
      <c r="CJ427" s="119">
        <v>66.833330000000004</v>
      </c>
      <c r="CK427" s="119">
        <v>65.548389999999998</v>
      </c>
      <c r="CL427" s="119">
        <v>62</v>
      </c>
    </row>
    <row r="428" spans="1:90" x14ac:dyDescent="0.25">
      <c r="A428" s="2" t="s">
        <v>480</v>
      </c>
      <c r="C428" s="20" t="s">
        <v>676</v>
      </c>
      <c r="D428" s="3" t="s">
        <v>39</v>
      </c>
      <c r="E428" s="1" t="s">
        <v>40</v>
      </c>
      <c r="H428" s="20" t="s">
        <v>535</v>
      </c>
      <c r="I428" s="20" t="s">
        <v>36</v>
      </c>
      <c r="J428" s="121">
        <v>43800</v>
      </c>
      <c r="K428" s="13" t="s">
        <v>735</v>
      </c>
      <c r="AN428" s="18">
        <v>76.709680000000006</v>
      </c>
      <c r="AO428" s="76"/>
      <c r="AP428" s="76"/>
      <c r="AQ428" s="76"/>
      <c r="AR428" s="76"/>
      <c r="AS428" s="76"/>
      <c r="AT428" s="119">
        <v>68</v>
      </c>
      <c r="AU428" s="119">
        <v>77.482759999999999</v>
      </c>
      <c r="AV428" s="119">
        <v>73.12903</v>
      </c>
      <c r="AW428" s="119">
        <v>44.966670000000001</v>
      </c>
      <c r="AX428" s="119">
        <v>60.161290000000001</v>
      </c>
      <c r="AY428" s="119">
        <v>73.433329999999998</v>
      </c>
      <c r="AZ428" s="119">
        <v>83.677419999999998</v>
      </c>
      <c r="BA428" s="119">
        <v>80.161289999999994</v>
      </c>
      <c r="BB428" s="119">
        <v>81.033330000000007</v>
      </c>
      <c r="BC428" s="119">
        <v>77.645160000000004</v>
      </c>
      <c r="BD428" s="119">
        <v>62.6</v>
      </c>
      <c r="BE428" s="76"/>
      <c r="BF428" s="76"/>
      <c r="BG428" s="76"/>
      <c r="BH428" s="76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119">
        <v>81.966669999999993</v>
      </c>
      <c r="BT428" s="119">
        <v>76.193550000000002</v>
      </c>
      <c r="BU428" s="119">
        <v>64.333330000000004</v>
      </c>
      <c r="BV428" s="119">
        <v>71.724140000000006</v>
      </c>
      <c r="BW428" s="76"/>
      <c r="BX428" s="76"/>
      <c r="BY428" s="76"/>
      <c r="BZ428" s="76"/>
      <c r="CA428" s="76"/>
      <c r="CB428" s="119">
        <v>59.133330000000001</v>
      </c>
      <c r="CC428" s="119">
        <v>63.357140000000001</v>
      </c>
      <c r="CD428" s="119">
        <v>60.225810000000003</v>
      </c>
      <c r="CE428" s="119">
        <v>61.4</v>
      </c>
      <c r="CF428" s="119">
        <v>60.774189999999997</v>
      </c>
      <c r="CG428" s="119">
        <v>61.633330000000001</v>
      </c>
      <c r="CH428" s="119">
        <v>61</v>
      </c>
      <c r="CI428" s="119">
        <v>58.096769999999999</v>
      </c>
      <c r="CJ428" s="119">
        <v>55.4</v>
      </c>
      <c r="CK428" s="119">
        <v>52.677419999999998</v>
      </c>
      <c r="CL428" s="119">
        <v>48.111109999999996</v>
      </c>
    </row>
    <row r="429" spans="1:90" x14ac:dyDescent="0.25">
      <c r="A429" s="2" t="s">
        <v>480</v>
      </c>
      <c r="C429" s="20" t="s">
        <v>676</v>
      </c>
      <c r="D429" s="3" t="s">
        <v>39</v>
      </c>
      <c r="E429" s="1" t="s">
        <v>40</v>
      </c>
      <c r="H429" s="20" t="s">
        <v>535</v>
      </c>
      <c r="I429" s="20" t="s">
        <v>36</v>
      </c>
      <c r="J429" s="121">
        <v>43800</v>
      </c>
      <c r="K429" s="13" t="s">
        <v>736</v>
      </c>
      <c r="AN429" s="18">
        <v>71.903229999999994</v>
      </c>
      <c r="AO429" s="76"/>
      <c r="AP429" s="76"/>
      <c r="AQ429" s="76"/>
      <c r="AR429" s="76"/>
      <c r="AS429" s="76"/>
      <c r="AT429" s="119">
        <v>64.225809999999996</v>
      </c>
      <c r="AU429" s="119">
        <v>72.655169999999998</v>
      </c>
      <c r="AV429" s="119">
        <v>72.548389999999998</v>
      </c>
      <c r="AW429" s="119">
        <v>52.8</v>
      </c>
      <c r="AX429" s="119">
        <v>63.903230000000001</v>
      </c>
      <c r="AY429" s="119">
        <v>73.566670000000002</v>
      </c>
      <c r="AZ429" s="119">
        <v>78.322580000000002</v>
      </c>
      <c r="BA429" s="119">
        <v>75.322580000000002</v>
      </c>
      <c r="BB429" s="119">
        <v>76.266670000000005</v>
      </c>
      <c r="BC429" s="119">
        <v>76.032259999999994</v>
      </c>
      <c r="BD429" s="119">
        <v>70.900000000000006</v>
      </c>
      <c r="BE429" s="76"/>
      <c r="BF429" s="76"/>
      <c r="BG429" s="76"/>
      <c r="BH429" s="76"/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119">
        <v>73.766670000000005</v>
      </c>
      <c r="BT429" s="119">
        <v>70.87097</v>
      </c>
      <c r="BU429" s="119">
        <v>64.033330000000007</v>
      </c>
      <c r="BV429" s="119">
        <v>68.793099999999995</v>
      </c>
      <c r="BW429" s="76"/>
      <c r="BX429" s="76"/>
      <c r="BY429" s="76"/>
      <c r="BZ429" s="76"/>
      <c r="CA429" s="76"/>
      <c r="CB429" s="119">
        <v>57.733330000000002</v>
      </c>
      <c r="CC429" s="119">
        <v>63.642859999999999</v>
      </c>
      <c r="CD429" s="119">
        <v>64.225809999999996</v>
      </c>
      <c r="CE429" s="119">
        <v>65.066670000000002</v>
      </c>
      <c r="CF429" s="119">
        <v>62.838709999999999</v>
      </c>
      <c r="CG429" s="119">
        <v>64.333330000000004</v>
      </c>
      <c r="CH429" s="119">
        <v>63.12903</v>
      </c>
      <c r="CI429" s="119">
        <v>61.612900000000003</v>
      </c>
      <c r="CJ429" s="119">
        <v>58.133330000000001</v>
      </c>
      <c r="CK429" s="119">
        <v>56.032260000000001</v>
      </c>
      <c r="CL429" s="119">
        <v>51.44444</v>
      </c>
    </row>
    <row r="430" spans="1:90" x14ac:dyDescent="0.25">
      <c r="A430" s="2" t="s">
        <v>480</v>
      </c>
      <c r="C430" s="20" t="s">
        <v>676</v>
      </c>
      <c r="D430" s="3" t="s">
        <v>39</v>
      </c>
      <c r="E430" s="1" t="s">
        <v>40</v>
      </c>
      <c r="H430" s="20" t="s">
        <v>535</v>
      </c>
      <c r="I430" s="20" t="s">
        <v>36</v>
      </c>
      <c r="J430" s="121">
        <v>43800</v>
      </c>
      <c r="K430" s="13" t="s">
        <v>737</v>
      </c>
      <c r="AN430" s="18">
        <v>83.935479999999998</v>
      </c>
      <c r="AO430" s="76"/>
      <c r="AP430" s="76"/>
      <c r="AQ430" s="76"/>
      <c r="AR430" s="76"/>
      <c r="AS430" s="76"/>
      <c r="AT430" s="119">
        <v>57.967739999999999</v>
      </c>
      <c r="AU430" s="119">
        <v>67.344830000000002</v>
      </c>
      <c r="AV430" s="119">
        <v>67.322580000000002</v>
      </c>
      <c r="AW430" s="119">
        <v>51.433329999999998</v>
      </c>
      <c r="AX430" s="119">
        <v>61.25806</v>
      </c>
      <c r="AY430" s="119">
        <v>69.533330000000007</v>
      </c>
      <c r="AZ430" s="119">
        <v>76.064520000000002</v>
      </c>
      <c r="BA430" s="119">
        <v>72.387100000000004</v>
      </c>
      <c r="BB430" s="119">
        <v>74.266670000000005</v>
      </c>
      <c r="BC430" s="119">
        <v>72.548389999999998</v>
      </c>
      <c r="BD430" s="119">
        <v>64.8</v>
      </c>
      <c r="BE430" s="76"/>
      <c r="BF430" s="76"/>
      <c r="BG430" s="76"/>
      <c r="BH430" s="76"/>
      <c r="BI430" s="76"/>
      <c r="BJ430" s="76"/>
      <c r="BK430" s="76"/>
      <c r="BL430" s="76"/>
      <c r="BM430" s="76"/>
      <c r="BN430" s="76"/>
      <c r="BO430" s="76"/>
      <c r="BP430" s="76"/>
      <c r="BQ430" s="76"/>
      <c r="BR430" s="76"/>
      <c r="BS430" s="119">
        <v>75.533330000000007</v>
      </c>
      <c r="BT430" s="119">
        <v>72.903229999999994</v>
      </c>
      <c r="BU430" s="119">
        <v>66.7</v>
      </c>
      <c r="BV430" s="119">
        <v>73.137929999999997</v>
      </c>
      <c r="BW430" s="76"/>
      <c r="BX430" s="76"/>
      <c r="BY430" s="76"/>
      <c r="BZ430" s="76"/>
      <c r="CA430" s="76"/>
      <c r="CB430" s="119">
        <v>59.7</v>
      </c>
      <c r="CC430" s="119">
        <v>65.785709999999995</v>
      </c>
      <c r="CD430" s="119">
        <v>64</v>
      </c>
      <c r="CE430" s="119">
        <v>63.166670000000003</v>
      </c>
      <c r="CF430" s="119">
        <v>61.419350000000001</v>
      </c>
      <c r="CG430" s="119">
        <v>65.2</v>
      </c>
      <c r="CH430" s="119">
        <v>64.290319999999994</v>
      </c>
      <c r="CI430" s="119">
        <v>64.387100000000004</v>
      </c>
      <c r="CJ430" s="119">
        <v>58.266669999999998</v>
      </c>
      <c r="CK430" s="119">
        <v>56.806449999999998</v>
      </c>
      <c r="CL430" s="119">
        <v>54.666670000000003</v>
      </c>
    </row>
    <row r="431" spans="1:90" x14ac:dyDescent="0.25">
      <c r="A431" s="2" t="s">
        <v>480</v>
      </c>
      <c r="C431" s="20" t="s">
        <v>676</v>
      </c>
      <c r="D431" s="3" t="s">
        <v>39</v>
      </c>
      <c r="E431" s="1" t="s">
        <v>40</v>
      </c>
      <c r="H431" s="20" t="s">
        <v>535</v>
      </c>
      <c r="I431" s="20" t="s">
        <v>36</v>
      </c>
      <c r="J431" s="121">
        <v>43800</v>
      </c>
      <c r="K431" s="13" t="s">
        <v>738</v>
      </c>
      <c r="AN431" s="18">
        <v>71.290319999999994</v>
      </c>
      <c r="AO431" s="76"/>
      <c r="AP431" s="76"/>
      <c r="AQ431" s="76"/>
      <c r="AR431" s="76"/>
      <c r="AS431" s="76"/>
      <c r="AT431" s="119">
        <v>68.516130000000004</v>
      </c>
      <c r="AU431" s="119">
        <v>80.172409999999999</v>
      </c>
      <c r="AV431" s="119">
        <v>78.677419999999998</v>
      </c>
      <c r="AW431" s="119">
        <v>61.633330000000001</v>
      </c>
      <c r="AX431" s="119">
        <v>68.516130000000004</v>
      </c>
      <c r="AY431" s="119">
        <v>76.099999999999994</v>
      </c>
      <c r="AZ431" s="119">
        <v>82.838710000000006</v>
      </c>
      <c r="BA431" s="119">
        <v>79.838710000000006</v>
      </c>
      <c r="BB431" s="119">
        <v>86.666669999999996</v>
      </c>
      <c r="BC431" s="119">
        <v>86.161289999999994</v>
      </c>
      <c r="BD431" s="119">
        <v>71.400000000000006</v>
      </c>
      <c r="BE431" s="76"/>
      <c r="BF431" s="76"/>
      <c r="BG431" s="76"/>
      <c r="BH431" s="76"/>
      <c r="BI431" s="76"/>
      <c r="BJ431" s="76"/>
      <c r="BK431" s="76"/>
      <c r="BL431" s="76"/>
      <c r="BM431" s="76"/>
      <c r="BN431" s="76"/>
      <c r="BO431" s="76"/>
      <c r="BP431" s="76"/>
      <c r="BQ431" s="76"/>
      <c r="BR431" s="76"/>
      <c r="BS431" s="119">
        <v>86.033330000000007</v>
      </c>
      <c r="BT431" s="119">
        <v>82.451610000000002</v>
      </c>
      <c r="BU431" s="119">
        <v>71.066670000000002</v>
      </c>
      <c r="BV431" s="119">
        <v>73.241380000000007</v>
      </c>
      <c r="BW431" s="76"/>
      <c r="BX431" s="76"/>
      <c r="BY431" s="76"/>
      <c r="BZ431" s="76"/>
      <c r="CA431" s="76"/>
      <c r="CB431" s="119">
        <v>61.766669999999998</v>
      </c>
      <c r="CC431" s="119">
        <v>67.75</v>
      </c>
      <c r="CD431" s="119">
        <v>64.451610000000002</v>
      </c>
      <c r="CE431" s="119">
        <v>65.900000000000006</v>
      </c>
      <c r="CF431" s="119">
        <v>67.612899999999996</v>
      </c>
      <c r="CG431" s="119">
        <v>69.566670000000002</v>
      </c>
      <c r="CH431" s="119">
        <v>67.806449999999998</v>
      </c>
      <c r="CI431" s="119">
        <v>63.225810000000003</v>
      </c>
      <c r="CJ431" s="119">
        <v>61.966670000000001</v>
      </c>
      <c r="CK431" s="119">
        <v>59.645159999999997</v>
      </c>
      <c r="CL431" s="119">
        <v>56.666670000000003</v>
      </c>
    </row>
    <row r="432" spans="1:90" x14ac:dyDescent="0.25">
      <c r="A432" s="2" t="s">
        <v>480</v>
      </c>
      <c r="C432" s="20" t="s">
        <v>676</v>
      </c>
      <c r="D432" s="3" t="s">
        <v>39</v>
      </c>
      <c r="E432" s="1" t="s">
        <v>40</v>
      </c>
      <c r="H432" s="20" t="s">
        <v>535</v>
      </c>
      <c r="I432" s="20" t="s">
        <v>36</v>
      </c>
      <c r="J432" s="121">
        <v>43800</v>
      </c>
      <c r="K432" s="13" t="s">
        <v>739</v>
      </c>
      <c r="AN432" s="18">
        <v>75.903229999999994</v>
      </c>
      <c r="AO432" s="76"/>
      <c r="AP432" s="76"/>
      <c r="AQ432" s="76"/>
      <c r="AR432" s="76"/>
      <c r="AS432" s="76"/>
      <c r="AT432" s="119">
        <v>58.12903</v>
      </c>
      <c r="AU432" s="119">
        <v>67.344830000000002</v>
      </c>
      <c r="AV432" s="119">
        <v>65.032259999999994</v>
      </c>
      <c r="AW432" s="119">
        <v>49.9</v>
      </c>
      <c r="AX432" s="119">
        <v>64.87097</v>
      </c>
      <c r="AY432" s="119">
        <v>70.333330000000004</v>
      </c>
      <c r="AZ432" s="119">
        <v>76.290319999999994</v>
      </c>
      <c r="BA432" s="119">
        <v>73.612899999999996</v>
      </c>
      <c r="BB432" s="119">
        <v>73.900000000000006</v>
      </c>
      <c r="BC432" s="119">
        <v>71.193550000000002</v>
      </c>
      <c r="BD432" s="119">
        <v>58.1</v>
      </c>
      <c r="BE432" s="76"/>
      <c r="BF432" s="76"/>
      <c r="BG432" s="76"/>
      <c r="BH432" s="76"/>
      <c r="BI432" s="76"/>
      <c r="BJ432" s="76"/>
      <c r="BK432" s="76"/>
      <c r="BL432" s="76"/>
      <c r="BM432" s="76"/>
      <c r="BN432" s="76"/>
      <c r="BO432" s="76"/>
      <c r="BP432" s="76"/>
      <c r="BQ432" s="76"/>
      <c r="BR432" s="76"/>
      <c r="BS432" s="119">
        <v>74.933329999999998</v>
      </c>
      <c r="BT432" s="119">
        <v>71.967740000000006</v>
      </c>
      <c r="BU432" s="119">
        <v>63.466670000000001</v>
      </c>
      <c r="BV432" s="119">
        <v>66.758619999999993</v>
      </c>
      <c r="BW432" s="76"/>
      <c r="BX432" s="76"/>
      <c r="BY432" s="76"/>
      <c r="BZ432" s="76"/>
      <c r="CA432" s="76"/>
      <c r="CB432" s="119">
        <v>56.566670000000002</v>
      </c>
      <c r="CC432" s="119">
        <v>61.5</v>
      </c>
      <c r="CD432" s="119">
        <v>56.967739999999999</v>
      </c>
      <c r="CE432" s="119">
        <v>57.566670000000002</v>
      </c>
      <c r="CF432" s="119">
        <v>60.677419999999998</v>
      </c>
      <c r="CG432" s="119">
        <v>59.3</v>
      </c>
      <c r="CH432" s="119">
        <v>59.87097</v>
      </c>
      <c r="CI432" s="119">
        <v>56.516129999999997</v>
      </c>
      <c r="CJ432" s="119">
        <v>54.3</v>
      </c>
      <c r="CK432" s="119">
        <v>53.387099999999997</v>
      </c>
      <c r="CL432" s="119">
        <v>49.44444</v>
      </c>
    </row>
    <row r="433" spans="1:90" x14ac:dyDescent="0.25">
      <c r="A433" s="2" t="s">
        <v>480</v>
      </c>
      <c r="C433" s="20" t="s">
        <v>676</v>
      </c>
      <c r="D433" s="3" t="s">
        <v>39</v>
      </c>
      <c r="E433" s="1" t="s">
        <v>40</v>
      </c>
      <c r="H433" s="20" t="s">
        <v>535</v>
      </c>
      <c r="I433" s="20" t="s">
        <v>36</v>
      </c>
      <c r="J433" s="121">
        <v>43800</v>
      </c>
      <c r="K433" s="13" t="s">
        <v>213</v>
      </c>
      <c r="AN433" s="18">
        <v>79.096770000000006</v>
      </c>
      <c r="AO433" s="76"/>
      <c r="AP433" s="76"/>
      <c r="AQ433" s="76"/>
      <c r="AR433" s="76"/>
      <c r="AS433" s="76"/>
      <c r="AT433" s="119">
        <v>61.290320000000001</v>
      </c>
      <c r="AU433" s="119">
        <v>69.655169999999998</v>
      </c>
      <c r="AV433" s="119">
        <v>69.096770000000006</v>
      </c>
      <c r="AW433" s="119">
        <v>51.8</v>
      </c>
      <c r="AX433" s="119">
        <v>65.12903</v>
      </c>
      <c r="AY433" s="119">
        <v>74.400000000000006</v>
      </c>
      <c r="AZ433" s="119">
        <v>80.161289999999994</v>
      </c>
      <c r="BA433" s="119">
        <v>76.387100000000004</v>
      </c>
      <c r="BB433" s="119">
        <v>77.900000000000006</v>
      </c>
      <c r="BC433" s="119">
        <v>76.548389999999998</v>
      </c>
      <c r="BD433" s="119">
        <v>63.3</v>
      </c>
      <c r="BE433" s="76"/>
      <c r="BF433" s="76"/>
      <c r="BG433" s="76"/>
      <c r="BH433" s="76"/>
      <c r="BI433" s="76"/>
      <c r="BJ433" s="76"/>
      <c r="BK433" s="76"/>
      <c r="BL433" s="76"/>
      <c r="BM433" s="76"/>
      <c r="BN433" s="76"/>
      <c r="BO433" s="76"/>
      <c r="BP433" s="76"/>
      <c r="BQ433" s="76"/>
      <c r="BR433" s="76"/>
      <c r="BS433" s="119">
        <v>75.133330000000001</v>
      </c>
      <c r="BT433" s="119">
        <v>71.387100000000004</v>
      </c>
      <c r="BU433" s="119">
        <v>64.3</v>
      </c>
      <c r="BV433" s="119">
        <v>70.551720000000003</v>
      </c>
      <c r="BW433" s="76"/>
      <c r="BX433" s="76"/>
      <c r="BY433" s="76"/>
      <c r="BZ433" s="76"/>
      <c r="CA433" s="76"/>
      <c r="CB433" s="119">
        <v>57.833329999999997</v>
      </c>
      <c r="CC433" s="119">
        <v>65.607140000000001</v>
      </c>
      <c r="CD433" s="119">
        <v>58.935479999999998</v>
      </c>
      <c r="CE433" s="119">
        <v>61.133330000000001</v>
      </c>
      <c r="CF433" s="119">
        <v>60.580649999999999</v>
      </c>
      <c r="CG433" s="119">
        <v>62.066670000000002</v>
      </c>
      <c r="CH433" s="119">
        <v>62.677419999999998</v>
      </c>
      <c r="CI433" s="119">
        <v>61.903230000000001</v>
      </c>
      <c r="CJ433" s="119">
        <v>58.866669999999999</v>
      </c>
      <c r="CK433" s="119">
        <v>57.419350000000001</v>
      </c>
      <c r="CL433" s="119">
        <v>52.666670000000003</v>
      </c>
    </row>
    <row r="434" spans="1:90" x14ac:dyDescent="0.25">
      <c r="A434" s="2" t="s">
        <v>480</v>
      </c>
      <c r="C434" s="20" t="s">
        <v>676</v>
      </c>
      <c r="D434" s="3" t="s">
        <v>39</v>
      </c>
      <c r="E434" s="1" t="s">
        <v>40</v>
      </c>
      <c r="H434" s="20" t="s">
        <v>535</v>
      </c>
      <c r="I434" s="20" t="s">
        <v>36</v>
      </c>
      <c r="J434" s="121">
        <v>43800</v>
      </c>
      <c r="K434" s="13" t="s">
        <v>740</v>
      </c>
      <c r="AN434" s="18">
        <v>71.677419999999998</v>
      </c>
      <c r="AO434" s="76"/>
      <c r="AP434" s="76"/>
      <c r="AQ434" s="76"/>
      <c r="AR434" s="76"/>
      <c r="AS434" s="76"/>
      <c r="AT434" s="119">
        <v>64.25806</v>
      </c>
      <c r="AU434" s="119">
        <v>73.586209999999994</v>
      </c>
      <c r="AV434" s="119">
        <v>73.096770000000006</v>
      </c>
      <c r="AW434" s="119">
        <v>47.333329999999997</v>
      </c>
      <c r="AX434" s="119">
        <v>58.419350000000001</v>
      </c>
      <c r="AY434" s="119">
        <v>70.866669999999999</v>
      </c>
      <c r="AZ434" s="119">
        <v>78.516130000000004</v>
      </c>
      <c r="BA434" s="119">
        <v>76.193550000000002</v>
      </c>
      <c r="BB434" s="119">
        <v>83.966669999999993</v>
      </c>
      <c r="BC434" s="119">
        <v>82.516130000000004</v>
      </c>
      <c r="BD434" s="119">
        <v>70.400000000000006</v>
      </c>
      <c r="BE434" s="76"/>
      <c r="BF434" s="76"/>
      <c r="BG434" s="76"/>
      <c r="BH434" s="76"/>
      <c r="BI434" s="76"/>
      <c r="BJ434" s="76"/>
      <c r="BK434" s="76"/>
      <c r="BL434" s="76"/>
      <c r="BM434" s="76"/>
      <c r="BN434" s="76"/>
      <c r="BO434" s="76"/>
      <c r="BP434" s="76"/>
      <c r="BQ434" s="76"/>
      <c r="BR434" s="76"/>
      <c r="BS434" s="119">
        <v>80.5</v>
      </c>
      <c r="BT434" s="119">
        <v>76.419349999999994</v>
      </c>
      <c r="BU434" s="119">
        <v>69.533330000000007</v>
      </c>
      <c r="BV434" s="119">
        <v>75.896550000000005</v>
      </c>
      <c r="BW434" s="76"/>
      <c r="BX434" s="76"/>
      <c r="BY434" s="76"/>
      <c r="BZ434" s="76"/>
      <c r="CA434" s="76"/>
      <c r="CB434" s="119">
        <v>63.7</v>
      </c>
      <c r="CC434" s="119">
        <v>69.892859999999999</v>
      </c>
      <c r="CD434" s="119">
        <v>69.774190000000004</v>
      </c>
      <c r="CE434" s="119">
        <v>69.133330000000001</v>
      </c>
      <c r="CF434" s="119">
        <v>67.580650000000006</v>
      </c>
      <c r="CG434" s="119">
        <v>69.833330000000004</v>
      </c>
      <c r="CH434" s="119">
        <v>68.12903</v>
      </c>
      <c r="CI434" s="119">
        <v>67.838710000000006</v>
      </c>
      <c r="CJ434" s="119">
        <v>62.9</v>
      </c>
      <c r="CK434" s="119">
        <v>60.193550000000002</v>
      </c>
      <c r="CL434" s="119">
        <v>57.666670000000003</v>
      </c>
    </row>
    <row r="435" spans="1:90" x14ac:dyDescent="0.25">
      <c r="A435" s="2" t="s">
        <v>480</v>
      </c>
      <c r="C435" s="20" t="s">
        <v>676</v>
      </c>
      <c r="D435" s="3" t="s">
        <v>39</v>
      </c>
      <c r="E435" s="1" t="s">
        <v>40</v>
      </c>
      <c r="H435" s="20" t="s">
        <v>535</v>
      </c>
      <c r="I435" s="20" t="s">
        <v>36</v>
      </c>
      <c r="J435" s="121">
        <v>43800</v>
      </c>
      <c r="K435" s="13" t="s">
        <v>741</v>
      </c>
      <c r="AN435" s="18">
        <v>78</v>
      </c>
      <c r="AO435" s="76"/>
      <c r="AP435" s="76"/>
      <c r="AQ435" s="76"/>
      <c r="AR435" s="76"/>
      <c r="AS435" s="76"/>
      <c r="AT435" s="119">
        <v>60.12903</v>
      </c>
      <c r="AU435" s="119">
        <v>65.379310000000004</v>
      </c>
      <c r="AV435" s="119">
        <v>63.87097</v>
      </c>
      <c r="AW435" s="119">
        <v>41.666670000000003</v>
      </c>
      <c r="AX435" s="119">
        <v>54.451610000000002</v>
      </c>
      <c r="AY435" s="119">
        <v>64.5</v>
      </c>
      <c r="AZ435" s="119">
        <v>67.451610000000002</v>
      </c>
      <c r="BA435" s="119">
        <v>66.838710000000006</v>
      </c>
      <c r="BB435" s="119">
        <v>67.533330000000007</v>
      </c>
      <c r="BC435" s="119">
        <v>63.25806</v>
      </c>
      <c r="BD435" s="119">
        <v>52.2</v>
      </c>
      <c r="BE435" s="76"/>
      <c r="BF435" s="76"/>
      <c r="BG435" s="76"/>
      <c r="BH435" s="76"/>
      <c r="BI435" s="76"/>
      <c r="BJ435" s="76"/>
      <c r="BK435" s="76"/>
      <c r="BL435" s="76"/>
      <c r="BM435" s="76"/>
      <c r="BN435" s="76"/>
      <c r="BO435" s="76"/>
      <c r="BP435" s="76"/>
      <c r="BQ435" s="76"/>
      <c r="BR435" s="76"/>
      <c r="BS435" s="119">
        <v>72.3</v>
      </c>
      <c r="BT435" s="119">
        <v>65.74194</v>
      </c>
      <c r="BU435" s="119">
        <v>58.9</v>
      </c>
      <c r="BV435" s="119">
        <v>62.551720000000003</v>
      </c>
      <c r="BW435" s="76"/>
      <c r="BX435" s="76"/>
      <c r="BY435" s="76"/>
      <c r="BZ435" s="76"/>
      <c r="CA435" s="76"/>
      <c r="CB435" s="119">
        <v>52.766669999999998</v>
      </c>
      <c r="CC435" s="119">
        <v>56.142859999999999</v>
      </c>
      <c r="CD435" s="119">
        <v>50.354840000000003</v>
      </c>
      <c r="CE435" s="119">
        <v>49.366669999999999</v>
      </c>
      <c r="CF435" s="119">
        <v>51.677419999999998</v>
      </c>
      <c r="CG435" s="119">
        <v>53.8</v>
      </c>
      <c r="CH435" s="119">
        <v>50.967739999999999</v>
      </c>
      <c r="CI435" s="119">
        <v>49.25806</v>
      </c>
      <c r="CJ435" s="119">
        <v>47.4</v>
      </c>
      <c r="CK435" s="119">
        <v>44.516129999999997</v>
      </c>
      <c r="CL435" s="119">
        <v>41.333329999999997</v>
      </c>
    </row>
    <row r="436" spans="1:90" x14ac:dyDescent="0.25">
      <c r="A436" s="2" t="s">
        <v>480</v>
      </c>
      <c r="C436" s="20" t="s">
        <v>676</v>
      </c>
      <c r="D436" s="3" t="s">
        <v>39</v>
      </c>
      <c r="E436" s="1" t="s">
        <v>40</v>
      </c>
      <c r="H436" s="20" t="s">
        <v>535</v>
      </c>
      <c r="I436" s="20" t="s">
        <v>36</v>
      </c>
      <c r="J436" s="121">
        <v>43800</v>
      </c>
      <c r="K436" s="13" t="s">
        <v>742</v>
      </c>
      <c r="AN436" s="18">
        <v>75.366669999999999</v>
      </c>
      <c r="AO436" s="76"/>
      <c r="AP436" s="76"/>
      <c r="AQ436" s="76"/>
      <c r="AR436" s="76"/>
      <c r="AS436" s="76"/>
      <c r="AT436" s="119">
        <v>63.193550000000002</v>
      </c>
      <c r="AU436" s="119">
        <v>73.206900000000005</v>
      </c>
      <c r="AV436" s="119">
        <v>72.161289999999994</v>
      </c>
      <c r="AW436" s="119">
        <v>52.5</v>
      </c>
      <c r="AX436" s="119">
        <v>58.806449999999998</v>
      </c>
      <c r="AY436" s="119">
        <v>75.166669999999996</v>
      </c>
      <c r="AZ436" s="119">
        <v>81.354839999999996</v>
      </c>
      <c r="BA436" s="119">
        <v>79.419349999999994</v>
      </c>
      <c r="BB436" s="119">
        <v>82.333330000000004</v>
      </c>
      <c r="BC436" s="119">
        <v>80.709680000000006</v>
      </c>
      <c r="BD436" s="119">
        <v>71.5</v>
      </c>
      <c r="BE436" s="76"/>
      <c r="BF436" s="76"/>
      <c r="BG436" s="76"/>
      <c r="BH436" s="76"/>
      <c r="BI436" s="76"/>
      <c r="BJ436" s="76"/>
      <c r="BK436" s="76"/>
      <c r="BL436" s="76"/>
      <c r="BM436" s="76"/>
      <c r="BN436" s="76"/>
      <c r="BO436" s="76"/>
      <c r="BP436" s="76"/>
      <c r="BQ436" s="76"/>
      <c r="BR436" s="76"/>
      <c r="BS436" s="119">
        <v>81.233329999999995</v>
      </c>
      <c r="BT436" s="119">
        <v>78</v>
      </c>
      <c r="BU436" s="119">
        <v>72.2</v>
      </c>
      <c r="BV436" s="119">
        <v>74.758619999999993</v>
      </c>
      <c r="BW436" s="76"/>
      <c r="BX436" s="76"/>
      <c r="BY436" s="76"/>
      <c r="BZ436" s="76"/>
      <c r="CA436" s="76"/>
      <c r="CB436" s="119">
        <v>62.4</v>
      </c>
      <c r="CC436" s="119">
        <v>68.357140000000001</v>
      </c>
      <c r="CD436" s="119">
        <v>68.483869999999996</v>
      </c>
      <c r="CE436" s="119">
        <v>67.566670000000002</v>
      </c>
      <c r="CF436" s="119">
        <v>66.354839999999996</v>
      </c>
      <c r="CG436" s="119">
        <v>70.333330000000004</v>
      </c>
      <c r="CH436" s="119">
        <v>68.903229999999994</v>
      </c>
      <c r="CI436" s="119">
        <v>67.096770000000006</v>
      </c>
      <c r="CJ436" s="119">
        <v>62.566670000000002</v>
      </c>
      <c r="CK436" s="119">
        <v>60.354840000000003</v>
      </c>
      <c r="CL436" s="119">
        <v>55.888890000000004</v>
      </c>
    </row>
    <row r="437" spans="1:90" x14ac:dyDescent="0.25">
      <c r="A437" s="2" t="s">
        <v>480</v>
      </c>
      <c r="C437" s="20" t="s">
        <v>676</v>
      </c>
      <c r="D437" s="3" t="s">
        <v>39</v>
      </c>
      <c r="E437" s="1" t="s">
        <v>40</v>
      </c>
      <c r="H437" s="20" t="s">
        <v>535</v>
      </c>
      <c r="I437" s="20" t="s">
        <v>36</v>
      </c>
      <c r="J437" s="121">
        <v>43800</v>
      </c>
      <c r="K437" s="13" t="s">
        <v>497</v>
      </c>
      <c r="AN437" s="76"/>
      <c r="AO437" s="76"/>
      <c r="AP437" s="76"/>
      <c r="AQ437" s="76"/>
      <c r="AR437" s="76"/>
      <c r="AS437" s="76"/>
      <c r="AT437" s="119">
        <v>60.806449999999998</v>
      </c>
      <c r="AU437" s="119">
        <v>70.206900000000005</v>
      </c>
      <c r="AV437" s="119">
        <v>68.580650000000006</v>
      </c>
      <c r="AW437" s="119">
        <v>49</v>
      </c>
      <c r="AX437" s="119">
        <v>58.064520000000002</v>
      </c>
      <c r="AY437" s="119">
        <v>71.133330000000001</v>
      </c>
      <c r="AZ437" s="119">
        <v>76.548389999999998</v>
      </c>
      <c r="BA437" s="119">
        <v>74.645160000000004</v>
      </c>
      <c r="BB437" s="119">
        <v>76.466669999999993</v>
      </c>
      <c r="BC437" s="119">
        <v>75.064520000000002</v>
      </c>
      <c r="BD437" s="119">
        <v>65.3</v>
      </c>
      <c r="BE437" s="76"/>
      <c r="BF437" s="76"/>
      <c r="BG437" s="76"/>
      <c r="BH437" s="76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119">
        <v>77.5</v>
      </c>
      <c r="BT437" s="119">
        <v>74.032259999999994</v>
      </c>
      <c r="BU437" s="119">
        <v>67.599999999999994</v>
      </c>
      <c r="BV437" s="119">
        <v>72.551720000000003</v>
      </c>
      <c r="BW437" s="76"/>
      <c r="BX437" s="76"/>
      <c r="BY437" s="76"/>
      <c r="BZ437" s="76"/>
      <c r="CA437" s="76"/>
      <c r="CB437" s="119">
        <v>59.566670000000002</v>
      </c>
      <c r="CC437" s="119">
        <v>66.285709999999995</v>
      </c>
      <c r="CD437" s="119">
        <v>62.806449999999998</v>
      </c>
      <c r="CE437" s="119">
        <v>63.333329999999997</v>
      </c>
      <c r="CF437" s="119">
        <v>63.193550000000002</v>
      </c>
      <c r="CG437" s="119">
        <v>66.233329999999995</v>
      </c>
      <c r="CH437" s="119">
        <v>65.193550000000002</v>
      </c>
      <c r="CI437" s="119">
        <v>63.354840000000003</v>
      </c>
      <c r="CJ437" s="119">
        <v>60.3</v>
      </c>
      <c r="CK437" s="119">
        <v>57.903230000000001</v>
      </c>
      <c r="CL437" s="119">
        <v>55</v>
      </c>
    </row>
    <row r="438" spans="1:90" x14ac:dyDescent="0.25">
      <c r="A438" s="2" t="s">
        <v>480</v>
      </c>
      <c r="C438" s="20" t="s">
        <v>676</v>
      </c>
      <c r="D438" s="3" t="s">
        <v>39</v>
      </c>
      <c r="E438" s="1" t="s">
        <v>40</v>
      </c>
      <c r="H438" s="20" t="s">
        <v>535</v>
      </c>
      <c r="I438" s="20" t="s">
        <v>36</v>
      </c>
      <c r="J438" s="121">
        <v>43800</v>
      </c>
      <c r="K438" s="13" t="s">
        <v>743</v>
      </c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  <c r="BB438" s="76"/>
      <c r="BC438" s="76"/>
      <c r="BD438" s="76"/>
      <c r="BE438" s="76"/>
      <c r="BF438" s="76"/>
      <c r="BG438" s="76"/>
      <c r="BH438" s="76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119">
        <v>87.1</v>
      </c>
      <c r="BT438" s="119">
        <v>84.032259999999994</v>
      </c>
      <c r="BU438" s="119">
        <v>80.533330000000007</v>
      </c>
      <c r="BV438" s="119">
        <v>86.758619999999993</v>
      </c>
      <c r="BW438" s="76"/>
      <c r="BX438" s="76"/>
      <c r="BY438" s="76"/>
      <c r="BZ438" s="76"/>
      <c r="CA438" s="76"/>
      <c r="CB438" s="119">
        <v>74.966669999999993</v>
      </c>
      <c r="CC438" s="119">
        <v>82.821430000000007</v>
      </c>
      <c r="CD438" s="119">
        <v>69.193550000000002</v>
      </c>
      <c r="CE438" s="119">
        <v>68.133330000000001</v>
      </c>
      <c r="CF438" s="119">
        <v>70.064520000000002</v>
      </c>
      <c r="CG438" s="119">
        <v>75.266670000000005</v>
      </c>
      <c r="CH438" s="119">
        <v>75.516130000000004</v>
      </c>
      <c r="CI438" s="119">
        <v>77.032259999999994</v>
      </c>
      <c r="CJ438" s="119">
        <v>76.8</v>
      </c>
      <c r="CK438" s="119">
        <v>74.387100000000004</v>
      </c>
      <c r="CL438" s="119">
        <v>73.222219999999993</v>
      </c>
    </row>
    <row r="439" spans="1:90" x14ac:dyDescent="0.25">
      <c r="A439" s="2" t="s">
        <v>480</v>
      </c>
      <c r="C439" s="20" t="s">
        <v>676</v>
      </c>
      <c r="D439" s="3" t="s">
        <v>39</v>
      </c>
      <c r="E439" s="1" t="s">
        <v>40</v>
      </c>
      <c r="H439" s="20" t="s">
        <v>535</v>
      </c>
      <c r="I439" s="20" t="s">
        <v>36</v>
      </c>
      <c r="J439" s="121">
        <v>43800</v>
      </c>
      <c r="K439" s="13" t="s">
        <v>744</v>
      </c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  <c r="BB439" s="76"/>
      <c r="BC439" s="76"/>
      <c r="BD439" s="76"/>
      <c r="BE439" s="76"/>
      <c r="BF439" s="76"/>
      <c r="BG439" s="76"/>
      <c r="BH439" s="76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119">
        <v>84.333330000000004</v>
      </c>
      <c r="BT439" s="119">
        <v>80.903229999999994</v>
      </c>
      <c r="BU439" s="119">
        <v>77.266670000000005</v>
      </c>
      <c r="BV439" s="119">
        <v>83.344830000000002</v>
      </c>
      <c r="BW439" s="76"/>
      <c r="BX439" s="76"/>
      <c r="BY439" s="76"/>
      <c r="BZ439" s="76"/>
      <c r="CA439" s="76"/>
      <c r="CB439" s="119">
        <v>70.266670000000005</v>
      </c>
      <c r="CC439" s="119">
        <v>76.928569999999993</v>
      </c>
      <c r="CD439" s="119">
        <v>65.516130000000004</v>
      </c>
      <c r="CE439" s="119">
        <v>64.933329999999998</v>
      </c>
      <c r="CF439" s="119">
        <v>64.516130000000004</v>
      </c>
      <c r="CG439" s="119">
        <v>66.933329999999998</v>
      </c>
      <c r="CH439" s="119">
        <v>67.322580000000002</v>
      </c>
      <c r="CI439" s="119">
        <v>68.903229999999994</v>
      </c>
      <c r="CJ439" s="119">
        <v>69.933329999999998</v>
      </c>
      <c r="CK439" s="119">
        <v>67.161289999999994</v>
      </c>
      <c r="CL439" s="119">
        <v>67.44444</v>
      </c>
    </row>
    <row r="440" spans="1:90" x14ac:dyDescent="0.25">
      <c r="A440" s="2"/>
      <c r="C440" s="20"/>
      <c r="D440" s="20"/>
      <c r="E440" s="1"/>
      <c r="H440" s="20"/>
      <c r="I440" s="20"/>
      <c r="J440" s="121"/>
      <c r="K440" s="13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6"/>
      <c r="BF440" s="76"/>
      <c r="BG440" s="76"/>
      <c r="BH440" s="76"/>
      <c r="BI440" s="76"/>
      <c r="BJ440" s="76"/>
      <c r="BK440" s="76"/>
      <c r="BL440" s="76"/>
      <c r="BM440" s="76"/>
      <c r="BN440" s="76"/>
      <c r="BO440" s="76"/>
      <c r="BP440" s="76"/>
      <c r="BQ440" s="76"/>
      <c r="BR440" s="76"/>
      <c r="BS440" s="119"/>
      <c r="BT440" s="119"/>
      <c r="BU440" s="119"/>
      <c r="BV440" s="119"/>
      <c r="BW440" s="76"/>
      <c r="BX440" s="76"/>
      <c r="BY440" s="76"/>
      <c r="BZ440" s="76"/>
      <c r="CA440" s="76"/>
      <c r="CB440" s="119"/>
      <c r="CC440" s="119"/>
      <c r="CD440" s="119"/>
      <c r="CE440" s="119"/>
      <c r="CF440" s="119"/>
      <c r="CG440" s="119"/>
      <c r="CH440" s="119"/>
      <c r="CI440" s="119"/>
      <c r="CJ440" s="119"/>
      <c r="CK440" s="119"/>
      <c r="CL440" s="119"/>
    </row>
    <row r="447" spans="1:90" x14ac:dyDescent="0.25">
      <c r="A447" s="2" t="s">
        <v>480</v>
      </c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  <c r="CB447" s="40"/>
      <c r="CC447" s="40"/>
      <c r="CD447" s="40"/>
      <c r="CE447" s="40"/>
      <c r="CF447" s="40"/>
      <c r="CG447" s="40"/>
      <c r="CH447" s="40"/>
      <c r="CI447" s="40"/>
      <c r="CJ447" s="40"/>
      <c r="CK447" s="40"/>
    </row>
    <row r="454" spans="1:89" x14ac:dyDescent="0.25">
      <c r="A454" s="2"/>
      <c r="B454" s="40"/>
      <c r="C454" s="20"/>
      <c r="D454" s="20"/>
      <c r="E454" s="1"/>
      <c r="F454" s="40"/>
      <c r="G454" s="40"/>
      <c r="H454" s="20"/>
      <c r="I454" s="20"/>
      <c r="J454" s="31"/>
      <c r="K454" s="13"/>
      <c r="AB454" s="13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76"/>
      <c r="AP454" s="76"/>
      <c r="AQ454" s="76"/>
      <c r="AR454" s="76"/>
      <c r="AS454" s="76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76"/>
      <c r="BG454" s="76"/>
      <c r="BH454" s="76"/>
      <c r="BI454" s="76"/>
      <c r="BJ454" s="76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76"/>
      <c r="BX454" s="76"/>
      <c r="BY454" s="76"/>
      <c r="BZ454" s="76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</row>
    <row r="455" spans="1:89" x14ac:dyDescent="0.25">
      <c r="A455" s="2" t="s">
        <v>480</v>
      </c>
      <c r="C455" s="20" t="s">
        <v>676</v>
      </c>
      <c r="D455" t="s">
        <v>745</v>
      </c>
      <c r="E455" s="1" t="s">
        <v>499</v>
      </c>
      <c r="H455" s="20" t="s">
        <v>496</v>
      </c>
      <c r="I455" s="20" t="s">
        <v>36</v>
      </c>
      <c r="J455" s="31">
        <v>43466</v>
      </c>
      <c r="K455" s="13" t="s">
        <v>211</v>
      </c>
      <c r="X455" s="76"/>
      <c r="Y455" s="76"/>
      <c r="Z455" s="76"/>
      <c r="AA455" s="76"/>
      <c r="AB455" s="76"/>
      <c r="AC455" s="18">
        <v>56600</v>
      </c>
      <c r="AD455" s="18">
        <v>41500</v>
      </c>
      <c r="AE455" s="18">
        <v>61615</v>
      </c>
      <c r="AF455" s="18">
        <v>66638</v>
      </c>
      <c r="AG455" s="18">
        <v>70500</v>
      </c>
      <c r="AH455" s="18">
        <v>67538</v>
      </c>
      <c r="AI455" s="18">
        <v>71959</v>
      </c>
      <c r="AJ455" s="18">
        <v>75667</v>
      </c>
      <c r="AK455" s="18">
        <v>66492</v>
      </c>
      <c r="AL455" s="18">
        <v>79333</v>
      </c>
      <c r="AM455" s="18">
        <v>77718</v>
      </c>
      <c r="AN455" s="18">
        <v>71975</v>
      </c>
      <c r="AT455" s="18">
        <v>64279</v>
      </c>
      <c r="AU455" s="18">
        <v>70173</v>
      </c>
      <c r="AV455" s="18">
        <v>73150</v>
      </c>
      <c r="AW455" s="18">
        <v>69590</v>
      </c>
      <c r="AX455" s="18">
        <v>67936</v>
      </c>
      <c r="AY455" s="18">
        <v>69129</v>
      </c>
      <c r="AZ455" s="18">
        <v>70950</v>
      </c>
      <c r="BA455" s="18">
        <v>82013</v>
      </c>
      <c r="BB455" s="18">
        <v>82950</v>
      </c>
      <c r="BC455" s="18">
        <v>81195</v>
      </c>
      <c r="BD455" s="18">
        <v>95872</v>
      </c>
      <c r="BE455" s="18">
        <v>88177</v>
      </c>
      <c r="BF455" s="76"/>
      <c r="BG455" s="76"/>
      <c r="BH455" s="76"/>
      <c r="BI455" s="76"/>
      <c r="BJ455" s="76"/>
      <c r="BK455" s="18">
        <v>94706</v>
      </c>
      <c r="BL455" s="18">
        <v>96336</v>
      </c>
      <c r="BM455" s="18">
        <v>95780</v>
      </c>
      <c r="BN455" s="18">
        <v>92925</v>
      </c>
      <c r="BO455" s="18">
        <v>93922</v>
      </c>
      <c r="BP455" s="18">
        <v>98537</v>
      </c>
      <c r="BQ455" s="18">
        <v>101745</v>
      </c>
      <c r="BR455" s="18">
        <v>100606</v>
      </c>
      <c r="BS455" s="18">
        <v>98780</v>
      </c>
      <c r="BT455" s="18">
        <v>108744</v>
      </c>
      <c r="BU455" s="18">
        <v>100274</v>
      </c>
      <c r="BV455" s="18">
        <v>116719</v>
      </c>
      <c r="BW455" s="76"/>
      <c r="BX455" s="76"/>
      <c r="BY455" s="76"/>
      <c r="BZ455" s="76"/>
      <c r="CB455" s="18">
        <v>111586</v>
      </c>
      <c r="CC455" s="18">
        <v>116231</v>
      </c>
      <c r="CD455" s="18">
        <v>118742</v>
      </c>
      <c r="CE455" s="18">
        <v>129000</v>
      </c>
      <c r="CF455" s="18">
        <v>135332</v>
      </c>
      <c r="CG455" s="18">
        <v>131625</v>
      </c>
      <c r="CH455" s="18">
        <v>140208</v>
      </c>
      <c r="CI455" s="18">
        <v>128726</v>
      </c>
      <c r="CJ455" s="18">
        <v>131966</v>
      </c>
      <c r="CK455" s="18">
        <v>133000</v>
      </c>
    </row>
    <row r="456" spans="1:89" x14ac:dyDescent="0.25">
      <c r="A456" s="2" t="s">
        <v>480</v>
      </c>
      <c r="C456" s="20" t="s">
        <v>676</v>
      </c>
      <c r="D456" t="s">
        <v>745</v>
      </c>
      <c r="E456" s="1" t="s">
        <v>499</v>
      </c>
      <c r="H456" t="s">
        <v>496</v>
      </c>
      <c r="I456" t="s">
        <v>36</v>
      </c>
      <c r="J456" s="31">
        <v>43466</v>
      </c>
      <c r="K456" s="13" t="s">
        <v>497</v>
      </c>
      <c r="X456" s="76"/>
      <c r="Y456" s="76"/>
      <c r="Z456" s="76"/>
      <c r="AA456" s="76"/>
      <c r="AB456" s="76"/>
      <c r="AC456" s="18">
        <v>79920</v>
      </c>
      <c r="AD456" s="18">
        <v>75467</v>
      </c>
      <c r="AE456" s="18">
        <v>75250</v>
      </c>
      <c r="AF456" s="18">
        <v>79550</v>
      </c>
      <c r="AG456" s="18">
        <v>70111</v>
      </c>
      <c r="AH456" s="18">
        <v>69000</v>
      </c>
      <c r="AI456" s="18">
        <v>73022</v>
      </c>
      <c r="AJ456" s="18">
        <v>75758</v>
      </c>
      <c r="AK456" s="18">
        <v>70463</v>
      </c>
      <c r="AL456" s="18">
        <v>74433</v>
      </c>
      <c r="AM456" s="18">
        <v>78122</v>
      </c>
      <c r="AN456" s="18">
        <v>79944</v>
      </c>
      <c r="AT456" s="18">
        <v>81494</v>
      </c>
      <c r="AU456" s="18">
        <v>74350</v>
      </c>
      <c r="AV456" s="18">
        <v>72930</v>
      </c>
      <c r="AW456" s="18">
        <v>67755</v>
      </c>
      <c r="AX456" s="18">
        <v>70635</v>
      </c>
      <c r="AY456" s="18">
        <v>74167</v>
      </c>
      <c r="AZ456" s="18">
        <v>77955</v>
      </c>
      <c r="BA456" s="18">
        <v>80000</v>
      </c>
      <c r="BB456" s="18">
        <v>80000</v>
      </c>
      <c r="BC456" s="18">
        <v>79600</v>
      </c>
      <c r="BD456" s="18">
        <v>82837</v>
      </c>
      <c r="BE456" s="18">
        <v>88727</v>
      </c>
      <c r="BF456" s="76"/>
      <c r="BG456" s="76"/>
      <c r="BH456" s="76"/>
      <c r="BI456" s="76"/>
      <c r="BJ456" s="76"/>
      <c r="BK456" s="18">
        <v>87312</v>
      </c>
      <c r="BL456" s="18">
        <v>92180</v>
      </c>
      <c r="BM456" s="18">
        <v>89972</v>
      </c>
      <c r="BN456" s="18">
        <v>91975</v>
      </c>
      <c r="BO456" s="18">
        <v>95250</v>
      </c>
      <c r="BP456" s="18">
        <v>98165</v>
      </c>
      <c r="BQ456" s="18">
        <v>101670</v>
      </c>
      <c r="BR456" s="18">
        <v>102336</v>
      </c>
      <c r="BS456" s="18">
        <v>106159</v>
      </c>
      <c r="BT456" s="18">
        <v>102878</v>
      </c>
      <c r="BU456" s="18">
        <v>107036</v>
      </c>
      <c r="BV456" s="18">
        <v>111020</v>
      </c>
      <c r="BW456" s="76"/>
      <c r="BX456" s="76"/>
      <c r="BY456" s="76"/>
      <c r="BZ456" s="76"/>
      <c r="CB456" s="18">
        <v>115383</v>
      </c>
      <c r="CC456" s="18">
        <v>116365</v>
      </c>
      <c r="CD456" s="18">
        <v>124371</v>
      </c>
      <c r="CE456" s="18">
        <v>129627</v>
      </c>
      <c r="CF456" s="18">
        <v>124417</v>
      </c>
      <c r="CG456" s="18">
        <v>124741</v>
      </c>
      <c r="CH456" s="18">
        <v>119669</v>
      </c>
      <c r="CI456" s="18">
        <v>122863</v>
      </c>
      <c r="CJ456" s="18">
        <v>126778</v>
      </c>
      <c r="CK456" s="18">
        <v>124759</v>
      </c>
    </row>
    <row r="457" spans="1:89" x14ac:dyDescent="0.25">
      <c r="A457" s="2" t="s">
        <v>480</v>
      </c>
      <c r="C457" s="20" t="s">
        <v>676</v>
      </c>
      <c r="D457" t="s">
        <v>745</v>
      </c>
      <c r="E457" s="1" t="s">
        <v>499</v>
      </c>
      <c r="H457" s="20" t="s">
        <v>496</v>
      </c>
      <c r="I457" s="20" t="s">
        <v>36</v>
      </c>
      <c r="J457" s="31">
        <v>43466</v>
      </c>
      <c r="K457" s="13" t="s">
        <v>215</v>
      </c>
      <c r="X457" s="76"/>
      <c r="Y457" s="76"/>
      <c r="Z457" s="76"/>
      <c r="AA457" s="76"/>
      <c r="AB457" s="76"/>
      <c r="AC457" s="18">
        <v>54274</v>
      </c>
      <c r="AD457" s="18">
        <v>54581</v>
      </c>
      <c r="AE457" s="18">
        <v>51620</v>
      </c>
      <c r="AF457" s="18">
        <v>47832</v>
      </c>
      <c r="AG457" s="18">
        <v>50931</v>
      </c>
      <c r="AH457" s="18">
        <v>56656</v>
      </c>
      <c r="AI457" s="18">
        <v>54118</v>
      </c>
      <c r="AJ457" s="18">
        <v>56284</v>
      </c>
      <c r="AK457" s="18">
        <v>55740</v>
      </c>
      <c r="AL457" s="18">
        <v>58994</v>
      </c>
      <c r="AM457" s="18">
        <v>52372</v>
      </c>
      <c r="AN457" s="18">
        <v>53990</v>
      </c>
      <c r="AT457" s="18">
        <v>54020</v>
      </c>
      <c r="AU457" s="18">
        <v>54596</v>
      </c>
      <c r="AV457" s="18">
        <v>57478</v>
      </c>
      <c r="AW457" s="18">
        <v>57385</v>
      </c>
      <c r="AX457" s="18">
        <v>56775</v>
      </c>
      <c r="AY457" s="18">
        <v>60395</v>
      </c>
      <c r="AZ457" s="18">
        <v>59595</v>
      </c>
      <c r="BA457" s="18">
        <v>62780</v>
      </c>
      <c r="BB457" s="18">
        <v>64068</v>
      </c>
      <c r="BC457" s="18">
        <v>62286</v>
      </c>
      <c r="BD457" s="18">
        <v>63058</v>
      </c>
      <c r="BE457" s="18">
        <v>65813</v>
      </c>
      <c r="BF457" s="76"/>
      <c r="BG457" s="76"/>
      <c r="BH457" s="76"/>
      <c r="BI457" s="76"/>
      <c r="BJ457" s="76"/>
      <c r="BK457" s="18">
        <v>70000</v>
      </c>
      <c r="BL457" s="18">
        <v>73900</v>
      </c>
      <c r="BM457" s="18">
        <v>68525</v>
      </c>
      <c r="BN457" s="18">
        <v>84835</v>
      </c>
      <c r="BO457" s="18">
        <v>94250</v>
      </c>
      <c r="BP457" s="18">
        <v>112944</v>
      </c>
      <c r="BQ457" s="18">
        <v>123228</v>
      </c>
      <c r="BR457" s="18">
        <v>121661</v>
      </c>
      <c r="BS457" s="18">
        <v>121447</v>
      </c>
      <c r="BT457" s="18">
        <v>137363</v>
      </c>
      <c r="BU457" s="18">
        <v>134367</v>
      </c>
      <c r="BV457" s="18">
        <v>117964</v>
      </c>
      <c r="BW457" s="76"/>
      <c r="BX457" s="76"/>
      <c r="BY457" s="76"/>
      <c r="BZ457" s="76"/>
      <c r="CB457" s="18">
        <v>121925</v>
      </c>
      <c r="CC457" s="18">
        <v>126600</v>
      </c>
      <c r="CD457" s="18">
        <v>126504</v>
      </c>
      <c r="CE457" s="18">
        <v>124381</v>
      </c>
      <c r="CF457" s="18">
        <v>132833</v>
      </c>
      <c r="CG457" s="18">
        <v>131010</v>
      </c>
      <c r="CH457" s="18">
        <v>128870</v>
      </c>
      <c r="CI457" s="18">
        <v>125516</v>
      </c>
      <c r="CJ457" s="18">
        <v>128884</v>
      </c>
      <c r="CK457" s="18">
        <v>136000</v>
      </c>
    </row>
    <row r="458" spans="1:89" x14ac:dyDescent="0.25">
      <c r="A458" s="2" t="s">
        <v>480</v>
      </c>
      <c r="C458" s="20" t="s">
        <v>676</v>
      </c>
      <c r="D458" t="s">
        <v>745</v>
      </c>
      <c r="E458" s="1" t="s">
        <v>499</v>
      </c>
      <c r="H458" s="20" t="s">
        <v>496</v>
      </c>
      <c r="I458" s="20" t="s">
        <v>36</v>
      </c>
      <c r="J458" s="31">
        <v>43466</v>
      </c>
      <c r="K458" s="13" t="s">
        <v>206</v>
      </c>
      <c r="X458" s="76"/>
      <c r="Y458" s="76"/>
      <c r="Z458" s="76"/>
      <c r="AA458" s="76"/>
      <c r="AB458" s="76"/>
      <c r="AC458" s="18">
        <v>100565</v>
      </c>
      <c r="AD458" s="18">
        <v>103091</v>
      </c>
      <c r="AE458" s="18">
        <v>102900</v>
      </c>
      <c r="AF458" s="18">
        <v>98697</v>
      </c>
      <c r="AG458" s="18">
        <v>99207</v>
      </c>
      <c r="AH458" s="18">
        <v>94287</v>
      </c>
      <c r="AI458" s="18">
        <v>92482</v>
      </c>
      <c r="AJ458" s="18">
        <v>95390</v>
      </c>
      <c r="AK458" s="18">
        <v>92187</v>
      </c>
      <c r="AL458" s="18">
        <v>103398</v>
      </c>
      <c r="AM458" s="18">
        <v>100000</v>
      </c>
      <c r="AN458" s="18">
        <v>103731</v>
      </c>
      <c r="AT458" s="18">
        <v>114313</v>
      </c>
      <c r="AU458" s="18">
        <v>102737</v>
      </c>
      <c r="AV458" s="18">
        <v>108674</v>
      </c>
      <c r="AW458" s="18">
        <v>104765</v>
      </c>
      <c r="AX458" s="18">
        <v>103719</v>
      </c>
      <c r="AY458" s="18">
        <v>109117</v>
      </c>
      <c r="AZ458" s="18">
        <v>110617</v>
      </c>
      <c r="BA458" s="18">
        <v>114010</v>
      </c>
      <c r="BB458" s="18">
        <v>119181</v>
      </c>
      <c r="BC458" s="18">
        <v>117005</v>
      </c>
      <c r="BD458" s="18">
        <v>127034</v>
      </c>
      <c r="BE458" s="18">
        <v>126737</v>
      </c>
      <c r="BF458" s="76"/>
      <c r="BG458" s="76"/>
      <c r="BH458" s="76"/>
      <c r="BI458" s="76"/>
      <c r="BJ458" s="76"/>
      <c r="BK458" s="18">
        <v>136590</v>
      </c>
      <c r="BL458" s="18">
        <v>136248</v>
      </c>
      <c r="BM458" s="18">
        <v>140821</v>
      </c>
      <c r="BN458" s="18">
        <v>143726</v>
      </c>
      <c r="BO458" s="18">
        <v>140775</v>
      </c>
      <c r="BP458" s="18">
        <v>146534</v>
      </c>
      <c r="BQ458" s="18">
        <v>144916</v>
      </c>
      <c r="BR458" s="18">
        <v>146958</v>
      </c>
      <c r="BS458" s="18">
        <v>148629</v>
      </c>
      <c r="BT458" s="18">
        <v>150606</v>
      </c>
      <c r="BU458" s="18">
        <v>152468</v>
      </c>
      <c r="BV458" s="18">
        <v>159939</v>
      </c>
      <c r="BW458" s="76"/>
      <c r="BX458" s="76"/>
      <c r="BY458" s="76"/>
      <c r="BZ458" s="76"/>
      <c r="CB458" s="18">
        <v>167745</v>
      </c>
      <c r="CC458" s="18">
        <v>169400</v>
      </c>
      <c r="CD458" s="18">
        <v>172439</v>
      </c>
      <c r="CE458" s="18">
        <v>172648</v>
      </c>
      <c r="CF458" s="18">
        <v>170851</v>
      </c>
      <c r="CG458" s="18">
        <v>178208</v>
      </c>
      <c r="CH458" s="18">
        <v>169381</v>
      </c>
      <c r="CI458" s="18">
        <v>176995</v>
      </c>
      <c r="CJ458" s="18">
        <v>180139</v>
      </c>
      <c r="CK458" s="18">
        <v>174294</v>
      </c>
    </row>
    <row r="459" spans="1:89" x14ac:dyDescent="0.25">
      <c r="A459" s="2" t="s">
        <v>480</v>
      </c>
      <c r="C459" s="20" t="s">
        <v>676</v>
      </c>
      <c r="D459" t="s">
        <v>745</v>
      </c>
      <c r="E459" s="1" t="s">
        <v>499</v>
      </c>
      <c r="H459" s="20" t="s">
        <v>496</v>
      </c>
      <c r="I459" s="20" t="s">
        <v>36</v>
      </c>
      <c r="J459" s="31">
        <v>43466</v>
      </c>
      <c r="K459" s="13" t="s">
        <v>209</v>
      </c>
      <c r="X459" s="76"/>
      <c r="Y459" s="76"/>
      <c r="Z459" s="76"/>
      <c r="AA459" s="76"/>
      <c r="AB459" s="76"/>
      <c r="AC459" s="18">
        <v>67808</v>
      </c>
      <c r="AD459" s="18">
        <v>67700</v>
      </c>
      <c r="AE459" s="18">
        <v>57901</v>
      </c>
      <c r="AF459" s="18">
        <v>76000</v>
      </c>
      <c r="AG459" s="18">
        <v>66286</v>
      </c>
      <c r="AH459" s="18">
        <v>70235</v>
      </c>
      <c r="AI459" s="18">
        <v>57433</v>
      </c>
      <c r="AJ459" s="18">
        <v>70350</v>
      </c>
      <c r="AK459" s="18">
        <v>72648</v>
      </c>
      <c r="AL459" s="18">
        <v>62000</v>
      </c>
      <c r="AM459" s="18">
        <v>65003</v>
      </c>
      <c r="AN459" s="18">
        <v>70188</v>
      </c>
      <c r="AT459" s="18">
        <v>68364</v>
      </c>
      <c r="AU459" s="18">
        <v>69266</v>
      </c>
      <c r="AV459" s="18">
        <v>77566</v>
      </c>
      <c r="AW459" s="18">
        <v>70700</v>
      </c>
      <c r="AX459" s="18">
        <v>73670</v>
      </c>
      <c r="AY459" s="18">
        <v>78500</v>
      </c>
      <c r="AZ459" s="18">
        <v>80857</v>
      </c>
      <c r="BA459" s="18">
        <v>70297</v>
      </c>
      <c r="BB459" s="18">
        <v>79675</v>
      </c>
      <c r="BC459" s="18">
        <v>80036</v>
      </c>
      <c r="BD459" s="18">
        <v>72314</v>
      </c>
      <c r="BE459" s="18">
        <v>78846</v>
      </c>
      <c r="BF459" s="76"/>
      <c r="BG459" s="76"/>
      <c r="BH459" s="76"/>
      <c r="BI459" s="76"/>
      <c r="BJ459" s="76"/>
      <c r="BK459" s="18">
        <v>75000</v>
      </c>
      <c r="BL459" s="18">
        <v>83017</v>
      </c>
      <c r="BM459" s="18">
        <v>81140</v>
      </c>
      <c r="BN459" s="18">
        <v>78719</v>
      </c>
      <c r="BO459" s="18">
        <v>91375</v>
      </c>
      <c r="BP459" s="18">
        <v>87525</v>
      </c>
      <c r="BQ459" s="18">
        <v>85674</v>
      </c>
      <c r="BR459" s="18">
        <v>91701</v>
      </c>
      <c r="BS459" s="18">
        <v>97822</v>
      </c>
      <c r="BT459" s="18">
        <v>94646</v>
      </c>
      <c r="BU459" s="18">
        <v>103454</v>
      </c>
      <c r="BV459" s="18">
        <v>97384</v>
      </c>
      <c r="BW459" s="76"/>
      <c r="BX459" s="76"/>
      <c r="BY459" s="76"/>
      <c r="BZ459" s="76"/>
      <c r="CB459" s="18">
        <v>115002</v>
      </c>
      <c r="CC459" s="18">
        <v>111095</v>
      </c>
      <c r="CD459" s="18">
        <v>108620</v>
      </c>
      <c r="CE459" s="18">
        <v>132191</v>
      </c>
      <c r="CF459" s="18">
        <v>108000</v>
      </c>
      <c r="CG459" s="18">
        <v>98500</v>
      </c>
      <c r="CH459" s="18">
        <v>112665</v>
      </c>
      <c r="CI459" s="18">
        <v>112158</v>
      </c>
      <c r="CJ459" s="18">
        <v>120178</v>
      </c>
      <c r="CK459" s="18">
        <v>102941</v>
      </c>
    </row>
    <row r="460" spans="1:89" x14ac:dyDescent="0.25">
      <c r="A460" s="2" t="s">
        <v>480</v>
      </c>
      <c r="C460" s="20" t="s">
        <v>676</v>
      </c>
      <c r="D460" t="s">
        <v>745</v>
      </c>
      <c r="E460" s="1" t="s">
        <v>499</v>
      </c>
      <c r="H460" s="20" t="s">
        <v>496</v>
      </c>
      <c r="I460" s="20" t="s">
        <v>36</v>
      </c>
      <c r="J460" s="31">
        <v>43466</v>
      </c>
      <c r="K460" s="13" t="s">
        <v>213</v>
      </c>
      <c r="X460" s="76"/>
      <c r="Y460" s="76"/>
      <c r="Z460" s="76"/>
      <c r="AA460" s="76"/>
      <c r="AB460" s="76"/>
      <c r="AC460" s="18">
        <v>45438</v>
      </c>
      <c r="AD460" s="18">
        <v>42672</v>
      </c>
      <c r="AE460" s="18">
        <v>38718</v>
      </c>
      <c r="AF460" s="18">
        <v>38474</v>
      </c>
      <c r="AG460" s="18">
        <v>54844</v>
      </c>
      <c r="AH460" s="18">
        <v>43668</v>
      </c>
      <c r="AI460" s="18">
        <v>42045</v>
      </c>
      <c r="AJ460" s="18">
        <v>47213</v>
      </c>
      <c r="AK460" s="18">
        <v>41573</v>
      </c>
      <c r="AL460" s="18">
        <v>41573</v>
      </c>
      <c r="AM460" s="18">
        <v>46801</v>
      </c>
      <c r="AN460" s="18">
        <v>39500</v>
      </c>
      <c r="AT460" s="18">
        <v>47851</v>
      </c>
      <c r="AU460" s="18">
        <v>45296</v>
      </c>
      <c r="AV460" s="18">
        <v>42250</v>
      </c>
      <c r="AW460" s="18">
        <v>51225</v>
      </c>
      <c r="AX460" s="18">
        <v>49500</v>
      </c>
      <c r="AY460" s="18">
        <v>52375</v>
      </c>
      <c r="AZ460" s="18">
        <v>62935</v>
      </c>
      <c r="BA460" s="18">
        <v>45911</v>
      </c>
      <c r="BB460" s="18">
        <v>57000</v>
      </c>
      <c r="BC460" s="18">
        <v>51574</v>
      </c>
      <c r="BD460" s="18">
        <v>52371</v>
      </c>
      <c r="BE460" s="18">
        <v>55834</v>
      </c>
      <c r="BF460" s="76"/>
      <c r="BG460" s="76"/>
      <c r="BH460" s="76"/>
      <c r="BI460" s="76"/>
      <c r="BJ460" s="76"/>
      <c r="BK460" s="18">
        <v>58898</v>
      </c>
      <c r="BL460" s="18">
        <v>60297</v>
      </c>
      <c r="BM460" s="18">
        <v>52189</v>
      </c>
      <c r="BN460" s="18">
        <v>53517</v>
      </c>
      <c r="BO460" s="18">
        <v>54641</v>
      </c>
      <c r="BP460" s="18">
        <v>62500</v>
      </c>
      <c r="BQ460" s="18">
        <v>67933</v>
      </c>
      <c r="BR460" s="18">
        <v>56949</v>
      </c>
      <c r="BS460" s="18">
        <v>62127</v>
      </c>
      <c r="BT460" s="18">
        <v>56104</v>
      </c>
      <c r="BU460" s="18">
        <v>64469</v>
      </c>
      <c r="BV460" s="18">
        <v>61874</v>
      </c>
      <c r="BW460" s="76"/>
      <c r="BX460" s="76"/>
      <c r="BY460" s="76"/>
      <c r="BZ460" s="76"/>
      <c r="CB460" s="18">
        <v>69508</v>
      </c>
      <c r="CC460" s="18">
        <v>62795</v>
      </c>
      <c r="CD460" s="18">
        <v>83000</v>
      </c>
      <c r="CE460" s="18">
        <v>77159</v>
      </c>
      <c r="CF460" s="18">
        <v>76756</v>
      </c>
      <c r="CG460" s="18">
        <v>80728</v>
      </c>
      <c r="CH460" s="18">
        <v>78853</v>
      </c>
      <c r="CI460" s="18">
        <v>78514</v>
      </c>
      <c r="CJ460" s="18">
        <v>87809</v>
      </c>
      <c r="CK460" s="18">
        <v>84125</v>
      </c>
    </row>
    <row r="461" spans="1:89" x14ac:dyDescent="0.25">
      <c r="A461" s="2"/>
      <c r="E461" s="1"/>
      <c r="J461" s="31"/>
      <c r="K461" s="13"/>
      <c r="X461" s="76"/>
      <c r="Y461" s="76"/>
      <c r="Z461" s="76"/>
      <c r="AA461" s="76"/>
      <c r="AB461" s="76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76"/>
      <c r="BG461" s="76"/>
      <c r="BH461" s="76"/>
      <c r="BI461" s="76"/>
      <c r="BJ461" s="76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76"/>
      <c r="BX461" s="76"/>
      <c r="BY461" s="76"/>
      <c r="BZ461" s="76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</row>
    <row r="468" spans="1:93" x14ac:dyDescent="0.25">
      <c r="A468" s="2" t="s">
        <v>480</v>
      </c>
    </row>
    <row r="469" spans="1:93" x14ac:dyDescent="0.25">
      <c r="A469" s="2" t="s">
        <v>480</v>
      </c>
      <c r="C469" t="s">
        <v>676</v>
      </c>
      <c r="D469" t="s">
        <v>746</v>
      </c>
      <c r="E469" s="1" t="s">
        <v>747</v>
      </c>
      <c r="H469" t="s">
        <v>496</v>
      </c>
      <c r="I469" t="s">
        <v>36</v>
      </c>
      <c r="J469" s="31">
        <v>43101</v>
      </c>
      <c r="K469" s="13" t="s">
        <v>497</v>
      </c>
      <c r="L469" s="18">
        <v>62558</v>
      </c>
      <c r="M469" s="18">
        <v>62876</v>
      </c>
      <c r="N469" s="18">
        <v>63224</v>
      </c>
      <c r="O469" s="18">
        <v>63679</v>
      </c>
      <c r="P469" s="18">
        <v>64068</v>
      </c>
      <c r="Q469" s="18">
        <v>64684</v>
      </c>
      <c r="R469" s="18">
        <v>65272</v>
      </c>
      <c r="S469" s="18">
        <v>65702</v>
      </c>
      <c r="T469" s="18">
        <v>65932</v>
      </c>
      <c r="U469" s="18">
        <v>66151</v>
      </c>
      <c r="V469" s="18">
        <v>66761</v>
      </c>
      <c r="W469" s="18">
        <v>67278</v>
      </c>
      <c r="X469" s="76"/>
      <c r="Y469" s="76"/>
      <c r="Z469" s="76"/>
      <c r="AA469" s="76"/>
      <c r="AB469" s="76"/>
      <c r="AC469" s="18">
        <v>67278</v>
      </c>
      <c r="AD469" s="18">
        <v>67959</v>
      </c>
      <c r="AE469" s="18">
        <v>68518</v>
      </c>
      <c r="AF469" s="18">
        <v>69165</v>
      </c>
      <c r="AG469" s="18">
        <v>69688</v>
      </c>
      <c r="AH469" s="18">
        <v>69919</v>
      </c>
      <c r="AI469" s="18">
        <v>70188</v>
      </c>
      <c r="AJ469" s="18">
        <v>70612</v>
      </c>
      <c r="AK469" s="18">
        <v>71203</v>
      </c>
      <c r="AL469" s="18">
        <v>71925</v>
      </c>
      <c r="AM469" s="18">
        <v>72453</v>
      </c>
      <c r="AN469" s="18">
        <v>73059</v>
      </c>
      <c r="AO469" s="76"/>
      <c r="AP469" s="76"/>
      <c r="AQ469" s="76"/>
      <c r="AR469" s="76"/>
      <c r="AS469" s="76"/>
      <c r="AT469" s="18">
        <v>73127</v>
      </c>
      <c r="AU469" s="18">
        <v>73853</v>
      </c>
      <c r="AV469" s="18">
        <v>74696</v>
      </c>
      <c r="AW469" s="18">
        <v>75844</v>
      </c>
      <c r="AX469" s="18">
        <v>77007</v>
      </c>
      <c r="AY469" s="18">
        <v>77672</v>
      </c>
      <c r="AZ469" s="18">
        <v>78167</v>
      </c>
      <c r="BA469" s="18">
        <v>78983</v>
      </c>
      <c r="BB469" s="18">
        <v>80126</v>
      </c>
      <c r="BC469" s="18">
        <v>81657</v>
      </c>
      <c r="BD469" s="18">
        <v>83307</v>
      </c>
      <c r="BE469" s="18">
        <v>85211</v>
      </c>
      <c r="BF469" s="76"/>
      <c r="BG469" s="76"/>
      <c r="BH469" s="76"/>
      <c r="BI469" s="76"/>
      <c r="BJ469" s="76"/>
      <c r="BK469" s="18">
        <v>86764</v>
      </c>
      <c r="BL469" s="18">
        <v>87992</v>
      </c>
      <c r="BM469" s="18">
        <v>89294</v>
      </c>
      <c r="BN469" s="18">
        <v>91341</v>
      </c>
      <c r="BO469" s="18">
        <v>93851</v>
      </c>
      <c r="BP469" s="18">
        <v>96017</v>
      </c>
      <c r="BQ469" s="18">
        <v>99003</v>
      </c>
      <c r="BR469" s="18">
        <v>101690</v>
      </c>
      <c r="BS469" s="18">
        <v>103755</v>
      </c>
      <c r="BT469" s="18">
        <v>105554</v>
      </c>
      <c r="BU469" s="18">
        <v>106973</v>
      </c>
      <c r="BV469" s="18">
        <v>108991</v>
      </c>
      <c r="BW469" s="76"/>
      <c r="BX469" s="76"/>
      <c r="BY469" s="76"/>
      <c r="BZ469" s="76"/>
      <c r="CA469" s="76"/>
      <c r="CB469" s="18">
        <v>111482</v>
      </c>
      <c r="CC469" s="18">
        <v>113983</v>
      </c>
      <c r="CD469" s="18">
        <v>116750</v>
      </c>
      <c r="CE469" s="18">
        <v>120336</v>
      </c>
      <c r="CF469" s="18">
        <v>123770</v>
      </c>
      <c r="CG469" s="18">
        <v>126979</v>
      </c>
      <c r="CH469" s="18">
        <v>129231</v>
      </c>
      <c r="CI469" s="18">
        <v>132416</v>
      </c>
      <c r="CJ469" s="18">
        <v>133902</v>
      </c>
      <c r="CK469" s="18">
        <v>134901</v>
      </c>
    </row>
    <row r="470" spans="1:93" x14ac:dyDescent="0.25">
      <c r="A470" s="2" t="s">
        <v>480</v>
      </c>
      <c r="C470" t="s">
        <v>676</v>
      </c>
      <c r="D470" t="s">
        <v>746</v>
      </c>
      <c r="E470" s="1" t="s">
        <v>747</v>
      </c>
      <c r="H470" t="s">
        <v>496</v>
      </c>
      <c r="I470" t="s">
        <v>36</v>
      </c>
      <c r="J470" s="31">
        <v>43101</v>
      </c>
      <c r="K470" s="13" t="s">
        <v>215</v>
      </c>
      <c r="L470" s="18">
        <v>47076</v>
      </c>
      <c r="M470" s="18">
        <v>47893</v>
      </c>
      <c r="N470" s="18">
        <v>48560</v>
      </c>
      <c r="O470" s="18">
        <v>48582</v>
      </c>
      <c r="P470" s="18">
        <v>48491</v>
      </c>
      <c r="Q470" s="18">
        <v>48601</v>
      </c>
      <c r="R470" s="18">
        <v>49030</v>
      </c>
      <c r="S470" s="18">
        <v>49417</v>
      </c>
      <c r="T470" s="18">
        <v>49713</v>
      </c>
      <c r="U470" s="18">
        <v>50101</v>
      </c>
      <c r="V470" s="18">
        <v>50790</v>
      </c>
      <c r="W470" s="18">
        <v>51595</v>
      </c>
      <c r="X470" s="76"/>
      <c r="Y470" s="76"/>
      <c r="Z470" s="76"/>
      <c r="AA470" s="76"/>
      <c r="AB470" s="76"/>
      <c r="AC470" s="18">
        <v>51595</v>
      </c>
      <c r="AD470" s="18">
        <v>51744</v>
      </c>
      <c r="AE470" s="18">
        <v>52987</v>
      </c>
      <c r="AF470" s="18">
        <v>53313</v>
      </c>
      <c r="AG470" s="18">
        <v>53868</v>
      </c>
      <c r="AH470" s="18">
        <v>54132</v>
      </c>
      <c r="AI470" s="18">
        <v>54973</v>
      </c>
      <c r="AJ470" s="18">
        <v>55377</v>
      </c>
      <c r="AK470" s="18">
        <v>55566</v>
      </c>
      <c r="AL470" s="18">
        <v>55603</v>
      </c>
      <c r="AM470" s="18">
        <v>55299</v>
      </c>
      <c r="AN470" s="18">
        <v>55433</v>
      </c>
      <c r="AO470" s="76"/>
      <c r="AP470" s="76"/>
      <c r="AQ470" s="76"/>
      <c r="AR470" s="76"/>
      <c r="AS470" s="76"/>
      <c r="AT470" s="18">
        <v>55690</v>
      </c>
      <c r="AU470" s="18">
        <v>56775</v>
      </c>
      <c r="AV470" s="18">
        <v>57015</v>
      </c>
      <c r="AW470" s="18">
        <v>57190</v>
      </c>
      <c r="AX470" s="18">
        <v>57112</v>
      </c>
      <c r="AY470" s="18">
        <v>57652</v>
      </c>
      <c r="AZ470" s="18">
        <v>58134</v>
      </c>
      <c r="BA470" s="18">
        <v>58928</v>
      </c>
      <c r="BB470" s="18">
        <v>59210</v>
      </c>
      <c r="BC470" s="18">
        <v>60264</v>
      </c>
      <c r="BD470" s="18">
        <v>61474</v>
      </c>
      <c r="BE470" s="18">
        <v>62775</v>
      </c>
      <c r="BF470" s="76"/>
      <c r="BG470" s="76"/>
      <c r="BH470" s="76"/>
      <c r="BI470" s="76"/>
      <c r="BJ470" s="76"/>
      <c r="BK470" s="18">
        <v>64521</v>
      </c>
      <c r="BL470" s="18">
        <v>66821</v>
      </c>
      <c r="BM470" s="18">
        <v>69834</v>
      </c>
      <c r="BN470" s="18">
        <v>73312</v>
      </c>
      <c r="BO470" s="18">
        <v>78011</v>
      </c>
      <c r="BP470" s="18">
        <v>82937</v>
      </c>
      <c r="BQ470" s="18">
        <v>93854</v>
      </c>
      <c r="BR470" s="18">
        <v>106580</v>
      </c>
      <c r="BS470" s="18">
        <v>117639</v>
      </c>
      <c r="BT470" s="18">
        <v>123261</v>
      </c>
      <c r="BU470" s="18">
        <v>124078</v>
      </c>
      <c r="BV470" s="18">
        <v>124911</v>
      </c>
      <c r="BW470" s="76"/>
      <c r="BX470" s="76"/>
      <c r="BY470" s="76"/>
      <c r="BZ470" s="76"/>
      <c r="CA470" s="76"/>
      <c r="CB470" s="18">
        <v>124862</v>
      </c>
      <c r="CC470" s="18">
        <v>125272</v>
      </c>
      <c r="CD470" s="18">
        <v>124054</v>
      </c>
      <c r="CE470" s="18">
        <v>125788</v>
      </c>
      <c r="CF470" s="18">
        <v>126936</v>
      </c>
      <c r="CG470" s="18">
        <v>130489</v>
      </c>
      <c r="CH470" s="18">
        <v>135296</v>
      </c>
      <c r="CI470" s="18">
        <v>143434</v>
      </c>
      <c r="CJ470" s="18">
        <v>147520</v>
      </c>
      <c r="CK470" s="18">
        <v>148824</v>
      </c>
    </row>
    <row r="471" spans="1:93" x14ac:dyDescent="0.25">
      <c r="A471" s="2" t="s">
        <v>480</v>
      </c>
      <c r="C471" t="s">
        <v>676</v>
      </c>
      <c r="D471" t="s">
        <v>746</v>
      </c>
      <c r="E471" s="1" t="s">
        <v>747</v>
      </c>
      <c r="H471" t="s">
        <v>496</v>
      </c>
      <c r="I471" t="s">
        <v>36</v>
      </c>
      <c r="J471" s="31">
        <v>43101</v>
      </c>
      <c r="K471" s="13" t="s">
        <v>206</v>
      </c>
      <c r="L471" s="18">
        <v>82867</v>
      </c>
      <c r="M471" s="18">
        <v>83274</v>
      </c>
      <c r="N471" s="18">
        <v>82904</v>
      </c>
      <c r="O471" s="18">
        <v>83541</v>
      </c>
      <c r="P471" s="18">
        <v>84530</v>
      </c>
      <c r="Q471" s="18">
        <v>85224</v>
      </c>
      <c r="R471" s="18">
        <v>85837</v>
      </c>
      <c r="S471" s="18">
        <v>86773</v>
      </c>
      <c r="T471" s="18">
        <v>86864</v>
      </c>
      <c r="U471" s="18">
        <v>87570</v>
      </c>
      <c r="V471" s="18">
        <v>87907</v>
      </c>
      <c r="W471" s="18">
        <v>88348</v>
      </c>
      <c r="X471" s="76"/>
      <c r="Y471" s="76"/>
      <c r="Z471" s="76"/>
      <c r="AA471" s="76"/>
      <c r="AB471" s="76"/>
      <c r="AC471" s="18">
        <v>88348</v>
      </c>
      <c r="AD471" s="18">
        <v>88706</v>
      </c>
      <c r="AE471" s="18">
        <v>88716</v>
      </c>
      <c r="AF471" s="18">
        <v>90132</v>
      </c>
      <c r="AG471" s="18">
        <v>91030</v>
      </c>
      <c r="AH471" s="18">
        <v>91527</v>
      </c>
      <c r="AI471" s="18">
        <v>91783</v>
      </c>
      <c r="AJ471" s="18">
        <v>91680</v>
      </c>
      <c r="AK471" s="18">
        <v>91810</v>
      </c>
      <c r="AL471" s="18">
        <v>91625</v>
      </c>
      <c r="AM471" s="18">
        <v>92599</v>
      </c>
      <c r="AN471" s="18">
        <v>93763</v>
      </c>
      <c r="AO471" s="76"/>
      <c r="AP471" s="76"/>
      <c r="AQ471" s="76"/>
      <c r="AR471" s="76"/>
      <c r="AS471" s="76"/>
      <c r="AT471" s="18">
        <v>95347</v>
      </c>
      <c r="AU471" s="18">
        <v>96637</v>
      </c>
      <c r="AV471" s="18">
        <v>98660</v>
      </c>
      <c r="AW471" s="18">
        <v>100421</v>
      </c>
      <c r="AX471" s="18">
        <v>100994</v>
      </c>
      <c r="AY471" s="18">
        <v>101313</v>
      </c>
      <c r="AZ471" s="18">
        <v>101545</v>
      </c>
      <c r="BA471" s="18">
        <v>102811</v>
      </c>
      <c r="BB471" s="18">
        <v>104796</v>
      </c>
      <c r="BC471" s="18">
        <v>106554</v>
      </c>
      <c r="BD471" s="18">
        <v>109970</v>
      </c>
      <c r="BE471" s="18">
        <v>112459</v>
      </c>
      <c r="BF471" s="76"/>
      <c r="BG471" s="76"/>
      <c r="BH471" s="76"/>
      <c r="BI471" s="76"/>
      <c r="BJ471" s="76"/>
      <c r="BK471" s="18">
        <v>115386</v>
      </c>
      <c r="BL471" s="18">
        <v>117372</v>
      </c>
      <c r="BM471" s="18">
        <v>120207</v>
      </c>
      <c r="BN471" s="18">
        <v>123444</v>
      </c>
      <c r="BO471" s="18">
        <v>126595</v>
      </c>
      <c r="BP471" s="18">
        <v>129289</v>
      </c>
      <c r="BQ471" s="18">
        <v>132069</v>
      </c>
      <c r="BR471" s="18">
        <v>134516</v>
      </c>
      <c r="BS471" s="18">
        <v>135953</v>
      </c>
      <c r="BT471" s="18">
        <v>136943</v>
      </c>
      <c r="BU471" s="18">
        <v>139141</v>
      </c>
      <c r="BV471" s="18">
        <v>142495</v>
      </c>
      <c r="BW471" s="76"/>
      <c r="BX471" s="76"/>
      <c r="BY471" s="76"/>
      <c r="BZ471" s="76"/>
      <c r="CA471" s="76"/>
      <c r="CB471" s="18">
        <v>145056</v>
      </c>
      <c r="CC471" s="18">
        <v>148423</v>
      </c>
      <c r="CD471" s="18">
        <v>152356</v>
      </c>
      <c r="CE471" s="18">
        <v>158190</v>
      </c>
      <c r="CF471" s="18">
        <v>160015</v>
      </c>
      <c r="CG471" s="18">
        <v>160049</v>
      </c>
      <c r="CH471" s="18">
        <v>160596</v>
      </c>
      <c r="CI471" s="18">
        <v>163982</v>
      </c>
      <c r="CJ471" s="18">
        <v>166671</v>
      </c>
      <c r="CK471" s="18">
        <v>171341</v>
      </c>
    </row>
    <row r="472" spans="1:93" x14ac:dyDescent="0.25">
      <c r="A472" s="2" t="s">
        <v>480</v>
      </c>
      <c r="C472" t="s">
        <v>676</v>
      </c>
      <c r="D472" t="s">
        <v>746</v>
      </c>
      <c r="E472" s="1" t="s">
        <v>747</v>
      </c>
      <c r="H472" t="s">
        <v>496</v>
      </c>
      <c r="I472" t="s">
        <v>36</v>
      </c>
      <c r="J472" s="31">
        <v>43101</v>
      </c>
      <c r="K472" s="13" t="s">
        <v>211</v>
      </c>
      <c r="L472" s="18">
        <v>59718</v>
      </c>
      <c r="M472" s="18">
        <v>60318</v>
      </c>
      <c r="N472" s="18">
        <v>60770</v>
      </c>
      <c r="O472" s="18">
        <v>61215</v>
      </c>
      <c r="P472" s="18">
        <v>60913</v>
      </c>
      <c r="Q472" s="18">
        <v>59803</v>
      </c>
      <c r="R472" s="18">
        <v>58424</v>
      </c>
      <c r="S472" s="18">
        <v>58580</v>
      </c>
      <c r="T472" s="18">
        <v>59336</v>
      </c>
      <c r="U472" s="18">
        <v>59880</v>
      </c>
      <c r="V472" s="18">
        <v>61535</v>
      </c>
      <c r="W472" s="18">
        <v>61438</v>
      </c>
      <c r="X472" s="76"/>
      <c r="Y472" s="76"/>
      <c r="Z472" s="76"/>
      <c r="AA472" s="76"/>
      <c r="AB472" s="76"/>
      <c r="AC472" s="18">
        <v>61438</v>
      </c>
      <c r="AD472" s="18">
        <v>62546</v>
      </c>
      <c r="AE472" s="18">
        <v>62499</v>
      </c>
      <c r="AF472" s="18">
        <v>62559</v>
      </c>
      <c r="AG472" s="18">
        <v>62666</v>
      </c>
      <c r="AH472" s="18">
        <v>63691</v>
      </c>
      <c r="AI472" s="18">
        <v>64126</v>
      </c>
      <c r="AJ472" s="18">
        <v>64836</v>
      </c>
      <c r="AK472" s="18">
        <v>65609</v>
      </c>
      <c r="AL472" s="18">
        <v>67663</v>
      </c>
      <c r="AM472" s="18">
        <v>67843</v>
      </c>
      <c r="AN472" s="18">
        <v>68849</v>
      </c>
      <c r="AO472" s="76"/>
      <c r="AP472" s="76"/>
      <c r="AQ472" s="76"/>
      <c r="AR472" s="76"/>
      <c r="AS472" s="76"/>
      <c r="AT472" s="18">
        <v>68473</v>
      </c>
      <c r="AU472" s="18">
        <v>69316</v>
      </c>
      <c r="AV472" s="18">
        <v>68605</v>
      </c>
      <c r="AW472" s="18">
        <v>68854</v>
      </c>
      <c r="AX472" s="18">
        <v>68354</v>
      </c>
      <c r="AY472" s="18">
        <v>70342</v>
      </c>
      <c r="AZ472" s="18">
        <v>70964</v>
      </c>
      <c r="BA472" s="18">
        <v>71890</v>
      </c>
      <c r="BB472" s="18">
        <v>72802</v>
      </c>
      <c r="BC472" s="18">
        <v>74126</v>
      </c>
      <c r="BD472" s="18">
        <v>74930</v>
      </c>
      <c r="BE472" s="18">
        <v>77120</v>
      </c>
      <c r="BF472" s="76"/>
      <c r="BG472" s="76"/>
      <c r="BH472" s="76"/>
      <c r="BI472" s="76"/>
      <c r="BJ472" s="76"/>
      <c r="BK472" s="18">
        <v>80939</v>
      </c>
      <c r="BL472" s="18">
        <v>83800</v>
      </c>
      <c r="BM472" s="18">
        <v>85867</v>
      </c>
      <c r="BN472" s="18">
        <v>86987</v>
      </c>
      <c r="BO472" s="18">
        <v>88904</v>
      </c>
      <c r="BP472" s="18">
        <v>89082</v>
      </c>
      <c r="BQ472" s="18">
        <v>89394</v>
      </c>
      <c r="BR472" s="18">
        <v>93126</v>
      </c>
      <c r="BS472" s="18">
        <v>95599</v>
      </c>
      <c r="BT472" s="18">
        <v>98742</v>
      </c>
      <c r="BU472" s="18">
        <v>98256</v>
      </c>
      <c r="BV472" s="18">
        <v>96337</v>
      </c>
      <c r="BW472" s="76"/>
      <c r="BX472" s="76"/>
      <c r="BY472" s="76"/>
      <c r="BZ472" s="76"/>
      <c r="CA472" s="76"/>
      <c r="CB472" s="18">
        <v>98541</v>
      </c>
      <c r="CC472" s="18">
        <v>101819</v>
      </c>
      <c r="CD472" s="18">
        <v>108624</v>
      </c>
      <c r="CE472" s="18">
        <v>111939</v>
      </c>
      <c r="CF472" s="18">
        <v>117758</v>
      </c>
      <c r="CG472" s="18">
        <v>119612</v>
      </c>
      <c r="CH472" s="18">
        <v>122459</v>
      </c>
      <c r="CI472" s="18">
        <v>123839</v>
      </c>
      <c r="CJ472" s="18">
        <v>129103</v>
      </c>
      <c r="CK472" s="18">
        <v>131066</v>
      </c>
    </row>
    <row r="473" spans="1:93" x14ac:dyDescent="0.25">
      <c r="A473" s="2" t="s">
        <v>480</v>
      </c>
      <c r="C473" t="s">
        <v>676</v>
      </c>
      <c r="D473" t="s">
        <v>746</v>
      </c>
      <c r="E473" s="1" t="s">
        <v>747</v>
      </c>
      <c r="H473" t="s">
        <v>496</v>
      </c>
      <c r="I473" t="s">
        <v>36</v>
      </c>
      <c r="J473" s="31">
        <v>43101</v>
      </c>
      <c r="K473" s="13" t="s">
        <v>209</v>
      </c>
      <c r="L473" s="18">
        <v>55589</v>
      </c>
      <c r="M473" s="18">
        <v>54567</v>
      </c>
      <c r="N473" s="18">
        <v>53979</v>
      </c>
      <c r="O473" s="18">
        <v>55293</v>
      </c>
      <c r="P473" s="18">
        <v>56615</v>
      </c>
      <c r="Q473" s="18">
        <v>58132</v>
      </c>
      <c r="R473" s="18">
        <v>57498</v>
      </c>
      <c r="S473" s="18">
        <v>56911</v>
      </c>
      <c r="T473" s="18">
        <v>57242</v>
      </c>
      <c r="U473" s="18">
        <v>56266</v>
      </c>
      <c r="V473" s="18">
        <v>57235</v>
      </c>
      <c r="W473" s="18">
        <v>57698</v>
      </c>
      <c r="X473" s="76"/>
      <c r="Y473" s="76"/>
      <c r="Z473" s="76"/>
      <c r="AA473" s="76"/>
      <c r="AB473" s="76"/>
      <c r="AC473" s="18">
        <v>57698</v>
      </c>
      <c r="AD473" s="18">
        <v>58474</v>
      </c>
      <c r="AE473" s="18">
        <v>58285</v>
      </c>
      <c r="AF473" s="18">
        <v>57762</v>
      </c>
      <c r="AG473" s="18">
        <v>57737</v>
      </c>
      <c r="AH473" s="18">
        <v>58645</v>
      </c>
      <c r="AI473" s="18">
        <v>59334</v>
      </c>
      <c r="AJ473" s="18">
        <v>59772</v>
      </c>
      <c r="AK473" s="18">
        <v>59567</v>
      </c>
      <c r="AL473" s="18">
        <v>60220</v>
      </c>
      <c r="AM473" s="18">
        <v>60195</v>
      </c>
      <c r="AN473" s="18">
        <v>61442</v>
      </c>
      <c r="AO473" s="76"/>
      <c r="AP473" s="76"/>
      <c r="AQ473" s="76"/>
      <c r="AR473" s="76"/>
      <c r="AS473" s="76"/>
      <c r="AT473" s="18">
        <v>62384</v>
      </c>
      <c r="AU473" s="18">
        <v>62925</v>
      </c>
      <c r="AV473" s="18">
        <v>63539</v>
      </c>
      <c r="AW473" s="18">
        <v>63708</v>
      </c>
      <c r="AX473" s="18">
        <v>64360</v>
      </c>
      <c r="AY473" s="18">
        <v>64763</v>
      </c>
      <c r="AZ473" s="18">
        <v>65277</v>
      </c>
      <c r="BA473" s="18">
        <v>66904</v>
      </c>
      <c r="BB473" s="18">
        <v>67638</v>
      </c>
      <c r="BC473" s="18">
        <v>67880</v>
      </c>
      <c r="BD473" s="18">
        <v>68178</v>
      </c>
      <c r="BE473" s="18">
        <v>68715</v>
      </c>
      <c r="BF473" s="76"/>
      <c r="BG473" s="76"/>
      <c r="BH473" s="76"/>
      <c r="BI473" s="76"/>
      <c r="BJ473" s="76"/>
      <c r="BK473" s="18">
        <v>68966</v>
      </c>
      <c r="BL473" s="18">
        <v>68147</v>
      </c>
      <c r="BM473" s="18">
        <v>69233</v>
      </c>
      <c r="BN473" s="18">
        <v>70335</v>
      </c>
      <c r="BO473" s="18">
        <v>71531</v>
      </c>
      <c r="BP473" s="18">
        <v>73155</v>
      </c>
      <c r="BQ473" s="18">
        <v>74321</v>
      </c>
      <c r="BR473" s="18">
        <v>76246</v>
      </c>
      <c r="BS473" s="18">
        <v>77531</v>
      </c>
      <c r="BT473" s="18">
        <v>79869</v>
      </c>
      <c r="BU473" s="18">
        <v>82173</v>
      </c>
      <c r="BV473" s="18">
        <v>83324</v>
      </c>
      <c r="BW473" s="76"/>
      <c r="BX473" s="76"/>
      <c r="BY473" s="76"/>
      <c r="BZ473" s="76"/>
      <c r="CA473" s="76"/>
      <c r="CB473" s="18">
        <v>84143</v>
      </c>
      <c r="CC473" s="18">
        <v>85043</v>
      </c>
      <c r="CD473" s="18">
        <v>86855</v>
      </c>
      <c r="CE473" s="18">
        <v>89565</v>
      </c>
      <c r="CF473" s="18">
        <v>94242</v>
      </c>
      <c r="CG473" s="18">
        <v>99428</v>
      </c>
      <c r="CH473" s="18">
        <v>100315</v>
      </c>
      <c r="CI473" s="18">
        <v>103139</v>
      </c>
      <c r="CJ473" s="18">
        <v>107459</v>
      </c>
      <c r="CK473" s="18">
        <v>110300</v>
      </c>
    </row>
    <row r="474" spans="1:93" x14ac:dyDescent="0.25">
      <c r="A474" s="2" t="s">
        <v>480</v>
      </c>
      <c r="B474" s="40"/>
      <c r="C474" t="s">
        <v>676</v>
      </c>
      <c r="D474" t="s">
        <v>746</v>
      </c>
      <c r="E474" s="1" t="s">
        <v>747</v>
      </c>
      <c r="F474" s="40"/>
      <c r="G474" s="40"/>
      <c r="H474" t="s">
        <v>496</v>
      </c>
      <c r="I474" t="s">
        <v>36</v>
      </c>
      <c r="J474" s="31">
        <v>43101</v>
      </c>
      <c r="K474" s="13" t="s">
        <v>213</v>
      </c>
      <c r="L474" s="18">
        <v>42918</v>
      </c>
      <c r="M474" s="18">
        <v>42564</v>
      </c>
      <c r="N474" s="18">
        <v>42678</v>
      </c>
      <c r="O474" s="18">
        <v>42771</v>
      </c>
      <c r="P474" s="18">
        <v>42067</v>
      </c>
      <c r="Q474" s="18">
        <v>42300</v>
      </c>
      <c r="R474" s="18">
        <v>42056</v>
      </c>
      <c r="S474" s="18">
        <v>42202</v>
      </c>
      <c r="T474" s="18">
        <v>41951</v>
      </c>
      <c r="U474" s="18">
        <v>42092</v>
      </c>
      <c r="V474" s="18">
        <v>42243</v>
      </c>
      <c r="W474" s="18">
        <v>42763</v>
      </c>
      <c r="X474" s="76"/>
      <c r="Y474" s="76"/>
      <c r="Z474" s="76"/>
      <c r="AA474" s="76"/>
      <c r="AB474" s="76"/>
      <c r="AC474" s="18">
        <v>42763</v>
      </c>
      <c r="AD474" s="18">
        <v>41443</v>
      </c>
      <c r="AE474" s="18">
        <v>41899</v>
      </c>
      <c r="AF474" s="18">
        <v>42486</v>
      </c>
      <c r="AG474" s="18">
        <v>42791</v>
      </c>
      <c r="AH474" s="18">
        <v>42648</v>
      </c>
      <c r="AI474" s="18">
        <v>43564</v>
      </c>
      <c r="AJ474" s="18">
        <v>44316</v>
      </c>
      <c r="AK474" s="18">
        <v>44779</v>
      </c>
      <c r="AL474" s="18">
        <v>45325</v>
      </c>
      <c r="AM474" s="18">
        <v>45249</v>
      </c>
      <c r="AN474" s="18">
        <v>43938</v>
      </c>
      <c r="AO474" s="76"/>
      <c r="AP474" s="76"/>
      <c r="AQ474" s="76"/>
      <c r="AR474" s="76"/>
      <c r="AS474" s="76"/>
      <c r="AT474" s="18">
        <v>44117</v>
      </c>
      <c r="AU474" s="18">
        <v>44625</v>
      </c>
      <c r="AV474" s="18">
        <v>43252</v>
      </c>
      <c r="AW474" s="18">
        <v>42136</v>
      </c>
      <c r="AX474" s="18">
        <v>41813</v>
      </c>
      <c r="AY474" s="18">
        <v>42760</v>
      </c>
      <c r="AZ474" s="18">
        <v>43326</v>
      </c>
      <c r="BA474" s="18">
        <v>43418</v>
      </c>
      <c r="BB474" s="18">
        <v>44167</v>
      </c>
      <c r="BC474" s="18">
        <v>44479</v>
      </c>
      <c r="BD474" s="18">
        <v>47038</v>
      </c>
      <c r="BE474" s="18">
        <v>47792</v>
      </c>
      <c r="BF474" s="76"/>
      <c r="BG474" s="76"/>
      <c r="BH474" s="76"/>
      <c r="BI474" s="76"/>
      <c r="BJ474" s="76"/>
      <c r="BK474" s="18">
        <v>48851</v>
      </c>
      <c r="BL474" s="18">
        <v>49664</v>
      </c>
      <c r="BM474" s="18">
        <v>49528</v>
      </c>
      <c r="BN474" s="18">
        <v>49464</v>
      </c>
      <c r="BO474" s="18">
        <v>49817</v>
      </c>
      <c r="BP474" s="18">
        <v>51008</v>
      </c>
      <c r="BQ474" s="18">
        <v>51720</v>
      </c>
      <c r="BR474" s="18">
        <v>52369</v>
      </c>
      <c r="BS474" s="18">
        <v>52950</v>
      </c>
      <c r="BT474" s="18">
        <v>53370</v>
      </c>
      <c r="BU474" s="18">
        <v>54384</v>
      </c>
      <c r="BV474" s="18">
        <v>55871</v>
      </c>
      <c r="BW474" s="76"/>
      <c r="BX474" s="76"/>
      <c r="BY474" s="76"/>
      <c r="BZ474" s="76"/>
      <c r="CA474" s="76"/>
      <c r="CB474" s="18">
        <v>57443</v>
      </c>
      <c r="CC474" s="18">
        <v>59409</v>
      </c>
      <c r="CD474" s="18">
        <v>60809</v>
      </c>
      <c r="CE474" s="18">
        <v>64408</v>
      </c>
      <c r="CF474" s="18">
        <v>65855</v>
      </c>
      <c r="CG474" s="18">
        <v>70809</v>
      </c>
      <c r="CH474" s="18">
        <v>73263</v>
      </c>
      <c r="CI474" s="18">
        <v>79154</v>
      </c>
      <c r="CJ474" s="18">
        <v>78885</v>
      </c>
      <c r="CK474" s="18">
        <v>80437</v>
      </c>
    </row>
    <row r="475" spans="1:93" x14ac:dyDescent="0.25">
      <c r="A475" s="2" t="s">
        <v>480</v>
      </c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76"/>
      <c r="Y475" s="76"/>
      <c r="Z475" s="76"/>
      <c r="AA475" s="76"/>
      <c r="AB475" s="76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76"/>
      <c r="AP475" s="76"/>
      <c r="AQ475" s="76"/>
      <c r="AR475" s="76"/>
      <c r="AS475" s="76"/>
      <c r="AT475" s="18"/>
      <c r="AU475" s="18"/>
      <c r="AV475" s="18"/>
      <c r="AW475" s="18"/>
      <c r="AX475" s="18"/>
      <c r="AY475" s="141"/>
      <c r="AZ475" s="141"/>
      <c r="BA475" s="141"/>
      <c r="BB475" s="141"/>
      <c r="BC475" s="141"/>
      <c r="BD475" s="141"/>
      <c r="BE475" s="141"/>
      <c r="BF475" s="142"/>
      <c r="BG475" s="142"/>
      <c r="BH475" s="142"/>
      <c r="BI475" s="142"/>
      <c r="BJ475" s="142"/>
      <c r="BK475" s="141"/>
      <c r="BL475" s="141"/>
      <c r="BM475" s="141"/>
      <c r="BN475" s="141"/>
      <c r="BO475" s="141"/>
      <c r="BP475" s="141"/>
      <c r="BQ475" s="141"/>
      <c r="BR475" s="141"/>
      <c r="BS475" s="141"/>
      <c r="BT475" s="141"/>
      <c r="BU475" s="141"/>
      <c r="BV475" s="141"/>
      <c r="BW475" s="142"/>
      <c r="BX475" s="142"/>
      <c r="BY475" s="142"/>
      <c r="BZ475" s="142"/>
      <c r="CA475" s="76"/>
      <c r="CB475" s="18"/>
      <c r="CC475" s="141"/>
      <c r="CD475" s="141"/>
      <c r="CE475" s="141"/>
      <c r="CF475" s="141"/>
      <c r="CG475" s="141"/>
      <c r="CH475" s="141"/>
      <c r="CI475" s="141"/>
      <c r="CJ475" s="141"/>
      <c r="CK475" s="141"/>
    </row>
    <row r="476" spans="1:93" x14ac:dyDescent="0.25">
      <c r="A476" s="2" t="s">
        <v>480</v>
      </c>
      <c r="B476" s="40"/>
      <c r="C476" t="s">
        <v>676</v>
      </c>
      <c r="D476" t="s">
        <v>748</v>
      </c>
      <c r="E476" s="1" t="s">
        <v>749</v>
      </c>
      <c r="F476" s="40"/>
      <c r="G476" s="40"/>
      <c r="H476" t="s">
        <v>496</v>
      </c>
      <c r="I476" t="s">
        <v>36</v>
      </c>
      <c r="J476" s="31">
        <v>43101</v>
      </c>
      <c r="K476" s="13" t="s">
        <v>497</v>
      </c>
      <c r="L476" s="18">
        <v>54360</v>
      </c>
      <c r="M476" s="18">
        <v>54530</v>
      </c>
      <c r="N476" s="18">
        <v>54738</v>
      </c>
      <c r="O476" s="18">
        <v>54923</v>
      </c>
      <c r="P476" s="18">
        <v>55108</v>
      </c>
      <c r="Q476" s="18">
        <v>55265</v>
      </c>
      <c r="R476" s="18">
        <v>55427</v>
      </c>
      <c r="S476" s="18">
        <v>55747</v>
      </c>
      <c r="T476" s="18">
        <v>56116</v>
      </c>
      <c r="U476" s="18">
        <v>56617</v>
      </c>
      <c r="V476" s="18">
        <v>57032</v>
      </c>
      <c r="W476" s="18">
        <v>57524</v>
      </c>
      <c r="X476" s="76"/>
      <c r="Y476" s="76"/>
      <c r="Z476" s="76"/>
      <c r="AA476" s="76"/>
      <c r="AC476" s="18">
        <v>57988</v>
      </c>
      <c r="AD476" s="18">
        <v>57988</v>
      </c>
      <c r="AE476" s="18">
        <v>58549</v>
      </c>
      <c r="AF476" s="18">
        <v>59083</v>
      </c>
      <c r="AG476" s="18">
        <v>59562</v>
      </c>
      <c r="AH476" s="18">
        <v>59806</v>
      </c>
      <c r="AI476" s="18">
        <v>60016</v>
      </c>
      <c r="AJ476" s="18">
        <v>60194</v>
      </c>
      <c r="AK476" s="18">
        <v>60451</v>
      </c>
      <c r="AL476" s="18">
        <v>60806</v>
      </c>
      <c r="AM476" s="18">
        <v>61000</v>
      </c>
      <c r="AN476" s="18">
        <v>61130</v>
      </c>
      <c r="AP476" s="76"/>
      <c r="AQ476" s="76"/>
      <c r="AR476" s="76"/>
      <c r="AT476" s="18">
        <v>61145</v>
      </c>
      <c r="AU476" s="18">
        <v>61221</v>
      </c>
      <c r="AV476" s="18">
        <v>61400</v>
      </c>
      <c r="AW476" s="18">
        <v>61709</v>
      </c>
      <c r="AX476" s="18">
        <v>62082</v>
      </c>
      <c r="AY476" s="18">
        <v>62463</v>
      </c>
      <c r="AZ476" s="141">
        <v>62945</v>
      </c>
      <c r="BA476" s="141">
        <v>63562</v>
      </c>
      <c r="BB476" s="141">
        <v>64090</v>
      </c>
      <c r="BC476" s="141">
        <v>64559</v>
      </c>
      <c r="BD476" s="141">
        <v>65182</v>
      </c>
      <c r="BE476" s="141">
        <v>66154</v>
      </c>
      <c r="BH476" s="142"/>
      <c r="BI476" s="142"/>
      <c r="BJ476" s="142"/>
      <c r="BK476" s="141">
        <v>67436</v>
      </c>
      <c r="BL476" s="141">
        <v>68896</v>
      </c>
      <c r="BM476" s="141">
        <v>70456</v>
      </c>
      <c r="BN476" s="141">
        <v>72083</v>
      </c>
      <c r="BO476" s="141">
        <v>73895</v>
      </c>
      <c r="BP476" s="141">
        <v>75508</v>
      </c>
      <c r="BQ476" s="141">
        <v>76953</v>
      </c>
      <c r="BR476" s="141">
        <v>78250</v>
      </c>
      <c r="BS476" s="141">
        <v>79627</v>
      </c>
      <c r="BT476" s="141">
        <v>81071</v>
      </c>
      <c r="BU476" s="141">
        <v>82511</v>
      </c>
      <c r="BV476" s="141">
        <v>84048</v>
      </c>
      <c r="BY476" s="142"/>
      <c r="BZ476" s="142"/>
      <c r="CB476" s="141">
        <v>85764</v>
      </c>
      <c r="CC476" s="141">
        <v>87738</v>
      </c>
      <c r="CD476" s="141">
        <v>89896</v>
      </c>
      <c r="CE476" s="141">
        <v>92421</v>
      </c>
      <c r="CF476" s="141">
        <v>93622</v>
      </c>
      <c r="CG476" s="141">
        <v>94256</v>
      </c>
      <c r="CH476" s="141">
        <v>94427</v>
      </c>
      <c r="CI476" s="141">
        <v>94965</v>
      </c>
      <c r="CJ476" s="141">
        <v>95273</v>
      </c>
      <c r="CK476" s="18">
        <v>95576</v>
      </c>
      <c r="CM476" s="142"/>
      <c r="CN476" s="40"/>
      <c r="CO476" s="40"/>
    </row>
    <row r="477" spans="1:93" x14ac:dyDescent="0.25">
      <c r="A477" s="2" t="s">
        <v>480</v>
      </c>
      <c r="B477" s="40"/>
      <c r="C477" t="s">
        <v>676</v>
      </c>
      <c r="D477" t="s">
        <v>748</v>
      </c>
      <c r="E477" s="1" t="s">
        <v>749</v>
      </c>
      <c r="F477" s="40"/>
      <c r="G477" s="40"/>
      <c r="H477" t="s">
        <v>496</v>
      </c>
      <c r="I477" t="s">
        <v>36</v>
      </c>
      <c r="J477" s="31">
        <v>43101</v>
      </c>
      <c r="K477" s="13" t="s">
        <v>215</v>
      </c>
      <c r="L477" s="18">
        <v>59994</v>
      </c>
      <c r="M477" s="18">
        <v>60271</v>
      </c>
      <c r="N477" s="18">
        <v>60453</v>
      </c>
      <c r="O477" s="18">
        <v>60388</v>
      </c>
      <c r="P477" s="18">
        <v>60256</v>
      </c>
      <c r="Q477" s="18">
        <v>60725</v>
      </c>
      <c r="R477" s="18">
        <v>62025</v>
      </c>
      <c r="S477" s="18">
        <v>62459</v>
      </c>
      <c r="T477" s="18">
        <v>63215</v>
      </c>
      <c r="U477" s="18">
        <v>63487</v>
      </c>
      <c r="V477" s="18">
        <v>64419</v>
      </c>
      <c r="W477" s="18">
        <v>64833</v>
      </c>
      <c r="X477" s="76"/>
      <c r="Y477" s="76"/>
      <c r="Z477" s="76"/>
      <c r="AA477" s="76"/>
      <c r="AC477" s="18">
        <v>65678</v>
      </c>
      <c r="AD477" s="18">
        <v>65678</v>
      </c>
      <c r="AE477" s="18">
        <v>66303</v>
      </c>
      <c r="AF477" s="18">
        <v>67250</v>
      </c>
      <c r="AG477" s="18">
        <v>68602</v>
      </c>
      <c r="AH477" s="18">
        <v>69721</v>
      </c>
      <c r="AI477" s="18">
        <v>70417</v>
      </c>
      <c r="AJ477" s="18">
        <v>70852</v>
      </c>
      <c r="AK477" s="18">
        <v>71089</v>
      </c>
      <c r="AL477" s="18">
        <v>71295</v>
      </c>
      <c r="AM477" s="18">
        <v>72085</v>
      </c>
      <c r="AN477" s="18">
        <v>72260</v>
      </c>
      <c r="AP477" s="76"/>
      <c r="AQ477" s="76"/>
      <c r="AR477" s="76"/>
      <c r="AT477" s="18">
        <v>72669</v>
      </c>
      <c r="AU477" s="18">
        <v>72275</v>
      </c>
      <c r="AV477" s="18">
        <v>72270</v>
      </c>
      <c r="AW477" s="18">
        <v>72430</v>
      </c>
      <c r="AX477" s="18">
        <v>73963</v>
      </c>
      <c r="AY477" s="18">
        <v>74762</v>
      </c>
      <c r="AZ477" s="141">
        <v>76322</v>
      </c>
      <c r="BA477" s="141">
        <v>78099</v>
      </c>
      <c r="BB477" s="141">
        <v>77961</v>
      </c>
      <c r="BC477" s="141">
        <v>77452</v>
      </c>
      <c r="BD477" s="141">
        <v>76519</v>
      </c>
      <c r="BE477" s="141">
        <v>77415</v>
      </c>
      <c r="BH477" s="142"/>
      <c r="BI477" s="142"/>
      <c r="BJ477" s="142"/>
      <c r="BK477" s="141">
        <v>79014</v>
      </c>
      <c r="BL477" s="141">
        <v>81116</v>
      </c>
      <c r="BM477" s="141">
        <v>82891</v>
      </c>
      <c r="BN477" s="141">
        <v>84833</v>
      </c>
      <c r="BO477" s="141">
        <v>88209</v>
      </c>
      <c r="BP477" s="141">
        <v>91837</v>
      </c>
      <c r="BQ477" s="141">
        <v>97749</v>
      </c>
      <c r="BR477" s="141">
        <v>102992</v>
      </c>
      <c r="BS477" s="141">
        <v>108814</v>
      </c>
      <c r="BT477" s="141">
        <v>116169</v>
      </c>
      <c r="BU477" s="141">
        <v>123136</v>
      </c>
      <c r="BV477" s="141">
        <v>128435</v>
      </c>
      <c r="BY477" s="142"/>
      <c r="BZ477" s="142"/>
      <c r="CB477" s="141">
        <v>132751</v>
      </c>
      <c r="CC477" s="141">
        <v>138885</v>
      </c>
      <c r="CD477" s="141">
        <v>142521</v>
      </c>
      <c r="CE477" s="141">
        <v>148998</v>
      </c>
      <c r="CF477" s="141">
        <v>153836</v>
      </c>
      <c r="CG477" s="141">
        <v>152735</v>
      </c>
      <c r="CH477" s="141">
        <v>155959</v>
      </c>
      <c r="CI477" s="141">
        <v>160814</v>
      </c>
      <c r="CJ477" s="141">
        <v>162127</v>
      </c>
      <c r="CK477" s="18">
        <v>161303</v>
      </c>
      <c r="CM477" s="142"/>
      <c r="CN477" s="40"/>
      <c r="CO477" s="40"/>
    </row>
    <row r="478" spans="1:93" x14ac:dyDescent="0.25">
      <c r="A478" s="2" t="s">
        <v>480</v>
      </c>
      <c r="B478" s="40"/>
      <c r="C478" t="s">
        <v>676</v>
      </c>
      <c r="D478" t="s">
        <v>748</v>
      </c>
      <c r="E478" s="1" t="s">
        <v>749</v>
      </c>
      <c r="F478" s="40"/>
      <c r="G478" s="40"/>
      <c r="H478" t="s">
        <v>496</v>
      </c>
      <c r="I478" t="s">
        <v>36</v>
      </c>
      <c r="J478" s="31">
        <v>43101</v>
      </c>
      <c r="K478" s="13" t="s">
        <v>206</v>
      </c>
      <c r="L478" s="18">
        <v>70734</v>
      </c>
      <c r="M478" s="18">
        <v>70603</v>
      </c>
      <c r="N478" s="18">
        <v>70652</v>
      </c>
      <c r="O478" s="18">
        <v>71074</v>
      </c>
      <c r="P478" s="18">
        <v>71472</v>
      </c>
      <c r="Q478" s="18">
        <v>71641</v>
      </c>
      <c r="R478" s="18">
        <v>71912</v>
      </c>
      <c r="S478" s="18">
        <v>72180</v>
      </c>
      <c r="T478" s="18">
        <v>72690</v>
      </c>
      <c r="U478" s="18">
        <v>73291</v>
      </c>
      <c r="V478" s="18">
        <v>73894</v>
      </c>
      <c r="W478" s="18">
        <v>74599</v>
      </c>
      <c r="X478" s="76"/>
      <c r="Y478" s="76"/>
      <c r="Z478" s="76"/>
      <c r="AA478" s="76"/>
      <c r="AC478" s="18">
        <v>75486</v>
      </c>
      <c r="AD478" s="18">
        <v>75486</v>
      </c>
      <c r="AE478" s="18">
        <v>76012</v>
      </c>
      <c r="AF478" s="18">
        <v>77308</v>
      </c>
      <c r="AG478" s="18">
        <v>77495</v>
      </c>
      <c r="AH478" s="18">
        <v>77926</v>
      </c>
      <c r="AI478" s="18">
        <v>78187</v>
      </c>
      <c r="AJ478" s="18">
        <v>78802</v>
      </c>
      <c r="AK478" s="18">
        <v>79877</v>
      </c>
      <c r="AL478" s="18">
        <v>80202</v>
      </c>
      <c r="AM478" s="18">
        <v>80335</v>
      </c>
      <c r="AN478" s="18">
        <v>80666</v>
      </c>
      <c r="AP478" s="76"/>
      <c r="AQ478" s="76"/>
      <c r="AR478" s="76"/>
      <c r="AT478" s="18">
        <v>80954</v>
      </c>
      <c r="AU478" s="18">
        <v>80126</v>
      </c>
      <c r="AV478" s="18">
        <v>80668</v>
      </c>
      <c r="AW478" s="18">
        <v>81108</v>
      </c>
      <c r="AX478" s="18">
        <v>82702</v>
      </c>
      <c r="AY478" s="18">
        <v>83614</v>
      </c>
      <c r="AZ478" s="141">
        <v>83474</v>
      </c>
      <c r="BA478" s="141">
        <v>83488</v>
      </c>
      <c r="BB478" s="141">
        <v>83342</v>
      </c>
      <c r="BC478" s="141">
        <v>84144</v>
      </c>
      <c r="BD478" s="141">
        <v>85519</v>
      </c>
      <c r="BE478" s="141">
        <v>87250</v>
      </c>
      <c r="BH478" s="142"/>
      <c r="BI478" s="142"/>
      <c r="BJ478" s="142"/>
      <c r="BK478" s="141">
        <v>89914</v>
      </c>
      <c r="BL478" s="141">
        <v>92029</v>
      </c>
      <c r="BM478" s="141">
        <v>95454</v>
      </c>
      <c r="BN478" s="141">
        <v>98119</v>
      </c>
      <c r="BO478" s="141">
        <v>101330</v>
      </c>
      <c r="BP478" s="141">
        <v>103303</v>
      </c>
      <c r="BQ478" s="141">
        <v>105513</v>
      </c>
      <c r="BR478" s="141">
        <v>107969</v>
      </c>
      <c r="BS478" s="141">
        <v>109985</v>
      </c>
      <c r="BT478" s="141">
        <v>112493</v>
      </c>
      <c r="BU478" s="141">
        <v>114930</v>
      </c>
      <c r="BV478" s="141">
        <v>117673</v>
      </c>
      <c r="BY478" s="142"/>
      <c r="BZ478" s="142"/>
      <c r="CB478" s="141">
        <v>120105</v>
      </c>
      <c r="CC478" s="141">
        <v>122176</v>
      </c>
      <c r="CD478" s="141">
        <v>125418</v>
      </c>
      <c r="CE478" s="141">
        <v>129777</v>
      </c>
      <c r="CF478" s="141">
        <v>132781</v>
      </c>
      <c r="CG478" s="141">
        <v>133618</v>
      </c>
      <c r="CH478" s="141">
        <v>130751</v>
      </c>
      <c r="CI478" s="141">
        <v>129074</v>
      </c>
      <c r="CJ478" s="141">
        <v>128700</v>
      </c>
      <c r="CK478" s="18">
        <v>129783</v>
      </c>
      <c r="CM478" s="142"/>
      <c r="CN478" s="40"/>
      <c r="CO478" s="40"/>
    </row>
    <row r="479" spans="1:93" x14ac:dyDescent="0.25">
      <c r="A479" s="2" t="s">
        <v>480</v>
      </c>
      <c r="B479" s="40"/>
      <c r="C479" t="s">
        <v>676</v>
      </c>
      <c r="D479" t="s">
        <v>748</v>
      </c>
      <c r="E479" s="1" t="s">
        <v>749</v>
      </c>
      <c r="F479" s="40"/>
      <c r="G479" s="40"/>
      <c r="H479" t="s">
        <v>496</v>
      </c>
      <c r="I479" t="s">
        <v>36</v>
      </c>
      <c r="J479" s="31">
        <v>43101</v>
      </c>
      <c r="K479" s="13" t="s">
        <v>211</v>
      </c>
      <c r="L479" s="18">
        <v>51070</v>
      </c>
      <c r="M479" s="18">
        <v>51313</v>
      </c>
      <c r="N479" s="18">
        <v>51524</v>
      </c>
      <c r="O479" s="18">
        <v>51816</v>
      </c>
      <c r="P479" s="18">
        <v>51818</v>
      </c>
      <c r="Q479" s="18">
        <v>52086</v>
      </c>
      <c r="R479" s="18">
        <v>52523</v>
      </c>
      <c r="S479" s="18">
        <v>52796</v>
      </c>
      <c r="T479" s="18">
        <v>53098</v>
      </c>
      <c r="U479" s="18">
        <v>52899</v>
      </c>
      <c r="V479" s="18">
        <v>53118</v>
      </c>
      <c r="W479" s="18">
        <v>52978</v>
      </c>
      <c r="X479" s="76"/>
      <c r="Y479" s="76"/>
      <c r="Z479" s="76"/>
      <c r="AA479" s="76"/>
      <c r="AC479" s="18">
        <v>53128</v>
      </c>
      <c r="AD479" s="18">
        <v>53128</v>
      </c>
      <c r="AE479" s="18">
        <v>53517</v>
      </c>
      <c r="AF479" s="18">
        <v>53762</v>
      </c>
      <c r="AG479" s="18">
        <v>54099</v>
      </c>
      <c r="AH479" s="18">
        <v>54152</v>
      </c>
      <c r="AI479" s="18">
        <v>54503</v>
      </c>
      <c r="AJ479" s="18">
        <v>54461</v>
      </c>
      <c r="AK479" s="18">
        <v>55056</v>
      </c>
      <c r="AL479" s="18">
        <v>55257</v>
      </c>
      <c r="AM479" s="18">
        <v>55723</v>
      </c>
      <c r="AN479" s="18">
        <v>55955</v>
      </c>
      <c r="AP479" s="76"/>
      <c r="AQ479" s="76"/>
      <c r="AR479" s="76"/>
      <c r="AT479" s="18">
        <v>56412</v>
      </c>
      <c r="AU479" s="18">
        <v>56539</v>
      </c>
      <c r="AV479" s="18">
        <v>56659</v>
      </c>
      <c r="AW479" s="18">
        <v>56750</v>
      </c>
      <c r="AX479" s="18">
        <v>56926</v>
      </c>
      <c r="AY479" s="18">
        <v>57180</v>
      </c>
      <c r="AZ479" s="141">
        <v>57846</v>
      </c>
      <c r="BA479" s="141">
        <v>58602</v>
      </c>
      <c r="BB479" s="141">
        <v>59313</v>
      </c>
      <c r="BC479" s="141">
        <v>59782</v>
      </c>
      <c r="BD479" s="141">
        <v>60415</v>
      </c>
      <c r="BE479" s="141">
        <v>61266</v>
      </c>
      <c r="BH479" s="142"/>
      <c r="BI479" s="142"/>
      <c r="BJ479" s="142"/>
      <c r="BK479" s="141">
        <v>62120</v>
      </c>
      <c r="BL479" s="141">
        <v>63894</v>
      </c>
      <c r="BM479" s="141">
        <v>66128</v>
      </c>
      <c r="BN479" s="141">
        <v>68023</v>
      </c>
      <c r="BO479" s="141">
        <v>69812</v>
      </c>
      <c r="BP479" s="141">
        <v>71137</v>
      </c>
      <c r="BQ479" s="141">
        <v>73131</v>
      </c>
      <c r="BR479" s="141">
        <v>74542</v>
      </c>
      <c r="BS479" s="141">
        <v>75980</v>
      </c>
      <c r="BT479" s="141">
        <v>77314</v>
      </c>
      <c r="BU479" s="141">
        <v>78972</v>
      </c>
      <c r="BV479" s="141">
        <v>80176</v>
      </c>
      <c r="BY479" s="142"/>
      <c r="BZ479" s="142"/>
      <c r="CB479" s="141">
        <v>82064</v>
      </c>
      <c r="CC479" s="141">
        <v>84486</v>
      </c>
      <c r="CD479" s="141">
        <v>87760</v>
      </c>
      <c r="CE479" s="141">
        <v>90358</v>
      </c>
      <c r="CF479" s="141">
        <v>92964</v>
      </c>
      <c r="CG479" s="141">
        <v>94045</v>
      </c>
      <c r="CH479" s="141">
        <v>94237</v>
      </c>
      <c r="CI479" s="141">
        <v>92435</v>
      </c>
      <c r="CJ479" s="141">
        <v>91596</v>
      </c>
      <c r="CK479" s="18">
        <v>91194</v>
      </c>
      <c r="CM479" s="142"/>
      <c r="CN479" s="40"/>
      <c r="CO479" s="40"/>
    </row>
    <row r="480" spans="1:93" x14ac:dyDescent="0.25">
      <c r="A480" s="2" t="s">
        <v>480</v>
      </c>
      <c r="B480" s="40"/>
      <c r="C480" t="s">
        <v>676</v>
      </c>
      <c r="D480" t="s">
        <v>748</v>
      </c>
      <c r="E480" s="1" t="s">
        <v>749</v>
      </c>
      <c r="F480" s="40"/>
      <c r="G480" s="40"/>
      <c r="H480" t="s">
        <v>496</v>
      </c>
      <c r="I480" t="s">
        <v>36</v>
      </c>
      <c r="J480" s="31">
        <v>43101</v>
      </c>
      <c r="K480" s="13" t="s">
        <v>209</v>
      </c>
      <c r="L480" s="18">
        <v>47640</v>
      </c>
      <c r="M480" s="18">
        <v>47889</v>
      </c>
      <c r="N480" s="18">
        <v>48219</v>
      </c>
      <c r="O480" s="18">
        <v>48536</v>
      </c>
      <c r="P480" s="18">
        <v>48739</v>
      </c>
      <c r="Q480" s="18">
        <v>49172</v>
      </c>
      <c r="R480" s="18">
        <v>49376</v>
      </c>
      <c r="S480" s="18">
        <v>49609</v>
      </c>
      <c r="T480" s="18">
        <v>49899</v>
      </c>
      <c r="U480" s="18">
        <v>50566</v>
      </c>
      <c r="V480" s="18">
        <v>51027</v>
      </c>
      <c r="W480" s="18">
        <v>51389</v>
      </c>
      <c r="X480" s="76"/>
      <c r="Y480" s="76"/>
      <c r="Z480" s="76"/>
      <c r="AA480" s="76"/>
      <c r="AC480" s="18">
        <v>51434</v>
      </c>
      <c r="AD480" s="18">
        <v>51434</v>
      </c>
      <c r="AE480" s="18">
        <v>51498</v>
      </c>
      <c r="AF480" s="18">
        <v>51949</v>
      </c>
      <c r="AG480" s="18">
        <v>52504</v>
      </c>
      <c r="AH480" s="18">
        <v>52574</v>
      </c>
      <c r="AI480" s="18">
        <v>52721</v>
      </c>
      <c r="AJ480" s="18">
        <v>52769</v>
      </c>
      <c r="AK480" s="18">
        <v>52895</v>
      </c>
      <c r="AL480" s="18">
        <v>53334</v>
      </c>
      <c r="AM480" s="18">
        <v>53410</v>
      </c>
      <c r="AN480" s="18">
        <v>53410</v>
      </c>
      <c r="AP480" s="76"/>
      <c r="AQ480" s="76"/>
      <c r="AR480" s="76"/>
      <c r="AT480" s="18">
        <v>53461</v>
      </c>
      <c r="AU480" s="18">
        <v>53509</v>
      </c>
      <c r="AV480" s="18">
        <v>53749</v>
      </c>
      <c r="AW480" s="18">
        <v>54001</v>
      </c>
      <c r="AX480" s="18">
        <v>53789</v>
      </c>
      <c r="AY480" s="18">
        <v>53862</v>
      </c>
      <c r="AZ480" s="141">
        <v>54125</v>
      </c>
      <c r="BA480" s="141">
        <v>54770</v>
      </c>
      <c r="BB480" s="141">
        <v>55210</v>
      </c>
      <c r="BC480" s="141">
        <v>55413</v>
      </c>
      <c r="BD480" s="141">
        <v>55638</v>
      </c>
      <c r="BE480" s="141">
        <v>55691</v>
      </c>
      <c r="BH480" s="142"/>
      <c r="BI480" s="142"/>
      <c r="BJ480" s="142"/>
      <c r="BK480" s="141">
        <v>56200</v>
      </c>
      <c r="BL480" s="141">
        <v>56317</v>
      </c>
      <c r="BM480" s="141">
        <v>57366</v>
      </c>
      <c r="BN480" s="141">
        <v>58223</v>
      </c>
      <c r="BO480" s="141">
        <v>59237</v>
      </c>
      <c r="BP480" s="141">
        <v>59844</v>
      </c>
      <c r="BQ480" s="141">
        <v>60356</v>
      </c>
      <c r="BR480" s="141">
        <v>61034</v>
      </c>
      <c r="BS480" s="141">
        <v>61734</v>
      </c>
      <c r="BT480" s="141">
        <v>62447</v>
      </c>
      <c r="BU480" s="141">
        <v>63410</v>
      </c>
      <c r="BV480" s="141">
        <v>64137</v>
      </c>
      <c r="BY480" s="142"/>
      <c r="BZ480" s="142"/>
      <c r="CB480" s="141">
        <v>65439</v>
      </c>
      <c r="CC480" s="141">
        <v>66698</v>
      </c>
      <c r="CD480" s="141">
        <v>68173</v>
      </c>
      <c r="CE480" s="141">
        <v>69588</v>
      </c>
      <c r="CF480" s="141">
        <v>70859</v>
      </c>
      <c r="CG480" s="141">
        <v>69738</v>
      </c>
      <c r="CH480" s="141">
        <v>70851</v>
      </c>
      <c r="CI480" s="141">
        <v>71701</v>
      </c>
      <c r="CJ480" s="141">
        <v>72820</v>
      </c>
      <c r="CK480" s="18">
        <v>73047</v>
      </c>
      <c r="CM480" s="142"/>
      <c r="CN480" s="40"/>
      <c r="CO480" s="40"/>
    </row>
    <row r="481" spans="1:93" x14ac:dyDescent="0.25">
      <c r="A481" s="2" t="s">
        <v>480</v>
      </c>
      <c r="B481" s="40"/>
      <c r="C481" t="s">
        <v>676</v>
      </c>
      <c r="D481" t="s">
        <v>748</v>
      </c>
      <c r="E481" s="1" t="s">
        <v>749</v>
      </c>
      <c r="F481" s="40"/>
      <c r="G481" s="40"/>
      <c r="H481" t="s">
        <v>496</v>
      </c>
      <c r="I481" t="s">
        <v>36</v>
      </c>
      <c r="J481" s="31">
        <v>43101</v>
      </c>
      <c r="K481" s="13" t="s">
        <v>213</v>
      </c>
      <c r="L481" s="18">
        <v>36917</v>
      </c>
      <c r="M481" s="18">
        <v>37077</v>
      </c>
      <c r="N481" s="18">
        <v>36925</v>
      </c>
      <c r="O481" s="18">
        <v>36745</v>
      </c>
      <c r="P481" s="18">
        <v>36678</v>
      </c>
      <c r="Q481" s="18">
        <v>36887</v>
      </c>
      <c r="R481" s="18">
        <v>36974</v>
      </c>
      <c r="S481" s="18">
        <v>36742</v>
      </c>
      <c r="T481" s="18">
        <v>36521</v>
      </c>
      <c r="U481" s="18">
        <v>36505</v>
      </c>
      <c r="V481" s="18">
        <v>36594</v>
      </c>
      <c r="W481" s="18">
        <v>36727</v>
      </c>
      <c r="X481" s="76"/>
      <c r="Y481" s="76"/>
      <c r="Z481" s="76"/>
      <c r="AA481" s="76"/>
      <c r="AC481" s="18">
        <v>36846</v>
      </c>
      <c r="AD481" s="18">
        <v>36846</v>
      </c>
      <c r="AE481" s="18">
        <v>37090</v>
      </c>
      <c r="AF481" s="18">
        <v>37294</v>
      </c>
      <c r="AG481" s="18">
        <v>37140</v>
      </c>
      <c r="AH481" s="18">
        <v>37069</v>
      </c>
      <c r="AI481" s="18">
        <v>37151</v>
      </c>
      <c r="AJ481" s="18">
        <v>37444</v>
      </c>
      <c r="AK481" s="18">
        <v>37576</v>
      </c>
      <c r="AL481" s="18">
        <v>37695</v>
      </c>
      <c r="AM481" s="18">
        <v>37706</v>
      </c>
      <c r="AN481" s="18">
        <v>37750</v>
      </c>
      <c r="AP481" s="76"/>
      <c r="AQ481" s="76"/>
      <c r="AR481" s="76"/>
      <c r="AT481" s="18">
        <v>37552</v>
      </c>
      <c r="AU481" s="18">
        <v>37708</v>
      </c>
      <c r="AV481" s="18">
        <v>37598</v>
      </c>
      <c r="AW481" s="18">
        <v>37685</v>
      </c>
      <c r="AX481" s="18">
        <v>37476</v>
      </c>
      <c r="AY481" s="18">
        <v>37651</v>
      </c>
      <c r="AZ481" s="18">
        <v>37788</v>
      </c>
      <c r="BA481" s="18">
        <v>38097</v>
      </c>
      <c r="BB481" s="18">
        <v>38158</v>
      </c>
      <c r="BC481" s="18">
        <v>38310</v>
      </c>
      <c r="BD481" s="18">
        <v>38496</v>
      </c>
      <c r="BE481" s="18">
        <v>39032</v>
      </c>
      <c r="BH481" s="76"/>
      <c r="BI481" s="76"/>
      <c r="BJ481" s="76"/>
      <c r="BK481" s="18">
        <v>39719</v>
      </c>
      <c r="BL481" s="18">
        <v>40123</v>
      </c>
      <c r="BM481" s="18">
        <v>40785</v>
      </c>
      <c r="BN481" s="18">
        <v>41227</v>
      </c>
      <c r="BO481" s="18">
        <v>42068</v>
      </c>
      <c r="BP481" s="18">
        <v>42885</v>
      </c>
      <c r="BQ481" s="18">
        <v>43447</v>
      </c>
      <c r="BR481" s="18">
        <v>43986</v>
      </c>
      <c r="BS481" s="18">
        <v>44686</v>
      </c>
      <c r="BT481" s="18">
        <v>45565</v>
      </c>
      <c r="BU481" s="18">
        <v>46406</v>
      </c>
      <c r="BV481" s="18">
        <v>47347</v>
      </c>
      <c r="BY481" s="76"/>
      <c r="BZ481" s="76"/>
      <c r="CB481" s="18">
        <v>48336</v>
      </c>
      <c r="CC481" s="18">
        <v>49553</v>
      </c>
      <c r="CD481" s="18">
        <v>51446</v>
      </c>
      <c r="CE481" s="18">
        <v>53285</v>
      </c>
      <c r="CF481" s="18">
        <v>54975</v>
      </c>
      <c r="CG481" s="18">
        <v>55974</v>
      </c>
      <c r="CH481" s="18">
        <v>55085</v>
      </c>
      <c r="CI481" s="18">
        <v>55519</v>
      </c>
      <c r="CJ481" s="18">
        <v>55564</v>
      </c>
      <c r="CK481" s="18">
        <v>56495</v>
      </c>
      <c r="CM481" s="76"/>
      <c r="CN481" s="40"/>
      <c r="CO481" s="40"/>
    </row>
    <row r="482" spans="1:93" x14ac:dyDescent="0.25">
      <c r="A482" s="2" t="s">
        <v>480</v>
      </c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76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40"/>
    </row>
    <row r="483" spans="1:93" x14ac:dyDescent="0.25">
      <c r="A483" s="2" t="s">
        <v>480</v>
      </c>
      <c r="B483" s="40"/>
      <c r="C483" t="s">
        <v>676</v>
      </c>
      <c r="D483" s="26" t="s">
        <v>750</v>
      </c>
      <c r="E483" s="1" t="s">
        <v>751</v>
      </c>
      <c r="F483" s="40"/>
      <c r="G483" s="40"/>
      <c r="H483" t="s">
        <v>752</v>
      </c>
      <c r="I483" t="s">
        <v>36</v>
      </c>
      <c r="J483" s="31">
        <v>43101</v>
      </c>
      <c r="K483" s="13" t="s">
        <v>497</v>
      </c>
      <c r="L483" s="119">
        <v>25.64162</v>
      </c>
      <c r="M483" s="119">
        <v>27.321359999999999</v>
      </c>
      <c r="N483" s="119">
        <v>27.614940000000001</v>
      </c>
      <c r="O483" s="119">
        <v>27.46584</v>
      </c>
      <c r="P483" s="119">
        <v>27.600200000000001</v>
      </c>
      <c r="Q483" s="119">
        <v>28.7424</v>
      </c>
      <c r="R483" s="119">
        <v>29.007290000000001</v>
      </c>
      <c r="S483" s="119">
        <v>29.358309999999999</v>
      </c>
      <c r="T483" s="119">
        <v>29.125810000000001</v>
      </c>
      <c r="U483" s="119">
        <v>29.10801</v>
      </c>
      <c r="V483" s="119">
        <v>29.316140000000001</v>
      </c>
      <c r="W483" s="119">
        <v>29.04777</v>
      </c>
      <c r="X483" s="40"/>
      <c r="Y483" s="40"/>
      <c r="Z483" s="76"/>
      <c r="AA483" s="76"/>
      <c r="AB483" s="76"/>
      <c r="AC483" s="119">
        <v>29.339729999999999</v>
      </c>
      <c r="AD483" s="119">
        <v>28.71546</v>
      </c>
      <c r="AE483" s="119">
        <v>28.632650000000002</v>
      </c>
      <c r="AF483" s="119">
        <v>28.17343</v>
      </c>
      <c r="AG483" s="119">
        <v>28.680620000000001</v>
      </c>
      <c r="AH483" s="119">
        <v>28.909459999999999</v>
      </c>
      <c r="AI483" s="119">
        <v>29.481850000000001</v>
      </c>
      <c r="AJ483" s="119">
        <v>30.003710000000002</v>
      </c>
      <c r="AK483" s="119">
        <v>30.424499999999998</v>
      </c>
      <c r="AL483" s="119">
        <v>30.948239999999998</v>
      </c>
      <c r="AM483" s="119">
        <v>31.507680000000001</v>
      </c>
      <c r="AN483" s="119">
        <v>32.080089999999998</v>
      </c>
      <c r="AO483" s="40"/>
      <c r="AP483" s="40"/>
      <c r="AQ483" s="76"/>
      <c r="AR483" s="76"/>
      <c r="AS483" s="76"/>
      <c r="AT483" s="119">
        <v>32.967140000000001</v>
      </c>
      <c r="AU483" s="119">
        <v>33.616799999999998</v>
      </c>
      <c r="AV483" s="119">
        <v>32.928579999999997</v>
      </c>
      <c r="AW483" s="119">
        <v>35.197580000000002</v>
      </c>
      <c r="AX483" s="119">
        <v>36.365949999999998</v>
      </c>
      <c r="AY483" s="119">
        <v>36.547629999999998</v>
      </c>
      <c r="AZ483" s="119">
        <v>36.477829999999997</v>
      </c>
      <c r="BA483" s="119">
        <v>36.931040000000003</v>
      </c>
      <c r="BB483" s="119">
        <v>36.726939999999999</v>
      </c>
      <c r="BC483" s="119">
        <v>36.234189999999998</v>
      </c>
      <c r="BD483" s="119">
        <v>36.002049999999997</v>
      </c>
      <c r="BE483" s="119">
        <v>35.799390000000002</v>
      </c>
      <c r="BF483" s="40"/>
      <c r="BG483" s="40"/>
      <c r="BH483" s="76"/>
      <c r="BI483" s="76"/>
      <c r="BJ483" s="76"/>
      <c r="BK483" s="119">
        <v>35.776519999999998</v>
      </c>
      <c r="BL483" s="119">
        <v>35.545969999999997</v>
      </c>
      <c r="BM483" s="119">
        <v>35.748469999999998</v>
      </c>
      <c r="BN483" s="119">
        <v>36.02769</v>
      </c>
      <c r="BO483" s="119">
        <v>36.071910000000003</v>
      </c>
      <c r="BP483" s="119">
        <v>36.168050000000001</v>
      </c>
      <c r="BQ483" s="119">
        <v>33.121420000000001</v>
      </c>
      <c r="BR483" s="119">
        <v>31.936599999999999</v>
      </c>
      <c r="BS483" s="119">
        <v>31.939229999999998</v>
      </c>
      <c r="BT483" s="119">
        <v>32.673279999999998</v>
      </c>
      <c r="BU483" s="119">
        <v>33.027540000000002</v>
      </c>
      <c r="BV483" s="119">
        <v>32.97287</v>
      </c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</row>
    <row r="484" spans="1:93" x14ac:dyDescent="0.25">
      <c r="A484" s="2" t="s">
        <v>480</v>
      </c>
      <c r="B484" s="40"/>
      <c r="C484" t="s">
        <v>676</v>
      </c>
      <c r="D484" s="26" t="s">
        <v>750</v>
      </c>
      <c r="E484" s="1" t="s">
        <v>751</v>
      </c>
      <c r="F484" s="40"/>
      <c r="G484" s="40"/>
      <c r="H484" t="s">
        <v>752</v>
      </c>
      <c r="I484" t="s">
        <v>36</v>
      </c>
      <c r="J484" s="31">
        <v>43101</v>
      </c>
      <c r="K484" s="13" t="s">
        <v>215</v>
      </c>
      <c r="L484" s="119">
        <v>30.641639999999999</v>
      </c>
      <c r="M484" s="119">
        <v>33.028149999999997</v>
      </c>
      <c r="N484" s="119">
        <v>33.0762</v>
      </c>
      <c r="O484" s="119">
        <v>32.502989999999997</v>
      </c>
      <c r="P484" s="119">
        <v>33.281239999999997</v>
      </c>
      <c r="Q484" s="119">
        <v>35.006439999999998</v>
      </c>
      <c r="R484" s="119">
        <v>35.002000000000002</v>
      </c>
      <c r="S484" s="119">
        <v>35.621859999999998</v>
      </c>
      <c r="T484" s="119">
        <v>35.61788</v>
      </c>
      <c r="U484" s="119">
        <v>35.525129999999997</v>
      </c>
      <c r="V484" s="119">
        <v>35.466760000000001</v>
      </c>
      <c r="W484" s="119">
        <v>35.113289999999999</v>
      </c>
      <c r="X484" s="40"/>
      <c r="Y484" s="40"/>
      <c r="Z484" s="76"/>
      <c r="AA484" s="76"/>
      <c r="AB484" s="76"/>
      <c r="AC484" s="119">
        <v>34.406500000000001</v>
      </c>
      <c r="AD484" s="119">
        <v>33.580370000000002</v>
      </c>
      <c r="AE484" s="119">
        <v>32.660339999999998</v>
      </c>
      <c r="AF484" s="119">
        <v>32.003639999999997</v>
      </c>
      <c r="AG484" s="119">
        <v>32.206919999999997</v>
      </c>
      <c r="AH484" s="119">
        <v>32.93271</v>
      </c>
      <c r="AI484" s="119">
        <v>33.354030000000002</v>
      </c>
      <c r="AJ484" s="119">
        <v>34.479909999999997</v>
      </c>
      <c r="AK484" s="119">
        <v>35.142290000000003</v>
      </c>
      <c r="AL484" s="119">
        <v>35.441749999999999</v>
      </c>
      <c r="AM484" s="119">
        <v>36.234610000000004</v>
      </c>
      <c r="AN484" s="119">
        <v>36.533479999999997</v>
      </c>
      <c r="AO484" s="40"/>
      <c r="AP484" s="40"/>
      <c r="AQ484" s="76"/>
      <c r="AR484" s="76"/>
      <c r="AS484" s="76"/>
      <c r="AT484" s="119">
        <v>37.006720000000001</v>
      </c>
      <c r="AU484" s="119">
        <v>37.947940000000003</v>
      </c>
      <c r="AV484" s="119">
        <v>37.205460000000002</v>
      </c>
      <c r="AW484" s="119">
        <v>38.714649999999999</v>
      </c>
      <c r="AX484" s="119">
        <v>41.410429999999998</v>
      </c>
      <c r="AY484" s="119">
        <v>40.737699999999997</v>
      </c>
      <c r="AZ484" s="119">
        <v>41.632950000000001</v>
      </c>
      <c r="BA484" s="119">
        <v>41.83475</v>
      </c>
      <c r="BB484" s="119">
        <v>41.993749999999999</v>
      </c>
      <c r="BC484" s="119">
        <v>42.769350000000003</v>
      </c>
      <c r="BD484" s="119">
        <v>41.968200000000003</v>
      </c>
      <c r="BE484" s="119">
        <v>41.501269999999998</v>
      </c>
      <c r="BF484" s="40"/>
      <c r="BG484" s="40"/>
      <c r="BH484" s="76"/>
      <c r="BI484" s="76"/>
      <c r="BJ484" s="76"/>
      <c r="BK484" s="119">
        <v>41.914610000000003</v>
      </c>
      <c r="BL484" s="119">
        <v>40.212809999999998</v>
      </c>
      <c r="BM484" s="119">
        <v>39.738239999999998</v>
      </c>
      <c r="BN484" s="119">
        <v>39.019370000000002</v>
      </c>
      <c r="BO484" s="119">
        <v>37.77458</v>
      </c>
      <c r="BP484" s="119">
        <v>36.063119999999998</v>
      </c>
      <c r="BQ484" s="119">
        <v>31.17145</v>
      </c>
      <c r="BR484" s="119">
        <v>27.570270000000001</v>
      </c>
      <c r="BS484" s="119">
        <v>25.016670000000001</v>
      </c>
      <c r="BT484" s="119">
        <v>23.764379999999999</v>
      </c>
      <c r="BU484" s="119">
        <v>24.26145</v>
      </c>
      <c r="BV484" s="119">
        <v>25.925799999999999</v>
      </c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40"/>
    </row>
    <row r="485" spans="1:93" x14ac:dyDescent="0.25">
      <c r="A485" s="2" t="s">
        <v>480</v>
      </c>
      <c r="B485" s="40"/>
      <c r="C485" t="s">
        <v>676</v>
      </c>
      <c r="D485" s="26" t="s">
        <v>750</v>
      </c>
      <c r="E485" s="1" t="s">
        <v>751</v>
      </c>
      <c r="F485" s="40"/>
      <c r="G485" s="40"/>
      <c r="H485" t="s">
        <v>752</v>
      </c>
      <c r="I485" t="s">
        <v>36</v>
      </c>
      <c r="J485" s="31">
        <v>43101</v>
      </c>
      <c r="K485" s="13" t="s">
        <v>206</v>
      </c>
      <c r="L485" s="119">
        <v>25.892869999999998</v>
      </c>
      <c r="M485" s="119">
        <v>26.44773</v>
      </c>
      <c r="N485" s="119">
        <v>26.594539999999999</v>
      </c>
      <c r="O485" s="119">
        <v>25.035419999999998</v>
      </c>
      <c r="P485" s="119">
        <v>27.316269999999999</v>
      </c>
      <c r="Q485" s="119">
        <v>26.99098</v>
      </c>
      <c r="R485" s="119">
        <v>27.294</v>
      </c>
      <c r="S485" s="119">
        <v>29.360710000000001</v>
      </c>
      <c r="T485" s="119">
        <v>28.13457</v>
      </c>
      <c r="U485" s="119">
        <v>28.073869999999999</v>
      </c>
      <c r="V485" s="119">
        <v>28.055260000000001</v>
      </c>
      <c r="W485" s="119">
        <v>28.008790000000001</v>
      </c>
      <c r="X485" s="40"/>
      <c r="Y485" s="40"/>
      <c r="Z485" s="76"/>
      <c r="AA485" s="76"/>
      <c r="AB485" s="76"/>
      <c r="AC485" s="119">
        <v>28.362539999999999</v>
      </c>
      <c r="AD485" s="119">
        <v>27.830780000000001</v>
      </c>
      <c r="AE485" s="119">
        <v>27.8828</v>
      </c>
      <c r="AF485" s="119">
        <v>27.83971</v>
      </c>
      <c r="AG485" s="119">
        <v>27.893560000000001</v>
      </c>
      <c r="AH485" s="119">
        <v>28.420439999999999</v>
      </c>
      <c r="AI485" s="119">
        <v>28.995170000000002</v>
      </c>
      <c r="AJ485" s="119">
        <v>29.163689999999999</v>
      </c>
      <c r="AK485" s="119">
        <v>29.493480000000002</v>
      </c>
      <c r="AL485" s="119">
        <v>30.684989999999999</v>
      </c>
      <c r="AM485" s="119">
        <v>31.042940000000002</v>
      </c>
      <c r="AN485" s="119">
        <v>32.055970000000002</v>
      </c>
      <c r="AO485" s="40"/>
      <c r="AP485" s="40"/>
      <c r="AQ485" s="76"/>
      <c r="AR485" s="76"/>
      <c r="AS485" s="76"/>
      <c r="AT485" s="119">
        <v>31.676220000000001</v>
      </c>
      <c r="AU485" s="119">
        <v>31.93168</v>
      </c>
      <c r="AV485" s="119">
        <v>31.563369999999999</v>
      </c>
      <c r="AW485" s="119">
        <v>33.793660000000003</v>
      </c>
      <c r="AX485" s="119">
        <v>36.007660000000001</v>
      </c>
      <c r="AY485" s="119">
        <v>34.33005</v>
      </c>
      <c r="AZ485" s="119">
        <v>35.691279999999999</v>
      </c>
      <c r="BA485" s="119">
        <v>36.740400000000001</v>
      </c>
      <c r="BB485" s="119">
        <v>36.458860000000001</v>
      </c>
      <c r="BC485" s="119">
        <v>35.617910000000002</v>
      </c>
      <c r="BD485" s="119">
        <v>34.59534</v>
      </c>
      <c r="BE485" s="119">
        <v>33.81908</v>
      </c>
      <c r="BF485" s="40"/>
      <c r="BG485" s="40"/>
      <c r="BH485" s="76"/>
      <c r="BI485" s="76"/>
      <c r="BJ485" s="76"/>
      <c r="BK485" s="119">
        <v>33.281680000000001</v>
      </c>
      <c r="BL485" s="119">
        <v>32.86477</v>
      </c>
      <c r="BM485" s="119">
        <v>33.007399999999997</v>
      </c>
      <c r="BN485" s="119">
        <v>33.217759999999998</v>
      </c>
      <c r="BO485" s="119">
        <v>33.266710000000003</v>
      </c>
      <c r="BP485" s="119">
        <v>33.478079999999999</v>
      </c>
      <c r="BQ485" s="119">
        <v>30.53668</v>
      </c>
      <c r="BR485" s="119">
        <v>30.101900000000001</v>
      </c>
      <c r="BS485" s="119">
        <v>29.998000000000001</v>
      </c>
      <c r="BT485" s="119">
        <v>30.962389999999999</v>
      </c>
      <c r="BU485" s="119">
        <v>31.348800000000001</v>
      </c>
      <c r="BV485" s="119">
        <v>31.048760000000001</v>
      </c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</row>
    <row r="486" spans="1:93" x14ac:dyDescent="0.25">
      <c r="A486" s="2" t="s">
        <v>480</v>
      </c>
      <c r="B486" s="40"/>
      <c r="C486" t="s">
        <v>676</v>
      </c>
      <c r="D486" s="26" t="s">
        <v>750</v>
      </c>
      <c r="E486" s="1" t="s">
        <v>751</v>
      </c>
      <c r="F486" s="40"/>
      <c r="G486" s="40"/>
      <c r="H486" t="s">
        <v>752</v>
      </c>
      <c r="I486" t="s">
        <v>36</v>
      </c>
      <c r="J486" s="31">
        <v>43101</v>
      </c>
      <c r="K486" s="13" t="s">
        <v>211</v>
      </c>
      <c r="L486" s="119">
        <v>23.957239999999999</v>
      </c>
      <c r="M486" s="119">
        <v>25.05283</v>
      </c>
      <c r="N486" s="119">
        <v>25.96049</v>
      </c>
      <c r="O486" s="119">
        <v>25.283919999999998</v>
      </c>
      <c r="P486" s="119">
        <v>25.72851</v>
      </c>
      <c r="Q486" s="119">
        <v>26.485569999999999</v>
      </c>
      <c r="R486" s="119">
        <v>27.133420000000001</v>
      </c>
      <c r="S486" s="119">
        <v>27.563669999999998</v>
      </c>
      <c r="T486" s="119">
        <v>28.374919999999999</v>
      </c>
      <c r="U486" s="119">
        <v>28.377030000000001</v>
      </c>
      <c r="V486" s="119">
        <v>28.417960000000001</v>
      </c>
      <c r="W486" s="119">
        <v>28.085660000000001</v>
      </c>
      <c r="X486" s="40"/>
      <c r="Y486" s="40"/>
      <c r="Z486" s="76"/>
      <c r="AA486" s="76"/>
      <c r="AB486" s="76"/>
      <c r="AC486" s="119">
        <v>27.202850000000002</v>
      </c>
      <c r="AD486" s="119">
        <v>26.803080000000001</v>
      </c>
      <c r="AE486" s="119">
        <v>27.248719999999999</v>
      </c>
      <c r="AF486" s="119">
        <v>26.29523</v>
      </c>
      <c r="AG486" s="119">
        <v>27.646909999999998</v>
      </c>
      <c r="AH486" s="119">
        <v>27.847850000000001</v>
      </c>
      <c r="AI486" s="119">
        <v>27.701509999999999</v>
      </c>
      <c r="AJ486" s="119">
        <v>29.210709999999999</v>
      </c>
      <c r="AK486" s="119">
        <v>28.125720000000001</v>
      </c>
      <c r="AL486" s="119">
        <v>28.682919999999999</v>
      </c>
      <c r="AM486" s="119">
        <v>29.459510000000002</v>
      </c>
      <c r="AN486" s="119">
        <v>29.413540000000001</v>
      </c>
      <c r="AO486" s="40"/>
      <c r="AP486" s="40"/>
      <c r="AQ486" s="76"/>
      <c r="AR486" s="76"/>
      <c r="AS486" s="76"/>
      <c r="AT486" s="119">
        <v>31.25816</v>
      </c>
      <c r="AU486" s="119">
        <v>30.012029999999999</v>
      </c>
      <c r="AV486" s="119">
        <v>30.47513</v>
      </c>
      <c r="AW486" s="119">
        <v>33.169780000000003</v>
      </c>
      <c r="AX486" s="119">
        <v>34.284730000000003</v>
      </c>
      <c r="AY486" s="119">
        <v>35.398180000000004</v>
      </c>
      <c r="AZ486" s="119">
        <v>34.325760000000002</v>
      </c>
      <c r="BA486" s="119">
        <v>35.51108</v>
      </c>
      <c r="BB486" s="119">
        <v>34.396410000000003</v>
      </c>
      <c r="BC486" s="119">
        <v>34.047730000000001</v>
      </c>
      <c r="BD486" s="119">
        <v>35.130290000000002</v>
      </c>
      <c r="BE486" s="119">
        <v>35.045439999999999</v>
      </c>
      <c r="BF486" s="40"/>
      <c r="BG486" s="40"/>
      <c r="BH486" s="76"/>
      <c r="BI486" s="76"/>
      <c r="BJ486" s="76"/>
      <c r="BK486" s="119">
        <v>32.668199999999999</v>
      </c>
      <c r="BL486" s="119">
        <v>32.313679999999998</v>
      </c>
      <c r="BM486" s="119">
        <v>32.215409999999999</v>
      </c>
      <c r="BN486" s="119">
        <v>31.593779999999999</v>
      </c>
      <c r="BO486" s="119">
        <v>32.290480000000002</v>
      </c>
      <c r="BP486" s="119">
        <v>32.802430000000001</v>
      </c>
      <c r="BQ486" s="119">
        <v>31.278099999999998</v>
      </c>
      <c r="BR486" s="119">
        <v>30.082840000000001</v>
      </c>
      <c r="BS486" s="119">
        <v>29.827580000000001</v>
      </c>
      <c r="BT486" s="119">
        <v>30.15493</v>
      </c>
      <c r="BU486" s="119">
        <v>29.50055</v>
      </c>
      <c r="BV486" s="119">
        <v>30.225570000000001</v>
      </c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40"/>
    </row>
    <row r="487" spans="1:93" x14ac:dyDescent="0.25">
      <c r="A487" s="2" t="s">
        <v>480</v>
      </c>
      <c r="B487" s="40"/>
      <c r="C487" t="s">
        <v>676</v>
      </c>
      <c r="D487" s="26" t="s">
        <v>750</v>
      </c>
      <c r="E487" s="1" t="s">
        <v>751</v>
      </c>
      <c r="F487" s="40"/>
      <c r="G487" s="40"/>
      <c r="H487" t="s">
        <v>752</v>
      </c>
      <c r="I487" t="s">
        <v>36</v>
      </c>
      <c r="J487" s="31">
        <v>43101</v>
      </c>
      <c r="K487" s="13" t="s">
        <v>209</v>
      </c>
      <c r="L487" s="119">
        <v>27.415559999999999</v>
      </c>
      <c r="M487" s="119">
        <v>28.58409</v>
      </c>
      <c r="N487" s="119">
        <v>29.27045</v>
      </c>
      <c r="O487" s="119">
        <v>29.833960000000001</v>
      </c>
      <c r="P487" s="119">
        <v>29.689</v>
      </c>
      <c r="Q487" s="119">
        <v>30.340890000000002</v>
      </c>
      <c r="R487" s="119">
        <v>30.17709</v>
      </c>
      <c r="S487" s="119">
        <v>30.852270000000001</v>
      </c>
      <c r="T487" s="119">
        <v>31.870909999999999</v>
      </c>
      <c r="U487" s="119">
        <v>30.661809999999999</v>
      </c>
      <c r="V487" s="119">
        <v>32.756279999999997</v>
      </c>
      <c r="W487" s="119">
        <v>31.71331</v>
      </c>
      <c r="X487" s="40"/>
      <c r="Y487" s="40"/>
      <c r="Z487" s="76"/>
      <c r="AA487" s="76"/>
      <c r="AB487" s="76"/>
      <c r="AC487" s="119">
        <v>31.91947</v>
      </c>
      <c r="AD487" s="119">
        <v>31.007639999999999</v>
      </c>
      <c r="AE487" s="119">
        <v>30.921869999999998</v>
      </c>
      <c r="AF487" s="119">
        <v>30.599930000000001</v>
      </c>
      <c r="AG487" s="119">
        <v>32.393070000000002</v>
      </c>
      <c r="AH487" s="119">
        <v>32.430140000000002</v>
      </c>
      <c r="AI487" s="119">
        <v>33.449460000000002</v>
      </c>
      <c r="AJ487" s="119">
        <v>33.457230000000003</v>
      </c>
      <c r="AK487" s="119">
        <v>33.87473</v>
      </c>
      <c r="AL487" s="119">
        <v>35.148879999999998</v>
      </c>
      <c r="AM487" s="119">
        <v>36.655589999999997</v>
      </c>
      <c r="AN487" s="119">
        <v>35.199399999999997</v>
      </c>
      <c r="AO487" s="40"/>
      <c r="AP487" s="40"/>
      <c r="AQ487" s="76"/>
      <c r="AR487" s="76"/>
      <c r="AS487" s="76"/>
      <c r="AT487" s="119">
        <v>36.54674</v>
      </c>
      <c r="AU487" s="119">
        <v>35.948459999999997</v>
      </c>
      <c r="AV487" s="119">
        <v>36.413460000000001</v>
      </c>
      <c r="AW487" s="119">
        <v>38.58605</v>
      </c>
      <c r="AX487" s="119">
        <v>39.205559999999998</v>
      </c>
      <c r="AY487" s="119">
        <v>38.351050000000001</v>
      </c>
      <c r="AZ487" s="119">
        <v>39.175710000000002</v>
      </c>
      <c r="BA487" s="119">
        <v>40.247250000000001</v>
      </c>
      <c r="BB487" s="119">
        <v>39.109409999999997</v>
      </c>
      <c r="BC487" s="119">
        <v>39.39432</v>
      </c>
      <c r="BD487" s="119">
        <v>39.452269999999999</v>
      </c>
      <c r="BE487" s="119">
        <v>40.025460000000002</v>
      </c>
      <c r="BF487" s="40"/>
      <c r="BG487" s="40"/>
      <c r="BH487" s="76"/>
      <c r="BI487" s="76"/>
      <c r="BJ487" s="76"/>
      <c r="BK487" s="119">
        <v>42.16431</v>
      </c>
      <c r="BL487" s="119">
        <v>40.004669999999997</v>
      </c>
      <c r="BM487" s="119">
        <v>41.608420000000002</v>
      </c>
      <c r="BN487" s="119">
        <v>42.713560000000001</v>
      </c>
      <c r="BO487" s="119">
        <v>43.499099999999999</v>
      </c>
      <c r="BP487" s="119">
        <v>43.912570000000002</v>
      </c>
      <c r="BQ487" s="119">
        <v>41.677810000000001</v>
      </c>
      <c r="BR487" s="119">
        <v>39.461680000000001</v>
      </c>
      <c r="BS487" s="119">
        <v>39.553690000000003</v>
      </c>
      <c r="BT487" s="119">
        <v>40.028149999999997</v>
      </c>
      <c r="BU487" s="119">
        <v>40.045369999999998</v>
      </c>
      <c r="BV487" s="119">
        <v>39.771090000000001</v>
      </c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40"/>
    </row>
    <row r="488" spans="1:93" x14ac:dyDescent="0.25">
      <c r="A488" s="2" t="s">
        <v>480</v>
      </c>
      <c r="B488" s="40"/>
      <c r="C488" t="s">
        <v>676</v>
      </c>
      <c r="D488" s="26" t="s">
        <v>750</v>
      </c>
      <c r="E488" s="1" t="s">
        <v>751</v>
      </c>
      <c r="F488" s="40"/>
      <c r="G488" s="40"/>
      <c r="H488" t="s">
        <v>752</v>
      </c>
      <c r="I488" t="s">
        <v>36</v>
      </c>
      <c r="J488" s="31">
        <v>43101</v>
      </c>
      <c r="K488" s="13" t="s">
        <v>213</v>
      </c>
      <c r="L488" s="119">
        <v>31.486930000000001</v>
      </c>
      <c r="M488" s="119">
        <v>33.018129999999999</v>
      </c>
      <c r="N488" s="119">
        <v>33.97486</v>
      </c>
      <c r="O488" s="119">
        <v>34.140210000000003</v>
      </c>
      <c r="P488" s="119">
        <v>34.566249999999997</v>
      </c>
      <c r="Q488" s="119">
        <v>36.066969999999998</v>
      </c>
      <c r="R488" s="119">
        <v>35.828189999999999</v>
      </c>
      <c r="S488" s="119">
        <v>36.353189999999998</v>
      </c>
      <c r="T488" s="119">
        <v>36.571289999999998</v>
      </c>
      <c r="U488" s="119">
        <v>37.00197</v>
      </c>
      <c r="V488" s="119">
        <v>37.225250000000003</v>
      </c>
      <c r="W488" s="119">
        <v>36.618310000000001</v>
      </c>
      <c r="X488" s="40"/>
      <c r="Y488" s="76"/>
      <c r="Z488" s="76"/>
      <c r="AA488" s="76"/>
      <c r="AB488" s="76"/>
      <c r="AC488" s="119">
        <v>38.242150000000002</v>
      </c>
      <c r="AD488" s="119">
        <v>38.222230000000003</v>
      </c>
      <c r="AE488" s="119">
        <v>38.095970000000001</v>
      </c>
      <c r="AF488" s="119">
        <v>38.556310000000003</v>
      </c>
      <c r="AG488" s="119">
        <v>39.544049999999999</v>
      </c>
      <c r="AH488" s="119">
        <v>37.978520000000003</v>
      </c>
      <c r="AI488" s="119">
        <v>38.762230000000002</v>
      </c>
      <c r="AJ488" s="119">
        <v>37.9739</v>
      </c>
      <c r="AK488" s="119">
        <v>38.930660000000003</v>
      </c>
      <c r="AL488" s="119">
        <v>40.60763</v>
      </c>
      <c r="AM488" s="119">
        <v>42.021900000000002</v>
      </c>
      <c r="AN488" s="119">
        <v>44.039670000000001</v>
      </c>
      <c r="AO488" s="40"/>
      <c r="AP488" s="76"/>
      <c r="AQ488" s="76"/>
      <c r="AR488" s="76"/>
      <c r="AS488" s="76"/>
      <c r="AT488" s="119">
        <v>43.137230000000002</v>
      </c>
      <c r="AU488" s="119">
        <v>44.49924</v>
      </c>
      <c r="AV488" s="119">
        <v>46.095190000000002</v>
      </c>
      <c r="AW488" s="119">
        <v>47.794179999999997</v>
      </c>
      <c r="AX488" s="119">
        <v>52.369799999999998</v>
      </c>
      <c r="AY488" s="119">
        <v>52.713889999999999</v>
      </c>
      <c r="AZ488" s="119">
        <v>54.591270000000002</v>
      </c>
      <c r="BA488" s="119">
        <v>53.977119999999999</v>
      </c>
      <c r="BB488" s="119">
        <v>54.758130000000001</v>
      </c>
      <c r="BC488" s="119">
        <v>53.793010000000002</v>
      </c>
      <c r="BD488" s="119">
        <v>51.724510000000002</v>
      </c>
      <c r="BE488" s="119">
        <v>53.38476</v>
      </c>
      <c r="BF488" s="40"/>
      <c r="BG488" s="76"/>
      <c r="BH488" s="76"/>
      <c r="BI488" s="76"/>
      <c r="BJ488" s="76"/>
      <c r="BK488" s="119">
        <v>52.704129999999999</v>
      </c>
      <c r="BL488" s="119">
        <v>51.593940000000003</v>
      </c>
      <c r="BM488" s="119">
        <v>52.533790000000003</v>
      </c>
      <c r="BN488" s="119">
        <v>53.649099999999997</v>
      </c>
      <c r="BO488" s="119">
        <v>56.13109</v>
      </c>
      <c r="BP488" s="119">
        <v>55.168059999999997</v>
      </c>
      <c r="BQ488" s="119">
        <v>52.103990000000003</v>
      </c>
      <c r="BR488" s="119">
        <v>51.115380000000002</v>
      </c>
      <c r="BS488" s="119">
        <v>50.399569999999997</v>
      </c>
      <c r="BT488" s="119">
        <v>52.061839999999997</v>
      </c>
      <c r="BU488" s="119">
        <v>51.496339999999996</v>
      </c>
      <c r="BV488" s="119">
        <v>53.267429999999997</v>
      </c>
      <c r="BW488" s="40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  <c r="CK488" s="40"/>
      <c r="CL488" s="40"/>
      <c r="CM488" s="40"/>
    </row>
    <row r="489" spans="1:93" x14ac:dyDescent="0.25">
      <c r="A489" s="2" t="s">
        <v>480</v>
      </c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40"/>
      <c r="Y489" s="40"/>
      <c r="Z489" s="40"/>
      <c r="AA489" s="40"/>
      <c r="AB489" s="40"/>
      <c r="AC489" s="119"/>
      <c r="AD489" s="119"/>
      <c r="AE489" s="119"/>
      <c r="AF489" s="119"/>
      <c r="AG489" s="119"/>
      <c r="AH489" s="119"/>
      <c r="AI489" s="119"/>
      <c r="AJ489" s="119"/>
      <c r="AK489" s="119"/>
      <c r="AL489" s="119"/>
      <c r="AM489" s="119"/>
      <c r="AN489" s="119"/>
      <c r="AO489" s="40"/>
      <c r="AP489" s="40"/>
      <c r="AQ489" s="40"/>
      <c r="AR489" s="40"/>
      <c r="AS489" s="40"/>
      <c r="AT489" s="119"/>
      <c r="AU489" s="119"/>
      <c r="AV489" s="119"/>
      <c r="AW489" s="119"/>
      <c r="AX489" s="119"/>
      <c r="AY489" s="119"/>
      <c r="AZ489" s="119"/>
      <c r="BA489" s="119"/>
      <c r="BB489" s="119"/>
      <c r="BC489" s="119"/>
      <c r="BD489" s="119"/>
      <c r="BE489" s="119"/>
      <c r="BF489" s="40"/>
      <c r="BG489" s="40"/>
      <c r="BH489" s="40"/>
      <c r="BI489" s="40"/>
      <c r="BJ489" s="40"/>
      <c r="BK489" s="119"/>
      <c r="BL489" s="119"/>
      <c r="BM489" s="119"/>
      <c r="BN489" s="119"/>
      <c r="BO489" s="119"/>
      <c r="BP489" s="119"/>
      <c r="BQ489" s="119"/>
      <c r="BR489" s="119"/>
      <c r="BS489" s="119"/>
      <c r="BT489" s="119"/>
      <c r="BU489" s="119"/>
      <c r="BV489" s="119"/>
      <c r="BW489" s="40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  <c r="CM489" s="40"/>
    </row>
    <row r="490" spans="1:93" x14ac:dyDescent="0.25">
      <c r="A490" s="2" t="s">
        <v>480</v>
      </c>
      <c r="B490" s="40"/>
      <c r="C490" t="s">
        <v>676</v>
      </c>
      <c r="D490" s="26" t="s">
        <v>753</v>
      </c>
      <c r="E490" s="1" t="s">
        <v>754</v>
      </c>
      <c r="F490" s="40"/>
      <c r="G490" s="40"/>
      <c r="H490" t="s">
        <v>752</v>
      </c>
      <c r="I490" t="s">
        <v>36</v>
      </c>
      <c r="J490" s="31">
        <v>43101</v>
      </c>
      <c r="K490" s="13" t="s">
        <v>497</v>
      </c>
      <c r="L490" s="119">
        <v>28.66058</v>
      </c>
      <c r="M490" s="119">
        <v>30.654260000000001</v>
      </c>
      <c r="N490" s="119">
        <v>31.19003</v>
      </c>
      <c r="O490" s="119">
        <v>31.11909</v>
      </c>
      <c r="P490" s="119">
        <v>31.361059999999998</v>
      </c>
      <c r="Q490" s="119">
        <v>32.63711</v>
      </c>
      <c r="R490" s="119">
        <v>32.982849999999999</v>
      </c>
      <c r="S490" s="119">
        <v>33.536259999999999</v>
      </c>
      <c r="T490" s="119">
        <v>33.326160000000002</v>
      </c>
      <c r="U490" s="119">
        <v>33.27478</v>
      </c>
      <c r="V490" s="119">
        <v>33.317509999999999</v>
      </c>
      <c r="W490" s="119">
        <v>33.014859999999999</v>
      </c>
      <c r="X490" s="76"/>
      <c r="Y490" s="76"/>
      <c r="Z490" s="76"/>
      <c r="AA490" s="76"/>
      <c r="AB490" s="76"/>
      <c r="AC490" s="119">
        <v>32.240119999999997</v>
      </c>
      <c r="AD490" s="119">
        <v>31.845880000000001</v>
      </c>
      <c r="AE490" s="119">
        <v>31.380420000000001</v>
      </c>
      <c r="AF490" s="119">
        <v>30.874199999999998</v>
      </c>
      <c r="AG490" s="119">
        <v>30.980550000000001</v>
      </c>
      <c r="AH490" s="119">
        <v>31.257159999999999</v>
      </c>
      <c r="AI490" s="119">
        <v>31.628699999999998</v>
      </c>
      <c r="AJ490" s="119">
        <v>32.349119999999999</v>
      </c>
      <c r="AK490" s="119">
        <v>32.698009999999996</v>
      </c>
      <c r="AL490" s="119">
        <v>33.221919999999997</v>
      </c>
      <c r="AM490" s="119">
        <v>33.535739999999997</v>
      </c>
      <c r="AN490" s="119">
        <v>33.849919999999997</v>
      </c>
      <c r="AO490" s="76"/>
      <c r="AP490" s="76"/>
      <c r="AQ490" s="76"/>
      <c r="AR490" s="76"/>
      <c r="AS490" s="76"/>
      <c r="AT490" s="119">
        <v>34.162779999999998</v>
      </c>
      <c r="AU490" s="119">
        <v>34.976480000000002</v>
      </c>
      <c r="AV490" s="119">
        <v>34.754249999999999</v>
      </c>
      <c r="AW490" s="119">
        <v>35.878819999999997</v>
      </c>
      <c r="AX490" s="119">
        <v>35.729379999999999</v>
      </c>
      <c r="AY490" s="119">
        <v>36.787219999999998</v>
      </c>
      <c r="AZ490" s="119">
        <v>37.011760000000002</v>
      </c>
      <c r="BA490" s="119">
        <v>37.753999999999998</v>
      </c>
      <c r="BB490" s="119">
        <v>37.90934</v>
      </c>
      <c r="BC490" s="119">
        <v>37.797559999999997</v>
      </c>
      <c r="BD490" s="119">
        <v>37.946269999999998</v>
      </c>
      <c r="BE490" s="119">
        <v>37.789160000000003</v>
      </c>
      <c r="BF490" s="76"/>
      <c r="BG490" s="76"/>
      <c r="BH490" s="76"/>
      <c r="BI490" s="76"/>
      <c r="BJ490" s="76"/>
      <c r="BK490" s="119">
        <v>37.977080000000001</v>
      </c>
      <c r="BL490" s="119">
        <v>37.73321</v>
      </c>
      <c r="BM490" s="119">
        <v>37.506030000000003</v>
      </c>
      <c r="BN490" s="119">
        <v>37.20861</v>
      </c>
      <c r="BO490" s="119">
        <v>36.203629999999997</v>
      </c>
      <c r="BP490" s="119">
        <v>36.223140000000001</v>
      </c>
      <c r="BQ490" s="119">
        <v>35.793550000000003</v>
      </c>
      <c r="BR490" s="119">
        <v>34.894329999999997</v>
      </c>
      <c r="BS490" s="119">
        <v>34.499989999999997</v>
      </c>
      <c r="BT490" s="119">
        <v>34.379359999999998</v>
      </c>
      <c r="BU490" s="119">
        <v>33.931620000000002</v>
      </c>
      <c r="BV490" s="119">
        <v>33.312019999999997</v>
      </c>
      <c r="BW490" s="40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  <c r="CK490" s="40"/>
      <c r="CL490" s="40"/>
      <c r="CM490" s="40"/>
    </row>
    <row r="491" spans="1:93" x14ac:dyDescent="0.25">
      <c r="A491" s="2" t="s">
        <v>480</v>
      </c>
      <c r="B491" s="40"/>
      <c r="C491" t="s">
        <v>676</v>
      </c>
      <c r="D491" s="26" t="s">
        <v>753</v>
      </c>
      <c r="E491" s="1" t="s">
        <v>754</v>
      </c>
      <c r="F491" s="40"/>
      <c r="G491" s="40"/>
      <c r="H491" t="s">
        <v>752</v>
      </c>
      <c r="I491" t="s">
        <v>36</v>
      </c>
      <c r="J491" s="31">
        <v>43101</v>
      </c>
      <c r="K491" s="13" t="s">
        <v>215</v>
      </c>
      <c r="L491" s="119">
        <v>25.359660000000002</v>
      </c>
      <c r="M491" s="119">
        <v>27.373650000000001</v>
      </c>
      <c r="N491" s="119">
        <v>27.722729999999999</v>
      </c>
      <c r="O491" s="119">
        <v>27.61486</v>
      </c>
      <c r="P491" s="119">
        <v>28.501709999999999</v>
      </c>
      <c r="Q491" s="119">
        <v>30.001429999999999</v>
      </c>
      <c r="R491" s="119">
        <v>29.993200000000002</v>
      </c>
      <c r="S491" s="119">
        <v>30.121449999999999</v>
      </c>
      <c r="T491" s="119">
        <v>29.99164</v>
      </c>
      <c r="U491" s="119">
        <v>29.692350000000001</v>
      </c>
      <c r="V491" s="119">
        <v>29.53303</v>
      </c>
      <c r="W491" s="119">
        <v>29.23293</v>
      </c>
      <c r="X491" s="76"/>
      <c r="Y491" s="76"/>
      <c r="Z491" s="76"/>
      <c r="AA491" s="76"/>
      <c r="AB491" s="76"/>
      <c r="AC491" s="119">
        <v>28.280429999999999</v>
      </c>
      <c r="AD491" s="119">
        <v>27.657209999999999</v>
      </c>
      <c r="AE491" s="119">
        <v>27.162019999999998</v>
      </c>
      <c r="AF491" s="119">
        <v>26.763120000000001</v>
      </c>
      <c r="AG491" s="119">
        <v>26.5533</v>
      </c>
      <c r="AH491" s="119">
        <v>26.809889999999999</v>
      </c>
      <c r="AI491" s="119">
        <v>26.885010000000001</v>
      </c>
      <c r="AJ491" s="119">
        <v>27.17473</v>
      </c>
      <c r="AK491" s="119">
        <v>27.150259999999999</v>
      </c>
      <c r="AL491" s="119">
        <v>28.19183</v>
      </c>
      <c r="AM491" s="119">
        <v>28.584479999999999</v>
      </c>
      <c r="AN491" s="119">
        <v>28.404309999999999</v>
      </c>
      <c r="AO491" s="76"/>
      <c r="AP491" s="76"/>
      <c r="AQ491" s="76"/>
      <c r="AR491" s="76"/>
      <c r="AS491" s="76"/>
      <c r="AT491" s="119">
        <v>28.85239</v>
      </c>
      <c r="AU491" s="119">
        <v>29.54307</v>
      </c>
      <c r="AV491" s="119">
        <v>29.733989999999999</v>
      </c>
      <c r="AW491" s="119">
        <v>30.300260000000002</v>
      </c>
      <c r="AX491" s="119">
        <v>29.77291</v>
      </c>
      <c r="AY491" s="119">
        <v>29.91516</v>
      </c>
      <c r="AZ491" s="119">
        <v>29.779440000000001</v>
      </c>
      <c r="BA491" s="119">
        <v>30.551220000000001</v>
      </c>
      <c r="BB491" s="119">
        <v>30.845839999999999</v>
      </c>
      <c r="BC491" s="119">
        <v>30.91067</v>
      </c>
      <c r="BD491" s="119">
        <v>30.837389999999999</v>
      </c>
      <c r="BE491" s="119">
        <v>30.908449999999998</v>
      </c>
      <c r="BF491" s="76"/>
      <c r="BG491" s="76"/>
      <c r="BH491" s="76"/>
      <c r="BI491" s="76"/>
      <c r="BJ491" s="76"/>
      <c r="BK491" s="119">
        <v>31.511510000000001</v>
      </c>
      <c r="BL491" s="119">
        <v>31.04749</v>
      </c>
      <c r="BM491" s="119">
        <v>30.88</v>
      </c>
      <c r="BN491" s="119">
        <v>30.736329999999999</v>
      </c>
      <c r="BO491" s="119">
        <v>29.612870000000001</v>
      </c>
      <c r="BP491" s="119">
        <v>28.81926</v>
      </c>
      <c r="BQ491" s="119">
        <v>27.139939999999999</v>
      </c>
      <c r="BR491" s="119">
        <v>24.745809999999999</v>
      </c>
      <c r="BS491" s="119">
        <v>23.46612</v>
      </c>
      <c r="BT491" s="119">
        <v>22.20551</v>
      </c>
      <c r="BU491" s="119">
        <v>21.354620000000001</v>
      </c>
      <c r="BV491" s="119">
        <v>20.576440000000002</v>
      </c>
      <c r="BW491" s="40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  <c r="CK491" s="40"/>
      <c r="CL491" s="40"/>
      <c r="CM491" s="40"/>
    </row>
    <row r="492" spans="1:93" x14ac:dyDescent="0.25">
      <c r="A492" s="2" t="s">
        <v>480</v>
      </c>
      <c r="B492" s="40"/>
      <c r="C492" t="s">
        <v>676</v>
      </c>
      <c r="D492" s="26" t="s">
        <v>753</v>
      </c>
      <c r="E492" s="1" t="s">
        <v>754</v>
      </c>
      <c r="F492" s="40"/>
      <c r="G492" s="40"/>
      <c r="H492" t="s">
        <v>752</v>
      </c>
      <c r="I492" t="s">
        <v>36</v>
      </c>
      <c r="J492" s="31">
        <v>43101</v>
      </c>
      <c r="K492" s="13" t="s">
        <v>206</v>
      </c>
      <c r="L492" s="119">
        <v>26.474679999999999</v>
      </c>
      <c r="M492" s="119">
        <v>27.156400000000001</v>
      </c>
      <c r="N492" s="119">
        <v>27.47625</v>
      </c>
      <c r="O492" s="119">
        <v>25.920719999999999</v>
      </c>
      <c r="P492" s="119">
        <v>28.317499999999999</v>
      </c>
      <c r="Q492" s="119">
        <v>28.002050000000001</v>
      </c>
      <c r="R492" s="119">
        <v>28.290500000000002</v>
      </c>
      <c r="S492" s="119">
        <v>30.614519999999999</v>
      </c>
      <c r="T492" s="119">
        <v>29.407530000000001</v>
      </c>
      <c r="U492" s="119">
        <v>29.35811</v>
      </c>
      <c r="V492" s="119">
        <v>29.166820000000001</v>
      </c>
      <c r="W492" s="119">
        <v>29.023589999999999</v>
      </c>
      <c r="X492" s="76"/>
      <c r="Y492" s="76"/>
      <c r="Z492" s="76"/>
      <c r="AA492" s="76"/>
      <c r="AB492" s="76"/>
      <c r="AC492" s="119">
        <v>28.124949999999998</v>
      </c>
      <c r="AD492" s="119">
        <v>27.81587</v>
      </c>
      <c r="AE492" s="119">
        <v>27.342220000000001</v>
      </c>
      <c r="AF492" s="119">
        <v>27.02814</v>
      </c>
      <c r="AG492" s="119">
        <v>26.850650000000002</v>
      </c>
      <c r="AH492" s="119">
        <v>26.961099999999998</v>
      </c>
      <c r="AI492" s="119">
        <v>27.221540000000001</v>
      </c>
      <c r="AJ492" s="119">
        <v>27.659459999999999</v>
      </c>
      <c r="AK492" s="119">
        <v>27.562819999999999</v>
      </c>
      <c r="AL492" s="119">
        <v>28.091170000000002</v>
      </c>
      <c r="AM492" s="119">
        <v>28.519500000000001</v>
      </c>
      <c r="AN492" s="119">
        <v>28.706969999999998</v>
      </c>
      <c r="AO492" s="76"/>
      <c r="AP492" s="76"/>
      <c r="AQ492" s="76"/>
      <c r="AR492" s="76"/>
      <c r="AS492" s="76"/>
      <c r="AT492" s="119">
        <v>28.657830000000001</v>
      </c>
      <c r="AU492" s="119">
        <v>29.341999999999999</v>
      </c>
      <c r="AV492" s="119">
        <v>29.262329999999999</v>
      </c>
      <c r="AW492" s="119">
        <v>29.43</v>
      </c>
      <c r="AX492" s="119">
        <v>28.75009</v>
      </c>
      <c r="AY492" s="119">
        <v>29.509139999999999</v>
      </c>
      <c r="AZ492" s="119">
        <v>30.19707</v>
      </c>
      <c r="BA492" s="119">
        <v>31.338249999999999</v>
      </c>
      <c r="BB492" s="119">
        <v>31.684920000000002</v>
      </c>
      <c r="BC492" s="119">
        <v>31.317489999999999</v>
      </c>
      <c r="BD492" s="119">
        <v>31.114930000000001</v>
      </c>
      <c r="BE492" s="119">
        <v>30.57321</v>
      </c>
      <c r="BF492" s="76"/>
      <c r="BG492" s="76"/>
      <c r="BH492" s="76"/>
      <c r="BI492" s="76"/>
      <c r="BJ492" s="76"/>
      <c r="BK492" s="119">
        <v>30.57855</v>
      </c>
      <c r="BL492" s="119">
        <v>30.2121</v>
      </c>
      <c r="BM492" s="119">
        <v>30.180700000000002</v>
      </c>
      <c r="BN492" s="119">
        <v>29.929780000000001</v>
      </c>
      <c r="BO492" s="119">
        <v>29.134419999999999</v>
      </c>
      <c r="BP492" s="119">
        <v>28.58832</v>
      </c>
      <c r="BQ492" s="119">
        <v>28.162690000000001</v>
      </c>
      <c r="BR492" s="119">
        <v>27.547910000000002</v>
      </c>
      <c r="BS492" s="119">
        <v>27.397400000000001</v>
      </c>
      <c r="BT492" s="119">
        <v>27.151720000000001</v>
      </c>
      <c r="BU492" s="119">
        <v>26.678329999999999</v>
      </c>
      <c r="BV492" s="119">
        <v>25.933810000000001</v>
      </c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</row>
    <row r="493" spans="1:93" x14ac:dyDescent="0.25">
      <c r="A493" s="2" t="s">
        <v>480</v>
      </c>
      <c r="B493" s="40"/>
      <c r="C493" t="s">
        <v>676</v>
      </c>
      <c r="D493" s="26" t="s">
        <v>753</v>
      </c>
      <c r="E493" s="1" t="s">
        <v>754</v>
      </c>
      <c r="F493" s="40"/>
      <c r="G493" s="40"/>
      <c r="H493" t="s">
        <v>752</v>
      </c>
      <c r="I493" t="s">
        <v>36</v>
      </c>
      <c r="J493" s="31">
        <v>43101</v>
      </c>
      <c r="K493" s="13" t="s">
        <v>211</v>
      </c>
      <c r="L493" s="119">
        <v>28.13316</v>
      </c>
      <c r="M493" s="119">
        <v>29.821529999999999</v>
      </c>
      <c r="N493" s="119">
        <v>31.19455</v>
      </c>
      <c r="O493" s="119">
        <v>30.534600000000001</v>
      </c>
      <c r="P493" s="119">
        <v>31.089200000000002</v>
      </c>
      <c r="Q493" s="119">
        <v>31.98948</v>
      </c>
      <c r="R493" s="119">
        <v>32.279299999999999</v>
      </c>
      <c r="S493" s="119">
        <v>32.024079999999998</v>
      </c>
      <c r="T493" s="119">
        <v>32.501429999999999</v>
      </c>
      <c r="U493" s="119">
        <v>32.524360000000001</v>
      </c>
      <c r="V493" s="119">
        <v>32.89873</v>
      </c>
      <c r="W493" s="119">
        <v>33.10163</v>
      </c>
      <c r="X493" s="76"/>
      <c r="Y493" s="76"/>
      <c r="Z493" s="76"/>
      <c r="AA493" s="76"/>
      <c r="AB493" s="76"/>
      <c r="AC493" s="119">
        <v>31.702259999999999</v>
      </c>
      <c r="AD493" s="119">
        <v>32.061329999999998</v>
      </c>
      <c r="AE493" s="119">
        <v>31.869399999999999</v>
      </c>
      <c r="AF493" s="119">
        <v>30.714469999999999</v>
      </c>
      <c r="AG493" s="119">
        <v>31.540949999999999</v>
      </c>
      <c r="AH493" s="119">
        <v>31.724260000000001</v>
      </c>
      <c r="AI493" s="119">
        <v>32.138069999999999</v>
      </c>
      <c r="AJ493" s="119">
        <v>33.431669999999997</v>
      </c>
      <c r="AK493" s="119">
        <v>32.494549999999997</v>
      </c>
      <c r="AL493" s="119">
        <v>34.113669999999999</v>
      </c>
      <c r="AM493" s="119">
        <v>34.768270000000001</v>
      </c>
      <c r="AN493" s="119">
        <v>33.826569999999997</v>
      </c>
      <c r="AO493" s="76"/>
      <c r="AP493" s="76"/>
      <c r="AQ493" s="76"/>
      <c r="AR493" s="76"/>
      <c r="AS493" s="76"/>
      <c r="AT493" s="119">
        <v>34.482309999999998</v>
      </c>
      <c r="AU493" s="119">
        <v>35.02431</v>
      </c>
      <c r="AV493" s="119">
        <v>35.055410000000002</v>
      </c>
      <c r="AW493" s="119">
        <v>36.096330000000002</v>
      </c>
      <c r="AX493" s="119">
        <v>35.811500000000002</v>
      </c>
      <c r="AY493" s="119">
        <v>36.632849999999998</v>
      </c>
      <c r="AZ493" s="119">
        <v>36.918959999999998</v>
      </c>
      <c r="BA493" s="119">
        <v>37.670029999999997</v>
      </c>
      <c r="BB493" s="119">
        <v>37.889310000000002</v>
      </c>
      <c r="BC493" s="119">
        <v>37.481409999999997</v>
      </c>
      <c r="BD493" s="119">
        <v>37.753250000000001</v>
      </c>
      <c r="BE493" s="119">
        <v>38.153939999999999</v>
      </c>
      <c r="BF493" s="76"/>
      <c r="BG493" s="76"/>
      <c r="BH493" s="76"/>
      <c r="BI493" s="76"/>
      <c r="BJ493" s="76"/>
      <c r="BK493" s="119">
        <v>37.630130000000001</v>
      </c>
      <c r="BL493" s="119">
        <v>37.097749999999998</v>
      </c>
      <c r="BM493" s="119">
        <v>36.991869999999999</v>
      </c>
      <c r="BN493" s="119">
        <v>36.05903</v>
      </c>
      <c r="BO493" s="119">
        <v>35.264769999999999</v>
      </c>
      <c r="BP493" s="119">
        <v>35.06324</v>
      </c>
      <c r="BQ493" s="119">
        <v>35.281199999999998</v>
      </c>
      <c r="BR493" s="119">
        <v>34.039450000000002</v>
      </c>
      <c r="BS493" s="119">
        <v>33.643180000000001</v>
      </c>
      <c r="BT493" s="119">
        <v>33.603670000000001</v>
      </c>
      <c r="BU493" s="119">
        <v>32.539929999999998</v>
      </c>
      <c r="BV493" s="119">
        <v>32.105829999999997</v>
      </c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</row>
    <row r="494" spans="1:93" x14ac:dyDescent="0.25">
      <c r="A494" s="2" t="s">
        <v>480</v>
      </c>
      <c r="B494" s="40"/>
      <c r="C494" t="s">
        <v>676</v>
      </c>
      <c r="D494" s="26" t="s">
        <v>753</v>
      </c>
      <c r="E494" s="1" t="s">
        <v>754</v>
      </c>
      <c r="F494" s="40"/>
      <c r="G494" s="40"/>
      <c r="H494" t="s">
        <v>752</v>
      </c>
      <c r="I494" t="s">
        <v>36</v>
      </c>
      <c r="J494" s="31">
        <v>43101</v>
      </c>
      <c r="K494" s="13" t="s">
        <v>209</v>
      </c>
      <c r="L494" s="119">
        <v>31.051909999999999</v>
      </c>
      <c r="M494" s="119">
        <v>32.470750000000002</v>
      </c>
      <c r="N494" s="119">
        <v>33.078650000000003</v>
      </c>
      <c r="O494" s="119">
        <v>33.491039999999998</v>
      </c>
      <c r="P494" s="119">
        <v>33.44706</v>
      </c>
      <c r="Q494" s="119">
        <v>34.478459999999998</v>
      </c>
      <c r="R494" s="119">
        <v>34.606720000000003</v>
      </c>
      <c r="S494" s="119">
        <v>35.197220000000002</v>
      </c>
      <c r="T494" s="119">
        <v>35.696440000000003</v>
      </c>
      <c r="U494" s="119">
        <v>34.349310000000003</v>
      </c>
      <c r="V494" s="119">
        <v>35.799520000000001</v>
      </c>
      <c r="W494" s="119">
        <v>34.665239999999997</v>
      </c>
      <c r="X494" s="76"/>
      <c r="Y494" s="76"/>
      <c r="Z494" s="76"/>
      <c r="AA494" s="76"/>
      <c r="AB494" s="76"/>
      <c r="AC494" s="119">
        <v>33.782159999999998</v>
      </c>
      <c r="AD494" s="119">
        <v>34.028359999999999</v>
      </c>
      <c r="AE494" s="119">
        <v>33.5062</v>
      </c>
      <c r="AF494" s="119">
        <v>33.541609999999999</v>
      </c>
      <c r="AG494" s="119">
        <v>33.414709999999999</v>
      </c>
      <c r="AH494" s="119">
        <v>33.820360000000001</v>
      </c>
      <c r="AI494" s="119">
        <v>34.480919999999998</v>
      </c>
      <c r="AJ494" s="119">
        <v>35.237229999999997</v>
      </c>
      <c r="AK494" s="119">
        <v>35.230739999999997</v>
      </c>
      <c r="AL494" s="119">
        <v>36.293860000000002</v>
      </c>
      <c r="AM494" s="119">
        <v>37.295099999999998</v>
      </c>
      <c r="AN494" s="119">
        <v>35.802689999999998</v>
      </c>
      <c r="AO494" s="76"/>
      <c r="AP494" s="76"/>
      <c r="AQ494" s="76"/>
      <c r="AR494" s="76"/>
      <c r="AS494" s="76"/>
      <c r="AT494" s="119">
        <v>37.15936</v>
      </c>
      <c r="AU494" s="119">
        <v>38.076230000000002</v>
      </c>
      <c r="AV494" s="119">
        <v>38.310569999999998</v>
      </c>
      <c r="AW494" s="119">
        <v>39.466830000000002</v>
      </c>
      <c r="AX494" s="119">
        <v>40.102089999999997</v>
      </c>
      <c r="AY494" s="119">
        <v>39.8551</v>
      </c>
      <c r="AZ494" s="119">
        <v>40.209510000000002</v>
      </c>
      <c r="BA494" s="119">
        <v>40.928170000000001</v>
      </c>
      <c r="BB494" s="119">
        <v>40.546109999999999</v>
      </c>
      <c r="BC494" s="119">
        <v>41.588169999999998</v>
      </c>
      <c r="BD494" s="119">
        <v>41.486890000000002</v>
      </c>
      <c r="BE494" s="119">
        <v>41.968290000000003</v>
      </c>
      <c r="BF494" s="76"/>
      <c r="BG494" s="76"/>
      <c r="BH494" s="76"/>
      <c r="BI494" s="76"/>
      <c r="BJ494" s="76"/>
      <c r="BK494" s="119">
        <v>44.594670000000001</v>
      </c>
      <c r="BL494" s="119">
        <v>42.338679999999997</v>
      </c>
      <c r="BM494" s="119">
        <v>43.457529999999998</v>
      </c>
      <c r="BN494" s="119">
        <v>42.539749999999998</v>
      </c>
      <c r="BO494" s="119">
        <v>41.984070000000003</v>
      </c>
      <c r="BP494" s="119">
        <v>42.258659999999999</v>
      </c>
      <c r="BQ494" s="119">
        <v>43.544750000000001</v>
      </c>
      <c r="BR494" s="119">
        <v>41.665689999999998</v>
      </c>
      <c r="BS494" s="119">
        <v>42.438650000000003</v>
      </c>
      <c r="BT494" s="119">
        <v>42.039960000000001</v>
      </c>
      <c r="BU494" s="119">
        <v>41.148519999999998</v>
      </c>
      <c r="BV494" s="119">
        <v>40.61721</v>
      </c>
      <c r="BW494" s="40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  <c r="CK494" s="40"/>
      <c r="CL494" s="40"/>
      <c r="CM494" s="40"/>
    </row>
    <row r="495" spans="1:93" x14ac:dyDescent="0.25">
      <c r="A495" s="2" t="s">
        <v>480</v>
      </c>
      <c r="B495" s="40"/>
      <c r="C495" t="s">
        <v>676</v>
      </c>
      <c r="D495" s="26" t="s">
        <v>753</v>
      </c>
      <c r="E495" s="1" t="s">
        <v>754</v>
      </c>
      <c r="F495" s="40"/>
      <c r="G495" s="40"/>
      <c r="H495" t="s">
        <v>752</v>
      </c>
      <c r="I495" t="s">
        <v>36</v>
      </c>
      <c r="J495" s="31">
        <v>43101</v>
      </c>
      <c r="K495" s="13" t="s">
        <v>213</v>
      </c>
      <c r="L495" s="119">
        <v>36.190739999999998</v>
      </c>
      <c r="M495" s="119">
        <v>38.156970000000001</v>
      </c>
      <c r="N495" s="119">
        <v>39.199109999999997</v>
      </c>
      <c r="O495" s="119">
        <v>39.445749999999997</v>
      </c>
      <c r="P495" s="119">
        <v>39.819009999999999</v>
      </c>
      <c r="Q495" s="119">
        <v>41.251600000000003</v>
      </c>
      <c r="R495" s="119">
        <v>40.912529999999997</v>
      </c>
      <c r="S495" s="119">
        <v>41.5471</v>
      </c>
      <c r="T495" s="119">
        <v>41.887819999999998</v>
      </c>
      <c r="U495" s="119">
        <v>42.331809999999997</v>
      </c>
      <c r="V495" s="119">
        <v>42.61392</v>
      </c>
      <c r="W495" s="119">
        <v>41.92895</v>
      </c>
      <c r="X495" s="76"/>
      <c r="Y495" s="76"/>
      <c r="Z495" s="76"/>
      <c r="AA495" s="76"/>
      <c r="AB495" s="76"/>
      <c r="AC495" s="119">
        <v>41.333979999999997</v>
      </c>
      <c r="AD495" s="119">
        <v>41.530970000000003</v>
      </c>
      <c r="AE495" s="119">
        <v>41.404200000000003</v>
      </c>
      <c r="AF495" s="119">
        <v>41.530569999999997</v>
      </c>
      <c r="AG495" s="119">
        <v>41.338450000000002</v>
      </c>
      <c r="AH495" s="119">
        <v>42.740409999999997</v>
      </c>
      <c r="AI495" s="119">
        <v>43.36703</v>
      </c>
      <c r="AJ495" s="119">
        <v>43.607880000000002</v>
      </c>
      <c r="AK495" s="119">
        <v>44.195329999999998</v>
      </c>
      <c r="AL495" s="119">
        <v>44.663519999999998</v>
      </c>
      <c r="AM495" s="119">
        <v>45.279589999999999</v>
      </c>
      <c r="AN495" s="119">
        <v>45.631819999999998</v>
      </c>
      <c r="AO495" s="76"/>
      <c r="AP495" s="76"/>
      <c r="AQ495" s="76"/>
      <c r="AR495" s="76"/>
      <c r="AS495" s="76"/>
      <c r="AT495" s="119">
        <v>45.716940000000001</v>
      </c>
      <c r="AU495" s="119">
        <v>47.316310000000001</v>
      </c>
      <c r="AV495" s="119">
        <v>46.78396</v>
      </c>
      <c r="AW495" s="119">
        <v>48.011180000000003</v>
      </c>
      <c r="AX495" s="119">
        <v>49.309260000000002</v>
      </c>
      <c r="AY495" s="119">
        <v>50.15213</v>
      </c>
      <c r="AZ495" s="119">
        <v>51.561149999999998</v>
      </c>
      <c r="BA495" s="119">
        <v>52.279249999999998</v>
      </c>
      <c r="BB495" s="119">
        <v>53.851239999999997</v>
      </c>
      <c r="BC495" s="119">
        <v>53.006619999999998</v>
      </c>
      <c r="BD495" s="119">
        <v>52.847259999999999</v>
      </c>
      <c r="BE495" s="119">
        <v>53.766889999999997</v>
      </c>
      <c r="BF495" s="76"/>
      <c r="BG495" s="76"/>
      <c r="BH495" s="76"/>
      <c r="BI495" s="76"/>
      <c r="BJ495" s="76"/>
      <c r="BK495" s="119">
        <v>54.713149999999999</v>
      </c>
      <c r="BL495" s="119">
        <v>54.244140000000002</v>
      </c>
      <c r="BM495" s="119">
        <v>54.303440000000002</v>
      </c>
      <c r="BN495" s="119">
        <v>53.159509999999997</v>
      </c>
      <c r="BO495" s="119">
        <v>53.470149999999997</v>
      </c>
      <c r="BP495" s="119">
        <v>53.59207</v>
      </c>
      <c r="BQ495" s="119">
        <v>52.868040000000001</v>
      </c>
      <c r="BR495" s="119">
        <v>52.373730000000002</v>
      </c>
      <c r="BS495" s="119">
        <v>50.847920000000002</v>
      </c>
      <c r="BT495" s="119">
        <v>50.857790000000001</v>
      </c>
      <c r="BU495" s="119">
        <v>50.070059999999998</v>
      </c>
      <c r="BV495" s="119">
        <v>49.33231</v>
      </c>
      <c r="BW495" s="40"/>
      <c r="BX495" s="40"/>
      <c r="BY495" s="40"/>
      <c r="BZ495" s="40"/>
      <c r="CA495" s="40"/>
      <c r="CB495" s="40"/>
      <c r="CC495" s="40"/>
      <c r="CD495" s="40"/>
      <c r="CE495" s="40"/>
      <c r="CF495" s="40"/>
      <c r="CG495" s="40"/>
      <c r="CH495" s="40"/>
      <c r="CI495" s="40"/>
      <c r="CJ495" s="40"/>
      <c r="CK495" s="40"/>
      <c r="CL495" s="40"/>
      <c r="CM495" s="40"/>
    </row>
    <row r="496" spans="1:93" x14ac:dyDescent="0.25">
      <c r="A496" s="2" t="s">
        <v>480</v>
      </c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AC496" s="119"/>
      <c r="AD496" s="119"/>
      <c r="AE496" s="119"/>
      <c r="AF496" s="119"/>
      <c r="AG496" s="119"/>
      <c r="AH496" s="119"/>
      <c r="AI496" s="119"/>
      <c r="AJ496" s="119"/>
      <c r="AK496" s="119"/>
      <c r="AL496" s="119"/>
      <c r="AM496" s="119"/>
      <c r="AN496" s="119"/>
    </row>
    <row r="497" spans="1:91" x14ac:dyDescent="0.25">
      <c r="A497" s="2" t="s">
        <v>480</v>
      </c>
      <c r="B497" s="40"/>
      <c r="C497" t="s">
        <v>676</v>
      </c>
      <c r="D497" t="s">
        <v>755</v>
      </c>
      <c r="E497" s="1" t="s">
        <v>756</v>
      </c>
      <c r="F497" s="40"/>
      <c r="G497" s="40"/>
      <c r="H497" t="s">
        <v>757</v>
      </c>
      <c r="I497" t="s">
        <v>36</v>
      </c>
      <c r="J497" s="74">
        <v>43466</v>
      </c>
      <c r="K497" s="13" t="s">
        <v>497</v>
      </c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40"/>
      <c r="Y497" s="40"/>
      <c r="Z497" s="40"/>
      <c r="AA497" s="40"/>
      <c r="AB497" s="40"/>
      <c r="AC497" s="119">
        <v>56</v>
      </c>
      <c r="AD497" s="119">
        <v>56</v>
      </c>
      <c r="AE497" s="119">
        <v>59</v>
      </c>
      <c r="AF497" s="119">
        <v>51</v>
      </c>
      <c r="AG497" s="119">
        <v>54</v>
      </c>
      <c r="AH497" s="119">
        <v>57</v>
      </c>
      <c r="AI497" s="119">
        <v>58</v>
      </c>
      <c r="AJ497" s="119">
        <v>60</v>
      </c>
      <c r="AK497" s="119">
        <v>56</v>
      </c>
      <c r="AL497" s="119">
        <v>53</v>
      </c>
      <c r="AM497" s="119">
        <v>53</v>
      </c>
      <c r="AN497" s="119">
        <v>54</v>
      </c>
      <c r="AO497" s="76"/>
      <c r="AP497" s="76"/>
      <c r="AQ497" s="76"/>
      <c r="AR497" s="76"/>
      <c r="AS497" s="40"/>
      <c r="AT497" s="18">
        <v>62</v>
      </c>
      <c r="AU497" s="18">
        <v>55</v>
      </c>
      <c r="AV497" s="18">
        <v>54</v>
      </c>
      <c r="AW497" s="18">
        <v>55</v>
      </c>
      <c r="AX497" s="18">
        <v>61</v>
      </c>
      <c r="AY497" s="18">
        <v>60</v>
      </c>
      <c r="AZ497" s="18">
        <v>62</v>
      </c>
      <c r="BA497" s="18">
        <v>60</v>
      </c>
      <c r="BB497" s="18">
        <v>60</v>
      </c>
      <c r="BC497" s="18">
        <v>57</v>
      </c>
      <c r="BD497" s="18">
        <v>57</v>
      </c>
      <c r="BE497" s="18">
        <v>53</v>
      </c>
      <c r="BF497" s="76"/>
      <c r="BG497" s="76"/>
      <c r="BH497" s="76"/>
      <c r="BI497" s="76"/>
      <c r="BJ497" s="76"/>
      <c r="BK497" s="18">
        <v>59</v>
      </c>
      <c r="BL497" s="18">
        <v>51</v>
      </c>
      <c r="BM497" s="18">
        <v>50</v>
      </c>
      <c r="BN497" s="18">
        <v>48</v>
      </c>
      <c r="BO497" s="18">
        <v>48</v>
      </c>
      <c r="BP497" s="18">
        <v>50</v>
      </c>
      <c r="BQ497" s="18">
        <v>52</v>
      </c>
      <c r="BR497" s="18">
        <v>52</v>
      </c>
      <c r="BS497" s="18">
        <v>51</v>
      </c>
      <c r="BT497" s="18">
        <v>52</v>
      </c>
      <c r="BU497" s="18">
        <v>51</v>
      </c>
      <c r="BV497" s="18">
        <v>49</v>
      </c>
      <c r="BW497" s="76"/>
      <c r="BX497" s="76"/>
      <c r="BY497" s="76"/>
      <c r="BZ497" s="76"/>
      <c r="CB497" s="18">
        <v>57</v>
      </c>
      <c r="CC497" s="18">
        <v>49</v>
      </c>
      <c r="CD497" s="18">
        <v>51</v>
      </c>
      <c r="CE497" s="18">
        <v>49</v>
      </c>
      <c r="CF497" s="18">
        <v>54</v>
      </c>
      <c r="CG497" s="18">
        <v>61</v>
      </c>
      <c r="CH497" s="18">
        <v>53</v>
      </c>
      <c r="CI497" s="18">
        <v>55</v>
      </c>
      <c r="CJ497" s="18">
        <v>97</v>
      </c>
      <c r="CK497" s="18">
        <v>63</v>
      </c>
    </row>
    <row r="498" spans="1:91" x14ac:dyDescent="0.25">
      <c r="A498" s="2" t="s">
        <v>480</v>
      </c>
      <c r="B498" s="40"/>
      <c r="C498" t="s">
        <v>676</v>
      </c>
      <c r="D498" t="s">
        <v>755</v>
      </c>
      <c r="E498" s="1" t="s">
        <v>756</v>
      </c>
      <c r="F498" s="40"/>
      <c r="G498" s="40"/>
      <c r="H498" t="s">
        <v>757</v>
      </c>
      <c r="I498" t="s">
        <v>36</v>
      </c>
      <c r="J498" s="31">
        <v>43466</v>
      </c>
      <c r="K498" s="13" t="s">
        <v>215</v>
      </c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40"/>
      <c r="Y498" s="40"/>
      <c r="Z498" s="40"/>
      <c r="AA498" s="40"/>
      <c r="AB498" s="40"/>
      <c r="AC498" s="119">
        <v>52</v>
      </c>
      <c r="AD498" s="119">
        <v>40</v>
      </c>
      <c r="AE498" s="119">
        <v>51</v>
      </c>
      <c r="AF498" s="119">
        <v>54</v>
      </c>
      <c r="AG498" s="119">
        <v>55</v>
      </c>
      <c r="AH498" s="119">
        <v>48</v>
      </c>
      <c r="AI498" s="119">
        <v>54</v>
      </c>
      <c r="AJ498" s="119">
        <v>54</v>
      </c>
      <c r="AK498" s="119">
        <v>51</v>
      </c>
      <c r="AL498" s="119">
        <v>46</v>
      </c>
      <c r="AM498" s="119">
        <v>45</v>
      </c>
      <c r="AN498" s="119">
        <v>49</v>
      </c>
      <c r="AO498" s="76"/>
      <c r="AP498" s="76"/>
      <c r="AQ498" s="76"/>
      <c r="AR498" s="76"/>
      <c r="AS498" s="40"/>
      <c r="AT498" s="18">
        <v>52</v>
      </c>
      <c r="AU498" s="18">
        <v>48</v>
      </c>
      <c r="AV498" s="18">
        <v>41</v>
      </c>
      <c r="AW498" s="18">
        <v>39</v>
      </c>
      <c r="AX498" s="18">
        <v>49</v>
      </c>
      <c r="AY498" s="18">
        <v>45</v>
      </c>
      <c r="AZ498" s="18">
        <v>45</v>
      </c>
      <c r="BA498" s="18">
        <v>48</v>
      </c>
      <c r="BB498" s="18">
        <v>55</v>
      </c>
      <c r="BC498" s="18">
        <v>49</v>
      </c>
      <c r="BD498" s="18">
        <v>50</v>
      </c>
      <c r="BE498" s="18">
        <v>52</v>
      </c>
      <c r="BF498" s="76"/>
      <c r="BG498" s="76"/>
      <c r="BH498" s="76"/>
      <c r="BI498" s="76"/>
      <c r="BJ498" s="76"/>
      <c r="BK498" s="18">
        <v>52</v>
      </c>
      <c r="BL498" s="18">
        <v>40</v>
      </c>
      <c r="BM498" s="18">
        <v>44</v>
      </c>
      <c r="BN498" s="18">
        <v>39</v>
      </c>
      <c r="BO498" s="18">
        <v>39</v>
      </c>
      <c r="BP498" s="18">
        <v>39</v>
      </c>
      <c r="BQ498" s="18">
        <v>41</v>
      </c>
      <c r="BR498" s="18">
        <v>39</v>
      </c>
      <c r="BS498" s="18">
        <v>33</v>
      </c>
      <c r="BT498" s="18">
        <v>36</v>
      </c>
      <c r="BU498" s="18">
        <v>37</v>
      </c>
      <c r="BV498" s="18">
        <v>37</v>
      </c>
      <c r="BW498" s="76"/>
      <c r="BX498" s="76"/>
      <c r="BY498" s="76"/>
      <c r="BZ498" s="76"/>
      <c r="CB498" s="18">
        <v>48</v>
      </c>
      <c r="CC498" s="18">
        <v>43</v>
      </c>
      <c r="CD498" s="18">
        <v>51</v>
      </c>
      <c r="CE498" s="18">
        <v>51</v>
      </c>
      <c r="CF498" s="18">
        <v>55</v>
      </c>
      <c r="CG498" s="18">
        <v>73</v>
      </c>
      <c r="CH498" s="18">
        <v>52</v>
      </c>
      <c r="CI498" s="18">
        <v>49</v>
      </c>
      <c r="CJ498" s="18">
        <v>12</v>
      </c>
      <c r="CK498" s="18">
        <v>62</v>
      </c>
    </row>
    <row r="499" spans="1:91" x14ac:dyDescent="0.25">
      <c r="A499" s="2" t="s">
        <v>480</v>
      </c>
      <c r="B499" s="40"/>
      <c r="C499" t="s">
        <v>676</v>
      </c>
      <c r="D499" t="s">
        <v>755</v>
      </c>
      <c r="E499" s="1" t="s">
        <v>756</v>
      </c>
      <c r="F499" s="40"/>
      <c r="G499" s="40"/>
      <c r="H499" t="s">
        <v>757</v>
      </c>
      <c r="I499" t="s">
        <v>36</v>
      </c>
      <c r="J499" s="31">
        <v>43466</v>
      </c>
      <c r="K499" s="13" t="s">
        <v>206</v>
      </c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40"/>
      <c r="Y499" s="40"/>
      <c r="Z499" s="40"/>
      <c r="AA499" s="40"/>
      <c r="AB499" s="40"/>
      <c r="AC499" s="119">
        <v>58</v>
      </c>
      <c r="AD499" s="119">
        <v>55</v>
      </c>
      <c r="AE499" s="119">
        <v>62</v>
      </c>
      <c r="AF499" s="119">
        <v>50</v>
      </c>
      <c r="AG499" s="119">
        <v>52</v>
      </c>
      <c r="AH499" s="119">
        <v>57</v>
      </c>
      <c r="AI499" s="119">
        <v>57</v>
      </c>
      <c r="AJ499" s="119">
        <v>55</v>
      </c>
      <c r="AK499" s="119">
        <v>54</v>
      </c>
      <c r="AL499" s="119">
        <v>55</v>
      </c>
      <c r="AM499" s="119">
        <v>51</v>
      </c>
      <c r="AN499" s="119">
        <v>53</v>
      </c>
      <c r="AO499" s="76"/>
      <c r="AP499" s="76"/>
      <c r="AQ499" s="76"/>
      <c r="AR499" s="76"/>
      <c r="AS499" s="40"/>
      <c r="AT499" s="18">
        <v>60</v>
      </c>
      <c r="AU499" s="18">
        <v>54</v>
      </c>
      <c r="AV499" s="18">
        <v>54</v>
      </c>
      <c r="AW499" s="18">
        <v>53</v>
      </c>
      <c r="AX499" s="18">
        <v>67</v>
      </c>
      <c r="AY499" s="18">
        <v>67</v>
      </c>
      <c r="AZ499" s="18">
        <v>68</v>
      </c>
      <c r="BA499" s="18">
        <v>61</v>
      </c>
      <c r="BB499" s="18">
        <v>63</v>
      </c>
      <c r="BC499" s="18">
        <v>57</v>
      </c>
      <c r="BD499" s="18">
        <v>55</v>
      </c>
      <c r="BE499" s="18">
        <v>53</v>
      </c>
      <c r="BF499" s="76"/>
      <c r="BG499" s="76"/>
      <c r="BH499" s="76"/>
      <c r="BI499" s="76"/>
      <c r="BJ499" s="76"/>
      <c r="BK499" s="18">
        <v>60</v>
      </c>
      <c r="BL499" s="18">
        <v>50</v>
      </c>
      <c r="BM499" s="18">
        <v>49</v>
      </c>
      <c r="BN499" s="18">
        <v>47</v>
      </c>
      <c r="BO499" s="18">
        <v>48</v>
      </c>
      <c r="BP499" s="18">
        <v>48</v>
      </c>
      <c r="BQ499" s="18">
        <v>51</v>
      </c>
      <c r="BR499" s="18">
        <v>52</v>
      </c>
      <c r="BS499" s="18">
        <v>51</v>
      </c>
      <c r="BT499" s="18">
        <v>50</v>
      </c>
      <c r="BU499" s="18">
        <v>50</v>
      </c>
      <c r="BV499" s="18">
        <v>49</v>
      </c>
      <c r="BW499" s="76"/>
      <c r="BX499" s="76"/>
      <c r="BY499" s="76"/>
      <c r="BZ499" s="76"/>
      <c r="CB499" s="18">
        <v>59</v>
      </c>
      <c r="CC499" s="18">
        <v>49</v>
      </c>
      <c r="CD499" s="18">
        <v>51</v>
      </c>
      <c r="CE499" s="18">
        <v>47</v>
      </c>
      <c r="CF499" s="18">
        <v>56</v>
      </c>
      <c r="CG499" s="18">
        <v>65</v>
      </c>
      <c r="CH499" s="18">
        <v>53</v>
      </c>
      <c r="CI499" s="18">
        <v>56</v>
      </c>
      <c r="CJ499" s="18">
        <v>139</v>
      </c>
      <c r="CK499" s="18">
        <v>66</v>
      </c>
    </row>
    <row r="500" spans="1:91" x14ac:dyDescent="0.25">
      <c r="A500" s="2" t="s">
        <v>480</v>
      </c>
      <c r="B500" s="40"/>
      <c r="C500" t="s">
        <v>676</v>
      </c>
      <c r="D500" t="s">
        <v>755</v>
      </c>
      <c r="E500" s="1" t="s">
        <v>756</v>
      </c>
      <c r="F500" s="40"/>
      <c r="G500" s="40"/>
      <c r="H500" t="s">
        <v>757</v>
      </c>
      <c r="I500" t="s">
        <v>36</v>
      </c>
      <c r="J500" s="31">
        <v>43466</v>
      </c>
      <c r="K500" s="13" t="s">
        <v>211</v>
      </c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40"/>
      <c r="Y500" s="40"/>
      <c r="Z500" s="40"/>
      <c r="AA500" s="40"/>
      <c r="AB500" s="40"/>
      <c r="AC500" s="119">
        <v>53</v>
      </c>
      <c r="AD500" s="119">
        <v>56</v>
      </c>
      <c r="AE500" s="119">
        <v>56</v>
      </c>
      <c r="AF500" s="119">
        <v>50</v>
      </c>
      <c r="AG500" s="119">
        <v>60</v>
      </c>
      <c r="AH500" s="119">
        <v>55</v>
      </c>
      <c r="AI500" s="119">
        <v>60</v>
      </c>
      <c r="AJ500" s="119">
        <v>59</v>
      </c>
      <c r="AK500" s="119">
        <v>62</v>
      </c>
      <c r="AL500" s="119">
        <v>54</v>
      </c>
      <c r="AM500" s="119">
        <v>52</v>
      </c>
      <c r="AN500" s="119">
        <v>52</v>
      </c>
      <c r="AO500" s="76"/>
      <c r="AP500" s="76"/>
      <c r="AQ500" s="76"/>
      <c r="AR500" s="76"/>
      <c r="AS500" s="40"/>
      <c r="AT500" s="18">
        <v>58</v>
      </c>
      <c r="AU500" s="18">
        <v>55</v>
      </c>
      <c r="AV500" s="18">
        <v>57</v>
      </c>
      <c r="AW500" s="18">
        <v>50</v>
      </c>
      <c r="AX500" s="18">
        <v>57</v>
      </c>
      <c r="AY500" s="18">
        <v>62</v>
      </c>
      <c r="AZ500" s="18">
        <v>60</v>
      </c>
      <c r="BA500" s="18">
        <v>60</v>
      </c>
      <c r="BB500" s="18">
        <v>59</v>
      </c>
      <c r="BC500" s="18">
        <v>61</v>
      </c>
      <c r="BD500" s="18">
        <v>57</v>
      </c>
      <c r="BE500" s="18">
        <v>48</v>
      </c>
      <c r="BF500" s="76"/>
      <c r="BG500" s="76"/>
      <c r="BH500" s="76"/>
      <c r="BI500" s="76"/>
      <c r="BJ500" s="76"/>
      <c r="BK500" s="18">
        <v>58</v>
      </c>
      <c r="BL500" s="18">
        <v>50</v>
      </c>
      <c r="BM500" s="18">
        <v>49</v>
      </c>
      <c r="BN500" s="18">
        <v>43</v>
      </c>
      <c r="BO500" s="18">
        <v>49</v>
      </c>
      <c r="BP500" s="18">
        <v>48</v>
      </c>
      <c r="BQ500" s="18">
        <v>52</v>
      </c>
      <c r="BR500" s="18">
        <v>59</v>
      </c>
      <c r="BS500" s="18">
        <v>53</v>
      </c>
      <c r="BT500" s="18">
        <v>55</v>
      </c>
      <c r="BU500" s="18">
        <v>52</v>
      </c>
      <c r="BV500" s="18">
        <v>50</v>
      </c>
      <c r="BW500" s="76"/>
      <c r="BX500" s="76"/>
      <c r="BY500" s="76"/>
      <c r="BZ500" s="76"/>
      <c r="CB500" s="18">
        <v>53</v>
      </c>
      <c r="CC500" s="18">
        <v>43</v>
      </c>
      <c r="CD500" s="18">
        <v>48</v>
      </c>
      <c r="CE500" s="18">
        <v>34</v>
      </c>
      <c r="CF500" s="18">
        <v>43</v>
      </c>
      <c r="CG500" s="18">
        <v>66</v>
      </c>
      <c r="CH500" s="18">
        <v>52</v>
      </c>
      <c r="CI500" s="18">
        <v>60</v>
      </c>
      <c r="CJ500" s="76"/>
      <c r="CK500" s="18">
        <v>65</v>
      </c>
    </row>
    <row r="501" spans="1:91" x14ac:dyDescent="0.25">
      <c r="A501" s="2" t="s">
        <v>480</v>
      </c>
      <c r="B501" s="40"/>
      <c r="C501" t="s">
        <v>676</v>
      </c>
      <c r="D501" t="s">
        <v>755</v>
      </c>
      <c r="E501" s="1" t="s">
        <v>756</v>
      </c>
      <c r="F501" s="40"/>
      <c r="G501" s="40"/>
      <c r="H501" t="s">
        <v>757</v>
      </c>
      <c r="I501" t="s">
        <v>36</v>
      </c>
      <c r="J501" s="31">
        <v>43466</v>
      </c>
      <c r="K501" s="13" t="s">
        <v>209</v>
      </c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40"/>
      <c r="Y501" s="40"/>
      <c r="Z501" s="40"/>
      <c r="AA501" s="40"/>
      <c r="AB501" s="40"/>
      <c r="AC501" s="119">
        <v>61</v>
      </c>
      <c r="AD501" s="119">
        <v>53</v>
      </c>
      <c r="AE501" s="119">
        <v>55</v>
      </c>
      <c r="AF501" s="119">
        <v>47</v>
      </c>
      <c r="AG501" s="119">
        <v>49</v>
      </c>
      <c r="AH501" s="119">
        <v>51</v>
      </c>
      <c r="AI501" s="119">
        <v>55</v>
      </c>
      <c r="AJ501" s="119">
        <v>56</v>
      </c>
      <c r="AK501" s="119">
        <v>49</v>
      </c>
      <c r="AL501" s="119">
        <v>45</v>
      </c>
      <c r="AM501" s="119">
        <v>43</v>
      </c>
      <c r="AN501" s="119">
        <v>50</v>
      </c>
      <c r="AO501" s="76"/>
      <c r="AP501" s="76"/>
      <c r="AQ501" s="76"/>
      <c r="AR501" s="76"/>
      <c r="AS501" s="40"/>
      <c r="AT501" s="18">
        <v>60</v>
      </c>
      <c r="AU501" s="18">
        <v>46</v>
      </c>
      <c r="AV501" s="18">
        <v>46</v>
      </c>
      <c r="AW501" s="18">
        <v>54</v>
      </c>
      <c r="AX501" s="18">
        <v>56</v>
      </c>
      <c r="AY501" s="18">
        <v>57</v>
      </c>
      <c r="AZ501" s="18">
        <v>56</v>
      </c>
      <c r="BA501" s="18">
        <v>58</v>
      </c>
      <c r="BB501" s="18">
        <v>58</v>
      </c>
      <c r="BC501" s="18">
        <v>57</v>
      </c>
      <c r="BD501" s="18">
        <v>60</v>
      </c>
      <c r="BE501" s="18">
        <v>58</v>
      </c>
      <c r="BF501" s="76"/>
      <c r="BG501" s="76"/>
      <c r="BH501" s="76"/>
      <c r="BI501" s="76"/>
      <c r="BJ501" s="76"/>
      <c r="BK501" s="18">
        <v>58</v>
      </c>
      <c r="BL501" s="18">
        <v>47</v>
      </c>
      <c r="BM501" s="18">
        <v>52</v>
      </c>
      <c r="BN501" s="18">
        <v>50</v>
      </c>
      <c r="BO501" s="18">
        <v>48</v>
      </c>
      <c r="BP501" s="18">
        <v>51</v>
      </c>
      <c r="BQ501" s="18">
        <v>55</v>
      </c>
      <c r="BR501" s="18">
        <v>51</v>
      </c>
      <c r="BS501" s="18">
        <v>48</v>
      </c>
      <c r="BT501" s="18">
        <v>52</v>
      </c>
      <c r="BU501" s="18">
        <v>53</v>
      </c>
      <c r="BV501" s="18">
        <v>48</v>
      </c>
      <c r="BW501" s="76"/>
      <c r="BX501" s="76"/>
      <c r="BY501" s="76"/>
      <c r="BZ501" s="76"/>
      <c r="CB501" s="18">
        <v>58</v>
      </c>
      <c r="CC501" s="18">
        <v>52</v>
      </c>
      <c r="CD501" s="18">
        <v>54</v>
      </c>
      <c r="CE501" s="18">
        <v>49</v>
      </c>
      <c r="CF501" s="18">
        <v>49</v>
      </c>
      <c r="CG501" s="18">
        <v>60</v>
      </c>
      <c r="CH501" s="18">
        <v>52</v>
      </c>
      <c r="CI501" s="18">
        <v>57</v>
      </c>
      <c r="CJ501" s="76"/>
      <c r="CK501" s="18">
        <v>61</v>
      </c>
    </row>
    <row r="502" spans="1:91" x14ac:dyDescent="0.25">
      <c r="A502" s="2" t="s">
        <v>480</v>
      </c>
      <c r="B502" s="40"/>
      <c r="C502" t="s">
        <v>676</v>
      </c>
      <c r="D502" t="s">
        <v>755</v>
      </c>
      <c r="E502" s="1" t="s">
        <v>756</v>
      </c>
      <c r="F502" s="40"/>
      <c r="G502" s="40"/>
      <c r="H502" t="s">
        <v>757</v>
      </c>
      <c r="I502" t="s">
        <v>36</v>
      </c>
      <c r="J502" s="31">
        <v>43466</v>
      </c>
      <c r="K502" s="13" t="s">
        <v>213</v>
      </c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40"/>
      <c r="Y502" s="40"/>
      <c r="Z502" s="40"/>
      <c r="AA502" s="40"/>
      <c r="AB502" s="40"/>
      <c r="AC502" s="119">
        <v>49</v>
      </c>
      <c r="AD502" s="119">
        <v>46</v>
      </c>
      <c r="AE502" s="119">
        <v>59</v>
      </c>
      <c r="AF502" s="119">
        <v>59</v>
      </c>
      <c r="AG502" s="119">
        <v>54</v>
      </c>
      <c r="AH502" s="119">
        <v>60</v>
      </c>
      <c r="AI502" s="119">
        <v>64</v>
      </c>
      <c r="AJ502" s="119">
        <v>56</v>
      </c>
      <c r="AK502" s="119">
        <v>60</v>
      </c>
      <c r="AL502" s="119">
        <v>56</v>
      </c>
      <c r="AM502" s="119">
        <v>52</v>
      </c>
      <c r="AN502" s="119">
        <v>50</v>
      </c>
      <c r="AO502" s="76"/>
      <c r="AP502" s="76"/>
      <c r="AQ502" s="76"/>
      <c r="AR502" s="76"/>
      <c r="AS502" s="40"/>
      <c r="AT502" s="18">
        <v>69</v>
      </c>
      <c r="AU502" s="18">
        <v>56</v>
      </c>
      <c r="AV502" s="18">
        <v>59</v>
      </c>
      <c r="AW502" s="18">
        <v>61</v>
      </c>
      <c r="AX502" s="18">
        <v>65</v>
      </c>
      <c r="AY502" s="18">
        <v>63</v>
      </c>
      <c r="AZ502" s="18">
        <v>62</v>
      </c>
      <c r="BA502" s="18">
        <v>61</v>
      </c>
      <c r="BB502" s="18">
        <v>54</v>
      </c>
      <c r="BC502" s="18">
        <v>60</v>
      </c>
      <c r="BD502" s="18">
        <v>60</v>
      </c>
      <c r="BE502" s="18">
        <v>52</v>
      </c>
      <c r="BF502" s="76"/>
      <c r="BG502" s="76"/>
      <c r="BH502" s="76"/>
      <c r="BI502" s="76"/>
      <c r="BJ502" s="76"/>
      <c r="BK502" s="18">
        <v>63</v>
      </c>
      <c r="BL502" s="18">
        <v>52</v>
      </c>
      <c r="BM502" s="18">
        <v>54</v>
      </c>
      <c r="BN502" s="18">
        <v>52</v>
      </c>
      <c r="BO502" s="18">
        <v>54</v>
      </c>
      <c r="BP502" s="18">
        <v>49</v>
      </c>
      <c r="BQ502" s="18">
        <v>46</v>
      </c>
      <c r="BR502" s="18">
        <v>50</v>
      </c>
      <c r="BS502" s="18">
        <v>52</v>
      </c>
      <c r="BT502" s="18">
        <v>53</v>
      </c>
      <c r="BU502" s="18">
        <v>51</v>
      </c>
      <c r="BV502" s="18">
        <v>45</v>
      </c>
      <c r="BW502" s="76"/>
      <c r="BX502" s="76"/>
      <c r="BY502" s="76"/>
      <c r="BZ502" s="76"/>
      <c r="CB502" s="18">
        <v>54</v>
      </c>
      <c r="CC502" s="18">
        <v>47</v>
      </c>
      <c r="CD502" s="18">
        <v>51</v>
      </c>
      <c r="CE502" s="18">
        <v>37</v>
      </c>
      <c r="CF502" s="18">
        <v>47</v>
      </c>
      <c r="CG502" s="18">
        <v>53</v>
      </c>
      <c r="CH502" s="18">
        <v>52</v>
      </c>
      <c r="CI502" s="18">
        <v>53</v>
      </c>
      <c r="CJ502" s="76"/>
      <c r="CK502" s="18">
        <v>59</v>
      </c>
    </row>
    <row r="503" spans="1:91" ht="15" customHeight="1" x14ac:dyDescent="0.25">
      <c r="A503" s="2" t="s">
        <v>480</v>
      </c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AC503" s="119"/>
      <c r="AD503" s="119"/>
      <c r="AE503" s="119"/>
      <c r="AF503" s="119"/>
      <c r="AG503" s="119"/>
      <c r="AH503" s="119"/>
      <c r="AI503" s="119"/>
      <c r="AJ503" s="119"/>
      <c r="AK503" s="119"/>
      <c r="AL503" s="119"/>
      <c r="AM503" s="119"/>
      <c r="AN503" s="119"/>
    </row>
    <row r="504" spans="1:91" ht="15" customHeight="1" x14ac:dyDescent="0.25">
      <c r="A504" s="2" t="s">
        <v>480</v>
      </c>
      <c r="B504" s="40"/>
      <c r="C504" t="s">
        <v>676</v>
      </c>
      <c r="D504" s="26" t="s">
        <v>758</v>
      </c>
      <c r="E504" s="1" t="s">
        <v>759</v>
      </c>
      <c r="F504" s="40"/>
      <c r="G504" s="40"/>
      <c r="H504" t="s">
        <v>752</v>
      </c>
      <c r="I504" t="s">
        <v>36</v>
      </c>
      <c r="J504" s="31">
        <v>43101</v>
      </c>
      <c r="K504" s="13" t="s">
        <v>497</v>
      </c>
      <c r="L504" s="119">
        <v>27.701460000000001</v>
      </c>
      <c r="M504" s="119">
        <v>29.628419999999998</v>
      </c>
      <c r="N504" s="119">
        <v>30.13372</v>
      </c>
      <c r="O504" s="119">
        <v>30.081050000000001</v>
      </c>
      <c r="P504" s="119">
        <v>30.29663</v>
      </c>
      <c r="Q504" s="119">
        <v>31.55227</v>
      </c>
      <c r="R504" s="119">
        <v>31.82985</v>
      </c>
      <c r="S504" s="119">
        <v>32.245010000000001</v>
      </c>
      <c r="T504" s="119">
        <v>32.031230000000001</v>
      </c>
      <c r="U504" s="119">
        <v>32.083300000000001</v>
      </c>
      <c r="V504" s="119">
        <v>32.190300000000001</v>
      </c>
      <c r="W504" s="119">
        <v>32.003979999999999</v>
      </c>
      <c r="X504" s="76"/>
      <c r="Y504" s="76"/>
      <c r="Z504" s="76"/>
      <c r="AA504" s="76"/>
      <c r="AB504" s="76"/>
      <c r="AC504" s="119">
        <v>31.286370000000002</v>
      </c>
      <c r="AD504" s="119">
        <v>30.847760000000001</v>
      </c>
      <c r="AE504" s="119">
        <v>30.510850000000001</v>
      </c>
      <c r="AF504" s="119">
        <v>30.040320000000001</v>
      </c>
      <c r="AG504" s="119">
        <v>30.19933</v>
      </c>
      <c r="AH504" s="119">
        <v>30.47129</v>
      </c>
      <c r="AI504" s="119">
        <v>31.00479</v>
      </c>
      <c r="AJ504" s="119">
        <v>31.614450000000001</v>
      </c>
      <c r="AK504" s="119">
        <v>31.954360000000001</v>
      </c>
      <c r="AL504" s="119">
        <v>32.51379</v>
      </c>
      <c r="AM504" s="119">
        <v>32.902070000000002</v>
      </c>
      <c r="AN504" s="119">
        <v>33.347729999999999</v>
      </c>
      <c r="AO504" s="76"/>
      <c r="AP504" s="76"/>
      <c r="AQ504" s="76"/>
      <c r="AR504" s="76"/>
      <c r="AS504" s="76"/>
      <c r="AT504" s="119">
        <v>33.760170000000002</v>
      </c>
      <c r="AU504" s="119">
        <v>34.544930000000001</v>
      </c>
      <c r="AV504" s="119">
        <v>34.196579999999997</v>
      </c>
      <c r="AW504" s="119">
        <v>35.706969999999998</v>
      </c>
      <c r="AX504" s="119">
        <v>35.966009999999997</v>
      </c>
      <c r="AY504" s="119">
        <v>36.69753</v>
      </c>
      <c r="AZ504" s="119">
        <v>36.80988</v>
      </c>
      <c r="BA504" s="119">
        <v>37.43891</v>
      </c>
      <c r="BB504" s="119">
        <v>37.492759999999997</v>
      </c>
      <c r="BC504" s="119">
        <v>37.260390000000001</v>
      </c>
      <c r="BD504" s="119">
        <v>37.332549999999998</v>
      </c>
      <c r="BE504" s="119">
        <v>37.192920000000001</v>
      </c>
      <c r="BF504" s="76"/>
      <c r="BG504" s="76"/>
      <c r="BH504" s="76"/>
      <c r="BI504" s="76"/>
      <c r="BJ504" s="76"/>
      <c r="BK504" s="119">
        <v>37.203119999999998</v>
      </c>
      <c r="BL504" s="119">
        <v>37.001539999999999</v>
      </c>
      <c r="BM504" s="119">
        <v>36.94679</v>
      </c>
      <c r="BN504" s="119">
        <v>36.827480000000001</v>
      </c>
      <c r="BO504" s="119">
        <v>36.15981</v>
      </c>
      <c r="BP504" s="119">
        <v>36.201459999999997</v>
      </c>
      <c r="BQ504" s="119">
        <v>35.120069999999998</v>
      </c>
      <c r="BR504" s="119">
        <v>34.038530000000002</v>
      </c>
      <c r="BS504" s="119">
        <v>33.68947</v>
      </c>
      <c r="BT504" s="119">
        <v>33.831679999999999</v>
      </c>
      <c r="BU504" s="119">
        <v>33.610410000000002</v>
      </c>
      <c r="BV504" s="119">
        <v>33.191479999999999</v>
      </c>
      <c r="BW504" s="40"/>
      <c r="BX504" s="40"/>
      <c r="BY504" s="40"/>
      <c r="BZ504" s="40"/>
      <c r="CA504" s="40"/>
      <c r="CB504" s="40"/>
      <c r="CC504" s="40"/>
      <c r="CD504" s="40"/>
      <c r="CE504" s="40"/>
      <c r="CF504" s="40"/>
      <c r="CG504" s="40"/>
      <c r="CH504" s="40"/>
      <c r="CI504" s="40"/>
      <c r="CJ504" s="40"/>
      <c r="CK504" s="40"/>
      <c r="CL504" s="40"/>
      <c r="CM504" s="40"/>
    </row>
    <row r="505" spans="1:91" x14ac:dyDescent="0.25">
      <c r="A505" s="2" t="s">
        <v>480</v>
      </c>
      <c r="B505" s="40"/>
      <c r="C505" t="s">
        <v>676</v>
      </c>
      <c r="D505" s="26" t="s">
        <v>758</v>
      </c>
      <c r="E505" s="1" t="s">
        <v>759</v>
      </c>
      <c r="F505" s="40"/>
      <c r="G505" s="40"/>
      <c r="H505" t="s">
        <v>752</v>
      </c>
      <c r="I505" t="s">
        <v>36</v>
      </c>
      <c r="J505" s="31">
        <v>43101</v>
      </c>
      <c r="K505" s="13" t="s">
        <v>215</v>
      </c>
      <c r="L505" s="119">
        <v>27.32554</v>
      </c>
      <c r="M505" s="119">
        <v>29.624079999999999</v>
      </c>
      <c r="N505" s="119">
        <v>29.537410000000001</v>
      </c>
      <c r="O505" s="119">
        <v>29.28783</v>
      </c>
      <c r="P505" s="119">
        <v>30.148199999999999</v>
      </c>
      <c r="Q505" s="119">
        <v>31.666139999999999</v>
      </c>
      <c r="R505" s="119">
        <v>31.88936</v>
      </c>
      <c r="S505" s="119">
        <v>32.149830000000001</v>
      </c>
      <c r="T505" s="119">
        <v>31.967639999999999</v>
      </c>
      <c r="U505" s="119">
        <v>31.713509999999999</v>
      </c>
      <c r="V505" s="119">
        <v>31.68383</v>
      </c>
      <c r="W505" s="119">
        <v>31.08935</v>
      </c>
      <c r="X505" s="76"/>
      <c r="Y505" s="76"/>
      <c r="Z505" s="76"/>
      <c r="AA505" s="76"/>
      <c r="AB505" s="76"/>
      <c r="AC505" s="119">
        <v>30.280380000000001</v>
      </c>
      <c r="AD505" s="119">
        <v>29.721209999999999</v>
      </c>
      <c r="AE505" s="119">
        <v>29.074090000000002</v>
      </c>
      <c r="AF505" s="119">
        <v>28.497979999999998</v>
      </c>
      <c r="AG505" s="119">
        <v>28.589289999999998</v>
      </c>
      <c r="AH505" s="119">
        <v>29.05817</v>
      </c>
      <c r="AI505" s="119">
        <v>29.111319999999999</v>
      </c>
      <c r="AJ505" s="119">
        <v>29.745229999999999</v>
      </c>
      <c r="AK505" s="119">
        <v>29.908110000000001</v>
      </c>
      <c r="AL505" s="119">
        <v>30.690480000000001</v>
      </c>
      <c r="AM505" s="119">
        <v>31.35125</v>
      </c>
      <c r="AN505" s="119">
        <v>30.920770000000001</v>
      </c>
      <c r="AO505" s="76"/>
      <c r="AP505" s="76"/>
      <c r="AQ505" s="76"/>
      <c r="AR505" s="76"/>
      <c r="AS505" s="76"/>
      <c r="AT505" s="119">
        <v>31.748249999999999</v>
      </c>
      <c r="AU505" s="119">
        <v>32.532359999999997</v>
      </c>
      <c r="AV505" s="119">
        <v>32.319789999999998</v>
      </c>
      <c r="AW505" s="119">
        <v>32.747210000000003</v>
      </c>
      <c r="AX505" s="119">
        <v>34.541919999999998</v>
      </c>
      <c r="AY505" s="119">
        <v>34.809939999999997</v>
      </c>
      <c r="AZ505" s="119">
        <v>35.309989999999999</v>
      </c>
      <c r="BA505" s="119">
        <v>35.720170000000003</v>
      </c>
      <c r="BB505" s="119">
        <v>35.552300000000002</v>
      </c>
      <c r="BC505" s="119">
        <v>35.619669999999999</v>
      </c>
      <c r="BD505" s="119">
        <v>35.270679999999999</v>
      </c>
      <c r="BE505" s="119">
        <v>34.530419999999999</v>
      </c>
      <c r="BF505" s="76"/>
      <c r="BG505" s="76"/>
      <c r="BH505" s="76"/>
      <c r="BI505" s="76"/>
      <c r="BJ505" s="76"/>
      <c r="BK505" s="119">
        <v>35.395620000000001</v>
      </c>
      <c r="BL505" s="119">
        <v>34.420389999999998</v>
      </c>
      <c r="BM505" s="119">
        <v>33.949039999999997</v>
      </c>
      <c r="BN505" s="119">
        <v>33.702210000000001</v>
      </c>
      <c r="BO505" s="119">
        <v>32.564579999999999</v>
      </c>
      <c r="BP505" s="119">
        <v>31.579029999999999</v>
      </c>
      <c r="BQ505" s="119">
        <v>28.152750000000001</v>
      </c>
      <c r="BR505" s="119">
        <v>25.495840000000001</v>
      </c>
      <c r="BS505" s="119">
        <v>23.902059999999999</v>
      </c>
      <c r="BT505" s="119">
        <v>22.653079999999999</v>
      </c>
      <c r="BU505" s="119">
        <v>22.231210000000001</v>
      </c>
      <c r="BV505" s="119">
        <v>22.443090000000002</v>
      </c>
      <c r="BW505" s="40"/>
      <c r="BX505" s="40"/>
      <c r="BY505" s="40"/>
      <c r="BZ505" s="40"/>
      <c r="CA505" s="40"/>
      <c r="CB505" s="40"/>
      <c r="CC505" s="40"/>
      <c r="CD505" s="40"/>
      <c r="CE505" s="40"/>
      <c r="CF505" s="40"/>
      <c r="CG505" s="40"/>
      <c r="CH505" s="40"/>
      <c r="CI505" s="40"/>
      <c r="CJ505" s="40"/>
      <c r="CK505" s="40"/>
      <c r="CL505" s="40"/>
      <c r="CM505" s="40"/>
    </row>
    <row r="506" spans="1:91" x14ac:dyDescent="0.25">
      <c r="A506" s="2" t="s">
        <v>480</v>
      </c>
      <c r="B506" s="40"/>
      <c r="C506" t="s">
        <v>676</v>
      </c>
      <c r="D506" s="26" t="s">
        <v>758</v>
      </c>
      <c r="E506" s="1" t="s">
        <v>759</v>
      </c>
      <c r="F506" s="40"/>
      <c r="G506" s="40"/>
      <c r="H506" t="s">
        <v>752</v>
      </c>
      <c r="I506" t="s">
        <v>36</v>
      </c>
      <c r="J506" s="31">
        <v>43101</v>
      </c>
      <c r="K506" s="13" t="s">
        <v>206</v>
      </c>
      <c r="L506" s="119">
        <v>26.245930000000001</v>
      </c>
      <c r="M506" s="119">
        <v>26.902360000000002</v>
      </c>
      <c r="N506" s="119">
        <v>27.168769999999999</v>
      </c>
      <c r="O506" s="119">
        <v>25.632169999999999</v>
      </c>
      <c r="P506" s="119">
        <v>27.99241</v>
      </c>
      <c r="Q506" s="119">
        <v>27.68852</v>
      </c>
      <c r="R506" s="119">
        <v>27.967700000000001</v>
      </c>
      <c r="S506" s="119">
        <v>30.169830000000001</v>
      </c>
      <c r="T506" s="119">
        <v>28.94398</v>
      </c>
      <c r="U506" s="119">
        <v>28.946179999999998</v>
      </c>
      <c r="V506" s="119">
        <v>28.818819999999999</v>
      </c>
      <c r="W506" s="119">
        <v>28.735589999999998</v>
      </c>
      <c r="X506" s="76"/>
      <c r="Y506" s="76"/>
      <c r="Z506" s="76"/>
      <c r="AA506" s="76"/>
      <c r="AB506" s="76"/>
      <c r="AC506" s="119">
        <v>28.2181</v>
      </c>
      <c r="AD506" s="119">
        <v>27.821629999999999</v>
      </c>
      <c r="AE506" s="119">
        <v>27.546600000000002</v>
      </c>
      <c r="AF506" s="119">
        <v>27.336780000000001</v>
      </c>
      <c r="AG506" s="119">
        <v>27.303629999999998</v>
      </c>
      <c r="AH506" s="119">
        <v>27.528860000000002</v>
      </c>
      <c r="AI506" s="119">
        <v>27.83596</v>
      </c>
      <c r="AJ506" s="119">
        <v>28.226479999999999</v>
      </c>
      <c r="AK506" s="119">
        <v>28.341709999999999</v>
      </c>
      <c r="AL506" s="119">
        <v>29.067969999999999</v>
      </c>
      <c r="AM506" s="119">
        <v>29.456569999999999</v>
      </c>
      <c r="AN506" s="119">
        <v>29.843170000000001</v>
      </c>
      <c r="AO506" s="76"/>
      <c r="AP506" s="76"/>
      <c r="AQ506" s="76"/>
      <c r="AR506" s="76"/>
      <c r="AS506" s="76"/>
      <c r="AT506" s="119">
        <v>29.845610000000001</v>
      </c>
      <c r="AU506" s="119">
        <v>30.266159999999999</v>
      </c>
      <c r="AV506" s="119">
        <v>30.073360000000001</v>
      </c>
      <c r="AW506" s="119">
        <v>30.71331</v>
      </c>
      <c r="AX506" s="119">
        <v>31.898</v>
      </c>
      <c r="AY506" s="119">
        <v>31.330770000000001</v>
      </c>
      <c r="AZ506" s="119">
        <v>32.393740000000001</v>
      </c>
      <c r="BA506" s="119">
        <v>33.485250000000001</v>
      </c>
      <c r="BB506" s="119">
        <v>33.412520000000001</v>
      </c>
      <c r="BC506" s="119">
        <v>32.826169999999998</v>
      </c>
      <c r="BD506" s="119">
        <v>32.311</v>
      </c>
      <c r="BE506" s="119">
        <v>31.607130000000002</v>
      </c>
      <c r="BF506" s="76"/>
      <c r="BG506" s="76"/>
      <c r="BH506" s="76"/>
      <c r="BI506" s="76"/>
      <c r="BJ506" s="76"/>
      <c r="BK506" s="119">
        <v>31.70459</v>
      </c>
      <c r="BL506" s="119">
        <v>31.238130000000002</v>
      </c>
      <c r="BM506" s="119">
        <v>31.207090000000001</v>
      </c>
      <c r="BN506" s="119">
        <v>31.096270000000001</v>
      </c>
      <c r="BO506" s="119">
        <v>30.6539</v>
      </c>
      <c r="BP506" s="119">
        <v>30.633030000000002</v>
      </c>
      <c r="BQ506" s="119">
        <v>28.819759999999999</v>
      </c>
      <c r="BR506" s="119">
        <v>28.429120000000001</v>
      </c>
      <c r="BS506" s="119">
        <v>28.332799999999999</v>
      </c>
      <c r="BT506" s="119">
        <v>28.493860000000002</v>
      </c>
      <c r="BU506" s="119">
        <v>28.497160000000001</v>
      </c>
      <c r="BV506" s="119">
        <v>27.85811</v>
      </c>
      <c r="BW506" s="40"/>
      <c r="BX506" s="40"/>
      <c r="BY506" s="40"/>
      <c r="BZ506" s="40"/>
      <c r="CA506" s="40"/>
      <c r="CB506" s="40"/>
      <c r="CC506" s="40"/>
      <c r="CD506" s="40"/>
      <c r="CE506" s="40"/>
      <c r="CF506" s="40"/>
      <c r="CG506" s="40"/>
      <c r="CH506" s="40"/>
      <c r="CI506" s="40"/>
      <c r="CJ506" s="40"/>
      <c r="CK506" s="40"/>
      <c r="CL506" s="40"/>
      <c r="CM506" s="40"/>
    </row>
    <row r="507" spans="1:91" x14ac:dyDescent="0.25">
      <c r="A507" s="2" t="s">
        <v>480</v>
      </c>
      <c r="B507" s="40"/>
      <c r="C507" t="s">
        <v>676</v>
      </c>
      <c r="D507" s="26" t="s">
        <v>758</v>
      </c>
      <c r="E507" s="1" t="s">
        <v>759</v>
      </c>
      <c r="F507" s="40"/>
      <c r="G507" s="40"/>
      <c r="H507" t="s">
        <v>752</v>
      </c>
      <c r="I507" t="s">
        <v>36</v>
      </c>
      <c r="J507" s="31">
        <v>43101</v>
      </c>
      <c r="K507" s="13" t="s">
        <v>211</v>
      </c>
      <c r="L507" s="119">
        <v>26.938980000000001</v>
      </c>
      <c r="M507" s="119">
        <v>28.610060000000001</v>
      </c>
      <c r="N507" s="119">
        <v>29.91516</v>
      </c>
      <c r="O507" s="119">
        <v>29.279070000000001</v>
      </c>
      <c r="P507" s="119">
        <v>29.793620000000001</v>
      </c>
      <c r="Q507" s="119">
        <v>30.803850000000001</v>
      </c>
      <c r="R507" s="119">
        <v>31.23733</v>
      </c>
      <c r="S507" s="119">
        <v>30.89479</v>
      </c>
      <c r="T507" s="119">
        <v>31.477779999999999</v>
      </c>
      <c r="U507" s="119">
        <v>31.559989999999999</v>
      </c>
      <c r="V507" s="119">
        <v>31.904969999999999</v>
      </c>
      <c r="W507" s="119">
        <v>32.092010000000002</v>
      </c>
      <c r="X507" s="76"/>
      <c r="Y507" s="76"/>
      <c r="Z507" s="76"/>
      <c r="AA507" s="76"/>
      <c r="AB507" s="76"/>
      <c r="AC507" s="119">
        <v>30.56073</v>
      </c>
      <c r="AD507" s="119">
        <v>30.811419999999998</v>
      </c>
      <c r="AE507" s="119">
        <v>30.79325</v>
      </c>
      <c r="AF507" s="119">
        <v>29.69717</v>
      </c>
      <c r="AG507" s="119">
        <v>30.721219999999999</v>
      </c>
      <c r="AH507" s="119">
        <v>30.72625</v>
      </c>
      <c r="AI507" s="119">
        <v>31.246279999999999</v>
      </c>
      <c r="AJ507" s="119">
        <v>32.45082</v>
      </c>
      <c r="AK507" s="119">
        <v>31.352609999999999</v>
      </c>
      <c r="AL507" s="119">
        <v>32.917580000000001</v>
      </c>
      <c r="AM507" s="119">
        <v>33.503709999999998</v>
      </c>
      <c r="AN507" s="119">
        <v>32.873150000000003</v>
      </c>
      <c r="AO507" s="76"/>
      <c r="AP507" s="76"/>
      <c r="AQ507" s="76"/>
      <c r="AR507" s="76"/>
      <c r="AS507" s="76"/>
      <c r="AT507" s="119">
        <v>33.705489999999998</v>
      </c>
      <c r="AU507" s="119">
        <v>33.75159</v>
      </c>
      <c r="AV507" s="119">
        <v>33.971350000000001</v>
      </c>
      <c r="AW507" s="119">
        <v>35.590699999999998</v>
      </c>
      <c r="AX507" s="119">
        <v>35.35351</v>
      </c>
      <c r="AY507" s="119">
        <v>36.273400000000002</v>
      </c>
      <c r="AZ507" s="119">
        <v>36.106169999999999</v>
      </c>
      <c r="BA507" s="119">
        <v>36.977119999999999</v>
      </c>
      <c r="BB507" s="119">
        <v>36.903619999999997</v>
      </c>
      <c r="BC507" s="119">
        <v>36.416510000000002</v>
      </c>
      <c r="BD507" s="119">
        <v>37.063879999999997</v>
      </c>
      <c r="BE507" s="119">
        <v>37.352519999999998</v>
      </c>
      <c r="BF507" s="76"/>
      <c r="BG507" s="76"/>
      <c r="BH507" s="76"/>
      <c r="BI507" s="76"/>
      <c r="BJ507" s="76"/>
      <c r="BK507" s="119">
        <v>36.071660000000001</v>
      </c>
      <c r="BL507" s="119">
        <v>35.68336</v>
      </c>
      <c r="BM507" s="119">
        <v>35.698279999999997</v>
      </c>
      <c r="BN507" s="119">
        <v>34.795760000000001</v>
      </c>
      <c r="BO507" s="119">
        <v>34.321530000000003</v>
      </c>
      <c r="BP507" s="119">
        <v>34.185049999999997</v>
      </c>
      <c r="BQ507" s="119">
        <v>34.398269999999997</v>
      </c>
      <c r="BR507" s="119">
        <v>33.07217</v>
      </c>
      <c r="BS507" s="119">
        <v>32.460479999999997</v>
      </c>
      <c r="BT507" s="119">
        <v>32.594470000000001</v>
      </c>
      <c r="BU507" s="119">
        <v>31.620010000000001</v>
      </c>
      <c r="BV507" s="119">
        <v>31.511559999999999</v>
      </c>
      <c r="BW507" s="40"/>
      <c r="BX507" s="40"/>
      <c r="BY507" s="40"/>
      <c r="BZ507" s="40"/>
      <c r="CA507" s="40"/>
      <c r="CB507" s="40"/>
      <c r="CC507" s="40"/>
      <c r="CD507" s="40"/>
      <c r="CE507" s="40"/>
      <c r="CF507" s="40"/>
      <c r="CG507" s="40"/>
      <c r="CH507" s="40"/>
      <c r="CI507" s="40"/>
      <c r="CJ507" s="40"/>
      <c r="CK507" s="40"/>
      <c r="CL507" s="40"/>
      <c r="CM507" s="40"/>
    </row>
    <row r="508" spans="1:91" x14ac:dyDescent="0.25">
      <c r="A508" s="2" t="s">
        <v>480</v>
      </c>
      <c r="B508" s="40"/>
      <c r="C508" t="s">
        <v>676</v>
      </c>
      <c r="D508" s="26" t="s">
        <v>758</v>
      </c>
      <c r="E508" s="1" t="s">
        <v>759</v>
      </c>
      <c r="F508" s="40"/>
      <c r="G508" s="40"/>
      <c r="H508" t="s">
        <v>752</v>
      </c>
      <c r="I508" t="s">
        <v>36</v>
      </c>
      <c r="J508" s="31">
        <v>43101</v>
      </c>
      <c r="K508" s="13" t="s">
        <v>209</v>
      </c>
      <c r="L508" s="119">
        <v>30.05048</v>
      </c>
      <c r="M508" s="119">
        <v>31.494489999999999</v>
      </c>
      <c r="N508" s="119">
        <v>32.09046</v>
      </c>
      <c r="O508" s="119">
        <v>32.513309999999997</v>
      </c>
      <c r="P508" s="119">
        <v>32.49156</v>
      </c>
      <c r="Q508" s="119">
        <v>33.364089999999997</v>
      </c>
      <c r="R508" s="119">
        <v>33.368929999999999</v>
      </c>
      <c r="S508" s="119">
        <v>33.86983</v>
      </c>
      <c r="T508" s="119">
        <v>34.56024</v>
      </c>
      <c r="U508" s="119">
        <v>33.233359999999998</v>
      </c>
      <c r="V508" s="119">
        <v>34.976089999999999</v>
      </c>
      <c r="W508" s="119">
        <v>33.829410000000003</v>
      </c>
      <c r="X508" s="76"/>
      <c r="Y508" s="76"/>
      <c r="Z508" s="76"/>
      <c r="AA508" s="76"/>
      <c r="AB508" s="76"/>
      <c r="AC508" s="119">
        <v>33.204459999999997</v>
      </c>
      <c r="AD508" s="119">
        <v>33.144480000000001</v>
      </c>
      <c r="AE508" s="119">
        <v>32.729599999999998</v>
      </c>
      <c r="AF508" s="119">
        <v>32.691389999999998</v>
      </c>
      <c r="AG508" s="119">
        <v>33.089500000000001</v>
      </c>
      <c r="AH508" s="119">
        <v>33.412239999999997</v>
      </c>
      <c r="AI508" s="119">
        <v>34.232770000000002</v>
      </c>
      <c r="AJ508" s="119">
        <v>34.791550000000001</v>
      </c>
      <c r="AK508" s="119">
        <v>34.853459999999998</v>
      </c>
      <c r="AL508" s="119">
        <v>35.991390000000003</v>
      </c>
      <c r="AM508" s="119">
        <v>37.130049999999997</v>
      </c>
      <c r="AN508" s="119">
        <v>35.638350000000003</v>
      </c>
      <c r="AO508" s="76"/>
      <c r="AP508" s="76"/>
      <c r="AQ508" s="76"/>
      <c r="AR508" s="76"/>
      <c r="AS508" s="76"/>
      <c r="AT508" s="119">
        <v>36.99803</v>
      </c>
      <c r="AU508" s="119">
        <v>37.578899999999997</v>
      </c>
      <c r="AV508" s="119">
        <v>37.813369999999999</v>
      </c>
      <c r="AW508" s="119">
        <v>39.277140000000003</v>
      </c>
      <c r="AX508" s="119">
        <v>39.798670000000001</v>
      </c>
      <c r="AY508" s="119">
        <v>39.373950000000001</v>
      </c>
      <c r="AZ508" s="119">
        <v>39.882300000000001</v>
      </c>
      <c r="BA508" s="119">
        <v>40.691920000000003</v>
      </c>
      <c r="BB508" s="119">
        <v>40.121980000000001</v>
      </c>
      <c r="BC508" s="119">
        <v>40.939509999999999</v>
      </c>
      <c r="BD508" s="119">
        <v>40.941380000000002</v>
      </c>
      <c r="BE508" s="119">
        <v>41.525410000000001</v>
      </c>
      <c r="BF508" s="76"/>
      <c r="BG508" s="76"/>
      <c r="BH508" s="76"/>
      <c r="BI508" s="76"/>
      <c r="BJ508" s="76"/>
      <c r="BK508" s="119">
        <v>43.902140000000003</v>
      </c>
      <c r="BL508" s="119">
        <v>41.77084</v>
      </c>
      <c r="BM508" s="119">
        <v>43.014360000000003</v>
      </c>
      <c r="BN508" s="119">
        <v>42.5839</v>
      </c>
      <c r="BO508" s="119">
        <v>42.401310000000002</v>
      </c>
      <c r="BP508" s="119">
        <v>42.810490000000001</v>
      </c>
      <c r="BQ508" s="119">
        <v>43.18421</v>
      </c>
      <c r="BR508" s="119">
        <v>41.176450000000003</v>
      </c>
      <c r="BS508" s="119">
        <v>41.676810000000003</v>
      </c>
      <c r="BT508" s="119">
        <v>41.580219999999997</v>
      </c>
      <c r="BU508" s="119">
        <v>40.841279999999998</v>
      </c>
      <c r="BV508" s="119">
        <v>40.37276</v>
      </c>
      <c r="BW508" s="40"/>
      <c r="BX508" s="40"/>
      <c r="BY508" s="40"/>
      <c r="BZ508" s="40"/>
      <c r="CA508" s="40"/>
      <c r="CB508" s="40"/>
      <c r="CC508" s="40"/>
      <c r="CD508" s="40"/>
      <c r="CE508" s="40"/>
      <c r="CF508" s="40"/>
      <c r="CG508" s="40"/>
      <c r="CH508" s="40"/>
      <c r="CI508" s="40"/>
      <c r="CJ508" s="40"/>
      <c r="CK508" s="40"/>
      <c r="CL508" s="40"/>
      <c r="CM508" s="40"/>
    </row>
    <row r="509" spans="1:91" x14ac:dyDescent="0.25">
      <c r="A509" s="2" t="s">
        <v>480</v>
      </c>
      <c r="B509" s="40"/>
      <c r="C509" t="s">
        <v>676</v>
      </c>
      <c r="D509" s="26" t="s">
        <v>758</v>
      </c>
      <c r="E509" s="1" t="s">
        <v>759</v>
      </c>
      <c r="F509" s="40"/>
      <c r="G509" s="40"/>
      <c r="H509" t="s">
        <v>752</v>
      </c>
      <c r="I509" t="s">
        <v>36</v>
      </c>
      <c r="J509" s="31">
        <v>43101</v>
      </c>
      <c r="K509" s="13" t="s">
        <v>213</v>
      </c>
      <c r="L509" s="119">
        <v>35.211489999999998</v>
      </c>
      <c r="M509" s="119">
        <v>37.191769999999998</v>
      </c>
      <c r="N509" s="119">
        <v>38.183810000000001</v>
      </c>
      <c r="O509" s="119">
        <v>38.544910000000002</v>
      </c>
      <c r="P509" s="119">
        <v>38.76558</v>
      </c>
      <c r="Q509" s="119">
        <v>40.326639999999998</v>
      </c>
      <c r="R509" s="119">
        <v>39.993580000000001</v>
      </c>
      <c r="S509" s="119">
        <v>40.41066</v>
      </c>
      <c r="T509" s="119">
        <v>40.766019999999997</v>
      </c>
      <c r="U509" s="119">
        <v>41.193449999999999</v>
      </c>
      <c r="V509" s="119">
        <v>41.536189999999998</v>
      </c>
      <c r="W509" s="119">
        <v>41.001759999999997</v>
      </c>
      <c r="X509" s="76"/>
      <c r="Y509" s="76"/>
      <c r="Z509" s="76"/>
      <c r="AA509" s="76"/>
      <c r="AB509" s="76"/>
      <c r="AC509" s="119">
        <v>40.723269999999999</v>
      </c>
      <c r="AD509" s="119">
        <v>40.869660000000003</v>
      </c>
      <c r="AE509" s="119">
        <v>40.675089999999997</v>
      </c>
      <c r="AF509" s="119">
        <v>41.026490000000003</v>
      </c>
      <c r="AG509" s="119">
        <v>40.98348</v>
      </c>
      <c r="AH509" s="119">
        <v>41.8245</v>
      </c>
      <c r="AI509" s="119">
        <v>42.633850000000002</v>
      </c>
      <c r="AJ509" s="119">
        <v>42.493299999999998</v>
      </c>
      <c r="AK509" s="119">
        <v>43.128680000000003</v>
      </c>
      <c r="AL509" s="119">
        <v>43.942630000000001</v>
      </c>
      <c r="AM509" s="119">
        <v>44.667349999999999</v>
      </c>
      <c r="AN509" s="119">
        <v>45.36195</v>
      </c>
      <c r="AO509" s="76"/>
      <c r="AP509" s="76"/>
      <c r="AQ509" s="76"/>
      <c r="AR509" s="76"/>
      <c r="AS509" s="76"/>
      <c r="AT509" s="119">
        <v>45.20364</v>
      </c>
      <c r="AU509" s="119">
        <v>46.842359999999999</v>
      </c>
      <c r="AV509" s="119">
        <v>46.662660000000002</v>
      </c>
      <c r="AW509" s="119">
        <v>47.973170000000003</v>
      </c>
      <c r="AX509" s="119">
        <v>49.991129999999998</v>
      </c>
      <c r="AY509" s="119">
        <v>50.855519999999999</v>
      </c>
      <c r="AZ509" s="119">
        <v>52.366430000000001</v>
      </c>
      <c r="BA509" s="119">
        <v>52.776249999999997</v>
      </c>
      <c r="BB509" s="119">
        <v>54.076169999999998</v>
      </c>
      <c r="BC509" s="119">
        <v>53.184449999999998</v>
      </c>
      <c r="BD509" s="119">
        <v>52.613630000000001</v>
      </c>
      <c r="BE509" s="119">
        <v>53.689700000000002</v>
      </c>
      <c r="BF509" s="76"/>
      <c r="BG509" s="76"/>
      <c r="BH509" s="76"/>
      <c r="BI509" s="76"/>
      <c r="BJ509" s="76"/>
      <c r="BK509" s="119">
        <v>54.26435</v>
      </c>
      <c r="BL509" s="119">
        <v>53.732039999999998</v>
      </c>
      <c r="BM509" s="119">
        <v>53.92351</v>
      </c>
      <c r="BN509" s="119">
        <v>53.273670000000003</v>
      </c>
      <c r="BO509" s="119">
        <v>54.094830000000002</v>
      </c>
      <c r="BP509" s="119">
        <v>54.087380000000003</v>
      </c>
      <c r="BQ509" s="119">
        <v>52.70008</v>
      </c>
      <c r="BR509" s="119">
        <v>52.117229999999999</v>
      </c>
      <c r="BS509" s="119">
        <v>50.748220000000003</v>
      </c>
      <c r="BT509" s="119">
        <v>51.134099999999997</v>
      </c>
      <c r="BU509" s="119">
        <v>50.45214</v>
      </c>
      <c r="BV509" s="119">
        <v>50.507989999999999</v>
      </c>
      <c r="BW509" s="40"/>
      <c r="BX509" s="40"/>
      <c r="BY509" s="40"/>
      <c r="BZ509" s="40"/>
      <c r="CA509" s="40"/>
      <c r="CB509" s="40"/>
      <c r="CC509" s="40"/>
      <c r="CD509" s="40"/>
      <c r="CE509" s="40"/>
      <c r="CF509" s="40"/>
      <c r="CG509" s="40"/>
      <c r="CH509" s="40"/>
      <c r="CI509" s="40"/>
      <c r="CJ509" s="40"/>
      <c r="CK509" s="40"/>
      <c r="CL509" s="40"/>
      <c r="CM509" s="40"/>
    </row>
    <row r="510" spans="1:91" x14ac:dyDescent="0.25">
      <c r="A510" s="2" t="s">
        <v>480</v>
      </c>
    </row>
    <row r="511" spans="1:91" x14ac:dyDescent="0.25">
      <c r="A511" s="2" t="s">
        <v>480</v>
      </c>
      <c r="C511" t="s">
        <v>676</v>
      </c>
      <c r="D511" t="s">
        <v>760</v>
      </c>
      <c r="E511" s="1" t="s">
        <v>761</v>
      </c>
      <c r="H511" t="s">
        <v>762</v>
      </c>
      <c r="I511" t="s">
        <v>36</v>
      </c>
      <c r="J511" s="31">
        <v>43466</v>
      </c>
      <c r="K511" s="13" t="s">
        <v>497</v>
      </c>
      <c r="AC511" s="18">
        <v>16</v>
      </c>
      <c r="AD511" s="18">
        <v>21</v>
      </c>
      <c r="AE511" s="18">
        <v>22</v>
      </c>
      <c r="AF511" s="18">
        <v>20</v>
      </c>
      <c r="AG511" s="18">
        <v>24</v>
      </c>
      <c r="AH511" s="18">
        <v>10</v>
      </c>
      <c r="AI511" s="18">
        <v>17</v>
      </c>
      <c r="AJ511" s="18">
        <v>11</v>
      </c>
      <c r="AK511" s="18">
        <v>22</v>
      </c>
      <c r="AL511" s="18">
        <v>20</v>
      </c>
      <c r="AM511" s="18">
        <v>20</v>
      </c>
      <c r="AN511" s="18">
        <v>19</v>
      </c>
      <c r="AO511" s="76"/>
      <c r="AP511" s="76"/>
      <c r="AQ511" s="76"/>
      <c r="AR511" s="76"/>
      <c r="AS511" s="76"/>
      <c r="AT511" s="119">
        <v>16</v>
      </c>
      <c r="AU511" s="119">
        <v>18</v>
      </c>
      <c r="AV511" s="119">
        <v>8</v>
      </c>
      <c r="AW511" s="119">
        <v>-50</v>
      </c>
      <c r="AX511" s="119">
        <v>-48</v>
      </c>
      <c r="AY511" s="119">
        <v>-17</v>
      </c>
      <c r="AZ511" s="119">
        <v>-3</v>
      </c>
      <c r="BA511" s="119">
        <v>18</v>
      </c>
      <c r="BB511" s="119">
        <v>12</v>
      </c>
      <c r="BC511" s="119">
        <v>-10</v>
      </c>
      <c r="BD511" s="119">
        <v>-24</v>
      </c>
      <c r="BE511" s="119">
        <v>-21</v>
      </c>
      <c r="BF511" s="76"/>
      <c r="BG511" s="76"/>
      <c r="BH511" s="76"/>
      <c r="BI511" s="76"/>
      <c r="BJ511" s="76"/>
      <c r="BK511" s="18">
        <v>-5</v>
      </c>
      <c r="BL511" s="18">
        <v>-7</v>
      </c>
      <c r="BM511" s="18">
        <v>21</v>
      </c>
      <c r="BN511" s="18">
        <v>166</v>
      </c>
      <c r="BO511" s="18">
        <v>179</v>
      </c>
      <c r="BP511" s="18">
        <v>81</v>
      </c>
      <c r="BQ511" s="18">
        <v>31</v>
      </c>
      <c r="BR511" s="18">
        <v>12</v>
      </c>
      <c r="BS511" s="18">
        <v>6</v>
      </c>
      <c r="BT511" s="18">
        <v>43</v>
      </c>
      <c r="BU511" s="18">
        <v>78</v>
      </c>
      <c r="BV511" s="18">
        <v>69</v>
      </c>
      <c r="BW511" s="76"/>
      <c r="BX511" s="76"/>
      <c r="BY511" s="76"/>
      <c r="BZ511" s="76"/>
      <c r="CB511" s="18">
        <v>54</v>
      </c>
      <c r="CC511" s="18">
        <v>28</v>
      </c>
      <c r="CD511" s="18">
        <v>4</v>
      </c>
      <c r="CE511" s="18">
        <v>14</v>
      </c>
    </row>
    <row r="512" spans="1:91" x14ac:dyDescent="0.25">
      <c r="A512" s="2" t="s">
        <v>480</v>
      </c>
      <c r="C512" t="s">
        <v>676</v>
      </c>
      <c r="D512" s="3" t="s">
        <v>760</v>
      </c>
      <c r="E512" s="1" t="s">
        <v>761</v>
      </c>
      <c r="H512" s="20" t="s">
        <v>762</v>
      </c>
      <c r="I512" t="s">
        <v>36</v>
      </c>
      <c r="J512" s="31">
        <v>43466</v>
      </c>
      <c r="K512" s="13" t="s">
        <v>215</v>
      </c>
      <c r="AC512" s="18">
        <v>27</v>
      </c>
      <c r="AD512" s="18">
        <v>28</v>
      </c>
      <c r="AE512" s="18">
        <v>34</v>
      </c>
      <c r="AF512" s="18">
        <v>35</v>
      </c>
      <c r="AG512" s="18">
        <v>31</v>
      </c>
      <c r="AH512" s="18">
        <v>15</v>
      </c>
      <c r="AI512" s="18">
        <v>24</v>
      </c>
      <c r="AJ512" s="18">
        <v>17</v>
      </c>
      <c r="AK512" s="18">
        <v>20</v>
      </c>
      <c r="AL512" s="18">
        <v>27</v>
      </c>
      <c r="AM512" s="18">
        <v>31</v>
      </c>
      <c r="AN512" s="18">
        <v>29</v>
      </c>
      <c r="AO512" s="76"/>
      <c r="AP512" s="76"/>
      <c r="AQ512" s="76"/>
      <c r="AR512" s="76"/>
      <c r="AS512" s="76"/>
      <c r="AT512" s="119">
        <v>16</v>
      </c>
      <c r="AU512" s="119">
        <v>15</v>
      </c>
      <c r="AV512" s="119">
        <v>10</v>
      </c>
      <c r="AW512" s="119">
        <v>-67</v>
      </c>
      <c r="AX512" s="119">
        <v>-72</v>
      </c>
      <c r="AY512" s="119">
        <v>-53</v>
      </c>
      <c r="AZ512" s="119">
        <v>-5</v>
      </c>
      <c r="BA512" s="119">
        <v>23</v>
      </c>
      <c r="BB512" s="119">
        <v>33</v>
      </c>
      <c r="BC512" s="119">
        <v>26</v>
      </c>
      <c r="BD512" s="119">
        <v>3</v>
      </c>
      <c r="BE512" s="119">
        <v>11</v>
      </c>
      <c r="BF512" s="76"/>
      <c r="BG512" s="76"/>
      <c r="BH512" s="76"/>
      <c r="BI512" s="76"/>
      <c r="BJ512" s="76"/>
      <c r="BK512" s="18">
        <v>31</v>
      </c>
      <c r="BL512" s="18">
        <v>32</v>
      </c>
      <c r="BM512" s="18">
        <v>72</v>
      </c>
      <c r="BN512" s="18">
        <v>501</v>
      </c>
      <c r="BO512" s="18">
        <v>636</v>
      </c>
      <c r="BP512" s="18">
        <v>297</v>
      </c>
      <c r="BQ512" s="18">
        <v>49</v>
      </c>
      <c r="BR512" s="18">
        <v>11</v>
      </c>
      <c r="BS512" s="18">
        <v>3</v>
      </c>
      <c r="BT512" s="18">
        <v>35</v>
      </c>
      <c r="BU512" s="18">
        <v>83</v>
      </c>
      <c r="BV512" s="18">
        <v>63</v>
      </c>
      <c r="BW512" s="76"/>
      <c r="BX512" s="76"/>
      <c r="BY512" s="76"/>
      <c r="BZ512" s="76"/>
      <c r="CB512" s="18">
        <v>52</v>
      </c>
      <c r="CC512" s="18">
        <v>32</v>
      </c>
      <c r="CD512" s="18">
        <v>-14</v>
      </c>
      <c r="CE512" s="18">
        <v>-5</v>
      </c>
    </row>
    <row r="513" spans="1:89" x14ac:dyDescent="0.25">
      <c r="A513" s="2" t="s">
        <v>480</v>
      </c>
      <c r="C513" t="s">
        <v>676</v>
      </c>
      <c r="D513" s="3" t="s">
        <v>760</v>
      </c>
      <c r="E513" s="1" t="s">
        <v>761</v>
      </c>
      <c r="H513" s="20" t="s">
        <v>762</v>
      </c>
      <c r="I513" t="s">
        <v>36</v>
      </c>
      <c r="J513" s="31">
        <v>43466</v>
      </c>
      <c r="K513" s="13" t="s">
        <v>206</v>
      </c>
      <c r="AC513" s="18">
        <v>29</v>
      </c>
      <c r="AD513" s="18">
        <v>37</v>
      </c>
      <c r="AE513" s="18">
        <v>30</v>
      </c>
      <c r="AF513" s="18">
        <v>23</v>
      </c>
      <c r="AG513" s="18">
        <v>16</v>
      </c>
      <c r="AH513" s="18">
        <v>10</v>
      </c>
      <c r="AI513" s="18">
        <v>17</v>
      </c>
      <c r="AJ513" s="18">
        <v>11</v>
      </c>
      <c r="AK513" s="18">
        <v>22</v>
      </c>
      <c r="AL513" s="18">
        <v>21</v>
      </c>
      <c r="AM513" s="18">
        <v>15</v>
      </c>
      <c r="AN513" s="18">
        <v>16</v>
      </c>
      <c r="AO513" s="76"/>
      <c r="AP513" s="76"/>
      <c r="AQ513" s="76"/>
      <c r="AR513" s="76"/>
      <c r="AS513" s="76"/>
      <c r="AT513" s="119">
        <v>1</v>
      </c>
      <c r="AU513" s="119">
        <v>0</v>
      </c>
      <c r="AV513" s="119">
        <v>-9</v>
      </c>
      <c r="AW513" s="119">
        <v>-64</v>
      </c>
      <c r="AX513" s="119">
        <v>-64</v>
      </c>
      <c r="AY513" s="119">
        <v>-44</v>
      </c>
      <c r="AZ513" s="119">
        <v>-28</v>
      </c>
      <c r="BA513" s="119">
        <v>-8</v>
      </c>
      <c r="BB513" s="119">
        <v>-4</v>
      </c>
      <c r="BC513" s="119">
        <v>-44</v>
      </c>
      <c r="BD513" s="119">
        <v>-50</v>
      </c>
      <c r="BE513" s="119">
        <v>-55</v>
      </c>
      <c r="BF513" s="76"/>
      <c r="BG513" s="76"/>
      <c r="BH513" s="76"/>
      <c r="BI513" s="76"/>
      <c r="BJ513" s="76"/>
      <c r="BK513" s="18">
        <v>-14</v>
      </c>
      <c r="BL513" s="18">
        <v>-45</v>
      </c>
      <c r="BM513" s="18">
        <v>3</v>
      </c>
      <c r="BN513" s="18">
        <v>177</v>
      </c>
      <c r="BO513" s="18">
        <v>198</v>
      </c>
      <c r="BP513" s="18">
        <v>88</v>
      </c>
      <c r="BQ513" s="18">
        <v>24</v>
      </c>
      <c r="BR513" s="18">
        <v>9</v>
      </c>
      <c r="BS513" s="18">
        <v>-11</v>
      </c>
      <c r="BT513" s="18">
        <v>70</v>
      </c>
      <c r="BU513" s="18">
        <v>91</v>
      </c>
      <c r="BV513" s="18">
        <v>119</v>
      </c>
      <c r="BW513" s="76"/>
      <c r="BX513" s="76"/>
      <c r="BY513" s="76"/>
      <c r="BZ513" s="76"/>
      <c r="CB513" s="18">
        <v>47</v>
      </c>
      <c r="CC513" s="18">
        <v>87</v>
      </c>
      <c r="CD513" s="18">
        <v>-2</v>
      </c>
      <c r="CE513" s="18">
        <v>-3</v>
      </c>
    </row>
    <row r="514" spans="1:89" x14ac:dyDescent="0.25">
      <c r="A514" s="2" t="s">
        <v>480</v>
      </c>
      <c r="C514" t="s">
        <v>676</v>
      </c>
      <c r="D514" s="3" t="s">
        <v>760</v>
      </c>
      <c r="E514" s="1" t="s">
        <v>761</v>
      </c>
      <c r="H514" s="20" t="s">
        <v>762</v>
      </c>
      <c r="I514" t="s">
        <v>36</v>
      </c>
      <c r="J514" s="31">
        <v>43466</v>
      </c>
      <c r="K514" s="13" t="s">
        <v>211</v>
      </c>
      <c r="AC514" s="18">
        <v>10</v>
      </c>
      <c r="AD514" s="18">
        <v>16</v>
      </c>
      <c r="AE514" s="18">
        <v>17</v>
      </c>
      <c r="AF514" s="18">
        <v>16</v>
      </c>
      <c r="AG514" s="18">
        <v>33</v>
      </c>
      <c r="AH514" s="18">
        <v>4</v>
      </c>
      <c r="AI514" s="18">
        <v>4</v>
      </c>
      <c r="AJ514" s="18">
        <v>3</v>
      </c>
      <c r="AK514" s="18">
        <v>22</v>
      </c>
      <c r="AL514" s="18">
        <v>19</v>
      </c>
      <c r="AM514" s="18">
        <v>24</v>
      </c>
      <c r="AN514" s="18">
        <v>24</v>
      </c>
      <c r="AO514" s="76"/>
      <c r="AP514" s="76"/>
      <c r="AQ514" s="76"/>
      <c r="AR514" s="76"/>
      <c r="AS514" s="76"/>
      <c r="AT514" s="119">
        <v>26</v>
      </c>
      <c r="AU514" s="119">
        <v>27</v>
      </c>
      <c r="AV514" s="119">
        <v>13</v>
      </c>
      <c r="AW514" s="119">
        <v>-58</v>
      </c>
      <c r="AX514" s="119">
        <v>-66</v>
      </c>
      <c r="AY514" s="119">
        <v>-28</v>
      </c>
      <c r="AZ514" s="119">
        <v>-8</v>
      </c>
      <c r="BA514" s="119">
        <v>12</v>
      </c>
      <c r="BB514" s="119">
        <v>6</v>
      </c>
      <c r="BC514" s="119">
        <v>-14</v>
      </c>
      <c r="BD514" s="119">
        <v>-32</v>
      </c>
      <c r="BE514" s="119">
        <v>-24</v>
      </c>
      <c r="BF514" s="76"/>
      <c r="BG514" s="76"/>
      <c r="BH514" s="76"/>
      <c r="BI514" s="76"/>
      <c r="BJ514" s="76"/>
      <c r="BK514" s="18">
        <v>-15</v>
      </c>
      <c r="BL514" s="18">
        <v>-20</v>
      </c>
      <c r="BM514" s="18">
        <v>3</v>
      </c>
      <c r="BN514" s="18">
        <v>206</v>
      </c>
      <c r="BO514" s="18">
        <v>295</v>
      </c>
      <c r="BP514" s="18">
        <v>82</v>
      </c>
      <c r="BQ514" s="18">
        <v>29</v>
      </c>
      <c r="BR514" s="18">
        <v>23</v>
      </c>
      <c r="BS514" s="18">
        <v>16</v>
      </c>
      <c r="BT514" s="18">
        <v>39</v>
      </c>
      <c r="BU514" s="18">
        <v>79</v>
      </c>
      <c r="BV514" s="18">
        <v>64</v>
      </c>
      <c r="BW514" s="76"/>
      <c r="BX514" s="76"/>
      <c r="BY514" s="76"/>
      <c r="BZ514" s="76"/>
      <c r="CB514" s="18">
        <v>70</v>
      </c>
      <c r="CC514" s="18">
        <v>35</v>
      </c>
      <c r="CD514" s="18">
        <v>16</v>
      </c>
      <c r="CE514" s="18">
        <v>27</v>
      </c>
    </row>
    <row r="515" spans="1:89" x14ac:dyDescent="0.25">
      <c r="A515" s="2" t="s">
        <v>480</v>
      </c>
      <c r="C515" t="s">
        <v>676</v>
      </c>
      <c r="D515" s="3" t="s">
        <v>760</v>
      </c>
      <c r="E515" s="1" t="s">
        <v>761</v>
      </c>
      <c r="H515" s="20" t="s">
        <v>762</v>
      </c>
      <c r="I515" t="s">
        <v>36</v>
      </c>
      <c r="J515" s="31">
        <v>43466</v>
      </c>
      <c r="K515" s="13" t="s">
        <v>209</v>
      </c>
      <c r="AC515" s="18">
        <v>13</v>
      </c>
      <c r="AD515" s="18">
        <v>11</v>
      </c>
      <c r="AE515" s="18">
        <v>6</v>
      </c>
      <c r="AF515" s="18">
        <v>8</v>
      </c>
      <c r="AG515" s="18">
        <v>11</v>
      </c>
      <c r="AH515" s="18">
        <v>-4</v>
      </c>
      <c r="AI515" s="18">
        <v>-3</v>
      </c>
      <c r="AJ515" s="18">
        <v>-8</v>
      </c>
      <c r="AK515" s="18">
        <v>5</v>
      </c>
      <c r="AL515" s="18">
        <v>7</v>
      </c>
      <c r="AM515" s="18">
        <v>-2</v>
      </c>
      <c r="AN515" s="18">
        <v>0</v>
      </c>
      <c r="AO515" s="76"/>
      <c r="AP515" s="76"/>
      <c r="AQ515" s="76"/>
      <c r="AR515" s="76"/>
      <c r="AS515" s="76"/>
      <c r="AT515" s="119">
        <v>-2</v>
      </c>
      <c r="AU515" s="119">
        <v>9</v>
      </c>
      <c r="AV515" s="119">
        <v>6</v>
      </c>
      <c r="AW515" s="119">
        <v>-52</v>
      </c>
      <c r="AX515" s="119">
        <v>-42</v>
      </c>
      <c r="AY515" s="119">
        <v>-6</v>
      </c>
      <c r="AZ515" s="119">
        <v>-6</v>
      </c>
      <c r="BA515" s="119">
        <v>5</v>
      </c>
      <c r="BB515" s="119">
        <v>2</v>
      </c>
      <c r="BC515" s="119">
        <v>-24</v>
      </c>
      <c r="BD515" s="119">
        <v>-34</v>
      </c>
      <c r="BE515" s="119">
        <v>-25</v>
      </c>
      <c r="BF515" s="76"/>
      <c r="BG515" s="76"/>
      <c r="BH515" s="76"/>
      <c r="BI515" s="76"/>
      <c r="BJ515" s="76"/>
      <c r="BK515" s="18">
        <v>-6</v>
      </c>
      <c r="BL515" s="18">
        <v>-9</v>
      </c>
      <c r="BM515" s="18">
        <v>12</v>
      </c>
      <c r="BN515" s="18">
        <v>153</v>
      </c>
      <c r="BO515" s="18">
        <v>121</v>
      </c>
      <c r="BP515" s="18">
        <v>45</v>
      </c>
      <c r="BQ515" s="18">
        <v>28</v>
      </c>
      <c r="BR515" s="18">
        <v>23</v>
      </c>
      <c r="BS515" s="18">
        <v>11</v>
      </c>
      <c r="BT515" s="18">
        <v>50</v>
      </c>
      <c r="BU515" s="18">
        <v>88</v>
      </c>
      <c r="BV515" s="18">
        <v>67</v>
      </c>
      <c r="BW515" s="76"/>
      <c r="BX515" s="76"/>
      <c r="BY515" s="76"/>
      <c r="BZ515" s="76"/>
      <c r="CB515" s="18">
        <v>44</v>
      </c>
      <c r="CC515" s="18">
        <v>20</v>
      </c>
      <c r="CD515" s="18">
        <v>7</v>
      </c>
      <c r="CE515" s="18">
        <v>10</v>
      </c>
    </row>
    <row r="516" spans="1:89" x14ac:dyDescent="0.25">
      <c r="A516" s="2" t="s">
        <v>480</v>
      </c>
      <c r="C516" t="s">
        <v>676</v>
      </c>
      <c r="D516" s="3" t="s">
        <v>760</v>
      </c>
      <c r="E516" s="1" t="s">
        <v>761</v>
      </c>
      <c r="H516" s="20" t="s">
        <v>762</v>
      </c>
      <c r="I516" t="s">
        <v>36</v>
      </c>
      <c r="J516" s="31">
        <v>43466</v>
      </c>
      <c r="K516" s="13" t="s">
        <v>213</v>
      </c>
      <c r="AC516" s="18">
        <v>11</v>
      </c>
      <c r="AD516" s="18">
        <v>11</v>
      </c>
      <c r="AE516" s="18">
        <v>10</v>
      </c>
      <c r="AF516" s="18">
        <v>10</v>
      </c>
      <c r="AG516" s="18">
        <v>15</v>
      </c>
      <c r="AH516" s="18">
        <v>4</v>
      </c>
      <c r="AI516" s="18">
        <v>9</v>
      </c>
      <c r="AJ516" s="18">
        <v>7</v>
      </c>
      <c r="AK516" s="18">
        <v>16</v>
      </c>
      <c r="AL516" s="18">
        <v>14</v>
      </c>
      <c r="AM516" s="18">
        <v>6</v>
      </c>
      <c r="AN516" s="18">
        <v>4</v>
      </c>
      <c r="AO516" s="76"/>
      <c r="AP516" s="76"/>
      <c r="AQ516" s="76"/>
      <c r="AR516" s="76"/>
      <c r="AS516" s="76"/>
      <c r="AT516" s="119">
        <v>11</v>
      </c>
      <c r="AU516" s="119">
        <v>16</v>
      </c>
      <c r="AV516" s="119">
        <v>5</v>
      </c>
      <c r="AW516" s="119">
        <v>-47</v>
      </c>
      <c r="AX516" s="119">
        <v>-32</v>
      </c>
      <c r="AY516" s="119">
        <v>-1</v>
      </c>
      <c r="AZ516" s="119">
        <v>-1</v>
      </c>
      <c r="BA516" s="119">
        <v>5</v>
      </c>
      <c r="BB516" s="119">
        <v>0</v>
      </c>
      <c r="BC516" s="119">
        <v>-26</v>
      </c>
      <c r="BD516" s="119">
        <v>-30</v>
      </c>
      <c r="BE516" s="119">
        <v>-22</v>
      </c>
      <c r="BF516" s="76"/>
      <c r="BG516" s="76"/>
      <c r="BH516" s="76"/>
      <c r="BI516" s="76"/>
      <c r="BJ516" s="76"/>
      <c r="BK516" s="18">
        <v>-8</v>
      </c>
      <c r="BL516" s="18">
        <v>-10</v>
      </c>
      <c r="BM516" s="18">
        <v>13</v>
      </c>
      <c r="BN516" s="18">
        <v>119</v>
      </c>
      <c r="BO516" s="18">
        <v>93</v>
      </c>
      <c r="BP516" s="18">
        <v>43</v>
      </c>
      <c r="BQ516" s="18">
        <v>22</v>
      </c>
      <c r="BR516" s="18">
        <v>24</v>
      </c>
      <c r="BS516" s="18">
        <v>10</v>
      </c>
      <c r="BT516" s="18">
        <v>54</v>
      </c>
      <c r="BU516" s="18">
        <v>76</v>
      </c>
      <c r="BV516" s="18">
        <v>58</v>
      </c>
      <c r="BW516" s="76"/>
      <c r="BX516" s="76"/>
      <c r="BY516" s="76"/>
      <c r="BZ516" s="76"/>
      <c r="CB516" s="18">
        <v>39</v>
      </c>
      <c r="CC516" s="18">
        <v>22</v>
      </c>
      <c r="CD516" s="18">
        <v>4</v>
      </c>
      <c r="CE516" s="18">
        <v>13</v>
      </c>
    </row>
    <row r="517" spans="1:89" x14ac:dyDescent="0.25">
      <c r="A517" s="2" t="s">
        <v>480</v>
      </c>
    </row>
    <row r="518" spans="1:89" x14ac:dyDescent="0.25">
      <c r="A518" s="2" t="s">
        <v>480</v>
      </c>
      <c r="C518" t="s">
        <v>676</v>
      </c>
      <c r="D518" t="s">
        <v>763</v>
      </c>
      <c r="E518" s="1" t="s">
        <v>764</v>
      </c>
      <c r="H518" t="s">
        <v>577</v>
      </c>
      <c r="I518" t="s">
        <v>36</v>
      </c>
      <c r="J518" s="31">
        <v>43101</v>
      </c>
      <c r="K518" s="13" t="s">
        <v>497</v>
      </c>
      <c r="L518" s="18">
        <v>46.4</v>
      </c>
      <c r="M518" s="18">
        <v>42.7</v>
      </c>
      <c r="N518" s="18">
        <v>43.6</v>
      </c>
      <c r="O518" s="18">
        <v>42.5</v>
      </c>
      <c r="P518" s="18">
        <v>43.5</v>
      </c>
      <c r="Q518" s="18">
        <v>42.5</v>
      </c>
      <c r="R518" s="18">
        <v>43.4</v>
      </c>
      <c r="S518" s="18">
        <v>43.7</v>
      </c>
      <c r="T518" s="18">
        <v>44.5</v>
      </c>
      <c r="U518" s="18">
        <v>45.5</v>
      </c>
      <c r="V518" s="18">
        <v>46.9</v>
      </c>
      <c r="W518" s="18">
        <v>45.6</v>
      </c>
      <c r="X518" s="76"/>
      <c r="Y518" s="76"/>
      <c r="Z518" s="76"/>
      <c r="AA518" s="76"/>
      <c r="AC518" s="18">
        <v>51.4</v>
      </c>
      <c r="AD518" s="18">
        <v>51.4</v>
      </c>
      <c r="AE518" s="18">
        <v>48.2</v>
      </c>
      <c r="AF518" s="18">
        <v>48.9</v>
      </c>
      <c r="AG518" s="18">
        <v>47.6</v>
      </c>
      <c r="AH518" s="18">
        <v>48.7</v>
      </c>
      <c r="AI518" s="18">
        <v>47.7</v>
      </c>
      <c r="AJ518" s="18">
        <v>48.1</v>
      </c>
      <c r="AK518" s="18">
        <v>48.4</v>
      </c>
      <c r="AL518" s="18">
        <v>49.6</v>
      </c>
      <c r="AM518" s="18">
        <v>49.4</v>
      </c>
      <c r="AN518" s="18">
        <v>51.7</v>
      </c>
      <c r="AT518" s="119">
        <v>54.8</v>
      </c>
      <c r="AU518" s="119">
        <v>51.6</v>
      </c>
      <c r="AV518" s="119">
        <v>52.9</v>
      </c>
      <c r="AW518" s="119">
        <v>53.6</v>
      </c>
      <c r="AX518" s="119">
        <v>54.3</v>
      </c>
      <c r="AY518" s="119">
        <v>52.6</v>
      </c>
      <c r="AZ518" s="119">
        <v>52.5</v>
      </c>
      <c r="BA518" s="119">
        <v>54.3</v>
      </c>
      <c r="BB518" s="119">
        <v>54.1</v>
      </c>
      <c r="BC518" s="119">
        <v>55</v>
      </c>
      <c r="BD518" s="119">
        <v>57.1</v>
      </c>
      <c r="BE518" s="119">
        <v>55.6</v>
      </c>
      <c r="BF518" s="76"/>
      <c r="BG518" s="76"/>
      <c r="BH518" s="76"/>
      <c r="BI518" s="76"/>
      <c r="BJ518" s="76"/>
      <c r="BK518" s="119">
        <v>60.6</v>
      </c>
      <c r="BL518" s="119">
        <v>58.8</v>
      </c>
      <c r="BM518" s="119">
        <v>58.9</v>
      </c>
      <c r="BN518" s="119">
        <v>56.7</v>
      </c>
      <c r="BO518" s="119">
        <v>59.1</v>
      </c>
      <c r="BP518" s="119">
        <v>58.2</v>
      </c>
      <c r="BQ518" s="119">
        <v>58.3</v>
      </c>
      <c r="BR518" s="119">
        <v>59.3</v>
      </c>
      <c r="BS518" s="119">
        <v>58.7</v>
      </c>
      <c r="BT518" s="119">
        <v>59.9</v>
      </c>
      <c r="BU518" s="119">
        <v>61.8</v>
      </c>
      <c r="BV518" s="119">
        <v>60.8</v>
      </c>
      <c r="BW518" s="76"/>
      <c r="BX518" s="76"/>
      <c r="BY518" s="76"/>
      <c r="BZ518" s="76"/>
      <c r="CA518" s="76"/>
      <c r="CB518" s="119">
        <v>64.8</v>
      </c>
      <c r="CC518" s="119">
        <v>59.7</v>
      </c>
      <c r="CD518" s="119">
        <v>61.5</v>
      </c>
      <c r="CE518" s="119">
        <v>61.5</v>
      </c>
      <c r="CF518" s="119">
        <v>62.2</v>
      </c>
      <c r="CG518" s="119">
        <v>61.2</v>
      </c>
      <c r="CH518" s="119">
        <v>61.4</v>
      </c>
      <c r="CI518" s="119">
        <v>61</v>
      </c>
      <c r="CJ518" s="119">
        <v>59.3</v>
      </c>
      <c r="CK518" s="119">
        <v>60.3</v>
      </c>
    </row>
    <row r="519" spans="1:89" x14ac:dyDescent="0.25">
      <c r="A519" s="2" t="s">
        <v>480</v>
      </c>
      <c r="C519" t="s">
        <v>676</v>
      </c>
      <c r="D519" t="s">
        <v>763</v>
      </c>
      <c r="E519" s="1" t="s">
        <v>764</v>
      </c>
      <c r="H519" s="20" t="s">
        <v>577</v>
      </c>
      <c r="I519" t="s">
        <v>36</v>
      </c>
      <c r="J519" s="31">
        <v>43101</v>
      </c>
      <c r="K519" s="13" t="s">
        <v>215</v>
      </c>
      <c r="L519" s="18">
        <v>41.2</v>
      </c>
      <c r="M519" s="18">
        <v>37.9</v>
      </c>
      <c r="N519" s="18">
        <v>38.4</v>
      </c>
      <c r="O519" s="18">
        <v>37.1</v>
      </c>
      <c r="P519" s="18">
        <v>38.1</v>
      </c>
      <c r="Q519" s="18">
        <v>37.4</v>
      </c>
      <c r="R519" s="18">
        <v>38.6</v>
      </c>
      <c r="S519" s="18">
        <v>39.200000000000003</v>
      </c>
      <c r="T519" s="18">
        <v>40.4</v>
      </c>
      <c r="U519" s="18">
        <v>41.1</v>
      </c>
      <c r="V519" s="18">
        <v>42.8</v>
      </c>
      <c r="W519" s="18">
        <v>41.7</v>
      </c>
      <c r="X519" s="76"/>
      <c r="Y519" s="76"/>
      <c r="Z519" s="76"/>
      <c r="AA519" s="76"/>
      <c r="AC519" s="18">
        <v>46.3</v>
      </c>
      <c r="AD519" s="18">
        <v>46.3</v>
      </c>
      <c r="AE519" s="18">
        <v>43.6</v>
      </c>
      <c r="AF519" s="18">
        <v>43.9</v>
      </c>
      <c r="AG519" s="18">
        <v>43</v>
      </c>
      <c r="AH519" s="18">
        <v>43.8</v>
      </c>
      <c r="AI519" s="18">
        <v>43</v>
      </c>
      <c r="AJ519" s="18">
        <v>43.4</v>
      </c>
      <c r="AK519" s="18">
        <v>43.7</v>
      </c>
      <c r="AL519" s="18">
        <v>45.5</v>
      </c>
      <c r="AM519" s="18">
        <v>45.1</v>
      </c>
      <c r="AN519" s="18">
        <v>47.7</v>
      </c>
      <c r="AT519" s="119">
        <v>50.3</v>
      </c>
      <c r="AU519" s="119">
        <v>47.4</v>
      </c>
      <c r="AV519" s="119">
        <v>47.6</v>
      </c>
      <c r="AW519" s="119">
        <v>49.8</v>
      </c>
      <c r="AX519" s="119">
        <v>48.6</v>
      </c>
      <c r="AY519" s="119">
        <v>48.1</v>
      </c>
      <c r="AZ519" s="119">
        <v>47.6</v>
      </c>
      <c r="BA519" s="119">
        <v>49.3</v>
      </c>
      <c r="BB519" s="119">
        <v>50</v>
      </c>
      <c r="BC519" s="119">
        <v>51.2</v>
      </c>
      <c r="BD519" s="119">
        <v>53.7</v>
      </c>
      <c r="BE519" s="119">
        <v>52.9</v>
      </c>
      <c r="BF519" s="76"/>
      <c r="BG519" s="76"/>
      <c r="BH519" s="76"/>
      <c r="BI519" s="76"/>
      <c r="BJ519" s="76"/>
      <c r="BK519" s="119">
        <v>57.1</v>
      </c>
      <c r="BL519" s="119">
        <v>55.7</v>
      </c>
      <c r="BM519" s="119">
        <v>55.2</v>
      </c>
      <c r="BN519" s="119">
        <v>53.5</v>
      </c>
      <c r="BO519" s="119">
        <v>55.3</v>
      </c>
      <c r="BP519" s="119">
        <v>54.3</v>
      </c>
      <c r="BQ519" s="119">
        <v>54.3</v>
      </c>
      <c r="BR519" s="119">
        <v>55.6</v>
      </c>
      <c r="BS519" s="119">
        <v>55.6</v>
      </c>
      <c r="BT519" s="119">
        <v>56.8</v>
      </c>
      <c r="BU519" s="119">
        <v>58.8</v>
      </c>
      <c r="BV519" s="119">
        <v>57.9</v>
      </c>
      <c r="BW519" s="76"/>
      <c r="BX519" s="76"/>
      <c r="BY519" s="76"/>
      <c r="BZ519" s="76"/>
      <c r="CA519" s="76"/>
      <c r="CB519" s="119">
        <v>62.2</v>
      </c>
      <c r="CC519" s="119">
        <v>55.9</v>
      </c>
      <c r="CD519" s="119">
        <v>58.5</v>
      </c>
      <c r="CE519" s="119">
        <v>57.6</v>
      </c>
      <c r="CF519" s="119">
        <v>58</v>
      </c>
      <c r="CG519" s="119">
        <v>56.6</v>
      </c>
      <c r="CH519" s="119">
        <v>56.6</v>
      </c>
      <c r="CI519" s="119">
        <v>56.7</v>
      </c>
      <c r="CJ519" s="119">
        <v>55.6</v>
      </c>
      <c r="CK519" s="119">
        <v>57.4</v>
      </c>
    </row>
    <row r="520" spans="1:89" x14ac:dyDescent="0.25">
      <c r="A520" s="2" t="s">
        <v>480</v>
      </c>
      <c r="C520" t="s">
        <v>676</v>
      </c>
      <c r="D520" t="s">
        <v>763</v>
      </c>
      <c r="E520" s="1" t="s">
        <v>764</v>
      </c>
      <c r="H520" s="20" t="s">
        <v>577</v>
      </c>
      <c r="I520" t="s">
        <v>36</v>
      </c>
      <c r="J520" s="31">
        <v>43101</v>
      </c>
      <c r="K520" s="13" t="s">
        <v>206</v>
      </c>
      <c r="L520" s="18">
        <v>50.8</v>
      </c>
      <c r="M520" s="18">
        <v>46.6</v>
      </c>
      <c r="N520" s="18">
        <v>47.3</v>
      </c>
      <c r="O520" s="18">
        <v>46.2</v>
      </c>
      <c r="P520" s="18">
        <v>47.7</v>
      </c>
      <c r="Q520" s="18">
        <v>46.2</v>
      </c>
      <c r="R520" s="18">
        <v>47.3</v>
      </c>
      <c r="S520" s="18">
        <v>47.7</v>
      </c>
      <c r="T520" s="18">
        <v>48.7</v>
      </c>
      <c r="U520" s="18">
        <v>49.7</v>
      </c>
      <c r="V520" s="18">
        <v>50.6</v>
      </c>
      <c r="W520" s="18">
        <v>48.5</v>
      </c>
      <c r="X520" s="76"/>
      <c r="Y520" s="76"/>
      <c r="Z520" s="76"/>
      <c r="AA520" s="76"/>
      <c r="AC520" s="18">
        <v>55.7</v>
      </c>
      <c r="AD520" s="18">
        <v>51.6</v>
      </c>
      <c r="AE520" s="18">
        <v>52.1</v>
      </c>
      <c r="AF520" s="18">
        <v>50.8</v>
      </c>
      <c r="AG520" s="18">
        <v>52.4</v>
      </c>
      <c r="AH520" s="18">
        <v>50.9</v>
      </c>
      <c r="AI520" s="18">
        <v>51.4</v>
      </c>
      <c r="AJ520" s="18">
        <v>51.7</v>
      </c>
      <c r="AK520" s="18">
        <v>52.9</v>
      </c>
      <c r="AL520" s="18">
        <v>52.5</v>
      </c>
      <c r="AM520" s="18">
        <v>54.9</v>
      </c>
      <c r="AN520" s="18">
        <v>52.6</v>
      </c>
      <c r="AT520" s="119">
        <v>58.3</v>
      </c>
      <c r="AU520" s="119">
        <v>54.3</v>
      </c>
      <c r="AV520" s="119">
        <v>55.4</v>
      </c>
      <c r="AW520" s="119">
        <v>58.1</v>
      </c>
      <c r="AX520" s="119">
        <v>58.5</v>
      </c>
      <c r="AY520" s="119">
        <v>55.7</v>
      </c>
      <c r="AZ520" s="119">
        <v>55.7</v>
      </c>
      <c r="BA520" s="119">
        <v>57.2</v>
      </c>
      <c r="BB520" s="119">
        <v>57</v>
      </c>
      <c r="BC520" s="119">
        <v>57.4</v>
      </c>
      <c r="BD520" s="119">
        <v>59.6</v>
      </c>
      <c r="BE520" s="119">
        <v>57.8</v>
      </c>
      <c r="BF520" s="76"/>
      <c r="BG520" s="76"/>
      <c r="BH520" s="76"/>
      <c r="BI520" s="76"/>
      <c r="BJ520" s="18"/>
      <c r="BK520" s="119">
        <v>63.2</v>
      </c>
      <c r="BL520" s="119">
        <v>61.3</v>
      </c>
      <c r="BM520" s="119">
        <v>61.4</v>
      </c>
      <c r="BN520" s="119">
        <v>59.1</v>
      </c>
      <c r="BO520" s="119">
        <v>61.6</v>
      </c>
      <c r="BP520" s="119">
        <v>61.1</v>
      </c>
      <c r="BQ520" s="119">
        <v>61.4</v>
      </c>
      <c r="BR520" s="119">
        <v>62.4</v>
      </c>
      <c r="BS520" s="119">
        <v>61.9</v>
      </c>
      <c r="BT520" s="119">
        <v>62.5</v>
      </c>
      <c r="BU520" s="119">
        <v>64.2</v>
      </c>
      <c r="BV520" s="119">
        <v>62.9</v>
      </c>
      <c r="BW520" s="76"/>
      <c r="BX520" s="76"/>
      <c r="BY520" s="76"/>
      <c r="BZ520" s="76"/>
      <c r="CA520" s="18"/>
      <c r="CB520" s="119">
        <v>67.599999999999994</v>
      </c>
      <c r="CC520" s="119">
        <v>62.6</v>
      </c>
      <c r="CD520" s="119">
        <v>63.2</v>
      </c>
      <c r="CE520" s="119">
        <v>63.7</v>
      </c>
      <c r="CF520" s="119">
        <v>64.2</v>
      </c>
      <c r="CG520" s="119">
        <v>63.3</v>
      </c>
      <c r="CH520" s="119">
        <v>63.9</v>
      </c>
      <c r="CI520" s="119">
        <v>63.5</v>
      </c>
      <c r="CJ520" s="119">
        <v>61.5</v>
      </c>
      <c r="CK520" s="119">
        <v>62.2</v>
      </c>
    </row>
    <row r="521" spans="1:89" x14ac:dyDescent="0.25">
      <c r="A521" s="2" t="s">
        <v>480</v>
      </c>
      <c r="C521" t="s">
        <v>676</v>
      </c>
      <c r="D521" t="s">
        <v>763</v>
      </c>
      <c r="E521" s="1" t="s">
        <v>764</v>
      </c>
      <c r="H521" s="20" t="s">
        <v>577</v>
      </c>
      <c r="I521" t="s">
        <v>36</v>
      </c>
      <c r="J521" s="31">
        <v>43101</v>
      </c>
      <c r="K521" s="13" t="s">
        <v>211</v>
      </c>
      <c r="L521" s="18">
        <v>45.7</v>
      </c>
      <c r="M521" s="18">
        <v>42</v>
      </c>
      <c r="N521" s="18">
        <v>43.3</v>
      </c>
      <c r="O521" s="18">
        <v>42</v>
      </c>
      <c r="P521" s="18">
        <v>43.2</v>
      </c>
      <c r="Q521" s="18">
        <v>42.4</v>
      </c>
      <c r="R521" s="18">
        <v>43</v>
      </c>
      <c r="S521" s="18">
        <v>43.5</v>
      </c>
      <c r="T521" s="18">
        <v>44.7</v>
      </c>
      <c r="U521" s="18">
        <v>46</v>
      </c>
      <c r="V521" s="18">
        <v>47.4</v>
      </c>
      <c r="W521" s="18">
        <v>45.7</v>
      </c>
      <c r="X521" s="76"/>
      <c r="Y521" s="76"/>
      <c r="Z521" s="76"/>
      <c r="AA521" s="76"/>
      <c r="AC521" s="18">
        <v>51.5</v>
      </c>
      <c r="AD521" s="18">
        <v>51.5</v>
      </c>
      <c r="AE521" s="18">
        <v>48.3</v>
      </c>
      <c r="AF521" s="18">
        <v>49.1</v>
      </c>
      <c r="AG521" s="18">
        <v>47.8</v>
      </c>
      <c r="AH521" s="18">
        <v>49.6</v>
      </c>
      <c r="AI521" s="18">
        <v>48</v>
      </c>
      <c r="AJ521" s="18">
        <v>48.7</v>
      </c>
      <c r="AK521" s="18">
        <v>48.9</v>
      </c>
      <c r="AL521" s="18">
        <v>50.6</v>
      </c>
      <c r="AM521" s="18">
        <v>50.6</v>
      </c>
      <c r="AN521" s="18">
        <v>53</v>
      </c>
      <c r="AT521" s="119">
        <v>56</v>
      </c>
      <c r="AU521" s="119">
        <v>52.9</v>
      </c>
      <c r="AV521" s="119">
        <v>54.1</v>
      </c>
      <c r="AW521" s="119">
        <v>55.1</v>
      </c>
      <c r="AX521" s="119">
        <v>56.6</v>
      </c>
      <c r="AY521" s="119">
        <v>54.7</v>
      </c>
      <c r="AZ521" s="119">
        <v>54.4</v>
      </c>
      <c r="BA521" s="119">
        <v>56.1</v>
      </c>
      <c r="BB521" s="119">
        <v>55.6</v>
      </c>
      <c r="BC521" s="119">
        <v>56.7</v>
      </c>
      <c r="BD521" s="119">
        <v>59</v>
      </c>
      <c r="BE521" s="119">
        <v>56.7</v>
      </c>
      <c r="BF521" s="76"/>
      <c r="BG521" s="76"/>
      <c r="BH521" s="76"/>
      <c r="BI521" s="76"/>
      <c r="BJ521" s="76"/>
      <c r="BK521" s="119">
        <v>62.2</v>
      </c>
      <c r="BL521" s="119">
        <v>60.4</v>
      </c>
      <c r="BM521" s="119">
        <v>60.2</v>
      </c>
      <c r="BN521" s="119">
        <v>57.8</v>
      </c>
      <c r="BO521" s="119">
        <v>60.3</v>
      </c>
      <c r="BP521" s="119">
        <v>59.5</v>
      </c>
      <c r="BQ521" s="119">
        <v>59.3</v>
      </c>
      <c r="BR521" s="119">
        <v>60.5</v>
      </c>
      <c r="BS521" s="119">
        <v>59.3</v>
      </c>
      <c r="BT521" s="119">
        <v>61</v>
      </c>
      <c r="BU521" s="119">
        <v>63.2</v>
      </c>
      <c r="BV521" s="119">
        <v>61.9</v>
      </c>
      <c r="BW521" s="76"/>
      <c r="BX521" s="76"/>
      <c r="BY521" s="76"/>
      <c r="BZ521" s="76"/>
      <c r="CA521" s="76"/>
      <c r="CB521" s="119">
        <v>66</v>
      </c>
      <c r="CC521" s="119">
        <v>61.1</v>
      </c>
      <c r="CD521" s="119">
        <v>62.6</v>
      </c>
      <c r="CE521" s="119">
        <v>62.9</v>
      </c>
      <c r="CF521" s="119">
        <v>64.099999999999994</v>
      </c>
      <c r="CG521" s="119">
        <v>62.7</v>
      </c>
      <c r="CH521" s="119">
        <v>63</v>
      </c>
      <c r="CI521" s="119">
        <v>62.9</v>
      </c>
      <c r="CJ521" s="119">
        <v>61</v>
      </c>
      <c r="CK521" s="119">
        <v>62.3</v>
      </c>
    </row>
    <row r="522" spans="1:89" x14ac:dyDescent="0.25">
      <c r="A522" s="2" t="s">
        <v>480</v>
      </c>
      <c r="C522" t="s">
        <v>676</v>
      </c>
      <c r="D522" t="s">
        <v>763</v>
      </c>
      <c r="E522" s="1" t="s">
        <v>764</v>
      </c>
      <c r="H522" s="20" t="s">
        <v>577</v>
      </c>
      <c r="I522" t="s">
        <v>36</v>
      </c>
      <c r="J522" s="31">
        <v>43101</v>
      </c>
      <c r="K522" s="13" t="s">
        <v>209</v>
      </c>
      <c r="L522" s="18">
        <v>45.5</v>
      </c>
      <c r="M522" s="18">
        <v>42.7</v>
      </c>
      <c r="N522" s="18">
        <v>43.4</v>
      </c>
      <c r="O522" s="18">
        <v>42.3</v>
      </c>
      <c r="P522" s="18">
        <v>42.8</v>
      </c>
      <c r="Q522" s="18">
        <v>42.7</v>
      </c>
      <c r="R522" s="18">
        <v>43.4</v>
      </c>
      <c r="S522" s="18">
        <v>43.7</v>
      </c>
      <c r="T522" s="18">
        <v>44.8</v>
      </c>
      <c r="U522" s="18">
        <v>46</v>
      </c>
      <c r="V522" s="18">
        <v>47.1</v>
      </c>
      <c r="W522" s="18">
        <v>46.2</v>
      </c>
      <c r="X522" s="76"/>
      <c r="Y522" s="76"/>
      <c r="Z522" s="76"/>
      <c r="AA522" s="76"/>
      <c r="AC522" s="18">
        <v>50.4</v>
      </c>
      <c r="AD522" s="18">
        <v>50.4</v>
      </c>
      <c r="AE522" s="18">
        <v>48.6</v>
      </c>
      <c r="AF522" s="18">
        <v>49.7</v>
      </c>
      <c r="AG522" s="18">
        <v>48.1</v>
      </c>
      <c r="AH522" s="18">
        <v>48.8</v>
      </c>
      <c r="AI522" s="18">
        <v>47.8</v>
      </c>
      <c r="AJ522" s="18">
        <v>48.7</v>
      </c>
      <c r="AK522" s="18">
        <v>49</v>
      </c>
      <c r="AL522" s="18">
        <v>50.3</v>
      </c>
      <c r="AM522" s="18">
        <v>50.6</v>
      </c>
      <c r="AN522" s="18">
        <v>52.8</v>
      </c>
      <c r="AT522" s="119">
        <v>54.7</v>
      </c>
      <c r="AU522" s="119">
        <v>52.9</v>
      </c>
      <c r="AV522" s="119">
        <v>54.3</v>
      </c>
      <c r="AW522" s="119">
        <v>55.4</v>
      </c>
      <c r="AX522" s="119">
        <v>54.5</v>
      </c>
      <c r="AY522" s="119">
        <v>53.3</v>
      </c>
      <c r="AZ522" s="119">
        <v>53.4</v>
      </c>
      <c r="BA522" s="119">
        <v>55</v>
      </c>
      <c r="BB522" s="119">
        <v>55</v>
      </c>
      <c r="BC522" s="119">
        <v>56.4</v>
      </c>
      <c r="BD522" s="119">
        <v>58.8</v>
      </c>
      <c r="BE522" s="119">
        <v>57.5</v>
      </c>
      <c r="BF522" s="76"/>
      <c r="BG522" s="76"/>
      <c r="BH522" s="76"/>
      <c r="BI522" s="76"/>
      <c r="BJ522" s="76"/>
      <c r="BK522" s="119">
        <v>61.7</v>
      </c>
      <c r="BL522" s="119">
        <v>61</v>
      </c>
      <c r="BM522" s="119">
        <v>61.3</v>
      </c>
      <c r="BN522" s="119">
        <v>58.7</v>
      </c>
      <c r="BO522" s="119">
        <v>60.2</v>
      </c>
      <c r="BP522" s="119">
        <v>59.3</v>
      </c>
      <c r="BQ522" s="119">
        <v>59.7</v>
      </c>
      <c r="BR522" s="119">
        <v>61.3</v>
      </c>
      <c r="BS522" s="119">
        <v>60.5</v>
      </c>
      <c r="BT522" s="119">
        <v>62.4</v>
      </c>
      <c r="BU522" s="119">
        <v>64.7</v>
      </c>
      <c r="BV522" s="119">
        <v>63.9</v>
      </c>
      <c r="BW522" s="76"/>
      <c r="BX522" s="76"/>
      <c r="BY522" s="76"/>
      <c r="BZ522" s="76"/>
      <c r="CA522" s="76"/>
      <c r="CB522" s="119">
        <v>67.2</v>
      </c>
      <c r="CC522" s="119">
        <v>62.9</v>
      </c>
      <c r="CD522" s="119">
        <v>65.7</v>
      </c>
      <c r="CE522" s="119">
        <v>63.6</v>
      </c>
      <c r="CF522" s="119">
        <v>64.099999999999994</v>
      </c>
      <c r="CG522" s="119">
        <v>62.9</v>
      </c>
      <c r="CH522" s="119">
        <v>63.4</v>
      </c>
      <c r="CI522" s="119">
        <v>63.4</v>
      </c>
      <c r="CJ522" s="119">
        <v>62.3</v>
      </c>
      <c r="CK522" s="119">
        <v>63.6</v>
      </c>
    </row>
    <row r="523" spans="1:89" x14ac:dyDescent="0.25">
      <c r="A523" s="2" t="s">
        <v>480</v>
      </c>
      <c r="C523" s="20" t="s">
        <v>676</v>
      </c>
      <c r="D523" t="s">
        <v>763</v>
      </c>
      <c r="E523" s="1" t="s">
        <v>764</v>
      </c>
      <c r="H523" s="20" t="s">
        <v>577</v>
      </c>
      <c r="I523" t="s">
        <v>36</v>
      </c>
      <c r="J523" s="31">
        <v>43101</v>
      </c>
      <c r="K523" s="13" t="s">
        <v>213</v>
      </c>
      <c r="L523" s="18">
        <v>42.3</v>
      </c>
      <c r="M523" s="18">
        <v>38.299999999999997</v>
      </c>
      <c r="N523" s="18">
        <v>39.5</v>
      </c>
      <c r="O523" s="18">
        <v>38.4</v>
      </c>
      <c r="P523" s="18">
        <v>39.6</v>
      </c>
      <c r="Q523" s="18">
        <v>38.700000000000003</v>
      </c>
      <c r="R523" s="18">
        <v>39.6</v>
      </c>
      <c r="S523" s="18">
        <v>40.200000000000003</v>
      </c>
      <c r="T523" s="18">
        <v>40.6</v>
      </c>
      <c r="U523" s="18">
        <v>41.9</v>
      </c>
      <c r="V523" s="18">
        <v>43.2</v>
      </c>
      <c r="W523" s="18">
        <v>42.3</v>
      </c>
      <c r="X523" s="76"/>
      <c r="Y523" s="76"/>
      <c r="Z523" s="76"/>
      <c r="AA523" s="76"/>
      <c r="AC523" s="18">
        <v>46.5</v>
      </c>
      <c r="AD523" s="18">
        <v>46.5</v>
      </c>
      <c r="AE523" s="18">
        <v>43.8</v>
      </c>
      <c r="AF523" s="18">
        <v>45.1</v>
      </c>
      <c r="AG523" s="18">
        <v>44.2</v>
      </c>
      <c r="AH523" s="18">
        <v>45</v>
      </c>
      <c r="AI523" s="18">
        <v>43.6</v>
      </c>
      <c r="AJ523" s="18">
        <v>44.4</v>
      </c>
      <c r="AK523" s="18">
        <v>44.3</v>
      </c>
      <c r="AL523" s="18">
        <v>45.9</v>
      </c>
      <c r="AM523" s="18">
        <v>45.7</v>
      </c>
      <c r="AN523" s="18">
        <v>48</v>
      </c>
      <c r="AT523" s="119">
        <v>49.6</v>
      </c>
      <c r="AU523" s="119">
        <v>46.9</v>
      </c>
      <c r="AV523" s="119">
        <v>49.3</v>
      </c>
      <c r="AW523" s="119">
        <v>48.1</v>
      </c>
      <c r="AX523" s="119">
        <v>49.1</v>
      </c>
      <c r="AY523" s="119">
        <v>48.5</v>
      </c>
      <c r="AZ523" s="119">
        <v>49</v>
      </c>
      <c r="BA523" s="119">
        <v>50.6</v>
      </c>
      <c r="BB523" s="119">
        <v>50.1</v>
      </c>
      <c r="BC523" s="119">
        <v>51</v>
      </c>
      <c r="BD523" s="119">
        <v>53</v>
      </c>
      <c r="BE523" s="119">
        <v>51.8</v>
      </c>
      <c r="BF523" s="76"/>
      <c r="BG523" s="76"/>
      <c r="BH523" s="76"/>
      <c r="BI523" s="76"/>
      <c r="BJ523" s="76"/>
      <c r="BK523" s="119">
        <v>56.3</v>
      </c>
      <c r="BL523" s="119">
        <v>54.9</v>
      </c>
      <c r="BM523" s="119">
        <v>55.2</v>
      </c>
      <c r="BN523" s="119">
        <v>53.3</v>
      </c>
      <c r="BO523" s="119">
        <v>56</v>
      </c>
      <c r="BP523" s="119">
        <v>54.8</v>
      </c>
      <c r="BQ523" s="119">
        <v>55.5</v>
      </c>
      <c r="BR523" s="119">
        <v>56.3</v>
      </c>
      <c r="BS523" s="119">
        <v>55.3</v>
      </c>
      <c r="BT523" s="119">
        <v>56.6</v>
      </c>
      <c r="BU523" s="119">
        <v>59.2</v>
      </c>
      <c r="BV523" s="119">
        <v>58.6</v>
      </c>
      <c r="BW523" s="76"/>
      <c r="BX523" s="76"/>
      <c r="BY523" s="76"/>
      <c r="BZ523" s="76"/>
      <c r="CA523" s="76"/>
      <c r="CB523" s="119">
        <v>62</v>
      </c>
      <c r="CC523" s="119">
        <v>57</v>
      </c>
      <c r="CD523" s="119">
        <v>59.5</v>
      </c>
      <c r="CE523" s="119">
        <v>59.2</v>
      </c>
      <c r="CF523" s="119">
        <v>59.9</v>
      </c>
      <c r="CG523" s="119">
        <v>58.9</v>
      </c>
      <c r="CH523" s="119">
        <v>59.4</v>
      </c>
      <c r="CI523" s="119">
        <v>59.4</v>
      </c>
      <c r="CJ523" s="119">
        <v>57.7</v>
      </c>
      <c r="CK523" s="119">
        <v>58.7</v>
      </c>
    </row>
    <row r="524" spans="1:89" x14ac:dyDescent="0.25">
      <c r="A524" s="2" t="s">
        <v>480</v>
      </c>
      <c r="K524" s="40"/>
      <c r="BK524" s="119"/>
      <c r="BL524" s="119"/>
      <c r="BM524" s="119"/>
      <c r="BN524" s="119"/>
      <c r="BO524" s="119"/>
      <c r="BP524" s="119"/>
      <c r="BQ524" s="119"/>
      <c r="BR524" s="119"/>
      <c r="BS524" s="119"/>
      <c r="BT524" s="119"/>
      <c r="BU524" s="119"/>
      <c r="BV524" s="119"/>
    </row>
    <row r="525" spans="1:89" x14ac:dyDescent="0.25">
      <c r="A525" s="2" t="s">
        <v>480</v>
      </c>
      <c r="C525" t="s">
        <v>676</v>
      </c>
      <c r="D525" t="s">
        <v>765</v>
      </c>
      <c r="E525" s="1" t="s">
        <v>576</v>
      </c>
      <c r="H525" t="s">
        <v>577</v>
      </c>
      <c r="I525" t="s">
        <v>36</v>
      </c>
      <c r="J525" s="20"/>
      <c r="K525" s="13" t="s">
        <v>497</v>
      </c>
      <c r="AV525" s="119">
        <v>0.63</v>
      </c>
      <c r="AW525" s="119">
        <v>-25.95</v>
      </c>
      <c r="AX525" s="119">
        <v>-22.48</v>
      </c>
      <c r="AY525" s="119">
        <v>-10.1</v>
      </c>
      <c r="AZ525" s="119">
        <v>-2.78</v>
      </c>
      <c r="BA525" s="119">
        <v>0.38</v>
      </c>
      <c r="BB525" s="119">
        <v>3.13</v>
      </c>
      <c r="BC525" s="119">
        <v>3.5</v>
      </c>
      <c r="BD525" s="119">
        <v>3.58</v>
      </c>
      <c r="BE525" s="119">
        <v>4.88</v>
      </c>
      <c r="BF525" s="76"/>
      <c r="BG525" s="76"/>
      <c r="BH525" s="76"/>
      <c r="BI525" s="76"/>
      <c r="BJ525" s="76"/>
      <c r="BK525" s="119">
        <v>2.36</v>
      </c>
      <c r="BL525" s="119">
        <v>4.8</v>
      </c>
      <c r="BM525" s="119">
        <v>5.9</v>
      </c>
      <c r="BN525" s="119">
        <v>7.6</v>
      </c>
      <c r="BO525" s="119">
        <v>6.36</v>
      </c>
      <c r="BP525" s="119">
        <v>9.1300000000000008</v>
      </c>
      <c r="BQ525" s="119">
        <v>8.0299999999999994</v>
      </c>
      <c r="BR525" s="119">
        <v>8.7799999999999994</v>
      </c>
      <c r="BS525" s="119">
        <v>10.23</v>
      </c>
      <c r="BT525" s="119">
        <v>10.1</v>
      </c>
      <c r="BU525" s="119">
        <v>7.88</v>
      </c>
      <c r="BV525" s="119">
        <v>11.33</v>
      </c>
      <c r="BW525" s="76"/>
      <c r="BX525" s="76"/>
      <c r="BY525" s="76"/>
      <c r="BZ525" s="76"/>
      <c r="CA525" s="76"/>
      <c r="CB525" s="119">
        <v>8.08</v>
      </c>
      <c r="CC525" s="119">
        <v>10.6</v>
      </c>
      <c r="CD525" s="119">
        <v>10.88</v>
      </c>
      <c r="CE525" s="119">
        <v>10.8</v>
      </c>
      <c r="CF525" s="119">
        <v>11.5</v>
      </c>
      <c r="CG525" s="119">
        <v>12.4</v>
      </c>
      <c r="CH525" s="119">
        <v>12.18</v>
      </c>
      <c r="CI525" s="119">
        <v>13.25</v>
      </c>
      <c r="CJ525" s="119">
        <v>14.85</v>
      </c>
      <c r="CK525" s="119"/>
    </row>
    <row r="526" spans="1:89" x14ac:dyDescent="0.25">
      <c r="A526" s="2" t="s">
        <v>480</v>
      </c>
      <c r="C526" t="s">
        <v>676</v>
      </c>
      <c r="D526" t="s">
        <v>765</v>
      </c>
      <c r="E526" s="1" t="s">
        <v>576</v>
      </c>
      <c r="H526" s="20" t="s">
        <v>577</v>
      </c>
      <c r="I526" t="s">
        <v>36</v>
      </c>
      <c r="J526" s="20"/>
      <c r="K526" s="13" t="s">
        <v>215</v>
      </c>
      <c r="AV526" s="119">
        <v>1.5</v>
      </c>
      <c r="AW526" s="119">
        <v>-32.825000000000003</v>
      </c>
      <c r="AX526" s="119">
        <v>-28.86</v>
      </c>
      <c r="AY526" s="119">
        <v>-8.0500000000000007</v>
      </c>
      <c r="AZ526" s="119">
        <v>4.7249999999999996</v>
      </c>
      <c r="BA526" s="119">
        <v>7.58</v>
      </c>
      <c r="BB526" s="119">
        <v>8.6999999999999993</v>
      </c>
      <c r="BC526" s="119">
        <v>6.9749999999999996</v>
      </c>
      <c r="BD526" s="119">
        <v>5.84</v>
      </c>
      <c r="BE526" s="119">
        <v>6.4249999999999998</v>
      </c>
      <c r="BF526" s="76"/>
      <c r="BG526" s="76"/>
      <c r="BH526" s="76"/>
      <c r="BI526" s="76"/>
      <c r="BJ526" s="76"/>
      <c r="BK526" s="119">
        <v>4.24</v>
      </c>
      <c r="BL526" s="119">
        <v>6.3</v>
      </c>
      <c r="BM526" s="119">
        <v>7.7249999999999996</v>
      </c>
      <c r="BN526" s="119">
        <v>10.199999999999999</v>
      </c>
      <c r="BO526" s="119">
        <v>11.02</v>
      </c>
      <c r="BP526" s="119">
        <v>17.675000000000001</v>
      </c>
      <c r="BQ526" s="119">
        <v>19.05</v>
      </c>
      <c r="BR526" s="119">
        <v>19.920000000000002</v>
      </c>
      <c r="BS526" s="119">
        <v>20.149999999999999</v>
      </c>
      <c r="BT526" s="119">
        <v>17</v>
      </c>
      <c r="BU526" s="119">
        <v>15.55</v>
      </c>
      <c r="BV526" s="119">
        <v>16.375</v>
      </c>
      <c r="BW526" s="76"/>
      <c r="BX526" s="76"/>
      <c r="BY526" s="76"/>
      <c r="BZ526" s="76"/>
      <c r="CA526" s="76"/>
      <c r="CB526" s="119">
        <v>13.3</v>
      </c>
      <c r="CC526" s="119">
        <v>15.5</v>
      </c>
      <c r="CD526" s="119">
        <v>15.2</v>
      </c>
      <c r="CE526" s="119">
        <v>16.074999999999999</v>
      </c>
      <c r="CF526" s="119">
        <v>18.38</v>
      </c>
      <c r="CG526" s="119">
        <v>22.975000000000001</v>
      </c>
      <c r="CH526" s="119">
        <v>25.2</v>
      </c>
      <c r="CI526" s="119">
        <v>26.5</v>
      </c>
      <c r="CJ526" s="119">
        <v>27.7</v>
      </c>
      <c r="CK526" s="119"/>
    </row>
    <row r="527" spans="1:89" x14ac:dyDescent="0.25">
      <c r="A527" s="2" t="s">
        <v>480</v>
      </c>
      <c r="C527" t="s">
        <v>676</v>
      </c>
      <c r="D527" t="s">
        <v>765</v>
      </c>
      <c r="E527" s="1" t="s">
        <v>576</v>
      </c>
      <c r="H527" s="20" t="s">
        <v>577</v>
      </c>
      <c r="I527" t="s">
        <v>36</v>
      </c>
      <c r="J527" s="20"/>
      <c r="K527" s="13" t="s">
        <v>206</v>
      </c>
      <c r="AV527" s="119">
        <v>0.66666700000000001</v>
      </c>
      <c r="AW527" s="119">
        <v>-32.799999999999997</v>
      </c>
      <c r="AX527" s="119">
        <v>-34.619999999999997</v>
      </c>
      <c r="AY527" s="119">
        <v>-13.3</v>
      </c>
      <c r="AZ527" s="119">
        <v>0.65</v>
      </c>
      <c r="BA527" s="119">
        <v>3.58</v>
      </c>
      <c r="BB527" s="119">
        <v>6.45</v>
      </c>
      <c r="BC527" s="119">
        <v>7.4749999999999996</v>
      </c>
      <c r="BD527" s="119">
        <v>8.5</v>
      </c>
      <c r="BE527" s="119">
        <v>10.175000000000001</v>
      </c>
      <c r="BF527" s="76"/>
      <c r="BG527" s="76"/>
      <c r="BH527" s="76"/>
      <c r="BI527" s="76"/>
      <c r="BJ527" s="76"/>
      <c r="BK527" s="119">
        <v>7.9</v>
      </c>
      <c r="BL527" s="119">
        <v>9.9666669999999993</v>
      </c>
      <c r="BM527" s="119">
        <v>11.7</v>
      </c>
      <c r="BN527" s="119">
        <v>14.43</v>
      </c>
      <c r="BO527" s="119">
        <v>13.92</v>
      </c>
      <c r="BP527" s="119">
        <v>16.425000000000001</v>
      </c>
      <c r="BQ527" s="119">
        <v>15.25</v>
      </c>
      <c r="BR527" s="119">
        <v>16.14</v>
      </c>
      <c r="BS527" s="119">
        <v>17.524999999999999</v>
      </c>
      <c r="BT527" s="119">
        <v>17.68</v>
      </c>
      <c r="BU527" s="119">
        <v>10.95</v>
      </c>
      <c r="BV527" s="119">
        <v>18.75</v>
      </c>
      <c r="BW527" s="76"/>
      <c r="BX527" s="76"/>
      <c r="BY527" s="76"/>
      <c r="BZ527" s="76"/>
      <c r="CA527" s="76"/>
      <c r="CB527" s="119">
        <v>15.375</v>
      </c>
      <c r="CC527" s="119">
        <v>18.024999999999999</v>
      </c>
      <c r="CD527" s="119">
        <v>18.574999999999999</v>
      </c>
      <c r="CE527" s="119">
        <v>18.600000000000001</v>
      </c>
      <c r="CF527" s="119">
        <v>20.38</v>
      </c>
      <c r="CG527" s="119">
        <v>22.274999999999999</v>
      </c>
      <c r="CH527" s="119">
        <v>22.44</v>
      </c>
      <c r="CI527" s="119">
        <v>23.524999999999999</v>
      </c>
      <c r="CJ527" s="119">
        <v>25.25</v>
      </c>
      <c r="CK527" s="119"/>
    </row>
    <row r="528" spans="1:89" x14ac:dyDescent="0.25">
      <c r="A528" s="2" t="s">
        <v>480</v>
      </c>
      <c r="C528" t="s">
        <v>676</v>
      </c>
      <c r="D528" t="s">
        <v>765</v>
      </c>
      <c r="E528" s="1" t="s">
        <v>576</v>
      </c>
      <c r="H528" s="20" t="s">
        <v>577</v>
      </c>
      <c r="I528" t="s">
        <v>36</v>
      </c>
      <c r="J528" s="20"/>
      <c r="K528" s="13" t="s">
        <v>211</v>
      </c>
      <c r="AV528" s="119">
        <v>0.5</v>
      </c>
      <c r="AW528" s="119">
        <v>-28.38</v>
      </c>
      <c r="AX528" s="119">
        <v>-27.12</v>
      </c>
      <c r="AY528" s="119">
        <v>-16.23</v>
      </c>
      <c r="AZ528" s="119">
        <v>-6.7</v>
      </c>
      <c r="BA528" s="119">
        <v>-1.04</v>
      </c>
      <c r="BB528" s="119">
        <v>2.1800000000000002</v>
      </c>
      <c r="BC528" s="119">
        <v>3.1</v>
      </c>
      <c r="BD528" s="119">
        <v>3.3</v>
      </c>
      <c r="BE528" s="119">
        <v>5</v>
      </c>
      <c r="BF528" s="76"/>
      <c r="BG528" s="76"/>
      <c r="BH528" s="76"/>
      <c r="BI528" s="76"/>
      <c r="BJ528" s="76"/>
      <c r="BK528" s="119">
        <v>3.32</v>
      </c>
      <c r="BL528" s="119">
        <v>5.53</v>
      </c>
      <c r="BM528" s="119">
        <v>6.58</v>
      </c>
      <c r="BN528" s="119">
        <v>8.0299999999999994</v>
      </c>
      <c r="BO528" s="119">
        <v>6.62</v>
      </c>
      <c r="BP528" s="119">
        <v>9.08</v>
      </c>
      <c r="BQ528" s="119">
        <v>8.3000000000000007</v>
      </c>
      <c r="BR528" s="119">
        <v>8.98</v>
      </c>
      <c r="BS528" s="119">
        <v>10.38</v>
      </c>
      <c r="BT528" s="119">
        <v>10.36</v>
      </c>
      <c r="BU528" s="119">
        <v>6.45</v>
      </c>
      <c r="BV528" s="119">
        <v>11.58</v>
      </c>
      <c r="BW528" s="76"/>
      <c r="BX528" s="76"/>
      <c r="BY528" s="76"/>
      <c r="BZ528" s="76"/>
      <c r="CA528" s="76"/>
      <c r="CB528" s="119">
        <v>8.4</v>
      </c>
      <c r="CC528" s="119">
        <v>10.28</v>
      </c>
      <c r="CD528" s="119">
        <v>10.9</v>
      </c>
      <c r="CE528" s="119">
        <v>10.83</v>
      </c>
      <c r="CF528" s="119">
        <v>10.82</v>
      </c>
      <c r="CG528" s="119">
        <v>11.18</v>
      </c>
      <c r="CH528" s="119">
        <v>10.46</v>
      </c>
      <c r="CI528" s="119">
        <v>11</v>
      </c>
      <c r="CJ528" s="119">
        <v>12.25</v>
      </c>
      <c r="CK528" s="119"/>
    </row>
    <row r="529" spans="1:98" x14ac:dyDescent="0.25">
      <c r="A529" s="2" t="s">
        <v>480</v>
      </c>
      <c r="C529" t="s">
        <v>676</v>
      </c>
      <c r="D529" t="s">
        <v>765</v>
      </c>
      <c r="E529" s="1" t="s">
        <v>576</v>
      </c>
      <c r="H529" s="20" t="s">
        <v>577</v>
      </c>
      <c r="I529" t="s">
        <v>36</v>
      </c>
      <c r="J529" s="20"/>
      <c r="K529" s="13" t="s">
        <v>209</v>
      </c>
      <c r="AV529" s="119">
        <v>0.5</v>
      </c>
      <c r="AW529" s="119">
        <v>-23.35</v>
      </c>
      <c r="AX529" s="119">
        <v>-16.399999999999999</v>
      </c>
      <c r="AY529" s="119">
        <v>-3.9</v>
      </c>
      <c r="AZ529" s="119">
        <v>-0.88</v>
      </c>
      <c r="BA529" s="119">
        <v>0.16</v>
      </c>
      <c r="BB529" s="119">
        <v>2.1</v>
      </c>
      <c r="BC529" s="119">
        <v>2.58</v>
      </c>
      <c r="BD529" s="119">
        <v>2.38</v>
      </c>
      <c r="BE529" s="119">
        <v>3.43</v>
      </c>
      <c r="BF529" s="76"/>
      <c r="BG529" s="76"/>
      <c r="BH529" s="76"/>
      <c r="BI529" s="76"/>
      <c r="BJ529" s="76"/>
      <c r="BK529" s="119">
        <v>1.24</v>
      </c>
      <c r="BL529" s="119">
        <v>3.4</v>
      </c>
      <c r="BM529" s="119">
        <v>4</v>
      </c>
      <c r="BN529" s="119">
        <v>5.65</v>
      </c>
      <c r="BO529" s="119">
        <v>4.84</v>
      </c>
      <c r="BP529" s="119">
        <v>7.05</v>
      </c>
      <c r="BQ529" s="119">
        <v>6.15</v>
      </c>
      <c r="BR529" s="119">
        <v>6.56</v>
      </c>
      <c r="BS529" s="119">
        <v>7.3</v>
      </c>
      <c r="BT529" s="119">
        <v>6.94</v>
      </c>
      <c r="BU529" s="119">
        <v>6.63</v>
      </c>
      <c r="BV529" s="119">
        <v>8.25</v>
      </c>
      <c r="BW529" s="76"/>
      <c r="BX529" s="76"/>
      <c r="BY529" s="76"/>
      <c r="BZ529" s="76"/>
      <c r="CA529" s="76"/>
      <c r="CB529" s="119">
        <v>5.15</v>
      </c>
      <c r="CC529" s="119">
        <v>7.15</v>
      </c>
      <c r="CD529" s="119">
        <v>7.78</v>
      </c>
      <c r="CE529" s="119">
        <v>7.65</v>
      </c>
      <c r="CF529" s="119">
        <v>8.2799999999999994</v>
      </c>
      <c r="CG529" s="119">
        <v>9.1300000000000008</v>
      </c>
      <c r="CH529" s="119">
        <v>8.58</v>
      </c>
      <c r="CI529" s="119">
        <v>9.3000000000000007</v>
      </c>
      <c r="CJ529" s="119">
        <v>11.1</v>
      </c>
      <c r="CK529" s="119"/>
    </row>
    <row r="530" spans="1:98" x14ac:dyDescent="0.25">
      <c r="A530" s="2" t="s">
        <v>480</v>
      </c>
      <c r="C530" t="s">
        <v>676</v>
      </c>
      <c r="D530" t="s">
        <v>765</v>
      </c>
      <c r="E530" s="1" t="s">
        <v>576</v>
      </c>
      <c r="H530" s="20" t="s">
        <v>577</v>
      </c>
      <c r="I530" t="s">
        <v>36</v>
      </c>
      <c r="J530" s="20"/>
      <c r="K530" s="13" t="s">
        <v>213</v>
      </c>
      <c r="AV530" s="119">
        <v>0.53333299999999995</v>
      </c>
      <c r="AW530" s="119">
        <v>-23.425000000000001</v>
      </c>
      <c r="AX530" s="119">
        <v>-17.079999999999998</v>
      </c>
      <c r="AY530" s="119">
        <v>-8.25</v>
      </c>
      <c r="AZ530" s="119">
        <v>-2.2749999999999999</v>
      </c>
      <c r="BA530" s="119">
        <v>1.1399999999999999</v>
      </c>
      <c r="BB530" s="119">
        <v>3.1</v>
      </c>
      <c r="BC530" s="119">
        <v>3.6749999999999998</v>
      </c>
      <c r="BD530" s="119">
        <v>3.84</v>
      </c>
      <c r="BE530" s="119">
        <v>4.9249999999999998</v>
      </c>
      <c r="BF530" s="76"/>
      <c r="BG530" s="76"/>
      <c r="BH530" s="76"/>
      <c r="BI530" s="76"/>
      <c r="BJ530" s="76"/>
      <c r="BK530" s="119">
        <v>2.94</v>
      </c>
      <c r="BL530" s="119">
        <v>5.5333329999999998</v>
      </c>
      <c r="BM530" s="119">
        <v>6.3250000000000002</v>
      </c>
      <c r="BN530" s="119">
        <v>7.63</v>
      </c>
      <c r="BO530" s="119">
        <v>6.46</v>
      </c>
      <c r="BP530" s="119">
        <v>8.8249999999999993</v>
      </c>
      <c r="BQ530" s="119">
        <v>8.0250000000000004</v>
      </c>
      <c r="BR530" s="119">
        <v>8.42</v>
      </c>
      <c r="BS530" s="119">
        <v>9.25</v>
      </c>
      <c r="BT530" s="119">
        <v>9.02</v>
      </c>
      <c r="BU530" s="119">
        <v>8.25</v>
      </c>
      <c r="BV530" s="119">
        <v>9.6750000000000007</v>
      </c>
      <c r="BW530" s="76"/>
      <c r="BX530" s="76"/>
      <c r="BY530" s="76"/>
      <c r="BZ530" s="76"/>
      <c r="CA530" s="76"/>
      <c r="CB530" s="119">
        <v>7.1749999999999998</v>
      </c>
      <c r="CC530" s="119">
        <v>9.625</v>
      </c>
      <c r="CD530" s="119">
        <v>9.7249999999999996</v>
      </c>
      <c r="CE530" s="119">
        <v>9.65</v>
      </c>
      <c r="CF530" s="119">
        <v>10.18</v>
      </c>
      <c r="CG530" s="119">
        <v>10.975</v>
      </c>
      <c r="CH530" s="119">
        <v>11.06</v>
      </c>
      <c r="CI530" s="119">
        <v>12.15</v>
      </c>
      <c r="CJ530" s="119">
        <v>13.75</v>
      </c>
      <c r="CK530" s="119"/>
    </row>
    <row r="533" spans="1:98" x14ac:dyDescent="0.25">
      <c r="C533" s="13"/>
      <c r="D533" s="125"/>
      <c r="E533" s="125"/>
      <c r="F533" s="125"/>
      <c r="G533" s="125"/>
      <c r="H533" s="18"/>
      <c r="I533" s="18"/>
      <c r="J533" s="18"/>
      <c r="K533" s="18"/>
      <c r="L533" s="18"/>
    </row>
    <row r="534" spans="1:98" x14ac:dyDescent="0.25"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  <c r="AI534" s="143"/>
      <c r="AJ534" s="143"/>
      <c r="AK534" s="143"/>
      <c r="AL534" s="143"/>
      <c r="AM534" s="143"/>
      <c r="AN534" s="143"/>
      <c r="AO534" s="143"/>
      <c r="AP534" s="143"/>
      <c r="AQ534" s="143"/>
      <c r="AR534" s="143"/>
      <c r="AS534" s="143"/>
      <c r="AT534" s="143"/>
      <c r="AU534" s="143"/>
      <c r="AV534" s="143"/>
      <c r="AW534" s="143"/>
      <c r="AX534" s="143"/>
      <c r="AY534" s="143"/>
      <c r="AZ534" s="143"/>
      <c r="BA534" s="143"/>
      <c r="BB534" s="143"/>
      <c r="BC534" s="143"/>
      <c r="BD534" s="143"/>
      <c r="BE534" s="143"/>
      <c r="BF534" s="143"/>
      <c r="BG534" s="143"/>
      <c r="BH534" s="143"/>
      <c r="BI534" s="143"/>
      <c r="BJ534" s="143"/>
      <c r="BK534" s="143"/>
      <c r="BL534" s="143"/>
      <c r="BM534" s="143"/>
      <c r="BN534" s="143"/>
      <c r="BO534" s="143"/>
      <c r="BP534" s="143"/>
      <c r="BQ534" s="143"/>
      <c r="BR534" s="143"/>
      <c r="BS534" s="143"/>
      <c r="BT534" s="143"/>
      <c r="BU534" s="143"/>
      <c r="BV534" s="143"/>
      <c r="BW534" s="143"/>
      <c r="BX534" s="143"/>
      <c r="BY534" s="143"/>
      <c r="BZ534" s="143"/>
      <c r="CA534" s="143"/>
      <c r="CB534" s="143"/>
      <c r="CC534" s="143"/>
      <c r="CD534" s="143"/>
      <c r="CE534" s="143"/>
      <c r="CF534" s="143"/>
      <c r="CG534" s="143"/>
      <c r="CH534" s="143"/>
      <c r="CI534" s="143"/>
      <c r="CJ534" s="143"/>
      <c r="CK534" s="143"/>
      <c r="CL534" s="143"/>
      <c r="CM534" s="143"/>
      <c r="CN534" s="143"/>
      <c r="CO534" s="143"/>
      <c r="CP534" s="143"/>
      <c r="CQ534" s="143"/>
      <c r="CR534" s="143"/>
    </row>
    <row r="535" spans="1:98" x14ac:dyDescent="0.25">
      <c r="D535" s="144"/>
      <c r="L535" s="7">
        <v>43101</v>
      </c>
      <c r="M535" s="7">
        <v>43132</v>
      </c>
      <c r="N535" s="7">
        <v>43160</v>
      </c>
      <c r="O535" s="7">
        <v>43191</v>
      </c>
      <c r="P535" s="7">
        <v>43221</v>
      </c>
      <c r="Q535" s="7">
        <v>43252</v>
      </c>
      <c r="R535" s="7">
        <v>43282</v>
      </c>
      <c r="S535" s="7">
        <v>43313</v>
      </c>
      <c r="T535" s="7">
        <v>43344</v>
      </c>
      <c r="U535" s="7">
        <v>43374</v>
      </c>
      <c r="V535" s="7">
        <v>43405</v>
      </c>
      <c r="W535" s="7">
        <v>43435</v>
      </c>
      <c r="X535" s="8" t="s">
        <v>12</v>
      </c>
      <c r="Y535" s="8" t="s">
        <v>13</v>
      </c>
      <c r="Z535" s="8" t="s">
        <v>14</v>
      </c>
      <c r="AA535" s="8" t="s">
        <v>15</v>
      </c>
      <c r="AB535" s="2">
        <v>2018</v>
      </c>
      <c r="AC535" s="7">
        <v>43466</v>
      </c>
      <c r="AD535" s="7">
        <v>43497</v>
      </c>
      <c r="AE535" s="7">
        <v>43525</v>
      </c>
      <c r="AF535" s="7">
        <v>43556</v>
      </c>
      <c r="AG535" s="7">
        <v>43586</v>
      </c>
      <c r="AH535" s="7">
        <v>43617</v>
      </c>
      <c r="AI535" s="7">
        <v>43647</v>
      </c>
      <c r="AJ535" s="7">
        <v>43678</v>
      </c>
      <c r="AK535" s="7">
        <v>43709</v>
      </c>
      <c r="AL535" s="7">
        <v>43739</v>
      </c>
      <c r="AM535" s="7">
        <v>43770</v>
      </c>
      <c r="AN535" s="7">
        <v>43800</v>
      </c>
      <c r="AO535" s="8" t="s">
        <v>16</v>
      </c>
      <c r="AP535" s="8" t="s">
        <v>17</v>
      </c>
      <c r="AQ535" s="8" t="s">
        <v>18</v>
      </c>
      <c r="AR535" s="8" t="s">
        <v>19</v>
      </c>
      <c r="AS535" s="2">
        <v>2019</v>
      </c>
      <c r="AT535" s="7">
        <v>43831</v>
      </c>
      <c r="AU535" s="7">
        <v>43862</v>
      </c>
      <c r="AV535" s="7">
        <v>43891</v>
      </c>
      <c r="AW535" s="7">
        <v>43922</v>
      </c>
      <c r="AX535" s="7">
        <v>43952</v>
      </c>
      <c r="AY535" s="7">
        <v>43983</v>
      </c>
      <c r="AZ535" s="7">
        <v>44013</v>
      </c>
      <c r="BA535" s="7">
        <v>44044</v>
      </c>
      <c r="BB535" s="7">
        <v>44075</v>
      </c>
      <c r="BC535" s="7">
        <v>44105</v>
      </c>
      <c r="BD535" s="7">
        <v>44136</v>
      </c>
      <c r="BE535" s="7">
        <v>44166</v>
      </c>
      <c r="BF535" s="8" t="s">
        <v>20</v>
      </c>
      <c r="BG535" s="8" t="s">
        <v>21</v>
      </c>
      <c r="BH535" s="8" t="s">
        <v>22</v>
      </c>
      <c r="BI535" s="8" t="s">
        <v>23</v>
      </c>
      <c r="BJ535" s="2">
        <v>2020</v>
      </c>
      <c r="BK535" s="7">
        <v>44197</v>
      </c>
      <c r="BL535" s="7">
        <v>44228</v>
      </c>
      <c r="BM535" s="7">
        <v>44256</v>
      </c>
      <c r="BN535" s="7">
        <v>44287</v>
      </c>
      <c r="BO535" s="7">
        <v>44317</v>
      </c>
      <c r="BP535" s="7">
        <v>44348</v>
      </c>
      <c r="BQ535" s="7">
        <v>44378</v>
      </c>
      <c r="BR535" s="7">
        <v>44409</v>
      </c>
      <c r="BS535" s="7">
        <v>44440</v>
      </c>
      <c r="BT535" s="7">
        <v>44470</v>
      </c>
      <c r="BU535" s="7">
        <v>44501</v>
      </c>
      <c r="BV535" s="7">
        <v>44531</v>
      </c>
      <c r="BW535" s="8" t="s">
        <v>24</v>
      </c>
      <c r="BX535" s="8" t="s">
        <v>25</v>
      </c>
      <c r="BY535" s="8" t="s">
        <v>26</v>
      </c>
      <c r="BZ535" s="8" t="s">
        <v>27</v>
      </c>
      <c r="CA535" s="2">
        <v>2021</v>
      </c>
      <c r="CB535" s="7">
        <v>44562</v>
      </c>
      <c r="CC535" s="7">
        <v>44593</v>
      </c>
      <c r="CD535" s="7">
        <v>44621</v>
      </c>
      <c r="CE535" s="7">
        <v>44652</v>
      </c>
      <c r="CF535" s="7">
        <v>44682</v>
      </c>
      <c r="CG535" s="7">
        <v>44713</v>
      </c>
      <c r="CH535" s="7">
        <v>44743</v>
      </c>
      <c r="CI535" s="7">
        <v>44774</v>
      </c>
      <c r="CJ535" s="7">
        <v>44805</v>
      </c>
      <c r="CK535" s="7">
        <v>44835</v>
      </c>
      <c r="CL535" s="7">
        <v>44866</v>
      </c>
      <c r="CM535" s="7">
        <v>44896</v>
      </c>
      <c r="CN535" s="8" t="s">
        <v>28</v>
      </c>
      <c r="CO535" s="8" t="s">
        <v>29</v>
      </c>
      <c r="CP535" s="8" t="s">
        <v>30</v>
      </c>
      <c r="CQ535" s="8" t="s">
        <v>31</v>
      </c>
      <c r="CR535" s="2">
        <v>2022</v>
      </c>
      <c r="CT535" t="s">
        <v>766</v>
      </c>
    </row>
    <row r="536" spans="1:98" x14ac:dyDescent="0.25"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AC536" s="76"/>
    </row>
    <row r="537" spans="1:98" ht="15.75" x14ac:dyDescent="0.25">
      <c r="D537" t="s">
        <v>767</v>
      </c>
      <c r="E537" s="40"/>
      <c r="F537" s="26" t="s">
        <v>206</v>
      </c>
      <c r="G537" s="40"/>
      <c r="H537" s="26" t="s">
        <v>768</v>
      </c>
      <c r="I537" t="s">
        <v>36</v>
      </c>
      <c r="J537" s="20"/>
      <c r="K537" s="26" t="s">
        <v>206</v>
      </c>
      <c r="M537" s="125">
        <v>12468</v>
      </c>
      <c r="N537" s="145">
        <v>29532</v>
      </c>
      <c r="O537" s="145">
        <v>48541</v>
      </c>
      <c r="P537" s="145">
        <v>68554</v>
      </c>
      <c r="Q537" s="145">
        <v>87729</v>
      </c>
      <c r="R537" s="125">
        <v>107713</v>
      </c>
      <c r="S537" s="125">
        <v>128279</v>
      </c>
      <c r="T537" s="125">
        <v>150883</v>
      </c>
      <c r="U537" s="125">
        <v>172149</v>
      </c>
      <c r="V537" s="125">
        <v>197651</v>
      </c>
      <c r="W537" s="125">
        <v>223706</v>
      </c>
      <c r="AB537" s="125">
        <v>252656</v>
      </c>
      <c r="AC537" s="146">
        <v>14357</v>
      </c>
      <c r="AD537" s="147">
        <v>19942</v>
      </c>
      <c r="AE537" s="147">
        <v>19627</v>
      </c>
      <c r="AF537" s="147">
        <v>21421</v>
      </c>
      <c r="AG537" s="147">
        <v>16296</v>
      </c>
      <c r="AH537" s="147">
        <v>18437</v>
      </c>
      <c r="AI537" s="147">
        <v>19020</v>
      </c>
      <c r="AJ537" s="147">
        <v>20373</v>
      </c>
      <c r="AK537" s="147">
        <v>19904</v>
      </c>
      <c r="AL537" s="147">
        <v>23851</v>
      </c>
      <c r="AM537" s="147">
        <v>24223</v>
      </c>
      <c r="AN537" s="147">
        <v>31600</v>
      </c>
      <c r="AT537" s="147">
        <v>18338</v>
      </c>
      <c r="AU537" s="147">
        <v>25275</v>
      </c>
      <c r="AV537" s="147">
        <v>29742</v>
      </c>
      <c r="AW537" s="147">
        <v>15127</v>
      </c>
      <c r="AX537" s="147">
        <v>14564</v>
      </c>
      <c r="AY537" s="147">
        <v>23289</v>
      </c>
      <c r="AZ537" s="147">
        <v>31441</v>
      </c>
      <c r="BA537" s="147">
        <v>33960</v>
      </c>
      <c r="BB537" s="147">
        <v>42202</v>
      </c>
      <c r="BC537" s="147">
        <v>44694</v>
      </c>
      <c r="BD537" s="147">
        <v>42000</v>
      </c>
      <c r="BE537" s="147">
        <v>46691</v>
      </c>
      <c r="BK537" s="147">
        <v>22960</v>
      </c>
      <c r="BL537" s="147">
        <v>35506</v>
      </c>
      <c r="BM537" s="147">
        <v>43060</v>
      </c>
      <c r="BN537" s="147">
        <v>48574</v>
      </c>
      <c r="BO537" s="147">
        <v>36798</v>
      </c>
      <c r="BP537" s="147">
        <v>46326</v>
      </c>
      <c r="BQ537" s="147">
        <v>34423</v>
      </c>
      <c r="BR537" s="147">
        <v>35888</v>
      </c>
      <c r="BS537" s="147">
        <v>39093</v>
      </c>
      <c r="BT537" s="147">
        <v>41506</v>
      </c>
      <c r="BU537" s="147">
        <v>42362</v>
      </c>
      <c r="BV537" s="147">
        <v>54621</v>
      </c>
      <c r="CB537" s="147">
        <v>28700</v>
      </c>
      <c r="CC537" s="147">
        <v>42218</v>
      </c>
      <c r="CD537" s="147">
        <v>36992</v>
      </c>
      <c r="CE537" s="147">
        <v>13184</v>
      </c>
      <c r="CF537" s="147">
        <v>14686</v>
      </c>
      <c r="CG537" s="147">
        <v>24517</v>
      </c>
      <c r="CH537" s="147">
        <v>29917</v>
      </c>
      <c r="CI537" s="147">
        <v>39132</v>
      </c>
      <c r="CJ537" s="147">
        <v>41967</v>
      </c>
      <c r="CK537" s="147"/>
      <c r="CT537" s="145">
        <v>159519</v>
      </c>
    </row>
    <row r="538" spans="1:98" ht="15.75" x14ac:dyDescent="0.25">
      <c r="D538" s="3" t="s">
        <v>769</v>
      </c>
      <c r="E538" s="40"/>
      <c r="F538" s="40"/>
      <c r="G538" s="40"/>
      <c r="H538" s="26" t="s">
        <v>770</v>
      </c>
      <c r="I538" t="s">
        <v>36</v>
      </c>
      <c r="J538" s="20"/>
      <c r="K538" s="26" t="s">
        <v>206</v>
      </c>
      <c r="M538" s="125">
        <v>4369</v>
      </c>
      <c r="N538" s="145">
        <v>10047</v>
      </c>
      <c r="O538" s="125">
        <v>16423</v>
      </c>
      <c r="P538" s="125">
        <v>23199</v>
      </c>
      <c r="Q538" s="125">
        <v>29651</v>
      </c>
      <c r="R538" s="125">
        <v>36288</v>
      </c>
      <c r="S538" s="125">
        <v>43009</v>
      </c>
      <c r="T538" s="125">
        <v>50268</v>
      </c>
      <c r="U538" s="125">
        <v>57011</v>
      </c>
      <c r="V538" s="125">
        <v>65036</v>
      </c>
      <c r="W538" s="125">
        <v>73114</v>
      </c>
      <c r="AB538" s="125">
        <v>82048</v>
      </c>
      <c r="AC538" s="146">
        <v>4631</v>
      </c>
      <c r="AD538" s="147">
        <v>6079</v>
      </c>
      <c r="AE538" s="147">
        <v>5991</v>
      </c>
      <c r="AF538" s="147">
        <v>6448</v>
      </c>
      <c r="AG538" s="147">
        <v>4912</v>
      </c>
      <c r="AH538" s="147">
        <v>5522</v>
      </c>
      <c r="AI538" s="147">
        <v>5585</v>
      </c>
      <c r="AJ538" s="147">
        <v>6069</v>
      </c>
      <c r="AK538" s="147">
        <v>5796</v>
      </c>
      <c r="AL538" s="147">
        <v>6869</v>
      </c>
      <c r="AM538" s="147">
        <v>7080</v>
      </c>
      <c r="AN538" s="147">
        <v>9058</v>
      </c>
      <c r="AT538" s="147">
        <v>5114</v>
      </c>
      <c r="AU538" s="147">
        <v>7063</v>
      </c>
      <c r="AV538" s="147">
        <v>8079</v>
      </c>
      <c r="AW538" s="147">
        <v>4361</v>
      </c>
      <c r="AX538" s="147">
        <v>4159</v>
      </c>
      <c r="AY538" s="147">
        <v>6573</v>
      </c>
      <c r="AZ538" s="147">
        <v>8497</v>
      </c>
      <c r="BA538" s="147">
        <v>9209</v>
      </c>
      <c r="BB538" s="147">
        <v>11189</v>
      </c>
      <c r="BC538" s="147">
        <v>11692</v>
      </c>
      <c r="BD538" s="147">
        <v>10867</v>
      </c>
      <c r="BE538" s="147">
        <v>11982</v>
      </c>
      <c r="BK538" s="147">
        <v>5761</v>
      </c>
      <c r="BL538" s="147">
        <v>8741</v>
      </c>
      <c r="BM538" s="147">
        <v>10235</v>
      </c>
      <c r="BN538" s="147">
        <v>11336</v>
      </c>
      <c r="BO538" s="147">
        <v>8592</v>
      </c>
      <c r="BP538" s="147">
        <v>10194</v>
      </c>
      <c r="BQ538" s="147">
        <v>8149</v>
      </c>
      <c r="BR538" s="147">
        <v>8149</v>
      </c>
      <c r="BS538" s="147">
        <v>8642</v>
      </c>
      <c r="BT538" s="147">
        <v>8963</v>
      </c>
      <c r="BU538" s="147">
        <v>8811</v>
      </c>
      <c r="BV538" s="147">
        <v>10842</v>
      </c>
      <c r="CB538" s="147">
        <v>5602</v>
      </c>
      <c r="CC538" s="147">
        <v>7993</v>
      </c>
      <c r="CD538" s="147">
        <v>7743</v>
      </c>
      <c r="CE538" s="147">
        <v>2758</v>
      </c>
      <c r="CF538" s="147">
        <v>2486</v>
      </c>
      <c r="CG538" s="147">
        <v>4045</v>
      </c>
      <c r="CH538" s="147">
        <v>5202</v>
      </c>
      <c r="CI538" s="147">
        <v>6608</v>
      </c>
      <c r="CJ538" s="147">
        <v>7157</v>
      </c>
      <c r="CT538" s="145">
        <v>56646</v>
      </c>
    </row>
    <row r="539" spans="1:98" x14ac:dyDescent="0.25">
      <c r="H539" s="40"/>
      <c r="K539" s="40"/>
      <c r="M539" s="76"/>
      <c r="N539" s="148"/>
      <c r="O539" s="149"/>
      <c r="P539" s="149"/>
      <c r="Q539" s="149"/>
      <c r="R539" s="149"/>
      <c r="S539" s="149"/>
      <c r="T539" s="149"/>
      <c r="U539" s="76"/>
      <c r="V539" s="76"/>
      <c r="W539" s="76"/>
      <c r="AB539" s="76"/>
      <c r="CT539" s="76"/>
    </row>
    <row r="540" spans="1:98" ht="15.75" x14ac:dyDescent="0.25">
      <c r="D540" t="s">
        <v>767</v>
      </c>
      <c r="E540" s="40"/>
      <c r="F540" s="26" t="s">
        <v>217</v>
      </c>
      <c r="G540" s="40"/>
      <c r="H540" s="26" t="s">
        <v>768</v>
      </c>
      <c r="I540" t="s">
        <v>36</v>
      </c>
      <c r="K540" s="26" t="s">
        <v>217</v>
      </c>
      <c r="M540" s="125">
        <v>3023</v>
      </c>
      <c r="N540" s="145">
        <v>6813</v>
      </c>
      <c r="O540" s="125">
        <v>11775</v>
      </c>
      <c r="P540" s="125">
        <v>17120</v>
      </c>
      <c r="Q540" s="125">
        <v>21886</v>
      </c>
      <c r="R540" s="125">
        <v>27282</v>
      </c>
      <c r="S540" s="125">
        <v>32485</v>
      </c>
      <c r="T540" s="125">
        <v>38523</v>
      </c>
      <c r="U540" s="125">
        <v>44229</v>
      </c>
      <c r="V540" s="125">
        <v>50410</v>
      </c>
      <c r="W540" s="125">
        <v>56101</v>
      </c>
      <c r="AB540" s="125">
        <v>62779</v>
      </c>
      <c r="AC540" s="150">
        <v>3313</v>
      </c>
      <c r="AD540" s="147">
        <v>4621</v>
      </c>
      <c r="AE540" s="147">
        <v>4865</v>
      </c>
      <c r="AF540" s="147">
        <v>5033</v>
      </c>
      <c r="AG540" s="147">
        <v>3835</v>
      </c>
      <c r="AH540" s="147">
        <v>4417</v>
      </c>
      <c r="AI540" s="147">
        <v>4813</v>
      </c>
      <c r="AJ540" s="147">
        <v>5225</v>
      </c>
      <c r="AK540" s="147">
        <v>5362</v>
      </c>
      <c r="AL540" s="147">
        <v>5884</v>
      </c>
      <c r="AM540" s="147">
        <v>5696</v>
      </c>
      <c r="AN540" s="147">
        <v>7360</v>
      </c>
      <c r="AT540" s="147">
        <v>4096</v>
      </c>
      <c r="AU540" s="147">
        <v>5518</v>
      </c>
      <c r="AV540" s="147">
        <v>6107</v>
      </c>
      <c r="AW540" s="147">
        <v>4040</v>
      </c>
      <c r="AX540" s="147">
        <v>4595</v>
      </c>
      <c r="AY540" s="147">
        <v>6560</v>
      </c>
      <c r="AZ540" s="147">
        <v>8257</v>
      </c>
      <c r="BA540" s="147">
        <v>8609</v>
      </c>
      <c r="BB540" s="147">
        <v>10357</v>
      </c>
      <c r="BC540" s="147">
        <v>10277</v>
      </c>
      <c r="BD540" s="147">
        <v>9237</v>
      </c>
      <c r="BE540" s="147">
        <v>10642</v>
      </c>
      <c r="BK540" s="147">
        <v>5305</v>
      </c>
      <c r="BL540" s="147">
        <v>7910</v>
      </c>
      <c r="BM540" s="147">
        <v>10178</v>
      </c>
      <c r="BN540" s="147">
        <v>10763</v>
      </c>
      <c r="BO540" s="147">
        <v>8448</v>
      </c>
      <c r="BP540" s="147">
        <v>10780</v>
      </c>
      <c r="BQ540" s="147">
        <v>9385</v>
      </c>
      <c r="BR540" s="147">
        <v>8798</v>
      </c>
      <c r="BS540" s="147">
        <v>9830</v>
      </c>
      <c r="BT540" s="147">
        <v>10753</v>
      </c>
      <c r="BU540" s="147">
        <v>10450</v>
      </c>
      <c r="BV540" s="147">
        <v>13954</v>
      </c>
      <c r="CB540" s="147">
        <v>7212</v>
      </c>
      <c r="CC540" s="147">
        <v>9404</v>
      </c>
      <c r="CD540" s="147">
        <v>11348</v>
      </c>
      <c r="CE540" s="147">
        <v>2979</v>
      </c>
      <c r="CF540" s="147">
        <v>2796</v>
      </c>
      <c r="CG540" s="147">
        <v>4994</v>
      </c>
      <c r="CH540" s="147">
        <v>7494</v>
      </c>
      <c r="CI540" s="147">
        <v>10078</v>
      </c>
      <c r="CJ540" s="147">
        <v>10812</v>
      </c>
      <c r="CT540" s="125">
        <v>42254</v>
      </c>
    </row>
    <row r="541" spans="1:98" ht="15.75" x14ac:dyDescent="0.25">
      <c r="D541" t="s">
        <v>769</v>
      </c>
      <c r="E541" s="40"/>
      <c r="F541" s="40"/>
      <c r="G541" s="40"/>
      <c r="H541" s="26" t="s">
        <v>770</v>
      </c>
      <c r="I541" t="s">
        <v>36</v>
      </c>
      <c r="K541" s="26" t="s">
        <v>217</v>
      </c>
      <c r="M541" s="125">
        <v>1647</v>
      </c>
      <c r="N541" s="145">
        <v>3870</v>
      </c>
      <c r="O541" s="125">
        <v>6693</v>
      </c>
      <c r="P541" s="125">
        <v>9617</v>
      </c>
      <c r="Q541" s="125">
        <v>12261</v>
      </c>
      <c r="R541" s="125">
        <v>15260</v>
      </c>
      <c r="S541" s="125">
        <v>18165</v>
      </c>
      <c r="T541" s="125">
        <v>21500</v>
      </c>
      <c r="U541" s="125">
        <v>24633</v>
      </c>
      <c r="V541" s="125">
        <v>28057</v>
      </c>
      <c r="W541" s="125">
        <v>31192</v>
      </c>
      <c r="AB541" s="125">
        <v>34750</v>
      </c>
      <c r="AC541" s="150">
        <v>1861</v>
      </c>
      <c r="AD541" s="147">
        <v>2508</v>
      </c>
      <c r="AE541" s="147">
        <v>2569</v>
      </c>
      <c r="AF541" s="147">
        <v>2739</v>
      </c>
      <c r="AG541" s="147">
        <v>2073</v>
      </c>
      <c r="AH541" s="147">
        <v>2322</v>
      </c>
      <c r="AI541" s="147">
        <v>2508</v>
      </c>
      <c r="AJ541" s="147">
        <v>2793</v>
      </c>
      <c r="AK541" s="147">
        <v>2836</v>
      </c>
      <c r="AL541" s="147">
        <v>3105</v>
      </c>
      <c r="AM541" s="147">
        <v>3023</v>
      </c>
      <c r="AN541" s="147">
        <v>3782</v>
      </c>
      <c r="AT541" s="147">
        <v>2116</v>
      </c>
      <c r="AU541" s="147">
        <v>2743</v>
      </c>
      <c r="AV541" s="147">
        <v>3111</v>
      </c>
      <c r="AW541" s="147">
        <v>2141</v>
      </c>
      <c r="AX541" s="147">
        <v>2393</v>
      </c>
      <c r="AY541" s="147">
        <v>3382</v>
      </c>
      <c r="AZ541" s="147">
        <v>4102</v>
      </c>
      <c r="BA541" s="147">
        <v>4260</v>
      </c>
      <c r="BB541" s="147">
        <v>5065</v>
      </c>
      <c r="BC541" s="147">
        <v>5012</v>
      </c>
      <c r="BD541" s="147">
        <v>4353</v>
      </c>
      <c r="BE541" s="147">
        <v>4907</v>
      </c>
      <c r="BK541" s="147">
        <v>2396</v>
      </c>
      <c r="BL541" s="147">
        <v>3515</v>
      </c>
      <c r="BM541" s="147">
        <v>4384</v>
      </c>
      <c r="BN541" s="147">
        <v>4659</v>
      </c>
      <c r="BO541" s="147">
        <v>3563</v>
      </c>
      <c r="BP541" s="147">
        <v>4412</v>
      </c>
      <c r="BQ541" s="147">
        <v>3892</v>
      </c>
      <c r="BR541" s="147">
        <v>3786</v>
      </c>
      <c r="BS541" s="147">
        <v>3930</v>
      </c>
      <c r="BT541" s="147">
        <v>4211</v>
      </c>
      <c r="BU541" s="147">
        <v>4016</v>
      </c>
      <c r="BV541" s="147">
        <v>5041</v>
      </c>
      <c r="CB541" s="147">
        <v>2462</v>
      </c>
      <c r="CC541" s="147">
        <v>3285</v>
      </c>
      <c r="CD541" s="147">
        <v>3909</v>
      </c>
      <c r="CE541" s="147">
        <v>1046</v>
      </c>
      <c r="CF541" s="147">
        <v>834</v>
      </c>
      <c r="CG541" s="147">
        <v>1511</v>
      </c>
      <c r="CH541" s="147">
        <v>2273</v>
      </c>
      <c r="CI541" s="147">
        <v>3004</v>
      </c>
      <c r="CJ541" s="147">
        <v>3407</v>
      </c>
      <c r="CT541" s="125">
        <v>25236</v>
      </c>
    </row>
    <row r="542" spans="1:98" x14ac:dyDescent="0.25">
      <c r="H542" s="40"/>
      <c r="K542" s="40"/>
      <c r="M542" s="76"/>
      <c r="N542" s="142"/>
      <c r="O542" s="13"/>
      <c r="P542" s="149"/>
      <c r="Q542" s="149"/>
      <c r="R542" s="76"/>
      <c r="S542" s="76"/>
      <c r="T542" s="76"/>
      <c r="U542" s="76"/>
      <c r="V542" s="76"/>
      <c r="W542" s="76"/>
      <c r="AB542" s="76"/>
      <c r="CT542" s="76"/>
    </row>
    <row r="543" spans="1:98" ht="15.75" x14ac:dyDescent="0.25">
      <c r="D543" t="s">
        <v>767</v>
      </c>
      <c r="E543" s="40"/>
      <c r="F543" s="26" t="s">
        <v>213</v>
      </c>
      <c r="G543" s="40"/>
      <c r="H543" s="26" t="s">
        <v>768</v>
      </c>
      <c r="I543" t="s">
        <v>36</v>
      </c>
      <c r="K543" s="26" t="s">
        <v>213</v>
      </c>
      <c r="M543" s="125">
        <v>2786</v>
      </c>
      <c r="N543" s="145">
        <v>6843</v>
      </c>
      <c r="O543" s="125">
        <v>11829</v>
      </c>
      <c r="P543" s="125">
        <v>16735</v>
      </c>
      <c r="Q543" s="125">
        <v>21472</v>
      </c>
      <c r="R543" s="125">
        <v>26427</v>
      </c>
      <c r="S543" s="125">
        <v>31152</v>
      </c>
      <c r="T543" s="125">
        <v>36545</v>
      </c>
      <c r="U543" s="125">
        <v>41526</v>
      </c>
      <c r="V543" s="125">
        <v>47313</v>
      </c>
      <c r="W543" s="125">
        <v>52888</v>
      </c>
      <c r="AB543" s="125">
        <v>59618</v>
      </c>
      <c r="AC543" s="146">
        <v>3443</v>
      </c>
      <c r="AD543" s="147">
        <v>4510</v>
      </c>
      <c r="AE543" s="147">
        <v>4720</v>
      </c>
      <c r="AF543" s="147">
        <v>4689</v>
      </c>
      <c r="AG543" s="147">
        <v>3840</v>
      </c>
      <c r="AH543" s="147">
        <v>4373</v>
      </c>
      <c r="AI543" s="147">
        <v>4350</v>
      </c>
      <c r="AJ543" s="151">
        <v>4861</v>
      </c>
      <c r="AK543" s="147">
        <v>4978</v>
      </c>
      <c r="AL543" s="147">
        <v>5559</v>
      </c>
      <c r="AM543" s="147">
        <v>5400</v>
      </c>
      <c r="AN543" s="147">
        <v>7043</v>
      </c>
      <c r="AT543" s="147">
        <v>3491</v>
      </c>
      <c r="AU543" s="147">
        <v>5173</v>
      </c>
      <c r="AV543" s="147">
        <v>5700</v>
      </c>
      <c r="AW543" s="147">
        <v>4692</v>
      </c>
      <c r="AX543" s="147">
        <v>4254</v>
      </c>
      <c r="AY543" s="147">
        <v>5788</v>
      </c>
      <c r="AZ543" s="147">
        <v>6932</v>
      </c>
      <c r="BA543" s="147">
        <v>8086</v>
      </c>
      <c r="BB543" s="147">
        <v>9570</v>
      </c>
      <c r="BC543" s="147">
        <v>10003</v>
      </c>
      <c r="BD543" s="147">
        <v>8974</v>
      </c>
      <c r="BE543" s="147">
        <v>10898</v>
      </c>
      <c r="BK543" s="147">
        <v>4919</v>
      </c>
      <c r="BL543" s="147">
        <v>7552</v>
      </c>
      <c r="BM543" s="147">
        <v>9328</v>
      </c>
      <c r="BN543" s="147">
        <v>10132</v>
      </c>
      <c r="BO543" s="147">
        <v>8090</v>
      </c>
      <c r="BP543" s="147">
        <v>10272</v>
      </c>
      <c r="BQ543" s="147">
        <v>9125</v>
      </c>
      <c r="BR543" s="147">
        <v>8712</v>
      </c>
      <c r="BS543" s="147">
        <v>9187</v>
      </c>
      <c r="BT543" s="147">
        <v>9539</v>
      </c>
      <c r="BU543" s="147">
        <v>9422</v>
      </c>
      <c r="BV543" s="147">
        <v>12073</v>
      </c>
      <c r="CB543" s="147">
        <v>5794</v>
      </c>
      <c r="CC543" s="147">
        <v>8991</v>
      </c>
      <c r="CD543" s="147">
        <v>10030</v>
      </c>
      <c r="CE543" s="147">
        <v>2802</v>
      </c>
      <c r="CF543" s="147">
        <v>2139</v>
      </c>
      <c r="CG543" s="147">
        <v>4414</v>
      </c>
      <c r="CH543" s="147">
        <v>6039</v>
      </c>
      <c r="CI543" s="147">
        <v>8780</v>
      </c>
      <c r="CJ543" s="147">
        <v>10493</v>
      </c>
      <c r="CT543" s="125">
        <v>42486</v>
      </c>
    </row>
    <row r="544" spans="1:98" ht="15.75" x14ac:dyDescent="0.25">
      <c r="D544" t="s">
        <v>769</v>
      </c>
      <c r="E544" s="40"/>
      <c r="F544" s="40"/>
      <c r="G544" s="40"/>
      <c r="H544" s="26" t="s">
        <v>770</v>
      </c>
      <c r="I544" t="s">
        <v>36</v>
      </c>
      <c r="K544" s="26" t="s">
        <v>213</v>
      </c>
      <c r="M544" s="125">
        <v>2158</v>
      </c>
      <c r="N544" s="145">
        <v>5195</v>
      </c>
      <c r="O544" s="145">
        <v>8692</v>
      </c>
      <c r="P544" s="145">
        <v>12331</v>
      </c>
      <c r="Q544" s="145">
        <v>15768</v>
      </c>
      <c r="R544" s="125">
        <v>19425</v>
      </c>
      <c r="S544" s="125">
        <v>22851</v>
      </c>
      <c r="T544" s="125">
        <v>26662</v>
      </c>
      <c r="U544" s="125">
        <v>30139</v>
      </c>
      <c r="V544" s="125">
        <v>34135</v>
      </c>
      <c r="W544" s="125">
        <v>37958</v>
      </c>
      <c r="AB544" s="125">
        <v>42570</v>
      </c>
      <c r="AC544" s="146">
        <v>2293</v>
      </c>
      <c r="AD544" s="147">
        <v>3046</v>
      </c>
      <c r="AE544" s="147">
        <v>3083</v>
      </c>
      <c r="AF544" s="147">
        <v>3209</v>
      </c>
      <c r="AG544" s="147">
        <v>2580</v>
      </c>
      <c r="AH544" s="147">
        <v>2825</v>
      </c>
      <c r="AI544" s="147">
        <v>2874</v>
      </c>
      <c r="AJ544" s="147">
        <v>3198</v>
      </c>
      <c r="AK544" s="147">
        <v>3268</v>
      </c>
      <c r="AL544" s="147">
        <v>3628</v>
      </c>
      <c r="AM544" s="147">
        <v>3477</v>
      </c>
      <c r="AN544" s="147">
        <v>4572</v>
      </c>
      <c r="AT544" s="147">
        <v>2164</v>
      </c>
      <c r="AU544" s="147">
        <v>3288</v>
      </c>
      <c r="AV544" s="147">
        <v>3569</v>
      </c>
      <c r="AW544" s="147">
        <v>2999</v>
      </c>
      <c r="AX544" s="147">
        <v>2680</v>
      </c>
      <c r="AY544" s="147">
        <v>3630</v>
      </c>
      <c r="AZ544" s="147">
        <v>4163</v>
      </c>
      <c r="BA544" s="147">
        <v>4618</v>
      </c>
      <c r="BB544" s="147">
        <v>5605</v>
      </c>
      <c r="BC544" s="147">
        <v>5836</v>
      </c>
      <c r="BD544" s="147">
        <v>5189</v>
      </c>
      <c r="BE544" s="147">
        <v>6137</v>
      </c>
      <c r="BK544" s="147">
        <v>2692</v>
      </c>
      <c r="BL544" s="147">
        <v>4287</v>
      </c>
      <c r="BM544" s="147">
        <v>5035</v>
      </c>
      <c r="BN544" s="147">
        <v>5427</v>
      </c>
      <c r="BO544" s="147">
        <v>4231</v>
      </c>
      <c r="BP544" s="147">
        <v>5144</v>
      </c>
      <c r="BQ544" s="147">
        <v>4780</v>
      </c>
      <c r="BR544" s="147">
        <v>4542</v>
      </c>
      <c r="BS544" s="147">
        <v>4780</v>
      </c>
      <c r="BT544" s="147">
        <v>4618</v>
      </c>
      <c r="BU544" s="147">
        <v>4464</v>
      </c>
      <c r="BV544" s="147">
        <v>5678</v>
      </c>
      <c r="CB544" s="147">
        <v>2702</v>
      </c>
      <c r="CC544" s="147">
        <v>4008</v>
      </c>
      <c r="CD544" s="147">
        <v>4590</v>
      </c>
      <c r="CE544" s="147">
        <v>1471</v>
      </c>
      <c r="CF544" s="147">
        <v>1029</v>
      </c>
      <c r="CG544" s="147">
        <v>1930</v>
      </c>
      <c r="CH544" s="147">
        <v>2699</v>
      </c>
      <c r="CI544" s="147">
        <v>3704</v>
      </c>
      <c r="CJ544" s="147">
        <v>4230</v>
      </c>
      <c r="CT544" s="125">
        <v>33676</v>
      </c>
    </row>
    <row r="545" spans="4:98" x14ac:dyDescent="0.25">
      <c r="H545" s="40"/>
      <c r="K545" s="40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AB545" s="76"/>
      <c r="CT545" s="76"/>
    </row>
    <row r="546" spans="4:98" ht="15.75" x14ac:dyDescent="0.25">
      <c r="D546" t="s">
        <v>767</v>
      </c>
      <c r="E546" s="40"/>
      <c r="F546" s="26" t="s">
        <v>215</v>
      </c>
      <c r="G546" s="40"/>
      <c r="H546" s="26" t="s">
        <v>768</v>
      </c>
      <c r="I546" t="s">
        <v>36</v>
      </c>
      <c r="K546" s="26" t="s">
        <v>215</v>
      </c>
      <c r="M546" s="125">
        <v>3509</v>
      </c>
      <c r="N546" s="125">
        <v>8484</v>
      </c>
      <c r="O546" s="125">
        <v>14927</v>
      </c>
      <c r="P546" s="125">
        <v>21206</v>
      </c>
      <c r="Q546" s="125">
        <v>27302</v>
      </c>
      <c r="R546" s="125">
        <v>33739</v>
      </c>
      <c r="S546" s="125">
        <v>40084</v>
      </c>
      <c r="T546" s="125">
        <v>47026</v>
      </c>
      <c r="U546" s="125">
        <v>54167</v>
      </c>
      <c r="V546" s="125">
        <v>62005</v>
      </c>
      <c r="W546" s="125">
        <v>69876</v>
      </c>
      <c r="AB546" s="125">
        <v>78495</v>
      </c>
      <c r="AC546" s="146">
        <v>4624</v>
      </c>
      <c r="AD546" s="147">
        <v>5960</v>
      </c>
      <c r="AE546" s="147">
        <v>6074</v>
      </c>
      <c r="AF546" s="147">
        <v>6172</v>
      </c>
      <c r="AG546" s="147">
        <v>5251</v>
      </c>
      <c r="AH546" s="147">
        <v>5846</v>
      </c>
      <c r="AI546" s="147">
        <v>5947</v>
      </c>
      <c r="AJ546" s="151">
        <v>6777</v>
      </c>
      <c r="AK546" s="147">
        <v>6984</v>
      </c>
      <c r="AL546" s="147">
        <v>7572</v>
      </c>
      <c r="AM546" s="147">
        <v>7740</v>
      </c>
      <c r="AN546" s="147">
        <v>10053</v>
      </c>
      <c r="AT546" s="147">
        <v>5181</v>
      </c>
      <c r="AU546" s="147">
        <v>6936</v>
      </c>
      <c r="AV546" s="147">
        <v>8376</v>
      </c>
      <c r="AW546" s="147">
        <v>5272</v>
      </c>
      <c r="AX546" s="147">
        <v>6901</v>
      </c>
      <c r="AY546" s="147">
        <v>8652</v>
      </c>
      <c r="AZ546" s="147">
        <v>10170</v>
      </c>
      <c r="BA546" s="147">
        <v>10380</v>
      </c>
      <c r="BB546" s="147">
        <v>13502</v>
      </c>
      <c r="BC546" s="147">
        <v>15134</v>
      </c>
      <c r="BD546" s="147">
        <v>13911</v>
      </c>
      <c r="BE546" s="147">
        <v>15747</v>
      </c>
      <c r="BK546" s="147">
        <v>7777</v>
      </c>
      <c r="BL546" s="147">
        <v>11561</v>
      </c>
      <c r="BM546" s="147">
        <v>14485</v>
      </c>
      <c r="BN546" s="147">
        <v>16856</v>
      </c>
      <c r="BO546" s="147">
        <v>14073</v>
      </c>
      <c r="BP546" s="147">
        <v>17374</v>
      </c>
      <c r="BQ546" s="147">
        <v>14501</v>
      </c>
      <c r="BR546" s="147">
        <v>14027</v>
      </c>
      <c r="BS546" s="147">
        <v>14098</v>
      </c>
      <c r="BT546" s="147">
        <v>14807</v>
      </c>
      <c r="BU546" s="147">
        <v>14002</v>
      </c>
      <c r="BV546" s="147">
        <v>19063</v>
      </c>
      <c r="CB546" s="147">
        <v>10268</v>
      </c>
      <c r="CC546" s="147">
        <v>15192</v>
      </c>
      <c r="CD546" s="147">
        <v>17615</v>
      </c>
      <c r="CE546" s="147">
        <v>6609</v>
      </c>
      <c r="CF546" s="147">
        <v>5761</v>
      </c>
      <c r="CG546" s="147">
        <v>10170</v>
      </c>
      <c r="CH546" s="147">
        <v>14177</v>
      </c>
      <c r="CI546" s="147">
        <v>18930</v>
      </c>
      <c r="CJ546" s="147">
        <v>21034</v>
      </c>
      <c r="CT546" s="125">
        <v>52352</v>
      </c>
    </row>
    <row r="547" spans="4:98" ht="15.75" x14ac:dyDescent="0.25">
      <c r="D547" t="s">
        <v>769</v>
      </c>
      <c r="E547" s="40"/>
      <c r="F547" s="40"/>
      <c r="G547" s="40"/>
      <c r="H547" s="26" t="s">
        <v>770</v>
      </c>
      <c r="I547" t="s">
        <v>36</v>
      </c>
      <c r="K547" s="26" t="s">
        <v>215</v>
      </c>
      <c r="M547" s="125">
        <v>2089</v>
      </c>
      <c r="N547" s="125">
        <v>5069</v>
      </c>
      <c r="O547" s="125">
        <v>8727</v>
      </c>
      <c r="P547" s="125">
        <v>12223</v>
      </c>
      <c r="Q547" s="125">
        <v>15668</v>
      </c>
      <c r="R547" s="125">
        <v>19234</v>
      </c>
      <c r="S547" s="125">
        <v>22818</v>
      </c>
      <c r="T547" s="125">
        <v>26717</v>
      </c>
      <c r="U547" s="125">
        <v>30601</v>
      </c>
      <c r="V547" s="125">
        <v>34819</v>
      </c>
      <c r="W547" s="125">
        <v>39042</v>
      </c>
      <c r="AB547" s="125">
        <v>43669</v>
      </c>
      <c r="AC547" s="146">
        <v>2452</v>
      </c>
      <c r="AD547" s="147">
        <v>3113</v>
      </c>
      <c r="AE547" s="147">
        <v>3077</v>
      </c>
      <c r="AF547" s="147">
        <v>3245</v>
      </c>
      <c r="AG547" s="147">
        <v>2681</v>
      </c>
      <c r="AH547" s="147">
        <v>3069</v>
      </c>
      <c r="AI547" s="147">
        <v>3119</v>
      </c>
      <c r="AJ547" s="147">
        <v>3437</v>
      </c>
      <c r="AK547" s="147">
        <v>3450</v>
      </c>
      <c r="AL547" s="147">
        <v>3679</v>
      </c>
      <c r="AM547" s="147">
        <v>3892</v>
      </c>
      <c r="AN547" s="147">
        <v>4858</v>
      </c>
      <c r="AT547" s="147">
        <v>2468</v>
      </c>
      <c r="AU547" s="147">
        <v>3437</v>
      </c>
      <c r="AV547" s="147">
        <v>3931</v>
      </c>
      <c r="AW547" s="147">
        <v>2530</v>
      </c>
      <c r="AX547" s="147">
        <v>3117</v>
      </c>
      <c r="AY547" s="147">
        <v>4251</v>
      </c>
      <c r="AZ547" s="147">
        <v>4819</v>
      </c>
      <c r="BA547" s="147">
        <v>4976</v>
      </c>
      <c r="BB547" s="147">
        <v>6229</v>
      </c>
      <c r="BC547" s="147">
        <v>6813</v>
      </c>
      <c r="BD547" s="147">
        <v>6166</v>
      </c>
      <c r="BE547" s="147">
        <v>6825</v>
      </c>
      <c r="BK547" s="147">
        <v>3304</v>
      </c>
      <c r="BL547" s="147">
        <v>4889</v>
      </c>
      <c r="BM547" s="147">
        <v>5841</v>
      </c>
      <c r="BN547" s="147">
        <v>6627</v>
      </c>
      <c r="BO547" s="147">
        <v>5275</v>
      </c>
      <c r="BP547" s="147">
        <v>6238</v>
      </c>
      <c r="BQ547" s="147">
        <v>5079</v>
      </c>
      <c r="BR547" s="147">
        <v>4781</v>
      </c>
      <c r="BS547" s="147">
        <v>4587</v>
      </c>
      <c r="BT547" s="147">
        <v>4652</v>
      </c>
      <c r="BU547" s="147">
        <v>4322</v>
      </c>
      <c r="BV547" s="147">
        <v>5637</v>
      </c>
      <c r="CB547" s="147">
        <v>2941</v>
      </c>
      <c r="CC547" s="147">
        <v>3982</v>
      </c>
      <c r="CD547" s="147">
        <v>5268</v>
      </c>
      <c r="CE547" s="147">
        <v>1868</v>
      </c>
      <c r="CF547" s="147">
        <v>1416</v>
      </c>
      <c r="CG547" s="147">
        <v>2450</v>
      </c>
      <c r="CH547" s="147">
        <v>3366</v>
      </c>
      <c r="CI547" s="147">
        <v>4375</v>
      </c>
      <c r="CJ547" s="147">
        <v>4875</v>
      </c>
      <c r="CT547" s="125">
        <v>31249</v>
      </c>
    </row>
    <row r="548" spans="4:98" x14ac:dyDescent="0.25">
      <c r="H548" s="40"/>
      <c r="K548" s="40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AB548" s="76"/>
      <c r="CT548" s="76"/>
    </row>
    <row r="549" spans="4:98" ht="15.75" x14ac:dyDescent="0.25">
      <c r="D549" t="s">
        <v>767</v>
      </c>
      <c r="E549" s="40"/>
      <c r="F549" s="40" t="s">
        <v>771</v>
      </c>
      <c r="G549" s="40"/>
      <c r="H549" s="26" t="s">
        <v>768</v>
      </c>
      <c r="I549" t="s">
        <v>36</v>
      </c>
      <c r="K549" s="40" t="s">
        <v>772</v>
      </c>
      <c r="M549" s="125">
        <v>4873</v>
      </c>
      <c r="N549" s="125">
        <v>11012</v>
      </c>
      <c r="O549" s="125">
        <v>18415</v>
      </c>
      <c r="P549" s="125">
        <v>25806</v>
      </c>
      <c r="Q549" s="125">
        <v>32976</v>
      </c>
      <c r="R549" s="125">
        <v>39934</v>
      </c>
      <c r="S549" s="125">
        <v>47578</v>
      </c>
      <c r="T549" s="125">
        <v>55375</v>
      </c>
      <c r="U549" s="125">
        <v>63156</v>
      </c>
      <c r="V549" s="125">
        <v>72395</v>
      </c>
      <c r="W549" s="125">
        <v>81361</v>
      </c>
      <c r="AB549" s="125">
        <v>92260</v>
      </c>
      <c r="AC549" s="146">
        <v>5258</v>
      </c>
      <c r="AD549" s="147">
        <v>7036</v>
      </c>
      <c r="AE549" s="147">
        <v>6307</v>
      </c>
      <c r="AF549" s="147">
        <v>7318</v>
      </c>
      <c r="AG549" s="147">
        <v>5600</v>
      </c>
      <c r="AH549" s="147">
        <v>6474</v>
      </c>
      <c r="AI549" s="147">
        <v>7121</v>
      </c>
      <c r="AJ549" s="151">
        <v>7149</v>
      </c>
      <c r="AK549" s="147">
        <v>7913</v>
      </c>
      <c r="AL549" s="147">
        <v>8828</v>
      </c>
      <c r="AM549" s="147">
        <v>8717</v>
      </c>
      <c r="AN549" s="147">
        <v>11114</v>
      </c>
      <c r="AT549" s="147">
        <v>5935</v>
      </c>
      <c r="AU549" s="147">
        <v>7604</v>
      </c>
      <c r="AV549" s="147">
        <v>9368</v>
      </c>
      <c r="AW549" s="147">
        <v>6937</v>
      </c>
      <c r="AX549" s="147">
        <v>6264</v>
      </c>
      <c r="AY549" s="147">
        <v>8905</v>
      </c>
      <c r="AZ549" s="147">
        <v>10535</v>
      </c>
      <c r="BA549" s="147">
        <v>11961</v>
      </c>
      <c r="BB549" s="147">
        <v>15152</v>
      </c>
      <c r="BC549" s="147">
        <v>15550</v>
      </c>
      <c r="BD549" s="147">
        <v>13436</v>
      </c>
      <c r="BE549" s="147">
        <v>15213</v>
      </c>
      <c r="BK549" s="147">
        <v>7073</v>
      </c>
      <c r="BL549" s="147">
        <v>11140</v>
      </c>
      <c r="BM549" s="147">
        <v>13932</v>
      </c>
      <c r="BN549" s="147">
        <v>14935</v>
      </c>
      <c r="BO549" s="147">
        <v>11562</v>
      </c>
      <c r="BP549" s="147">
        <v>14612</v>
      </c>
      <c r="BQ549" s="147">
        <v>12376</v>
      </c>
      <c r="BR549" s="147">
        <v>12693</v>
      </c>
      <c r="BS549" s="147">
        <v>13873</v>
      </c>
      <c r="BT549" s="147">
        <v>14054</v>
      </c>
      <c r="BU549" s="147">
        <v>14513</v>
      </c>
      <c r="BV549" s="147">
        <v>18473</v>
      </c>
      <c r="CB549" s="147">
        <v>9151</v>
      </c>
      <c r="CC549" s="147">
        <v>13204</v>
      </c>
      <c r="CD549" s="147">
        <v>17740</v>
      </c>
      <c r="CE549" s="147">
        <v>4261</v>
      </c>
      <c r="CF549" s="147">
        <v>3257</v>
      </c>
      <c r="CG549" s="147">
        <v>6702</v>
      </c>
      <c r="CH549" s="147">
        <v>9372</v>
      </c>
      <c r="CI549" s="147">
        <v>13929</v>
      </c>
      <c r="CJ549" s="147">
        <v>15930</v>
      </c>
      <c r="CT549" s="125">
        <v>60632</v>
      </c>
    </row>
    <row r="550" spans="4:98" ht="15.75" x14ac:dyDescent="0.25">
      <c r="D550" t="s">
        <v>769</v>
      </c>
      <c r="E550" s="40"/>
      <c r="H550" s="26" t="s">
        <v>770</v>
      </c>
      <c r="I550" t="s">
        <v>36</v>
      </c>
      <c r="K550" s="40" t="s">
        <v>772</v>
      </c>
      <c r="M550" s="125">
        <v>3079</v>
      </c>
      <c r="N550" s="125">
        <v>6873</v>
      </c>
      <c r="O550" s="125">
        <v>11329</v>
      </c>
      <c r="P550" s="125">
        <v>15827</v>
      </c>
      <c r="Q550" s="125">
        <v>20083</v>
      </c>
      <c r="R550" s="125">
        <v>24198</v>
      </c>
      <c r="S550" s="125">
        <v>28713</v>
      </c>
      <c r="T550" s="125">
        <v>33277</v>
      </c>
      <c r="U550" s="125">
        <v>37674</v>
      </c>
      <c r="V550" s="125">
        <v>42706</v>
      </c>
      <c r="W550" s="125">
        <v>47659</v>
      </c>
      <c r="AB550" s="125">
        <v>53504</v>
      </c>
      <c r="AC550" s="146">
        <v>2935</v>
      </c>
      <c r="AD550" s="147">
        <v>3830</v>
      </c>
      <c r="AE550" s="147">
        <v>3518</v>
      </c>
      <c r="AF550" s="147">
        <v>4003</v>
      </c>
      <c r="AG550" s="147">
        <v>3058</v>
      </c>
      <c r="AH550" s="147">
        <v>3483</v>
      </c>
      <c r="AI550" s="147">
        <v>3846</v>
      </c>
      <c r="AJ550" s="147">
        <v>3822</v>
      </c>
      <c r="AK550" s="147">
        <v>4208</v>
      </c>
      <c r="AL550" s="147">
        <v>4609</v>
      </c>
      <c r="AM550" s="147">
        <v>4577</v>
      </c>
      <c r="AN550" s="147">
        <v>5833</v>
      </c>
      <c r="AT550" s="147">
        <v>3046</v>
      </c>
      <c r="AU550" s="147">
        <v>3906</v>
      </c>
      <c r="AV550" s="147">
        <v>4698</v>
      </c>
      <c r="AW550" s="147">
        <v>3583</v>
      </c>
      <c r="AX550" s="147">
        <v>3126</v>
      </c>
      <c r="AY550" s="147">
        <v>4500</v>
      </c>
      <c r="AZ550" s="147">
        <v>5138</v>
      </c>
      <c r="BA550" s="147">
        <v>5749</v>
      </c>
      <c r="BB550" s="147">
        <v>7180</v>
      </c>
      <c r="BC550" s="147">
        <v>7355</v>
      </c>
      <c r="BD550" s="147">
        <v>6424</v>
      </c>
      <c r="BE550" s="147">
        <v>7227</v>
      </c>
      <c r="BK550" s="147">
        <v>3230</v>
      </c>
      <c r="BL550" s="147">
        <v>5122</v>
      </c>
      <c r="BM550" s="147">
        <v>6355</v>
      </c>
      <c r="BN550" s="147">
        <v>6662</v>
      </c>
      <c r="BO550" s="147">
        <v>4930</v>
      </c>
      <c r="BP550" s="147">
        <v>6194</v>
      </c>
      <c r="BQ550" s="147">
        <v>5521</v>
      </c>
      <c r="BR550" s="147">
        <v>5526</v>
      </c>
      <c r="BS550" s="147">
        <v>5756</v>
      </c>
      <c r="BT550" s="147">
        <v>5867</v>
      </c>
      <c r="BU550" s="147">
        <v>5812</v>
      </c>
      <c r="BV550" s="147">
        <v>7217</v>
      </c>
      <c r="CB550" s="147">
        <v>3639</v>
      </c>
      <c r="CC550" s="147">
        <v>5015</v>
      </c>
      <c r="CD550" s="147">
        <v>6852</v>
      </c>
      <c r="CE550" s="147">
        <v>1638</v>
      </c>
      <c r="CF550" s="147">
        <v>1222</v>
      </c>
      <c r="CG550" s="147">
        <v>2464</v>
      </c>
      <c r="CH550" s="147">
        <v>3476</v>
      </c>
      <c r="CI550" s="147">
        <v>4964</v>
      </c>
      <c r="CJ550" s="147">
        <v>5561</v>
      </c>
      <c r="CT550" s="125">
        <v>38887</v>
      </c>
    </row>
    <row r="551" spans="4:98" x14ac:dyDescent="0.25">
      <c r="H551" s="40"/>
      <c r="K551" s="40"/>
    </row>
    <row r="552" spans="4:98" ht="15.75" x14ac:dyDescent="0.25">
      <c r="D552" t="s">
        <v>767</v>
      </c>
      <c r="F552" s="3" t="s">
        <v>211</v>
      </c>
      <c r="H552" s="26" t="s">
        <v>768</v>
      </c>
      <c r="I552" t="s">
        <v>36</v>
      </c>
      <c r="K552" t="s">
        <v>211</v>
      </c>
      <c r="M552" s="125">
        <v>2794</v>
      </c>
      <c r="N552" s="125">
        <v>6872</v>
      </c>
      <c r="O552" s="125">
        <v>11589</v>
      </c>
      <c r="P552" s="125">
        <v>16620</v>
      </c>
      <c r="Q552" s="125">
        <v>21308</v>
      </c>
      <c r="R552" s="125">
        <v>25927</v>
      </c>
      <c r="S552" s="125">
        <v>30352</v>
      </c>
      <c r="T552" s="125">
        <v>35147</v>
      </c>
      <c r="U552" s="125">
        <v>40061</v>
      </c>
      <c r="V552" s="125">
        <v>45570</v>
      </c>
      <c r="W552" s="125">
        <v>51391</v>
      </c>
      <c r="Y552" s="125"/>
      <c r="AB552" s="125">
        <v>57790</v>
      </c>
      <c r="AC552" s="146">
        <v>2985</v>
      </c>
      <c r="AD552" s="147">
        <v>4101</v>
      </c>
      <c r="AE552" s="147">
        <v>3991</v>
      </c>
      <c r="AF552" s="147">
        <v>4093</v>
      </c>
      <c r="AG552" s="147">
        <v>3233</v>
      </c>
      <c r="AH552" s="147">
        <v>3704</v>
      </c>
      <c r="AI552" s="147">
        <v>3965</v>
      </c>
      <c r="AJ552" s="147">
        <v>4312</v>
      </c>
      <c r="AK552" s="147">
        <v>4474</v>
      </c>
      <c r="AL552" s="147">
        <v>5102</v>
      </c>
      <c r="AM552" s="147">
        <v>5274</v>
      </c>
      <c r="AN552" s="147">
        <v>6888</v>
      </c>
      <c r="AT552" s="147">
        <v>3503</v>
      </c>
      <c r="AU552" s="147">
        <v>4974</v>
      </c>
      <c r="AV552" s="147">
        <v>6025</v>
      </c>
      <c r="AW552" s="147">
        <v>4038</v>
      </c>
      <c r="AX552" s="147">
        <v>3736</v>
      </c>
      <c r="AY552" s="147">
        <v>5300</v>
      </c>
      <c r="AZ552" s="147">
        <v>6715</v>
      </c>
      <c r="BA552" s="147">
        <v>7662</v>
      </c>
      <c r="BB552" s="147">
        <v>9178</v>
      </c>
      <c r="BC552" s="147">
        <v>10086</v>
      </c>
      <c r="BD552" s="147">
        <v>8582</v>
      </c>
      <c r="BE552" s="147">
        <v>9976</v>
      </c>
      <c r="BK552" s="147">
        <v>4295</v>
      </c>
      <c r="BL552" s="147">
        <v>7113</v>
      </c>
      <c r="BM552" s="147">
        <v>8314</v>
      </c>
      <c r="BN552" s="147">
        <v>9169</v>
      </c>
      <c r="BO552" s="147">
        <v>7564</v>
      </c>
      <c r="BP552" s="147">
        <v>9339</v>
      </c>
      <c r="BQ552" s="147">
        <v>7554</v>
      </c>
      <c r="BR552" s="147">
        <v>7369</v>
      </c>
      <c r="BS552" s="147">
        <v>7977</v>
      </c>
      <c r="BT552" s="147">
        <v>8737</v>
      </c>
      <c r="BU552" s="147">
        <v>8666</v>
      </c>
      <c r="BV552" s="147">
        <v>10865</v>
      </c>
      <c r="CB552" s="147">
        <v>5441</v>
      </c>
      <c r="CC552" s="147">
        <v>7967</v>
      </c>
      <c r="CD552" s="147">
        <v>8261</v>
      </c>
      <c r="CE552" s="147">
        <v>2316</v>
      </c>
      <c r="CF552" s="147">
        <v>1880</v>
      </c>
      <c r="CG552" s="147">
        <v>3812</v>
      </c>
      <c r="CH552" s="147">
        <v>5331</v>
      </c>
      <c r="CI552" s="147">
        <v>6669</v>
      </c>
      <c r="CJ552" s="147">
        <v>7735</v>
      </c>
      <c r="CT552" s="125">
        <v>40716</v>
      </c>
    </row>
    <row r="553" spans="4:98" ht="15.75" x14ac:dyDescent="0.25">
      <c r="D553" t="s">
        <v>769</v>
      </c>
      <c r="H553" s="26" t="s">
        <v>770</v>
      </c>
      <c r="I553" t="s">
        <v>36</v>
      </c>
      <c r="K553" s="3" t="s">
        <v>211</v>
      </c>
      <c r="M553" s="125">
        <v>1644</v>
      </c>
      <c r="N553" s="125">
        <v>4088</v>
      </c>
      <c r="O553" s="125">
        <v>6844</v>
      </c>
      <c r="P553" s="125">
        <v>9785</v>
      </c>
      <c r="Q553" s="125">
        <v>12432</v>
      </c>
      <c r="R553" s="125">
        <v>14965</v>
      </c>
      <c r="S553" s="125">
        <v>17509</v>
      </c>
      <c r="T553" s="125">
        <v>20221</v>
      </c>
      <c r="U553" s="125">
        <v>22947</v>
      </c>
      <c r="V553" s="125">
        <v>25956</v>
      </c>
      <c r="W553" s="125">
        <v>29045</v>
      </c>
      <c r="Y553" s="125"/>
      <c r="AB553" s="125">
        <v>32546</v>
      </c>
      <c r="AC553" s="146">
        <v>1663</v>
      </c>
      <c r="AD553" s="147">
        <v>2202</v>
      </c>
      <c r="AE553" s="147">
        <v>2161</v>
      </c>
      <c r="AF553" s="147">
        <v>2241</v>
      </c>
      <c r="AG553" s="147">
        <v>1783</v>
      </c>
      <c r="AH553" s="147">
        <v>1894</v>
      </c>
      <c r="AI553" s="147">
        <v>2159</v>
      </c>
      <c r="AJ553" s="147">
        <v>2299</v>
      </c>
      <c r="AK553" s="147">
        <v>2299</v>
      </c>
      <c r="AL553" s="147">
        <v>2645</v>
      </c>
      <c r="AM553" s="147">
        <v>2710</v>
      </c>
      <c r="AN553" s="147">
        <v>3485</v>
      </c>
      <c r="AT553" s="147">
        <v>1739</v>
      </c>
      <c r="AU553" s="147">
        <v>2478</v>
      </c>
      <c r="AV553" s="147">
        <v>2947</v>
      </c>
      <c r="AW553" s="147">
        <v>2114</v>
      </c>
      <c r="AX553" s="147">
        <v>1823</v>
      </c>
      <c r="AY553" s="147">
        <v>2537</v>
      </c>
      <c r="AZ553" s="147">
        <v>3112</v>
      </c>
      <c r="BA553" s="147">
        <v>3507</v>
      </c>
      <c r="BB553" s="147">
        <v>4181</v>
      </c>
      <c r="BC553" s="147">
        <v>4414</v>
      </c>
      <c r="BD553" s="147">
        <v>3852</v>
      </c>
      <c r="BE553" s="147">
        <v>4334</v>
      </c>
      <c r="BK553" s="147">
        <v>1776</v>
      </c>
      <c r="BL553" s="147">
        <v>2962</v>
      </c>
      <c r="BM553" s="147">
        <v>3502</v>
      </c>
      <c r="BN553" s="147">
        <v>3775</v>
      </c>
      <c r="BO553" s="147">
        <v>2969</v>
      </c>
      <c r="BP553" s="147">
        <v>3523</v>
      </c>
      <c r="BQ553" s="147">
        <v>3116</v>
      </c>
      <c r="BR553" s="147">
        <v>2953</v>
      </c>
      <c r="BS553" s="147">
        <v>3047</v>
      </c>
      <c r="BT553" s="147">
        <v>3219</v>
      </c>
      <c r="BU553" s="147">
        <v>3251</v>
      </c>
      <c r="BV553" s="147">
        <v>3709</v>
      </c>
      <c r="CB553" s="147">
        <v>1753</v>
      </c>
      <c r="CC553" s="147">
        <v>2581</v>
      </c>
      <c r="CD553" s="147">
        <v>2823</v>
      </c>
      <c r="CE553" s="147">
        <v>816</v>
      </c>
      <c r="CF553" s="147">
        <v>578</v>
      </c>
      <c r="CG553" s="147">
        <v>1183</v>
      </c>
      <c r="CH553" s="147">
        <v>1654</v>
      </c>
      <c r="CI553" s="147">
        <v>2065</v>
      </c>
      <c r="CJ553" s="147">
        <v>2287</v>
      </c>
      <c r="CT553" s="125">
        <v>25278</v>
      </c>
    </row>
    <row r="556" spans="4:98" x14ac:dyDescent="0.25">
      <c r="D556" s="3" t="s">
        <v>773</v>
      </c>
      <c r="E556" s="40"/>
      <c r="F556" s="26" t="s">
        <v>206</v>
      </c>
      <c r="G556" s="40"/>
      <c r="H556" s="26" t="s">
        <v>768</v>
      </c>
      <c r="I556" t="s">
        <v>36</v>
      </c>
      <c r="K556" s="26" t="s">
        <v>206</v>
      </c>
      <c r="L556" s="125">
        <v>12468</v>
      </c>
      <c r="M556" s="152">
        <f t="shared" ref="M556:M572" si="19">N537-M537</f>
        <v>17064</v>
      </c>
      <c r="N556" s="152">
        <f t="shared" ref="N556:N572" si="20">O537-N537</f>
        <v>19009</v>
      </c>
      <c r="O556" s="152">
        <f t="shared" ref="O556:O572" si="21">P537-O537</f>
        <v>20013</v>
      </c>
      <c r="P556" s="152">
        <f t="shared" ref="P556:P572" si="22">Q537-P537</f>
        <v>19175</v>
      </c>
      <c r="Q556" s="152">
        <f t="shared" ref="Q556:Q572" si="23">R537-Q537</f>
        <v>19984</v>
      </c>
      <c r="R556" s="152">
        <f t="shared" ref="R556:R572" si="24">S537-R537</f>
        <v>20566</v>
      </c>
      <c r="S556" s="152">
        <f t="shared" ref="S556:S572" si="25">T537-S537</f>
        <v>22604</v>
      </c>
      <c r="T556" s="152">
        <f t="shared" ref="T556:T572" si="26">U537-T537</f>
        <v>21266</v>
      </c>
      <c r="U556" s="152">
        <f t="shared" ref="U556:U572" si="27">V537-U537</f>
        <v>25502</v>
      </c>
      <c r="V556" s="152">
        <f t="shared" ref="V556:V572" si="28">W537-V537</f>
        <v>26055</v>
      </c>
      <c r="W556" s="152">
        <f t="shared" ref="W556:W572" si="29">AB537-W537</f>
        <v>28950</v>
      </c>
    </row>
    <row r="557" spans="4:98" x14ac:dyDescent="0.25">
      <c r="D557" s="3" t="s">
        <v>774</v>
      </c>
      <c r="E557" s="40"/>
      <c r="F557" s="40"/>
      <c r="G557" s="40"/>
      <c r="H557" s="26" t="s">
        <v>770</v>
      </c>
      <c r="I557" t="s">
        <v>36</v>
      </c>
      <c r="K557" s="26" t="s">
        <v>206</v>
      </c>
      <c r="L557" s="125">
        <v>4369</v>
      </c>
      <c r="M557" s="152">
        <f t="shared" si="19"/>
        <v>5678</v>
      </c>
      <c r="N557" s="152">
        <f t="shared" si="20"/>
        <v>6376</v>
      </c>
      <c r="O557" s="152">
        <f t="shared" si="21"/>
        <v>6776</v>
      </c>
      <c r="P557" s="152">
        <f t="shared" si="22"/>
        <v>6452</v>
      </c>
      <c r="Q557" s="152">
        <f t="shared" si="23"/>
        <v>6637</v>
      </c>
      <c r="R557" s="152">
        <f t="shared" si="24"/>
        <v>6721</v>
      </c>
      <c r="S557" s="152">
        <f t="shared" si="25"/>
        <v>7259</v>
      </c>
      <c r="T557" s="152">
        <f t="shared" si="26"/>
        <v>6743</v>
      </c>
      <c r="U557" s="152">
        <f t="shared" si="27"/>
        <v>8025</v>
      </c>
      <c r="V557" s="152">
        <f t="shared" si="28"/>
        <v>8078</v>
      </c>
      <c r="W557" s="152">
        <f t="shared" si="29"/>
        <v>8934</v>
      </c>
    </row>
    <row r="558" spans="4:98" x14ac:dyDescent="0.25">
      <c r="D558" s="40"/>
      <c r="E558" s="40"/>
      <c r="F558" s="40"/>
      <c r="G558" s="40"/>
      <c r="H558" s="40"/>
      <c r="I558" s="40"/>
      <c r="J558" s="40"/>
      <c r="K558" s="40"/>
      <c r="L558" s="76"/>
    </row>
    <row r="559" spans="4:98" x14ac:dyDescent="0.25">
      <c r="D559" t="s">
        <v>773</v>
      </c>
      <c r="E559" s="40"/>
      <c r="F559" s="26" t="s">
        <v>217</v>
      </c>
      <c r="G559" s="40"/>
      <c r="H559" s="26" t="s">
        <v>768</v>
      </c>
      <c r="I559" t="s">
        <v>36</v>
      </c>
      <c r="K559" s="26" t="s">
        <v>217</v>
      </c>
      <c r="L559" s="125">
        <v>3023</v>
      </c>
      <c r="M559" s="152">
        <f t="shared" si="19"/>
        <v>3790</v>
      </c>
      <c r="N559" s="152">
        <f t="shared" si="20"/>
        <v>4962</v>
      </c>
      <c r="O559" s="152">
        <f t="shared" si="21"/>
        <v>5345</v>
      </c>
      <c r="P559" s="152">
        <f t="shared" si="22"/>
        <v>4766</v>
      </c>
      <c r="Q559" s="152">
        <f t="shared" si="23"/>
        <v>5396</v>
      </c>
      <c r="R559" s="152">
        <f t="shared" si="24"/>
        <v>5203</v>
      </c>
      <c r="S559" s="152">
        <f t="shared" si="25"/>
        <v>6038</v>
      </c>
      <c r="T559" s="152">
        <f t="shared" si="26"/>
        <v>5706</v>
      </c>
      <c r="U559" s="152">
        <f t="shared" si="27"/>
        <v>6181</v>
      </c>
      <c r="V559" s="152">
        <f t="shared" si="28"/>
        <v>5691</v>
      </c>
      <c r="W559" s="152">
        <f t="shared" si="29"/>
        <v>6678</v>
      </c>
    </row>
    <row r="560" spans="4:98" x14ac:dyDescent="0.25">
      <c r="D560" t="s">
        <v>774</v>
      </c>
      <c r="E560" s="40"/>
      <c r="F560" s="40"/>
      <c r="G560" s="40"/>
      <c r="H560" s="26" t="s">
        <v>770</v>
      </c>
      <c r="I560" t="s">
        <v>36</v>
      </c>
      <c r="K560" s="26" t="s">
        <v>217</v>
      </c>
      <c r="L560" s="125">
        <v>1647</v>
      </c>
      <c r="M560" s="152">
        <f t="shared" si="19"/>
        <v>2223</v>
      </c>
      <c r="N560" s="152">
        <f t="shared" si="20"/>
        <v>2823</v>
      </c>
      <c r="O560" s="152">
        <f t="shared" si="21"/>
        <v>2924</v>
      </c>
      <c r="P560" s="152">
        <f t="shared" si="22"/>
        <v>2644</v>
      </c>
      <c r="Q560" s="152">
        <f t="shared" si="23"/>
        <v>2999</v>
      </c>
      <c r="R560" s="152">
        <f t="shared" si="24"/>
        <v>2905</v>
      </c>
      <c r="S560" s="152">
        <f t="shared" si="25"/>
        <v>3335</v>
      </c>
      <c r="T560" s="152">
        <f t="shared" si="26"/>
        <v>3133</v>
      </c>
      <c r="U560" s="152">
        <f t="shared" si="27"/>
        <v>3424</v>
      </c>
      <c r="V560" s="152">
        <f t="shared" si="28"/>
        <v>3135</v>
      </c>
      <c r="W560" s="152">
        <f t="shared" si="29"/>
        <v>3558</v>
      </c>
    </row>
    <row r="561" spans="1:94" x14ac:dyDescent="0.25">
      <c r="D561" s="40"/>
      <c r="E561" s="40"/>
      <c r="F561" s="40"/>
      <c r="G561" s="40"/>
      <c r="H561" s="40"/>
      <c r="I561" s="40"/>
      <c r="J561" s="40"/>
      <c r="K561" s="40"/>
      <c r="L561" s="76"/>
    </row>
    <row r="562" spans="1:94" x14ac:dyDescent="0.25">
      <c r="D562" t="s">
        <v>773</v>
      </c>
      <c r="E562" s="40"/>
      <c r="F562" s="26" t="s">
        <v>213</v>
      </c>
      <c r="G562" s="40"/>
      <c r="H562" s="26" t="s">
        <v>768</v>
      </c>
      <c r="I562" t="s">
        <v>36</v>
      </c>
      <c r="K562" s="26" t="s">
        <v>213</v>
      </c>
      <c r="L562" s="125">
        <v>2786</v>
      </c>
      <c r="M562" s="152">
        <f t="shared" si="19"/>
        <v>4057</v>
      </c>
      <c r="N562" s="152">
        <f t="shared" si="20"/>
        <v>4986</v>
      </c>
      <c r="O562" s="152">
        <f t="shared" si="21"/>
        <v>4906</v>
      </c>
      <c r="P562" s="152">
        <f t="shared" si="22"/>
        <v>4737</v>
      </c>
      <c r="Q562" s="152">
        <f t="shared" si="23"/>
        <v>4955</v>
      </c>
      <c r="R562" s="152">
        <f t="shared" si="24"/>
        <v>4725</v>
      </c>
      <c r="S562" s="152">
        <f t="shared" si="25"/>
        <v>5393</v>
      </c>
      <c r="T562" s="152">
        <f t="shared" si="26"/>
        <v>4981</v>
      </c>
      <c r="U562" s="152">
        <f t="shared" si="27"/>
        <v>5787</v>
      </c>
      <c r="V562" s="152">
        <f t="shared" si="28"/>
        <v>5575</v>
      </c>
      <c r="W562" s="152">
        <f t="shared" si="29"/>
        <v>6730</v>
      </c>
    </row>
    <row r="563" spans="1:94" x14ac:dyDescent="0.25">
      <c r="D563" t="s">
        <v>774</v>
      </c>
      <c r="E563" s="40"/>
      <c r="F563" s="40"/>
      <c r="G563" s="40"/>
      <c r="H563" s="26" t="s">
        <v>770</v>
      </c>
      <c r="I563" t="s">
        <v>36</v>
      </c>
      <c r="K563" s="26" t="s">
        <v>213</v>
      </c>
      <c r="L563" s="125">
        <v>2158</v>
      </c>
      <c r="M563" s="152">
        <f t="shared" si="19"/>
        <v>3037</v>
      </c>
      <c r="N563" s="152">
        <f t="shared" si="20"/>
        <v>3497</v>
      </c>
      <c r="O563" s="152">
        <f t="shared" si="21"/>
        <v>3639</v>
      </c>
      <c r="P563" s="152">
        <f t="shared" si="22"/>
        <v>3437</v>
      </c>
      <c r="Q563" s="152">
        <f t="shared" si="23"/>
        <v>3657</v>
      </c>
      <c r="R563" s="152">
        <f t="shared" si="24"/>
        <v>3426</v>
      </c>
      <c r="S563" s="152">
        <f t="shared" si="25"/>
        <v>3811</v>
      </c>
      <c r="T563" s="152">
        <f t="shared" si="26"/>
        <v>3477</v>
      </c>
      <c r="U563" s="152">
        <f t="shared" si="27"/>
        <v>3996</v>
      </c>
      <c r="V563" s="152">
        <f t="shared" si="28"/>
        <v>3823</v>
      </c>
      <c r="W563" s="152">
        <f t="shared" si="29"/>
        <v>4612</v>
      </c>
    </row>
    <row r="564" spans="1:94" x14ac:dyDescent="0.25">
      <c r="D564" s="40"/>
      <c r="E564" s="40"/>
      <c r="F564" s="40"/>
      <c r="G564" s="40"/>
      <c r="H564" s="40"/>
      <c r="I564" s="40"/>
      <c r="J564" s="40"/>
      <c r="K564" s="40"/>
      <c r="L564" s="76"/>
    </row>
    <row r="565" spans="1:94" x14ac:dyDescent="0.25">
      <c r="D565" t="s">
        <v>773</v>
      </c>
      <c r="E565" s="40"/>
      <c r="F565" s="26" t="s">
        <v>215</v>
      </c>
      <c r="G565" s="40"/>
      <c r="H565" s="26" t="s">
        <v>768</v>
      </c>
      <c r="I565" t="s">
        <v>36</v>
      </c>
      <c r="K565" s="26" t="s">
        <v>215</v>
      </c>
      <c r="L565" s="125">
        <v>3509</v>
      </c>
      <c r="M565" s="152">
        <f t="shared" si="19"/>
        <v>4975</v>
      </c>
      <c r="N565" s="152">
        <f t="shared" si="20"/>
        <v>6443</v>
      </c>
      <c r="O565" s="152">
        <f t="shared" si="21"/>
        <v>6279</v>
      </c>
      <c r="P565" s="152">
        <f t="shared" si="22"/>
        <v>6096</v>
      </c>
      <c r="Q565" s="152">
        <f t="shared" si="23"/>
        <v>6437</v>
      </c>
      <c r="R565" s="152">
        <f t="shared" si="24"/>
        <v>6345</v>
      </c>
      <c r="S565" s="152">
        <f t="shared" si="25"/>
        <v>6942</v>
      </c>
      <c r="T565" s="152">
        <f t="shared" si="26"/>
        <v>7141</v>
      </c>
      <c r="U565" s="152">
        <f t="shared" si="27"/>
        <v>7838</v>
      </c>
      <c r="V565" s="152">
        <f t="shared" si="28"/>
        <v>7871</v>
      </c>
      <c r="W565" s="152">
        <f t="shared" si="29"/>
        <v>8619</v>
      </c>
    </row>
    <row r="566" spans="1:94" x14ac:dyDescent="0.25">
      <c r="D566" t="s">
        <v>774</v>
      </c>
      <c r="E566" s="40"/>
      <c r="F566" s="40"/>
      <c r="G566" s="40"/>
      <c r="H566" s="26" t="s">
        <v>770</v>
      </c>
      <c r="I566" t="s">
        <v>36</v>
      </c>
      <c r="K566" s="26" t="s">
        <v>215</v>
      </c>
      <c r="L566" s="125">
        <v>2089</v>
      </c>
      <c r="M566" s="152">
        <f t="shared" si="19"/>
        <v>2980</v>
      </c>
      <c r="N566" s="152">
        <f t="shared" si="20"/>
        <v>3658</v>
      </c>
      <c r="O566" s="152">
        <f t="shared" si="21"/>
        <v>3496</v>
      </c>
      <c r="P566" s="152">
        <f t="shared" si="22"/>
        <v>3445</v>
      </c>
      <c r="Q566" s="152">
        <f t="shared" si="23"/>
        <v>3566</v>
      </c>
      <c r="R566" s="152">
        <f t="shared" si="24"/>
        <v>3584</v>
      </c>
      <c r="S566" s="152">
        <f t="shared" si="25"/>
        <v>3899</v>
      </c>
      <c r="T566" s="152">
        <f t="shared" si="26"/>
        <v>3884</v>
      </c>
      <c r="U566" s="152">
        <f t="shared" si="27"/>
        <v>4218</v>
      </c>
      <c r="V566" s="152">
        <f t="shared" si="28"/>
        <v>4223</v>
      </c>
      <c r="W566" s="152">
        <f t="shared" si="29"/>
        <v>4627</v>
      </c>
    </row>
    <row r="567" spans="1:94" x14ac:dyDescent="0.25">
      <c r="D567" s="40"/>
      <c r="E567" s="40"/>
      <c r="F567" s="40"/>
      <c r="G567" s="40"/>
      <c r="H567" s="40"/>
      <c r="I567" s="40"/>
      <c r="J567" s="40"/>
      <c r="K567" s="40"/>
      <c r="L567" s="76"/>
    </row>
    <row r="568" spans="1:94" x14ac:dyDescent="0.25">
      <c r="D568" t="s">
        <v>773</v>
      </c>
      <c r="E568" s="40"/>
      <c r="F568" s="40" t="s">
        <v>771</v>
      </c>
      <c r="G568" s="40"/>
      <c r="H568" s="26" t="s">
        <v>768</v>
      </c>
      <c r="I568" t="s">
        <v>36</v>
      </c>
      <c r="K568" s="40" t="s">
        <v>771</v>
      </c>
      <c r="L568" s="125">
        <v>4873</v>
      </c>
      <c r="M568" s="152">
        <f t="shared" si="19"/>
        <v>6139</v>
      </c>
      <c r="N568" s="152">
        <f t="shared" si="20"/>
        <v>7403</v>
      </c>
      <c r="O568" s="152">
        <f t="shared" si="21"/>
        <v>7391</v>
      </c>
      <c r="P568" s="152">
        <f t="shared" si="22"/>
        <v>7170</v>
      </c>
      <c r="Q568" s="152">
        <f t="shared" si="23"/>
        <v>6958</v>
      </c>
      <c r="R568" s="152">
        <f t="shared" si="24"/>
        <v>7644</v>
      </c>
      <c r="S568" s="152">
        <f t="shared" si="25"/>
        <v>7797</v>
      </c>
      <c r="T568" s="152">
        <f t="shared" si="26"/>
        <v>7781</v>
      </c>
      <c r="U568" s="152">
        <f t="shared" si="27"/>
        <v>9239</v>
      </c>
      <c r="V568" s="152">
        <f t="shared" si="28"/>
        <v>8966</v>
      </c>
      <c r="W568" s="152">
        <f t="shared" si="29"/>
        <v>10899</v>
      </c>
    </row>
    <row r="569" spans="1:94" x14ac:dyDescent="0.25">
      <c r="D569" t="s">
        <v>774</v>
      </c>
      <c r="E569" s="40"/>
      <c r="F569" s="40"/>
      <c r="G569" s="40"/>
      <c r="H569" s="26" t="s">
        <v>770</v>
      </c>
      <c r="I569" t="s">
        <v>36</v>
      </c>
      <c r="K569" s="40" t="s">
        <v>771</v>
      </c>
      <c r="L569" s="125">
        <v>3079</v>
      </c>
      <c r="M569" s="152">
        <f t="shared" si="19"/>
        <v>3794</v>
      </c>
      <c r="N569" s="152">
        <f t="shared" si="20"/>
        <v>4456</v>
      </c>
      <c r="O569" s="152">
        <f t="shared" si="21"/>
        <v>4498</v>
      </c>
      <c r="P569" s="152">
        <f t="shared" si="22"/>
        <v>4256</v>
      </c>
      <c r="Q569" s="152">
        <f t="shared" si="23"/>
        <v>4115</v>
      </c>
      <c r="R569" s="152">
        <f t="shared" si="24"/>
        <v>4515</v>
      </c>
      <c r="S569" s="152">
        <f t="shared" si="25"/>
        <v>4564</v>
      </c>
      <c r="T569" s="152">
        <f t="shared" si="26"/>
        <v>4397</v>
      </c>
      <c r="U569" s="152">
        <f t="shared" si="27"/>
        <v>5032</v>
      </c>
      <c r="V569" s="152">
        <f t="shared" si="28"/>
        <v>4953</v>
      </c>
      <c r="W569" s="152">
        <f t="shared" si="29"/>
        <v>5845</v>
      </c>
    </row>
    <row r="570" spans="1:94" x14ac:dyDescent="0.25">
      <c r="D570" s="40"/>
      <c r="E570" s="40"/>
      <c r="F570" s="40"/>
      <c r="G570" s="40"/>
      <c r="H570" s="40"/>
      <c r="I570" s="40"/>
      <c r="J570" s="40"/>
      <c r="K570" s="40"/>
      <c r="L570" s="40"/>
    </row>
    <row r="571" spans="1:94" x14ac:dyDescent="0.25">
      <c r="D571" t="s">
        <v>773</v>
      </c>
      <c r="E571" s="40"/>
      <c r="F571" t="s">
        <v>211</v>
      </c>
      <c r="G571" s="40"/>
      <c r="H571" s="26" t="s">
        <v>768</v>
      </c>
      <c r="I571" t="s">
        <v>36</v>
      </c>
      <c r="K571" t="s">
        <v>211</v>
      </c>
      <c r="L571" s="125">
        <v>2794</v>
      </c>
      <c r="M571" s="152">
        <f t="shared" si="19"/>
        <v>4078</v>
      </c>
      <c r="N571" s="152">
        <f t="shared" si="20"/>
        <v>4717</v>
      </c>
      <c r="O571" s="152">
        <f t="shared" si="21"/>
        <v>5031</v>
      </c>
      <c r="P571" s="152">
        <f t="shared" si="22"/>
        <v>4688</v>
      </c>
      <c r="Q571" s="152">
        <f t="shared" si="23"/>
        <v>4619</v>
      </c>
      <c r="R571" s="152">
        <f t="shared" si="24"/>
        <v>4425</v>
      </c>
      <c r="S571" s="152">
        <f t="shared" si="25"/>
        <v>4795</v>
      </c>
      <c r="T571" s="152">
        <f t="shared" si="26"/>
        <v>4914</v>
      </c>
      <c r="U571" s="152">
        <f t="shared" si="27"/>
        <v>5509</v>
      </c>
      <c r="V571" s="152">
        <f t="shared" si="28"/>
        <v>5821</v>
      </c>
      <c r="W571" s="152">
        <f t="shared" si="29"/>
        <v>6399</v>
      </c>
    </row>
    <row r="572" spans="1:94" x14ac:dyDescent="0.25">
      <c r="D572" t="s">
        <v>774</v>
      </c>
      <c r="E572" s="40"/>
      <c r="F572" s="40"/>
      <c r="G572" s="40"/>
      <c r="H572" s="26" t="s">
        <v>770</v>
      </c>
      <c r="I572" t="s">
        <v>36</v>
      </c>
      <c r="K572" t="s">
        <v>211</v>
      </c>
      <c r="L572" s="125">
        <v>1644</v>
      </c>
      <c r="M572" s="152">
        <f t="shared" si="19"/>
        <v>2444</v>
      </c>
      <c r="N572" s="152">
        <f t="shared" si="20"/>
        <v>2756</v>
      </c>
      <c r="O572" s="152">
        <f t="shared" si="21"/>
        <v>2941</v>
      </c>
      <c r="P572" s="152">
        <f t="shared" si="22"/>
        <v>2647</v>
      </c>
      <c r="Q572" s="152">
        <f t="shared" si="23"/>
        <v>2533</v>
      </c>
      <c r="R572" s="152">
        <f t="shared" si="24"/>
        <v>2544</v>
      </c>
      <c r="S572" s="152">
        <f t="shared" si="25"/>
        <v>2712</v>
      </c>
      <c r="T572" s="152">
        <f t="shared" si="26"/>
        <v>2726</v>
      </c>
      <c r="U572" s="152">
        <f t="shared" si="27"/>
        <v>3009</v>
      </c>
      <c r="V572" s="152">
        <f t="shared" si="28"/>
        <v>3089</v>
      </c>
      <c r="W572" s="152">
        <f t="shared" si="29"/>
        <v>3501</v>
      </c>
    </row>
    <row r="574" spans="1:94" x14ac:dyDescent="0.25">
      <c r="A574" s="20" t="s">
        <v>480</v>
      </c>
      <c r="B574" s="76"/>
      <c r="C574" s="13" t="s">
        <v>775</v>
      </c>
      <c r="D574" s="13" t="s">
        <v>776</v>
      </c>
      <c r="E574" s="213" t="s">
        <v>777</v>
      </c>
      <c r="F574" s="213"/>
      <c r="G574" s="99"/>
      <c r="H574" s="13" t="s">
        <v>606</v>
      </c>
      <c r="I574" s="13" t="s">
        <v>778</v>
      </c>
      <c r="J574" s="153">
        <v>44044</v>
      </c>
      <c r="K574" s="13" t="s">
        <v>779</v>
      </c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18">
        <v>3750</v>
      </c>
      <c r="BB574" s="18">
        <v>3800</v>
      </c>
      <c r="BC574" s="18">
        <v>3700</v>
      </c>
      <c r="BD574" s="76"/>
      <c r="BE574" s="76"/>
      <c r="BF574" s="76"/>
      <c r="BG574" s="76"/>
      <c r="BH574" s="76"/>
      <c r="BI574" s="18">
        <v>3500</v>
      </c>
      <c r="BJ574" s="18">
        <v>3500</v>
      </c>
      <c r="BK574" s="18">
        <v>3400</v>
      </c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  <c r="BV574" s="76"/>
      <c r="BW574" s="76"/>
      <c r="BX574" s="76"/>
      <c r="BY574" s="76"/>
      <c r="BZ574" s="76"/>
      <c r="CA574" s="76"/>
      <c r="CB574" s="76"/>
      <c r="CC574" s="76"/>
      <c r="CD574" s="76"/>
      <c r="CE574" s="76"/>
      <c r="CF574" s="76"/>
      <c r="CG574" s="76"/>
      <c r="CH574" s="76"/>
      <c r="CI574" s="76"/>
      <c r="CJ574" s="76"/>
      <c r="CK574" s="76"/>
      <c r="CL574" s="76"/>
      <c r="CM574" s="76"/>
      <c r="CN574" s="76"/>
      <c r="CO574" s="76"/>
      <c r="CP574" s="76"/>
    </row>
    <row r="575" spans="1:94" x14ac:dyDescent="0.25">
      <c r="A575" s="20" t="s">
        <v>480</v>
      </c>
      <c r="B575" s="76"/>
      <c r="C575" s="13" t="s">
        <v>775</v>
      </c>
      <c r="D575" s="13" t="s">
        <v>776</v>
      </c>
      <c r="E575" s="213" t="s">
        <v>777</v>
      </c>
      <c r="F575" s="213"/>
      <c r="G575" s="99"/>
      <c r="H575" s="13" t="s">
        <v>606</v>
      </c>
      <c r="I575" s="13" t="s">
        <v>778</v>
      </c>
      <c r="J575" s="13"/>
      <c r="K575" s="13" t="s">
        <v>780</v>
      </c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  <c r="BB575" s="76"/>
      <c r="BC575" s="76"/>
      <c r="BD575" s="76"/>
      <c r="BE575" s="76"/>
      <c r="BF575" s="76"/>
      <c r="BG575" s="76"/>
      <c r="BH575" s="76"/>
      <c r="BI575" s="76"/>
      <c r="BJ575" s="18">
        <v>4000</v>
      </c>
      <c r="BK575" s="18">
        <v>3950</v>
      </c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  <c r="BV575" s="76"/>
      <c r="BW575" s="76"/>
      <c r="BX575" s="76"/>
      <c r="BY575" s="76"/>
      <c r="BZ575" s="76"/>
      <c r="CA575" s="76"/>
      <c r="CB575" s="76"/>
      <c r="CC575" s="76"/>
      <c r="CD575" s="76"/>
      <c r="CE575" s="76"/>
      <c r="CF575" s="76"/>
      <c r="CG575" s="76"/>
      <c r="CH575" s="76"/>
      <c r="CI575" s="76"/>
      <c r="CJ575" s="76"/>
      <c r="CK575" s="76"/>
      <c r="CL575" s="76"/>
      <c r="CM575" s="76"/>
      <c r="CN575" s="76"/>
      <c r="CO575" s="76"/>
      <c r="CP575" s="76"/>
    </row>
    <row r="576" spans="1:94" x14ac:dyDescent="0.25">
      <c r="A576" s="20" t="s">
        <v>480</v>
      </c>
      <c r="B576" s="76"/>
      <c r="C576" s="13" t="s">
        <v>775</v>
      </c>
      <c r="D576" s="13" t="s">
        <v>776</v>
      </c>
      <c r="E576" s="213" t="s">
        <v>777</v>
      </c>
      <c r="F576" s="213"/>
      <c r="G576" s="99"/>
      <c r="H576" s="13" t="s">
        <v>606</v>
      </c>
      <c r="I576" s="13" t="s">
        <v>778</v>
      </c>
      <c r="J576" s="13"/>
      <c r="K576" s="13" t="s">
        <v>781</v>
      </c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18">
        <v>3750</v>
      </c>
      <c r="BB576" s="18">
        <v>3750</v>
      </c>
      <c r="BC576" s="18">
        <v>3750</v>
      </c>
      <c r="BD576" s="76"/>
      <c r="BE576" s="76"/>
      <c r="BF576" s="76"/>
      <c r="BG576" s="76"/>
      <c r="BH576" s="76"/>
      <c r="BI576" s="18">
        <v>3750</v>
      </c>
      <c r="BJ576" s="18">
        <v>3750</v>
      </c>
      <c r="BK576" s="18">
        <v>3750</v>
      </c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  <c r="BV576" s="76"/>
      <c r="BW576" s="76"/>
      <c r="BX576" s="76"/>
      <c r="BY576" s="76"/>
      <c r="BZ576" s="76"/>
      <c r="CA576" s="76"/>
      <c r="CB576" s="76"/>
      <c r="CC576" s="76"/>
      <c r="CD576" s="76"/>
      <c r="CE576" s="76"/>
      <c r="CF576" s="76"/>
      <c r="CG576" s="76"/>
      <c r="CH576" s="76"/>
      <c r="CI576" s="76"/>
      <c r="CJ576" s="76"/>
      <c r="CK576" s="76"/>
      <c r="CL576" s="76"/>
      <c r="CM576" s="76"/>
      <c r="CN576" s="76"/>
      <c r="CO576" s="76"/>
      <c r="CP576" s="76"/>
    </row>
    <row r="577" spans="1:97" x14ac:dyDescent="0.25">
      <c r="A577" s="20" t="s">
        <v>480</v>
      </c>
      <c r="B577" s="76"/>
      <c r="C577" s="13" t="s">
        <v>775</v>
      </c>
      <c r="D577" s="13" t="s">
        <v>776</v>
      </c>
      <c r="E577" s="213" t="s">
        <v>777</v>
      </c>
      <c r="F577" s="213"/>
      <c r="G577" s="99"/>
      <c r="H577" s="13" t="s">
        <v>606</v>
      </c>
      <c r="I577" s="13" t="s">
        <v>778</v>
      </c>
      <c r="J577" s="13"/>
      <c r="K577" s="13" t="s">
        <v>782</v>
      </c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18">
        <v>4200</v>
      </c>
      <c r="BB577" s="18">
        <v>4200</v>
      </c>
      <c r="BC577" s="18">
        <v>3750</v>
      </c>
      <c r="BD577" s="76"/>
      <c r="BE577" s="76"/>
      <c r="BF577" s="76"/>
      <c r="BG577" s="76"/>
      <c r="BH577" s="76"/>
      <c r="BI577" s="18">
        <v>3800</v>
      </c>
      <c r="BJ577" s="18">
        <v>3850</v>
      </c>
      <c r="BK577" s="18">
        <v>3800</v>
      </c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  <c r="BV577" s="76"/>
      <c r="BW577" s="76"/>
      <c r="BX577" s="76"/>
      <c r="BY577" s="76"/>
      <c r="BZ577" s="76"/>
      <c r="CA577" s="76"/>
      <c r="CB577" s="76"/>
      <c r="CC577" s="76"/>
      <c r="CD577" s="76"/>
      <c r="CE577" s="76"/>
      <c r="CF577" s="76"/>
      <c r="CG577" s="76"/>
      <c r="CH577" s="76"/>
      <c r="CI577" s="76"/>
      <c r="CJ577" s="76"/>
      <c r="CK577" s="76"/>
      <c r="CL577" s="76"/>
      <c r="CM577" s="76"/>
      <c r="CN577" s="76"/>
      <c r="CO577" s="76"/>
      <c r="CP577" s="76"/>
    </row>
    <row r="578" spans="1:97" x14ac:dyDescent="0.25">
      <c r="A578" s="20" t="s">
        <v>480</v>
      </c>
      <c r="B578" s="76"/>
      <c r="C578" s="13" t="s">
        <v>775</v>
      </c>
      <c r="D578" s="13" t="s">
        <v>776</v>
      </c>
      <c r="E578" s="213" t="s">
        <v>777</v>
      </c>
      <c r="F578" s="213"/>
      <c r="G578" s="99"/>
      <c r="H578" s="13" t="s">
        <v>606</v>
      </c>
      <c r="I578" s="13" t="s">
        <v>778</v>
      </c>
      <c r="J578" s="13"/>
      <c r="K578" s="13" t="s">
        <v>783</v>
      </c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18">
        <v>3300</v>
      </c>
      <c r="BB578" s="18">
        <v>3300</v>
      </c>
      <c r="BC578" s="18">
        <v>3200</v>
      </c>
      <c r="BD578" s="76"/>
      <c r="BE578" s="76"/>
      <c r="BF578" s="76"/>
      <c r="BG578" s="76"/>
      <c r="BH578" s="76"/>
      <c r="BI578" s="18">
        <v>3300</v>
      </c>
      <c r="BJ578" s="18">
        <v>3200</v>
      </c>
      <c r="BK578" s="18">
        <v>3400</v>
      </c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  <c r="BV578" s="76"/>
      <c r="BW578" s="76"/>
      <c r="BX578" s="76"/>
      <c r="BY578" s="76"/>
      <c r="BZ578" s="76"/>
      <c r="CA578" s="76"/>
      <c r="CB578" s="76"/>
      <c r="CC578" s="76"/>
      <c r="CD578" s="76"/>
      <c r="CE578" s="76"/>
      <c r="CF578" s="76"/>
      <c r="CG578" s="76"/>
      <c r="CH578" s="76"/>
      <c r="CI578" s="76"/>
      <c r="CJ578" s="76"/>
      <c r="CK578" s="76"/>
      <c r="CL578" s="76"/>
      <c r="CM578" s="76"/>
      <c r="CN578" s="76"/>
      <c r="CO578" s="76"/>
      <c r="CP578" s="76"/>
    </row>
    <row r="579" spans="1:97" x14ac:dyDescent="0.25">
      <c r="A579" s="20" t="s">
        <v>480</v>
      </c>
      <c r="B579" s="76"/>
      <c r="C579" s="13" t="s">
        <v>775</v>
      </c>
      <c r="D579" s="13" t="s">
        <v>776</v>
      </c>
      <c r="E579" s="213" t="s">
        <v>777</v>
      </c>
      <c r="F579" s="213"/>
      <c r="G579" s="99"/>
      <c r="H579" s="13" t="s">
        <v>606</v>
      </c>
      <c r="I579" s="13" t="s">
        <v>778</v>
      </c>
      <c r="J579" s="13"/>
      <c r="K579" s="13" t="s">
        <v>784</v>
      </c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18">
        <v>3200</v>
      </c>
      <c r="BB579" s="18">
        <v>3200</v>
      </c>
      <c r="BC579" s="18">
        <v>3550</v>
      </c>
      <c r="BD579" s="76"/>
      <c r="BE579" s="76"/>
      <c r="BF579" s="76"/>
      <c r="BG579" s="76"/>
      <c r="BH579" s="76"/>
      <c r="BI579" s="18">
        <v>3550</v>
      </c>
      <c r="BJ579" s="18">
        <v>3500</v>
      </c>
      <c r="BK579" s="18">
        <v>3400</v>
      </c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  <c r="BV579" s="76"/>
      <c r="BW579" s="76"/>
      <c r="BX579" s="76"/>
      <c r="BY579" s="76"/>
      <c r="BZ579" s="76"/>
      <c r="CA579" s="76"/>
      <c r="CB579" s="76"/>
      <c r="CC579" s="76"/>
      <c r="CD579" s="76"/>
      <c r="CE579" s="76"/>
      <c r="CF579" s="76"/>
      <c r="CG579" s="76"/>
      <c r="CH579" s="76"/>
      <c r="CI579" s="76"/>
      <c r="CJ579" s="76"/>
      <c r="CK579" s="76"/>
      <c r="CL579" s="76"/>
      <c r="CM579" s="76"/>
      <c r="CN579" s="76"/>
      <c r="CO579" s="76"/>
      <c r="CP579" s="76"/>
    </row>
    <row r="580" spans="1:97" x14ac:dyDescent="0.25">
      <c r="A580" s="20" t="s">
        <v>480</v>
      </c>
      <c r="B580" s="76"/>
      <c r="C580" s="13" t="s">
        <v>775</v>
      </c>
      <c r="D580" s="13" t="s">
        <v>776</v>
      </c>
      <c r="E580" s="213" t="s">
        <v>777</v>
      </c>
      <c r="F580" s="213"/>
      <c r="G580" s="99"/>
      <c r="H580" s="13" t="s">
        <v>606</v>
      </c>
      <c r="I580" s="13" t="s">
        <v>778</v>
      </c>
      <c r="J580" s="13"/>
      <c r="K580" s="13" t="s">
        <v>785</v>
      </c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18">
        <v>4250</v>
      </c>
      <c r="BB580" s="18">
        <v>4250</v>
      </c>
      <c r="BC580" s="18">
        <v>4300</v>
      </c>
      <c r="BD580" s="76"/>
      <c r="BE580" s="76"/>
      <c r="BF580" s="76"/>
      <c r="BG580" s="76"/>
      <c r="BH580" s="76"/>
      <c r="BI580" s="18">
        <v>4650</v>
      </c>
      <c r="BJ580" s="18">
        <v>4600</v>
      </c>
      <c r="BK580" s="18">
        <v>4650</v>
      </c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  <c r="BV580" s="76"/>
      <c r="BW580" s="76"/>
      <c r="BX580" s="76"/>
      <c r="BY580" s="76"/>
      <c r="BZ580" s="76"/>
      <c r="CA580" s="76"/>
      <c r="CB580" s="76"/>
      <c r="CC580" s="76"/>
      <c r="CD580" s="76"/>
      <c r="CE580" s="76"/>
      <c r="CF580" s="76"/>
      <c r="CG580" s="76"/>
      <c r="CH580" s="76"/>
      <c r="CI580" s="76"/>
      <c r="CJ580" s="76"/>
      <c r="CK580" s="76"/>
      <c r="CL580" s="76"/>
      <c r="CM580" s="76"/>
      <c r="CN580" s="76"/>
      <c r="CO580" s="76"/>
      <c r="CP580" s="76"/>
    </row>
    <row r="581" spans="1:97" x14ac:dyDescent="0.25">
      <c r="A581" s="20" t="s">
        <v>480</v>
      </c>
      <c r="B581" s="76"/>
      <c r="C581" s="13" t="s">
        <v>775</v>
      </c>
      <c r="D581" s="13" t="s">
        <v>776</v>
      </c>
      <c r="E581" s="213" t="s">
        <v>777</v>
      </c>
      <c r="F581" s="213"/>
      <c r="G581" s="99"/>
      <c r="H581" s="13" t="s">
        <v>606</v>
      </c>
      <c r="I581" s="13" t="s">
        <v>778</v>
      </c>
      <c r="J581" s="13"/>
      <c r="K581" s="13" t="s">
        <v>786</v>
      </c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18">
        <v>4500</v>
      </c>
      <c r="BB581" s="18">
        <v>4500</v>
      </c>
      <c r="BC581" s="18">
        <v>4300</v>
      </c>
      <c r="BD581" s="76"/>
      <c r="BE581" s="76"/>
      <c r="BF581" s="76"/>
      <c r="BG581" s="76"/>
      <c r="BH581" s="76"/>
      <c r="BI581" s="18">
        <v>4400</v>
      </c>
      <c r="BJ581" s="18">
        <v>4300</v>
      </c>
      <c r="BK581" s="18">
        <v>4600</v>
      </c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  <c r="BV581" s="76"/>
      <c r="BW581" s="76"/>
      <c r="BX581" s="76"/>
      <c r="BY581" s="76"/>
      <c r="BZ581" s="76"/>
      <c r="CA581" s="76"/>
      <c r="CB581" s="76"/>
      <c r="CC581" s="76"/>
      <c r="CD581" s="76"/>
      <c r="CE581" s="76"/>
      <c r="CF581" s="76"/>
      <c r="CG581" s="76"/>
      <c r="CH581" s="76"/>
      <c r="CI581" s="76"/>
      <c r="CJ581" s="76"/>
      <c r="CK581" s="76"/>
      <c r="CL581" s="76"/>
      <c r="CM581" s="76"/>
      <c r="CN581" s="76"/>
      <c r="CO581" s="76"/>
      <c r="CP581" s="76"/>
    </row>
    <row r="582" spans="1:97" ht="60" x14ac:dyDescent="0.25">
      <c r="A582" t="s">
        <v>480</v>
      </c>
      <c r="D582" s="93" t="s">
        <v>787</v>
      </c>
      <c r="E582" s="94" t="s">
        <v>788</v>
      </c>
      <c r="F582" s="95"/>
      <c r="G582" s="95"/>
      <c r="H582" s="93" t="s">
        <v>524</v>
      </c>
      <c r="I582" s="93" t="s">
        <v>51</v>
      </c>
      <c r="J582" s="96">
        <v>43101</v>
      </c>
      <c r="K582" s="13" t="s">
        <v>789</v>
      </c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8">
        <v>41.2</v>
      </c>
      <c r="AC582" s="97"/>
      <c r="AD582" s="97"/>
      <c r="AE582" s="97"/>
      <c r="AF582" s="97"/>
      <c r="AG582" s="97"/>
      <c r="AH582" s="97"/>
      <c r="AI582" s="97"/>
      <c r="AJ582" s="97"/>
      <c r="AK582" s="97"/>
      <c r="AL582" s="97"/>
      <c r="AM582" s="97"/>
      <c r="AN582" s="97"/>
      <c r="AO582" s="97"/>
      <c r="AP582" s="97"/>
      <c r="AQ582" s="97"/>
      <c r="AR582" s="97"/>
      <c r="AS582" s="18">
        <v>43.7</v>
      </c>
      <c r="AT582" s="76"/>
      <c r="AU582" s="76"/>
      <c r="AV582" s="76"/>
      <c r="AW582" s="76"/>
      <c r="AX582" s="76"/>
      <c r="AY582" s="76"/>
      <c r="AZ582" s="76"/>
      <c r="BA582" s="76"/>
      <c r="BB582" s="76"/>
      <c r="BC582" s="76"/>
      <c r="BD582" s="76"/>
      <c r="BE582" s="76"/>
      <c r="BF582" s="76"/>
      <c r="BG582" s="97"/>
      <c r="BH582" s="97"/>
      <c r="BI582" s="97"/>
      <c r="BJ582" s="18">
        <v>40</v>
      </c>
      <c r="BK582" s="97"/>
      <c r="BL582" s="97"/>
      <c r="BM582" s="97"/>
      <c r="BN582" s="97"/>
      <c r="BO582" s="97"/>
      <c r="BP582" s="97"/>
      <c r="BQ582" s="97"/>
      <c r="BR582" s="97"/>
      <c r="BS582" s="97"/>
      <c r="BT582" s="97"/>
      <c r="BU582" s="97"/>
      <c r="BV582" s="97"/>
      <c r="BW582" s="97"/>
      <c r="BX582" s="97"/>
      <c r="BY582" s="97"/>
      <c r="BZ582" s="97"/>
      <c r="CA582" s="18">
        <v>42</v>
      </c>
      <c r="CB582" s="97"/>
      <c r="CC582" s="97"/>
      <c r="CD582" s="97"/>
      <c r="CE582" s="97"/>
      <c r="CF582" s="97"/>
      <c r="CG582" s="97"/>
      <c r="CH582" s="97"/>
      <c r="CI582" s="97"/>
      <c r="CJ582" s="97"/>
      <c r="CK582" s="97"/>
      <c r="CM582" s="97"/>
      <c r="CN582" s="97"/>
      <c r="CO582" s="97"/>
      <c r="CP582" s="97"/>
      <c r="CQ582" s="97"/>
      <c r="CR582" s="97"/>
      <c r="CS582" s="97"/>
    </row>
    <row r="583" spans="1:97" ht="360" x14ac:dyDescent="0.25">
      <c r="A583" t="s">
        <v>480</v>
      </c>
      <c r="D583" s="93" t="s">
        <v>787</v>
      </c>
      <c r="E583" s="94" t="s">
        <v>790</v>
      </c>
      <c r="F583" s="95"/>
      <c r="G583" s="95"/>
      <c r="H583" s="93" t="s">
        <v>527</v>
      </c>
      <c r="I583" s="93" t="s">
        <v>51</v>
      </c>
      <c r="J583" s="96">
        <v>43101</v>
      </c>
      <c r="K583" s="93" t="s">
        <v>789</v>
      </c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  <c r="AF583" s="97"/>
      <c r="AG583" s="97"/>
      <c r="AH583" s="97"/>
      <c r="AI583" s="97"/>
      <c r="AJ583" s="97"/>
      <c r="AK583" s="97"/>
      <c r="AL583" s="97"/>
      <c r="AM583" s="97"/>
      <c r="AN583" s="97"/>
      <c r="AO583" s="97"/>
      <c r="AP583" s="97"/>
      <c r="AQ583" s="97"/>
      <c r="AR583" s="97"/>
      <c r="AS583" s="98">
        <v>420.3</v>
      </c>
      <c r="AT583" s="97"/>
      <c r="AU583" s="97"/>
      <c r="AV583" s="97"/>
      <c r="AW583" s="97"/>
      <c r="AX583" s="97"/>
      <c r="AY583" s="97"/>
      <c r="AZ583" s="97"/>
      <c r="BA583" s="97"/>
      <c r="BB583" s="97"/>
      <c r="BC583" s="97"/>
      <c r="BD583" s="97"/>
      <c r="BE583" s="97"/>
      <c r="BF583" s="97"/>
      <c r="BG583" s="97"/>
      <c r="BH583" s="97"/>
      <c r="BI583" s="97"/>
      <c r="BJ583" s="97"/>
      <c r="BK583" s="97"/>
      <c r="BL583" s="97"/>
      <c r="BM583" s="97"/>
      <c r="BN583" s="97"/>
      <c r="BO583" s="97"/>
      <c r="BP583" s="97"/>
      <c r="BQ583" s="97"/>
      <c r="BR583" s="97"/>
      <c r="BS583" s="97"/>
      <c r="BT583" s="97"/>
      <c r="BU583" s="97"/>
      <c r="BV583" s="97"/>
      <c r="BW583" s="97"/>
      <c r="BX583" s="97"/>
      <c r="BY583" s="97"/>
      <c r="BZ583" s="97"/>
      <c r="CA583" s="97"/>
      <c r="CB583" s="97"/>
      <c r="CC583" s="97"/>
      <c r="CD583" s="97"/>
      <c r="CE583" s="97"/>
      <c r="CF583" s="97"/>
      <c r="CG583" s="97"/>
      <c r="CH583" s="97"/>
      <c r="CI583" s="97"/>
      <c r="CJ583" s="97"/>
      <c r="CK583" s="97"/>
      <c r="CM583" s="97"/>
      <c r="CN583" s="97"/>
      <c r="CO583" s="97"/>
      <c r="CP583" s="97"/>
      <c r="CQ583" s="97"/>
      <c r="CR583" s="97"/>
      <c r="CS583" s="97"/>
    </row>
    <row r="584" spans="1:97" ht="75" x14ac:dyDescent="0.25">
      <c r="A584" t="s">
        <v>480</v>
      </c>
      <c r="D584" s="154" t="s">
        <v>791</v>
      </c>
      <c r="E584" s="155" t="s">
        <v>792</v>
      </c>
      <c r="F584" s="156"/>
      <c r="G584" s="156"/>
      <c r="H584" s="154" t="s">
        <v>524</v>
      </c>
      <c r="I584" s="154" t="s">
        <v>51</v>
      </c>
      <c r="J584" s="96">
        <v>43101</v>
      </c>
      <c r="K584" s="93" t="s">
        <v>793</v>
      </c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8">
        <v>2.6</v>
      </c>
      <c r="AC584" s="97"/>
      <c r="AD584" s="97"/>
      <c r="AE584" s="97"/>
      <c r="AF584" s="97"/>
      <c r="AG584" s="97"/>
      <c r="AH584" s="97"/>
      <c r="AI584" s="97"/>
      <c r="AJ584" s="97"/>
      <c r="AK584" s="97"/>
      <c r="AL584" s="97"/>
      <c r="AM584" s="97"/>
      <c r="AN584" s="97"/>
      <c r="AO584" s="97"/>
      <c r="AP584" s="97"/>
      <c r="AQ584" s="97"/>
      <c r="AR584" s="97"/>
      <c r="AS584" s="97"/>
      <c r="AT584" s="97"/>
      <c r="AU584" s="97"/>
      <c r="AV584" s="97"/>
      <c r="AW584" s="97"/>
      <c r="AX584" s="97"/>
      <c r="AY584" s="97"/>
      <c r="AZ584" s="97"/>
      <c r="BA584" s="97"/>
      <c r="BB584" s="97"/>
      <c r="BC584" s="97"/>
      <c r="BD584" s="97"/>
      <c r="BE584" s="97"/>
      <c r="BF584" s="97"/>
      <c r="BG584" s="97"/>
      <c r="BH584" s="97"/>
      <c r="BI584" s="97"/>
      <c r="BJ584" s="97"/>
      <c r="BK584" s="97"/>
      <c r="BL584" s="97"/>
      <c r="BM584" s="97"/>
      <c r="BN584" s="97"/>
      <c r="BO584" s="97"/>
      <c r="BP584" s="97"/>
      <c r="BQ584" s="97"/>
      <c r="BR584" s="97"/>
      <c r="BS584" s="97"/>
      <c r="BT584" s="97"/>
      <c r="BU584" s="97"/>
      <c r="BV584" s="97"/>
      <c r="BW584" s="97"/>
      <c r="BX584" s="97"/>
      <c r="BY584" s="97"/>
      <c r="BZ584" s="97"/>
      <c r="CA584" s="97"/>
      <c r="CB584" s="97"/>
      <c r="CC584" s="97"/>
      <c r="CD584" s="97"/>
      <c r="CE584" s="97"/>
      <c r="CF584" s="97"/>
      <c r="CG584" s="97"/>
      <c r="CH584" s="97"/>
      <c r="CI584" s="97"/>
      <c r="CJ584" s="97"/>
      <c r="CK584" s="97"/>
      <c r="CM584" s="97"/>
      <c r="CN584" s="97"/>
      <c r="CO584" s="97"/>
      <c r="CP584" s="97"/>
      <c r="CQ584" s="97"/>
      <c r="CR584" s="97"/>
      <c r="CS584" s="97"/>
    </row>
    <row r="585" spans="1:97" ht="75" x14ac:dyDescent="0.25">
      <c r="A585" t="s">
        <v>480</v>
      </c>
      <c r="D585" s="154" t="s">
        <v>791</v>
      </c>
      <c r="E585" s="155" t="s">
        <v>792</v>
      </c>
      <c r="F585" s="157"/>
      <c r="G585" s="157"/>
      <c r="H585" s="154" t="s">
        <v>524</v>
      </c>
      <c r="I585" s="154" t="s">
        <v>51</v>
      </c>
      <c r="J585" s="96">
        <v>43101</v>
      </c>
      <c r="K585" s="93" t="s">
        <v>794</v>
      </c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8">
        <v>1</v>
      </c>
      <c r="AC585" s="97"/>
      <c r="AD585" s="97"/>
      <c r="AE585" s="97"/>
      <c r="AF585" s="97"/>
      <c r="AG585" s="97"/>
      <c r="AH585" s="97"/>
      <c r="AI585" s="97"/>
      <c r="AJ585" s="97"/>
      <c r="AK585" s="97"/>
      <c r="AL585" s="97"/>
      <c r="AM585" s="97"/>
      <c r="AN585" s="97"/>
      <c r="AO585" s="97"/>
      <c r="AP585" s="97"/>
      <c r="AQ585" s="97"/>
      <c r="AR585" s="97"/>
      <c r="AS585" s="97"/>
      <c r="AT585" s="97"/>
      <c r="AU585" s="97"/>
      <c r="AV585" s="97"/>
      <c r="AW585" s="97"/>
      <c r="AX585" s="97"/>
      <c r="AY585" s="97"/>
      <c r="AZ585" s="97"/>
      <c r="BA585" s="97"/>
      <c r="BB585" s="97"/>
      <c r="BC585" s="97"/>
      <c r="BD585" s="97"/>
      <c r="BE585" s="97"/>
      <c r="BF585" s="97"/>
      <c r="BG585" s="97"/>
      <c r="BH585" s="97"/>
      <c r="BI585" s="97"/>
      <c r="BJ585" s="97"/>
      <c r="BK585" s="97"/>
      <c r="BL585" s="97"/>
      <c r="BM585" s="97"/>
      <c r="BN585" s="97"/>
      <c r="BO585" s="97"/>
      <c r="BP585" s="97"/>
      <c r="BQ585" s="97"/>
      <c r="BR585" s="97"/>
      <c r="BS585" s="97"/>
      <c r="BT585" s="97"/>
      <c r="BU585" s="97"/>
      <c r="BV585" s="97"/>
      <c r="BW585" s="97"/>
      <c r="BX585" s="97"/>
      <c r="BY585" s="97"/>
      <c r="BZ585" s="97"/>
      <c r="CA585" s="97"/>
      <c r="CB585" s="97"/>
      <c r="CC585" s="97"/>
      <c r="CD585" s="97"/>
      <c r="CE585" s="97"/>
      <c r="CF585" s="97"/>
      <c r="CG585" s="97"/>
      <c r="CH585" s="97"/>
      <c r="CI585" s="97"/>
      <c r="CJ585" s="97"/>
      <c r="CK585" s="97"/>
      <c r="CM585" s="97"/>
      <c r="CN585" s="97"/>
      <c r="CO585" s="97"/>
      <c r="CP585" s="97"/>
      <c r="CQ585" s="97"/>
      <c r="CR585" s="97"/>
      <c r="CS585" s="97"/>
    </row>
    <row r="586" spans="1:97" ht="75" x14ac:dyDescent="0.25">
      <c r="A586" t="s">
        <v>480</v>
      </c>
      <c r="D586" s="154" t="s">
        <v>791</v>
      </c>
      <c r="E586" s="155" t="s">
        <v>792</v>
      </c>
      <c r="F586" s="157"/>
      <c r="G586" s="157"/>
      <c r="H586" s="154" t="s">
        <v>524</v>
      </c>
      <c r="I586" s="154" t="s">
        <v>51</v>
      </c>
      <c r="J586" s="96">
        <v>43101</v>
      </c>
      <c r="K586" s="93" t="s">
        <v>795</v>
      </c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8">
        <v>0.9</v>
      </c>
      <c r="AC586" s="97"/>
      <c r="AD586" s="97"/>
      <c r="AE586" s="97"/>
      <c r="AF586" s="97"/>
      <c r="AG586" s="97"/>
      <c r="AH586" s="97"/>
      <c r="AI586" s="97"/>
      <c r="AJ586" s="97"/>
      <c r="AK586" s="97"/>
      <c r="AL586" s="97"/>
      <c r="AM586" s="97"/>
      <c r="AN586" s="97"/>
      <c r="AO586" s="97"/>
      <c r="AP586" s="97"/>
      <c r="AQ586" s="97"/>
      <c r="AR586" s="97"/>
      <c r="AS586" s="97"/>
      <c r="AT586" s="97"/>
      <c r="AU586" s="97"/>
      <c r="AV586" s="97"/>
      <c r="AW586" s="97"/>
      <c r="AX586" s="97"/>
      <c r="AY586" s="97"/>
      <c r="AZ586" s="97"/>
      <c r="BA586" s="97"/>
      <c r="BB586" s="97"/>
      <c r="BC586" s="97"/>
      <c r="BD586" s="97"/>
      <c r="BE586" s="97"/>
      <c r="BF586" s="97"/>
      <c r="BG586" s="97"/>
      <c r="BH586" s="97"/>
      <c r="BI586" s="97"/>
      <c r="BJ586" s="97"/>
      <c r="BK586" s="97"/>
      <c r="BL586" s="97"/>
      <c r="BM586" s="97"/>
      <c r="BN586" s="97"/>
      <c r="BO586" s="97"/>
      <c r="BP586" s="97"/>
      <c r="BQ586" s="97"/>
      <c r="BR586" s="97"/>
      <c r="BS586" s="97"/>
      <c r="BT586" s="97"/>
      <c r="BU586" s="97"/>
      <c r="BV586" s="97"/>
      <c r="BW586" s="97"/>
      <c r="BX586" s="97"/>
      <c r="BY586" s="97"/>
      <c r="BZ586" s="97"/>
      <c r="CA586" s="97"/>
      <c r="CB586" s="97"/>
      <c r="CC586" s="97"/>
      <c r="CD586" s="97"/>
      <c r="CE586" s="97"/>
      <c r="CF586" s="97"/>
      <c r="CG586" s="97"/>
      <c r="CH586" s="97"/>
      <c r="CI586" s="97"/>
      <c r="CJ586" s="97"/>
      <c r="CK586" s="97"/>
      <c r="CM586" s="97"/>
      <c r="CN586" s="97"/>
      <c r="CO586" s="97"/>
      <c r="CP586" s="97"/>
      <c r="CQ586" s="97"/>
      <c r="CR586" s="97"/>
      <c r="CS586" s="97"/>
    </row>
    <row r="587" spans="1:97" ht="75" x14ac:dyDescent="0.25">
      <c r="A587" t="s">
        <v>480</v>
      </c>
      <c r="D587" s="154" t="s">
        <v>791</v>
      </c>
      <c r="E587" s="155" t="s">
        <v>792</v>
      </c>
      <c r="F587" s="157"/>
      <c r="G587" s="157"/>
      <c r="H587" s="154" t="s">
        <v>524</v>
      </c>
      <c r="I587" s="154" t="s">
        <v>51</v>
      </c>
      <c r="J587" s="96">
        <v>43101</v>
      </c>
      <c r="K587" s="93" t="s">
        <v>796</v>
      </c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8">
        <v>0.9</v>
      </c>
      <c r="AC587" s="97"/>
      <c r="AD587" s="97"/>
      <c r="AE587" s="97"/>
      <c r="AF587" s="97"/>
      <c r="AG587" s="97"/>
      <c r="AH587" s="97"/>
      <c r="AI587" s="97"/>
      <c r="AJ587" s="97"/>
      <c r="AK587" s="97"/>
      <c r="AL587" s="97"/>
      <c r="AM587" s="97"/>
      <c r="AN587" s="97"/>
      <c r="AO587" s="97"/>
      <c r="AP587" s="97"/>
      <c r="AQ587" s="97"/>
      <c r="AR587" s="97"/>
      <c r="AS587" s="97"/>
      <c r="AT587" s="97"/>
      <c r="AU587" s="97"/>
      <c r="AV587" s="97"/>
      <c r="AW587" s="97"/>
      <c r="AX587" s="97"/>
      <c r="AY587" s="97"/>
      <c r="AZ587" s="97"/>
      <c r="BA587" s="97"/>
      <c r="BB587" s="97"/>
      <c r="BC587" s="97"/>
      <c r="BD587" s="97"/>
      <c r="BE587" s="97"/>
      <c r="BF587" s="97"/>
      <c r="BG587" s="97"/>
      <c r="BH587" s="97"/>
      <c r="BI587" s="97"/>
      <c r="BJ587" s="97"/>
      <c r="BK587" s="97"/>
      <c r="BL587" s="97"/>
      <c r="BM587" s="97"/>
      <c r="BN587" s="97"/>
      <c r="BO587" s="97"/>
      <c r="BP587" s="97"/>
      <c r="BQ587" s="97"/>
      <c r="BR587" s="97"/>
      <c r="BS587" s="97"/>
      <c r="BT587" s="97"/>
      <c r="BU587" s="97"/>
      <c r="BV587" s="97"/>
      <c r="BW587" s="97"/>
      <c r="BX587" s="97"/>
      <c r="BY587" s="97"/>
      <c r="BZ587" s="97"/>
      <c r="CA587" s="97"/>
      <c r="CB587" s="97"/>
      <c r="CC587" s="97"/>
      <c r="CD587" s="97"/>
      <c r="CE587" s="97"/>
      <c r="CF587" s="97"/>
      <c r="CG587" s="97"/>
      <c r="CH587" s="97"/>
      <c r="CI587" s="97"/>
      <c r="CJ587" s="97"/>
      <c r="CK587" s="97"/>
      <c r="CM587" s="97"/>
      <c r="CN587" s="97"/>
      <c r="CO587" s="97"/>
      <c r="CP587" s="97"/>
      <c r="CQ587" s="97"/>
      <c r="CR587" s="97"/>
      <c r="CS587" s="97"/>
    </row>
    <row r="588" spans="1:97" ht="75" x14ac:dyDescent="0.25">
      <c r="A588" t="s">
        <v>480</v>
      </c>
      <c r="D588" s="154" t="s">
        <v>791</v>
      </c>
      <c r="E588" s="155" t="s">
        <v>792</v>
      </c>
      <c r="F588" s="157"/>
      <c r="G588" s="157"/>
      <c r="H588" s="154" t="s">
        <v>524</v>
      </c>
      <c r="I588" s="154" t="s">
        <v>51</v>
      </c>
      <c r="J588" s="96">
        <v>43101</v>
      </c>
      <c r="K588" s="93" t="s">
        <v>797</v>
      </c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8">
        <v>0.8</v>
      </c>
      <c r="AC588" s="97"/>
      <c r="AD588" s="97"/>
      <c r="AE588" s="97"/>
      <c r="AF588" s="97"/>
      <c r="AG588" s="97"/>
      <c r="AH588" s="97"/>
      <c r="AI588" s="97"/>
      <c r="AJ588" s="97"/>
      <c r="AK588" s="97"/>
      <c r="AL588" s="97"/>
      <c r="AM588" s="97"/>
      <c r="AN588" s="97"/>
      <c r="AO588" s="97"/>
      <c r="AP588" s="97"/>
      <c r="AQ588" s="97"/>
      <c r="AR588" s="97"/>
      <c r="AS588" s="97"/>
      <c r="AT588" s="97"/>
      <c r="AU588" s="97"/>
      <c r="AV588" s="97"/>
      <c r="AW588" s="97"/>
      <c r="AX588" s="97"/>
      <c r="AY588" s="97"/>
      <c r="AZ588" s="97"/>
      <c r="BA588" s="97"/>
      <c r="BB588" s="97"/>
      <c r="BC588" s="97"/>
      <c r="BD588" s="97"/>
      <c r="BE588" s="97"/>
      <c r="BF588" s="97"/>
      <c r="BG588" s="97"/>
      <c r="BH588" s="97"/>
      <c r="BI588" s="97"/>
      <c r="BJ588" s="97"/>
      <c r="BK588" s="97"/>
      <c r="BL588" s="97"/>
      <c r="BM588" s="97"/>
      <c r="BN588" s="97"/>
      <c r="BO588" s="97"/>
      <c r="BP588" s="97"/>
      <c r="BQ588" s="97"/>
      <c r="BR588" s="97"/>
      <c r="BS588" s="97"/>
      <c r="BT588" s="97"/>
      <c r="BU588" s="97"/>
      <c r="BV588" s="97"/>
      <c r="BW588" s="97"/>
      <c r="BX588" s="97"/>
      <c r="BY588" s="97"/>
      <c r="BZ588" s="97"/>
      <c r="CA588" s="97"/>
      <c r="CB588" s="97"/>
      <c r="CC588" s="97"/>
      <c r="CD588" s="97"/>
      <c r="CE588" s="97"/>
      <c r="CF588" s="97"/>
      <c r="CG588" s="97"/>
      <c r="CH588" s="97"/>
      <c r="CI588" s="97"/>
      <c r="CJ588" s="97"/>
      <c r="CK588" s="97"/>
      <c r="CM588" s="97"/>
      <c r="CN588" s="97"/>
      <c r="CO588" s="97"/>
      <c r="CP588" s="97"/>
      <c r="CQ588" s="97"/>
      <c r="CR588" s="97"/>
      <c r="CS588" s="97"/>
    </row>
    <row r="589" spans="1:97" ht="75" x14ac:dyDescent="0.25">
      <c r="A589" t="s">
        <v>480</v>
      </c>
      <c r="D589" s="154" t="s">
        <v>791</v>
      </c>
      <c r="E589" s="155" t="s">
        <v>792</v>
      </c>
      <c r="F589" s="157"/>
      <c r="G589" s="157"/>
      <c r="H589" s="154" t="s">
        <v>524</v>
      </c>
      <c r="I589" s="154" t="s">
        <v>51</v>
      </c>
      <c r="J589" s="96">
        <v>43101</v>
      </c>
      <c r="K589" s="93" t="s">
        <v>798</v>
      </c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8">
        <v>0.5</v>
      </c>
      <c r="AC589" s="97"/>
      <c r="AD589" s="97"/>
      <c r="AE589" s="97"/>
      <c r="AF589" s="97"/>
      <c r="AG589" s="97"/>
      <c r="AH589" s="97"/>
      <c r="AI589" s="97"/>
      <c r="AJ589" s="97"/>
      <c r="AK589" s="97"/>
      <c r="AL589" s="97"/>
      <c r="AM589" s="97"/>
      <c r="AN589" s="97"/>
      <c r="AO589" s="97"/>
      <c r="AP589" s="97"/>
      <c r="AQ589" s="97"/>
      <c r="AR589" s="97"/>
      <c r="AS589" s="97"/>
      <c r="AT589" s="97"/>
      <c r="AU589" s="97"/>
      <c r="AV589" s="97"/>
      <c r="AW589" s="97"/>
      <c r="AX589" s="97"/>
      <c r="AY589" s="97"/>
      <c r="AZ589" s="97"/>
      <c r="BA589" s="97"/>
      <c r="BB589" s="97"/>
      <c r="BC589" s="97"/>
      <c r="BD589" s="97"/>
      <c r="BE589" s="97"/>
      <c r="BF589" s="97"/>
      <c r="BG589" s="97"/>
      <c r="BH589" s="97"/>
      <c r="BI589" s="97"/>
      <c r="BJ589" s="97"/>
      <c r="BK589" s="97"/>
      <c r="BL589" s="97"/>
      <c r="BM589" s="97"/>
      <c r="BN589" s="97"/>
      <c r="BO589" s="97"/>
      <c r="BP589" s="97"/>
      <c r="BQ589" s="97"/>
      <c r="BR589" s="97"/>
      <c r="BS589" s="97"/>
      <c r="BT589" s="97"/>
      <c r="BU589" s="97"/>
      <c r="BV589" s="97"/>
      <c r="BW589" s="97"/>
      <c r="BX589" s="97"/>
      <c r="BY589" s="97"/>
      <c r="BZ589" s="97"/>
      <c r="CA589" s="97"/>
      <c r="CB589" s="97"/>
      <c r="CC589" s="97"/>
      <c r="CD589" s="97"/>
      <c r="CE589" s="97"/>
      <c r="CF589" s="97"/>
      <c r="CG589" s="97"/>
      <c r="CH589" s="97"/>
      <c r="CI589" s="97"/>
      <c r="CJ589" s="97"/>
      <c r="CK589" s="97"/>
      <c r="CM589" s="97"/>
      <c r="CN589" s="97"/>
      <c r="CO589" s="97"/>
      <c r="CP589" s="97"/>
      <c r="CQ589" s="97"/>
      <c r="CR589" s="97"/>
      <c r="CS589" s="97"/>
    </row>
    <row r="590" spans="1:97" ht="75" x14ac:dyDescent="0.25">
      <c r="A590" t="s">
        <v>480</v>
      </c>
      <c r="D590" s="154" t="s">
        <v>791</v>
      </c>
      <c r="E590" s="155" t="s">
        <v>792</v>
      </c>
      <c r="F590" s="157"/>
      <c r="G590" s="157"/>
      <c r="H590" s="154" t="s">
        <v>524</v>
      </c>
      <c r="I590" s="154" t="s">
        <v>51</v>
      </c>
      <c r="J590" s="96">
        <v>43101</v>
      </c>
      <c r="K590" s="93" t="s">
        <v>799</v>
      </c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8">
        <v>0.3</v>
      </c>
      <c r="AC590" s="97"/>
      <c r="AD590" s="97"/>
      <c r="AE590" s="97"/>
      <c r="AF590" s="97"/>
      <c r="AG590" s="97"/>
      <c r="AH590" s="97"/>
      <c r="AI590" s="97"/>
      <c r="AJ590" s="97"/>
      <c r="AK590" s="97"/>
      <c r="AL590" s="97"/>
      <c r="AM590" s="97"/>
      <c r="AN590" s="97"/>
      <c r="AO590" s="97"/>
      <c r="AP590" s="97"/>
      <c r="AQ590" s="97"/>
      <c r="AR590" s="97"/>
      <c r="AS590" s="97"/>
      <c r="AT590" s="97"/>
      <c r="AU590" s="97"/>
      <c r="AV590" s="97"/>
      <c r="AW590" s="97"/>
      <c r="AX590" s="97"/>
      <c r="AY590" s="97"/>
      <c r="AZ590" s="97"/>
      <c r="BA590" s="97"/>
      <c r="BB590" s="97"/>
      <c r="BC590" s="97"/>
      <c r="BD590" s="97"/>
      <c r="BE590" s="97"/>
      <c r="BF590" s="97"/>
      <c r="BG590" s="97"/>
      <c r="BH590" s="97"/>
      <c r="BI590" s="97"/>
      <c r="BJ590" s="97"/>
      <c r="BK590" s="97"/>
      <c r="BL590" s="97"/>
      <c r="BM590" s="97"/>
      <c r="BN590" s="97"/>
      <c r="BO590" s="97"/>
      <c r="BP590" s="97"/>
      <c r="BQ590" s="97"/>
      <c r="BR590" s="97"/>
      <c r="BS590" s="97"/>
      <c r="BT590" s="97"/>
      <c r="BU590" s="97"/>
      <c r="BV590" s="97"/>
      <c r="BW590" s="97"/>
      <c r="BX590" s="97"/>
      <c r="BY590" s="97"/>
      <c r="BZ590" s="97"/>
      <c r="CA590" s="97"/>
      <c r="CB590" s="97"/>
      <c r="CC590" s="97"/>
      <c r="CD590" s="97"/>
      <c r="CE590" s="97"/>
      <c r="CF590" s="97"/>
      <c r="CG590" s="97"/>
      <c r="CH590" s="97"/>
      <c r="CI590" s="97"/>
      <c r="CJ590" s="97"/>
      <c r="CK590" s="97"/>
      <c r="CM590" s="97"/>
      <c r="CN590" s="97"/>
      <c r="CO590" s="97"/>
      <c r="CP590" s="97"/>
      <c r="CQ590" s="97"/>
      <c r="CR590" s="97"/>
      <c r="CS590" s="97"/>
    </row>
    <row r="591" spans="1:97" x14ac:dyDescent="0.25">
      <c r="A591" t="s">
        <v>480</v>
      </c>
      <c r="B591" s="76"/>
      <c r="C591" s="13" t="s">
        <v>589</v>
      </c>
      <c r="D591" s="13" t="s">
        <v>776</v>
      </c>
      <c r="E591" s="213" t="s">
        <v>800</v>
      </c>
      <c r="F591" s="213"/>
      <c r="G591" s="99"/>
      <c r="H591" s="13" t="s">
        <v>606</v>
      </c>
      <c r="I591" s="13" t="s">
        <v>778</v>
      </c>
      <c r="J591" s="153">
        <v>44440</v>
      </c>
      <c r="K591" s="13" t="s">
        <v>46</v>
      </c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  <c r="BB591" s="76"/>
      <c r="BC591" s="76"/>
      <c r="BD591" s="76"/>
      <c r="BE591" s="76"/>
      <c r="BF591" s="76"/>
      <c r="BG591" s="76"/>
      <c r="BH591" s="76"/>
      <c r="BI591" s="76"/>
      <c r="BJ591" s="76"/>
      <c r="BK591" s="76"/>
      <c r="BL591" s="76"/>
      <c r="BM591" s="76"/>
      <c r="BN591" s="76"/>
      <c r="BO591" s="76"/>
      <c r="BP591" s="76"/>
      <c r="BQ591" s="76"/>
      <c r="BR591" s="76"/>
      <c r="BS591" s="18">
        <v>2974</v>
      </c>
      <c r="BT591" s="18">
        <v>3012</v>
      </c>
      <c r="BU591" s="76"/>
      <c r="BV591" s="76"/>
      <c r="BW591" s="76"/>
      <c r="BX591" s="76"/>
      <c r="BY591" s="76"/>
      <c r="BZ591" s="18">
        <v>3124</v>
      </c>
      <c r="CA591" s="18">
        <v>3124</v>
      </c>
      <c r="CB591" s="18">
        <v>3129</v>
      </c>
      <c r="CC591" s="18">
        <v>3129</v>
      </c>
      <c r="CD591" s="18">
        <v>3495</v>
      </c>
      <c r="CE591" s="18">
        <v>3500</v>
      </c>
      <c r="CF591" s="18">
        <v>3500</v>
      </c>
      <c r="CG591" s="18">
        <v>3500</v>
      </c>
      <c r="CH591" s="18">
        <v>3535</v>
      </c>
      <c r="CI591" s="18">
        <v>3544</v>
      </c>
      <c r="CJ591" s="76"/>
      <c r="CK591" s="76"/>
      <c r="CL591" s="76"/>
      <c r="CM591" s="76"/>
      <c r="CN591" s="76"/>
      <c r="CO591" s="76"/>
      <c r="CP591" s="76"/>
    </row>
    <row r="594" spans="1:96" x14ac:dyDescent="0.25">
      <c r="C594" t="s">
        <v>801</v>
      </c>
      <c r="D594" t="s">
        <v>802</v>
      </c>
      <c r="E594" s="1" t="s">
        <v>803</v>
      </c>
      <c r="I594" t="s">
        <v>36</v>
      </c>
      <c r="J594" s="158">
        <v>43374</v>
      </c>
      <c r="K594" t="s">
        <v>804</v>
      </c>
      <c r="U594" s="147">
        <v>16347.4</v>
      </c>
      <c r="V594" s="147">
        <v>16096.65</v>
      </c>
      <c r="W594" s="147">
        <v>13634.45</v>
      </c>
      <c r="AC594" s="147">
        <v>13578.6</v>
      </c>
      <c r="AD594" s="147">
        <v>16201.3</v>
      </c>
      <c r="AE594" s="147">
        <v>16130.05</v>
      </c>
      <c r="AF594" s="147">
        <v>16541.900000000001</v>
      </c>
      <c r="AG594" s="147">
        <v>17161.7</v>
      </c>
      <c r="AH594" s="147">
        <v>17829.55</v>
      </c>
      <c r="AI594" s="147">
        <v>18300</v>
      </c>
      <c r="AJ594" s="147">
        <v>18816.150000000001</v>
      </c>
      <c r="AK594" s="147">
        <v>18593.189999999999</v>
      </c>
      <c r="AL594" s="147">
        <v>18694</v>
      </c>
      <c r="AM594" s="147">
        <v>18938.5</v>
      </c>
      <c r="AN594" s="147">
        <v>19415.3</v>
      </c>
      <c r="AT594" s="147">
        <v>18405.75</v>
      </c>
      <c r="AU594" s="147">
        <v>21215.4</v>
      </c>
      <c r="AV594" s="147">
        <v>19247.150000000001</v>
      </c>
      <c r="AW594" s="147">
        <v>19054.849999999999</v>
      </c>
      <c r="AX594" s="147">
        <v>19612.95</v>
      </c>
      <c r="AY594" s="147">
        <v>20702.400000000001</v>
      </c>
      <c r="AZ594" s="147">
        <v>19828.2</v>
      </c>
      <c r="BA594" s="147">
        <v>20581.95</v>
      </c>
      <c r="BB594" s="147">
        <v>19915.650000000001</v>
      </c>
      <c r="BC594" s="147">
        <v>19332.5</v>
      </c>
      <c r="BD594" s="147">
        <v>18820.53</v>
      </c>
      <c r="BE594" s="147">
        <v>19562.669999999998</v>
      </c>
      <c r="BK594" s="147">
        <v>20406.650000000001</v>
      </c>
      <c r="BL594" s="147">
        <v>21215.4</v>
      </c>
      <c r="BM594" s="147">
        <v>20891.150000000001</v>
      </c>
      <c r="BN594" s="147">
        <v>21783.99</v>
      </c>
      <c r="BO594" s="147">
        <v>21561</v>
      </c>
      <c r="BP594" s="147">
        <v>20691.84</v>
      </c>
      <c r="BQ594" s="147">
        <v>23254.639999999999</v>
      </c>
      <c r="BR594" s="147">
        <v>22907.88</v>
      </c>
      <c r="BS594" s="147">
        <v>20487.560000000001</v>
      </c>
      <c r="BT594" s="147">
        <v>22857.200000000001</v>
      </c>
      <c r="BU594" s="147">
        <v>20487.560000000001</v>
      </c>
      <c r="BV594" s="147">
        <v>22857.200000000001</v>
      </c>
    </row>
    <row r="595" spans="1:96" x14ac:dyDescent="0.25">
      <c r="C595" t="s">
        <v>801</v>
      </c>
      <c r="D595" s="3" t="s">
        <v>805</v>
      </c>
      <c r="E595" s="1" t="s">
        <v>806</v>
      </c>
      <c r="I595" s="20" t="s">
        <v>36</v>
      </c>
      <c r="J595" s="159">
        <v>43374</v>
      </c>
      <c r="K595" s="3" t="s">
        <v>804</v>
      </c>
      <c r="U595" s="147">
        <v>77404.350000000006</v>
      </c>
      <c r="V595" s="147">
        <v>77083.5</v>
      </c>
      <c r="W595" s="147">
        <v>79201.600000000006</v>
      </c>
      <c r="AC595" s="147">
        <v>79487.350000000006</v>
      </c>
      <c r="AD595" s="147">
        <v>74560.7</v>
      </c>
      <c r="AE595" s="147">
        <v>74018.850000000006</v>
      </c>
      <c r="AF595" s="147">
        <v>74424.25</v>
      </c>
      <c r="AG595" s="147">
        <v>74276.7</v>
      </c>
      <c r="AH595" s="147">
        <v>74867.199999999997</v>
      </c>
      <c r="AI595" s="147">
        <v>75468.75</v>
      </c>
      <c r="AJ595" s="147">
        <v>75542.899999999994</v>
      </c>
      <c r="AK595" s="147">
        <v>0</v>
      </c>
      <c r="AL595" s="147">
        <v>75180.399999999994</v>
      </c>
      <c r="AM595" s="147">
        <v>75094</v>
      </c>
      <c r="AN595" s="147">
        <v>75094</v>
      </c>
      <c r="AT595" s="147">
        <v>75444</v>
      </c>
      <c r="AU595" s="147">
        <v>91569.3</v>
      </c>
      <c r="AV595" s="147">
        <v>74313.600000000006</v>
      </c>
      <c r="AW595" s="147">
        <v>74981</v>
      </c>
      <c r="AX595" s="147">
        <v>76386.899999999994</v>
      </c>
      <c r="AY595" s="147">
        <v>74719.25</v>
      </c>
      <c r="AZ595" s="147">
        <v>80719.320000000007</v>
      </c>
      <c r="BA595" s="147">
        <v>79174.399999999994</v>
      </c>
      <c r="BB595" s="147">
        <v>80969.350000000006</v>
      </c>
      <c r="BC595" s="147">
        <v>86235.73</v>
      </c>
      <c r="BD595" s="147">
        <v>82346</v>
      </c>
      <c r="BE595" s="147">
        <v>81463.13</v>
      </c>
      <c r="BK595" s="147">
        <v>86560.8</v>
      </c>
      <c r="BL595" s="147">
        <v>91569.3</v>
      </c>
      <c r="BM595" s="147">
        <v>89656.78</v>
      </c>
      <c r="BN595" s="147">
        <v>89583.07</v>
      </c>
      <c r="BO595" s="147">
        <v>87819.72</v>
      </c>
      <c r="BP595" s="147">
        <v>84838.94</v>
      </c>
      <c r="BQ595" s="147">
        <v>95973.73</v>
      </c>
      <c r="BR595" s="147">
        <v>92763.92</v>
      </c>
      <c r="BS595" s="147">
        <v>91774.99</v>
      </c>
      <c r="BT595" s="147">
        <v>98263.93</v>
      </c>
      <c r="BU595" s="147">
        <v>91774.99</v>
      </c>
      <c r="BV595" s="147">
        <v>98263.93</v>
      </c>
    </row>
    <row r="596" spans="1:96" x14ac:dyDescent="0.25">
      <c r="C596" t="s">
        <v>801</v>
      </c>
      <c r="D596" s="3" t="s">
        <v>807</v>
      </c>
      <c r="E596" s="1" t="s">
        <v>806</v>
      </c>
      <c r="I596" s="20" t="s">
        <v>36</v>
      </c>
      <c r="J596" s="159">
        <v>43374</v>
      </c>
      <c r="K596" s="3" t="s">
        <v>804</v>
      </c>
      <c r="U596" s="147">
        <v>66106.8</v>
      </c>
      <c r="V596" s="147">
        <v>66180.95</v>
      </c>
      <c r="W596" s="147">
        <v>64593.85</v>
      </c>
      <c r="AC596" s="147">
        <v>63810.15</v>
      </c>
      <c r="AD596" s="147">
        <v>64073.55</v>
      </c>
      <c r="AE596" s="147">
        <v>64773.3</v>
      </c>
      <c r="AF596" s="147">
        <v>64809.9</v>
      </c>
      <c r="AG596" s="147">
        <v>63861.05</v>
      </c>
      <c r="AH596" s="147">
        <v>62810.35</v>
      </c>
      <c r="AI596" s="147">
        <v>62638.25</v>
      </c>
      <c r="AJ596" s="147">
        <v>62703.3</v>
      </c>
      <c r="AK596" s="147">
        <v>67742.350000000006</v>
      </c>
      <c r="AL596" s="147">
        <v>68155.83</v>
      </c>
      <c r="AM596" s="147">
        <v>67961.7</v>
      </c>
      <c r="AN596" s="147">
        <v>67554.2</v>
      </c>
      <c r="AT596" s="147">
        <v>68960</v>
      </c>
      <c r="AU596" s="147">
        <v>65836.149999999994</v>
      </c>
      <c r="AV596" s="147">
        <v>62655.95</v>
      </c>
      <c r="AW596" s="147">
        <v>62120.75</v>
      </c>
      <c r="AX596" s="147">
        <v>61391.93</v>
      </c>
      <c r="AY596" s="147">
        <v>62305.08</v>
      </c>
      <c r="AZ596" s="147">
        <v>62625.08</v>
      </c>
      <c r="BA596" s="147">
        <v>63545.1</v>
      </c>
      <c r="BB596" s="147">
        <v>64086.45</v>
      </c>
      <c r="BC596" s="147">
        <v>65186.9</v>
      </c>
      <c r="BD596" s="147">
        <v>65732.38</v>
      </c>
      <c r="BE596" s="147">
        <v>65353.57</v>
      </c>
      <c r="BK596" s="147">
        <v>65216.4</v>
      </c>
      <c r="BL596" s="147">
        <v>65836.149999999994</v>
      </c>
      <c r="BM596" s="147">
        <v>66899.320000000007</v>
      </c>
      <c r="BN596" s="147">
        <v>67385.14</v>
      </c>
      <c r="BO596" s="147">
        <v>67019.73</v>
      </c>
      <c r="BP596" s="147">
        <v>66116.639999999999</v>
      </c>
      <c r="BQ596" s="147">
        <v>71597.95</v>
      </c>
      <c r="BR596" s="147">
        <v>71150.8</v>
      </c>
      <c r="BS596" s="147">
        <v>71231.55</v>
      </c>
      <c r="BT596" s="147">
        <v>71533.600000000006</v>
      </c>
      <c r="BU596" s="147">
        <v>71231.55</v>
      </c>
      <c r="BV596" s="147">
        <v>71533.600000000006</v>
      </c>
    </row>
    <row r="598" spans="1:96" x14ac:dyDescent="0.25">
      <c r="U598" s="147">
        <v>233.35</v>
      </c>
      <c r="V598" s="147">
        <v>237.3</v>
      </c>
      <c r="W598" s="147">
        <v>222</v>
      </c>
      <c r="AC598" s="147">
        <v>214.4</v>
      </c>
      <c r="AD598" s="147">
        <v>241.55</v>
      </c>
      <c r="AE598" s="147">
        <v>244.15</v>
      </c>
      <c r="AF598" s="147">
        <v>242.7</v>
      </c>
      <c r="AG598" s="147">
        <v>241.55</v>
      </c>
      <c r="AH598" s="147">
        <v>244.35</v>
      </c>
      <c r="AI598" s="147">
        <v>240.7</v>
      </c>
      <c r="AJ598" s="147">
        <v>238</v>
      </c>
      <c r="AK598" s="147">
        <v>237.75</v>
      </c>
      <c r="AL598" s="147">
        <v>238.5</v>
      </c>
      <c r="AM598" s="147">
        <v>236.75</v>
      </c>
      <c r="AN598" s="147">
        <v>238.6</v>
      </c>
      <c r="AT598" s="147">
        <v>240.15</v>
      </c>
      <c r="AU598" s="147">
        <v>259.60000000000002</v>
      </c>
      <c r="AV598" s="147">
        <v>246.55</v>
      </c>
      <c r="AW598" s="147">
        <v>250.15</v>
      </c>
      <c r="AX598" s="147">
        <v>249.1</v>
      </c>
      <c r="AY598" s="147">
        <v>249.67500000000001</v>
      </c>
      <c r="AZ598" s="147">
        <v>251.63329999999999</v>
      </c>
      <c r="BA598" s="147">
        <v>250.55</v>
      </c>
      <c r="BB598" s="147">
        <v>247.72499999999999</v>
      </c>
      <c r="BC598" s="147">
        <v>248.2</v>
      </c>
      <c r="BD598" s="147">
        <v>250.42500000000001</v>
      </c>
      <c r="BE598" s="147">
        <v>250.66669999999999</v>
      </c>
      <c r="BK598" s="147">
        <v>254.65</v>
      </c>
      <c r="BL598" s="147">
        <v>259.60000000000002</v>
      </c>
      <c r="BM598" s="147">
        <v>263.02</v>
      </c>
      <c r="BN598" s="147">
        <v>276.85000000000002</v>
      </c>
      <c r="BO598" s="147">
        <v>297.2</v>
      </c>
      <c r="BP598" s="147">
        <v>283.16000000000003</v>
      </c>
      <c r="BQ598" s="147">
        <v>268.77999999999997</v>
      </c>
      <c r="BR598" s="147">
        <v>274.46499999999997</v>
      </c>
      <c r="BS598" s="147">
        <v>270.96499999999997</v>
      </c>
      <c r="BT598" s="147">
        <v>282.57</v>
      </c>
      <c r="BU598" s="147">
        <v>270.96499999999997</v>
      </c>
      <c r="BV598" s="147">
        <v>282.57</v>
      </c>
    </row>
    <row r="599" spans="1:96" x14ac:dyDescent="0.25">
      <c r="A599" s="20" t="s">
        <v>480</v>
      </c>
      <c r="B599" s="76"/>
      <c r="C599" s="13" t="s">
        <v>808</v>
      </c>
      <c r="D599" s="13" t="s">
        <v>809</v>
      </c>
      <c r="E599" s="213" t="s">
        <v>810</v>
      </c>
      <c r="F599" s="213"/>
      <c r="G599" s="99"/>
      <c r="H599" s="13" t="s">
        <v>606</v>
      </c>
      <c r="I599" s="13" t="s">
        <v>778</v>
      </c>
      <c r="J599" s="13"/>
      <c r="K599" s="13" t="s">
        <v>811</v>
      </c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  <c r="BB599" s="76"/>
      <c r="BC599" s="76"/>
      <c r="BD599" s="76"/>
      <c r="BE599" s="76"/>
      <c r="BF599" s="76"/>
      <c r="BG599" s="76"/>
      <c r="BH599" s="76"/>
      <c r="BI599" s="76"/>
      <c r="BJ599" s="76"/>
      <c r="BK599" s="76"/>
      <c r="BL599" s="76"/>
      <c r="BM599" s="76"/>
      <c r="BN599" s="76"/>
      <c r="BO599" s="76"/>
      <c r="BP599" s="76"/>
      <c r="BQ599" s="76"/>
      <c r="BR599" s="76"/>
      <c r="BS599" s="18">
        <v>56155</v>
      </c>
      <c r="BT599" s="18">
        <v>50016</v>
      </c>
      <c r="BU599" s="76"/>
      <c r="BV599" s="76"/>
      <c r="BW599" s="76"/>
      <c r="BX599" s="76"/>
      <c r="BY599" s="76"/>
      <c r="BZ599" s="18">
        <v>49512</v>
      </c>
      <c r="CA599" s="18">
        <v>48000</v>
      </c>
      <c r="CB599" s="76"/>
      <c r="CC599" s="76"/>
      <c r="CD599" s="76"/>
      <c r="CE599" s="76"/>
      <c r="CF599" s="76"/>
      <c r="CG599" s="18">
        <v>32000</v>
      </c>
      <c r="CH599" s="18">
        <v>32000</v>
      </c>
      <c r="CI599" s="18">
        <v>32000</v>
      </c>
      <c r="CJ599" s="18">
        <v>32000</v>
      </c>
      <c r="CK599" s="76"/>
      <c r="CL599" s="76"/>
      <c r="CM599" s="76"/>
      <c r="CN599" s="76"/>
      <c r="CO599" s="76"/>
      <c r="CP599" s="76"/>
    </row>
    <row r="600" spans="1:96" x14ac:dyDescent="0.25">
      <c r="A600" s="20" t="s">
        <v>480</v>
      </c>
      <c r="B600" s="76"/>
      <c r="C600" s="13" t="s">
        <v>808</v>
      </c>
      <c r="D600" s="13" t="s">
        <v>809</v>
      </c>
      <c r="E600" s="213" t="s">
        <v>810</v>
      </c>
      <c r="F600" s="213"/>
      <c r="G600" s="99"/>
      <c r="H600" s="13" t="s">
        <v>606</v>
      </c>
      <c r="I600" s="13" t="s">
        <v>778</v>
      </c>
      <c r="J600" s="13"/>
      <c r="K600" s="13" t="s">
        <v>812</v>
      </c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  <c r="BJ600" s="76"/>
      <c r="BK600" s="76"/>
      <c r="BL600" s="76"/>
      <c r="BM600" s="76"/>
      <c r="BN600" s="76"/>
      <c r="BO600" s="76"/>
      <c r="BP600" s="76"/>
      <c r="BQ600" s="76"/>
      <c r="BR600" s="76"/>
      <c r="BS600" s="18">
        <v>48000</v>
      </c>
      <c r="BT600" s="18">
        <v>48000</v>
      </c>
      <c r="BU600" s="18">
        <v>48000</v>
      </c>
      <c r="BV600" s="76"/>
      <c r="BW600" s="76"/>
      <c r="BX600" s="76"/>
      <c r="BY600" s="76"/>
      <c r="BZ600" s="18">
        <v>64437</v>
      </c>
      <c r="CA600" s="18">
        <v>64250</v>
      </c>
      <c r="CB600" s="18">
        <v>80500</v>
      </c>
      <c r="CC600" s="18">
        <v>91583</v>
      </c>
      <c r="CD600" s="18">
        <v>91500</v>
      </c>
      <c r="CE600" s="18">
        <v>94000</v>
      </c>
      <c r="CF600" s="18">
        <v>94000</v>
      </c>
      <c r="CG600" s="18">
        <v>91375</v>
      </c>
      <c r="CH600" s="18">
        <v>87000</v>
      </c>
      <c r="CI600" s="18">
        <v>79815.25</v>
      </c>
      <c r="CJ600" s="76"/>
      <c r="CK600" s="76"/>
      <c r="CL600" s="76"/>
      <c r="CM600" s="76"/>
      <c r="CN600" s="76"/>
      <c r="CO600" s="76"/>
      <c r="CP600" s="76"/>
    </row>
    <row r="601" spans="1:96" x14ac:dyDescent="0.25">
      <c r="A601" s="20" t="s">
        <v>480</v>
      </c>
      <c r="B601" s="76"/>
      <c r="C601" s="13" t="s">
        <v>808</v>
      </c>
      <c r="D601" s="13" t="s">
        <v>809</v>
      </c>
      <c r="E601" s="213" t="s">
        <v>810</v>
      </c>
      <c r="F601" s="213"/>
      <c r="G601" s="99"/>
      <c r="H601" s="13" t="s">
        <v>606</v>
      </c>
      <c r="I601" s="13" t="s">
        <v>778</v>
      </c>
      <c r="J601" s="13"/>
      <c r="K601" s="13" t="s">
        <v>813</v>
      </c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  <c r="BB601" s="76"/>
      <c r="BC601" s="76"/>
      <c r="BD601" s="76"/>
      <c r="BE601" s="76"/>
      <c r="BF601" s="76"/>
      <c r="BG601" s="76"/>
      <c r="BH601" s="76"/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  <c r="BV601" s="76"/>
      <c r="BW601" s="76"/>
      <c r="BX601" s="76"/>
      <c r="BY601" s="76"/>
      <c r="BZ601" s="76"/>
      <c r="CA601" s="76"/>
      <c r="CB601" s="76"/>
      <c r="CC601" s="76"/>
      <c r="CD601" s="76"/>
      <c r="CE601" s="76"/>
      <c r="CF601" s="76"/>
      <c r="CG601" s="18">
        <v>27.2</v>
      </c>
      <c r="CH601" s="18">
        <v>27.2</v>
      </c>
      <c r="CI601" s="18">
        <v>27.2</v>
      </c>
      <c r="CJ601" s="18">
        <v>27.2</v>
      </c>
      <c r="CK601" s="76"/>
      <c r="CL601" s="76"/>
      <c r="CM601" s="76"/>
      <c r="CN601" s="76"/>
      <c r="CO601" s="76"/>
      <c r="CP601" s="76"/>
    </row>
    <row r="602" spans="1:96" x14ac:dyDescent="0.25">
      <c r="A602" s="20" t="s">
        <v>480</v>
      </c>
      <c r="B602" s="76"/>
      <c r="C602" s="13" t="s">
        <v>808</v>
      </c>
      <c r="D602" s="13" t="s">
        <v>809</v>
      </c>
      <c r="E602" s="213" t="s">
        <v>810</v>
      </c>
      <c r="F602" s="213"/>
      <c r="G602" s="99"/>
      <c r="H602" s="13" t="s">
        <v>606</v>
      </c>
      <c r="I602" s="13" t="s">
        <v>778</v>
      </c>
      <c r="J602" s="13"/>
      <c r="K602" s="13" t="s">
        <v>814</v>
      </c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  <c r="BB602" s="76"/>
      <c r="BC602" s="76"/>
      <c r="BD602" s="76"/>
      <c r="BE602" s="76"/>
      <c r="BF602" s="76"/>
      <c r="BG602" s="76"/>
      <c r="BH602" s="76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  <c r="BV602" s="76"/>
      <c r="BW602" s="76"/>
      <c r="BX602" s="76"/>
      <c r="BY602" s="76"/>
      <c r="BZ602" s="76"/>
      <c r="CA602" s="76"/>
      <c r="CB602" s="76"/>
      <c r="CC602" s="76"/>
      <c r="CD602" s="76"/>
      <c r="CE602" s="76"/>
      <c r="CF602" s="76"/>
      <c r="CG602" s="18">
        <v>88500</v>
      </c>
      <c r="CH602" s="18">
        <v>88500</v>
      </c>
      <c r="CI602" s="18">
        <v>88500</v>
      </c>
      <c r="CJ602" s="18">
        <v>88500</v>
      </c>
      <c r="CK602" s="76"/>
      <c r="CL602" s="76"/>
      <c r="CM602" s="76"/>
      <c r="CN602" s="76"/>
      <c r="CO602" s="76"/>
      <c r="CP602" s="76"/>
    </row>
    <row r="603" spans="1:96" x14ac:dyDescent="0.25">
      <c r="A603" s="20" t="s">
        <v>480</v>
      </c>
      <c r="B603" s="76"/>
      <c r="C603" s="13" t="s">
        <v>808</v>
      </c>
      <c r="D603" s="13" t="s">
        <v>809</v>
      </c>
      <c r="E603" s="213" t="s">
        <v>810</v>
      </c>
      <c r="F603" s="213"/>
      <c r="G603" s="99"/>
      <c r="H603" s="13" t="s">
        <v>606</v>
      </c>
      <c r="I603" s="13" t="s">
        <v>778</v>
      </c>
      <c r="J603" s="13"/>
      <c r="K603" s="13" t="s">
        <v>815</v>
      </c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  <c r="BV603" s="76"/>
      <c r="BW603" s="76"/>
      <c r="BX603" s="76"/>
      <c r="BY603" s="76"/>
      <c r="BZ603" s="76"/>
      <c r="CA603" s="76"/>
      <c r="CB603" s="76"/>
      <c r="CC603" s="76"/>
      <c r="CD603" s="76"/>
      <c r="CE603" s="76"/>
      <c r="CF603" s="76"/>
      <c r="CG603" s="18">
        <v>65020</v>
      </c>
      <c r="CH603" s="18">
        <v>62686.6</v>
      </c>
      <c r="CI603" s="18">
        <v>60645</v>
      </c>
      <c r="CJ603" s="18">
        <v>58020</v>
      </c>
      <c r="CK603" s="76"/>
      <c r="CL603" s="76"/>
      <c r="CM603" s="76"/>
      <c r="CN603" s="76"/>
      <c r="CO603" s="76"/>
      <c r="CP603" s="76"/>
    </row>
    <row r="604" spans="1:96" ht="60" x14ac:dyDescent="0.25">
      <c r="A604" s="20" t="s">
        <v>480</v>
      </c>
      <c r="B604" s="76"/>
      <c r="C604" s="13" t="s">
        <v>808</v>
      </c>
      <c r="D604" s="13" t="s">
        <v>809</v>
      </c>
      <c r="E604" s="213" t="s">
        <v>810</v>
      </c>
      <c r="F604" s="213"/>
      <c r="G604" s="99"/>
      <c r="H604" s="13" t="s">
        <v>606</v>
      </c>
      <c r="I604" s="13" t="s">
        <v>778</v>
      </c>
      <c r="J604" s="13"/>
      <c r="K604" s="102" t="s">
        <v>816</v>
      </c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  <c r="BB604" s="76"/>
      <c r="BC604" s="76"/>
      <c r="BD604" s="76"/>
      <c r="BE604" s="76"/>
      <c r="BF604" s="76"/>
      <c r="BG604" s="76"/>
      <c r="BH604" s="76"/>
      <c r="BI604" s="76"/>
      <c r="BJ604" s="76"/>
      <c r="BK604" s="76"/>
      <c r="BL604" s="76"/>
      <c r="BM604" s="76"/>
      <c r="BN604" s="76"/>
      <c r="BO604" s="76"/>
      <c r="BP604" s="76"/>
      <c r="BQ604" s="76"/>
      <c r="BR604" s="76"/>
      <c r="BS604" s="18">
        <v>77500</v>
      </c>
      <c r="BT604" s="18">
        <v>65000</v>
      </c>
      <c r="BU604" s="18">
        <v>58750</v>
      </c>
      <c r="BV604" s="76"/>
      <c r="BW604" s="76"/>
      <c r="BX604" s="76"/>
      <c r="BY604" s="76"/>
      <c r="BZ604" s="76"/>
      <c r="CA604" s="76"/>
      <c r="CB604" s="76"/>
      <c r="CC604" s="76"/>
      <c r="CD604" s="76"/>
      <c r="CE604" s="76"/>
      <c r="CF604" s="76"/>
      <c r="CG604" s="18">
        <v>55494.49</v>
      </c>
      <c r="CH604" s="18">
        <v>55494.49</v>
      </c>
      <c r="CI604" s="18">
        <v>55494.49</v>
      </c>
      <c r="CJ604" s="18">
        <v>55494.49</v>
      </c>
      <c r="CK604" s="76"/>
      <c r="CL604" s="76"/>
      <c r="CM604" s="76"/>
      <c r="CN604" s="76"/>
      <c r="CO604" s="76"/>
      <c r="CP604" s="76"/>
    </row>
    <row r="605" spans="1:96" x14ac:dyDescent="0.25">
      <c r="A605" s="20" t="s">
        <v>480</v>
      </c>
      <c r="B605" s="76"/>
      <c r="C605" s="13" t="s">
        <v>808</v>
      </c>
      <c r="D605" s="13" t="s">
        <v>809</v>
      </c>
      <c r="E605" s="213" t="s">
        <v>810</v>
      </c>
      <c r="F605" s="213"/>
      <c r="G605" s="99"/>
      <c r="H605" s="13" t="s">
        <v>606</v>
      </c>
      <c r="I605" s="13" t="s">
        <v>778</v>
      </c>
      <c r="J605" s="13"/>
      <c r="K605" s="13" t="s">
        <v>817</v>
      </c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  <c r="BB605" s="76"/>
      <c r="BC605" s="76"/>
      <c r="BD605" s="76"/>
      <c r="BE605" s="76"/>
      <c r="BF605" s="76"/>
      <c r="BG605" s="76"/>
      <c r="BH605" s="76"/>
      <c r="BI605" s="76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  <c r="BV605" s="76"/>
      <c r="BW605" s="76"/>
      <c r="BX605" s="76"/>
      <c r="BY605" s="76"/>
      <c r="BZ605" s="76"/>
      <c r="CA605" s="76"/>
      <c r="CB605" s="76"/>
      <c r="CC605" s="76"/>
      <c r="CD605" s="76"/>
      <c r="CE605" s="76"/>
      <c r="CF605" s="18">
        <v>36436.67</v>
      </c>
      <c r="CG605" s="18">
        <v>36436.67</v>
      </c>
      <c r="CH605" s="18">
        <v>36436.67</v>
      </c>
      <c r="CI605" s="18">
        <v>36436.67</v>
      </c>
      <c r="CJ605" s="18">
        <v>36436.67</v>
      </c>
      <c r="CK605" s="76"/>
      <c r="CL605" s="76"/>
      <c r="CM605" s="76"/>
      <c r="CN605" s="76"/>
      <c r="CO605" s="76"/>
      <c r="CP605" s="76"/>
    </row>
    <row r="606" spans="1:96" x14ac:dyDescent="0.25">
      <c r="A606" s="20" t="s">
        <v>480</v>
      </c>
    </row>
    <row r="607" spans="1:96" x14ac:dyDescent="0.25">
      <c r="A607" s="20" t="s">
        <v>480</v>
      </c>
      <c r="B607" s="13"/>
      <c r="C607" s="13" t="s">
        <v>589</v>
      </c>
      <c r="D607" s="13" t="s">
        <v>818</v>
      </c>
      <c r="E607" s="213" t="s">
        <v>819</v>
      </c>
      <c r="F607" s="213"/>
      <c r="G607" s="99"/>
      <c r="H607" s="13" t="s">
        <v>592</v>
      </c>
      <c r="I607" s="13" t="s">
        <v>36</v>
      </c>
      <c r="J607" s="13"/>
      <c r="K607" s="13" t="s">
        <v>622</v>
      </c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  <c r="BB607" s="76"/>
      <c r="BC607" s="76"/>
      <c r="BD607" s="76"/>
      <c r="BE607" s="76"/>
      <c r="BF607" s="76"/>
      <c r="BG607" s="76"/>
      <c r="BH607" s="76"/>
      <c r="BI607" s="76"/>
      <c r="BJ607" s="76"/>
      <c r="BK607" s="18">
        <v>3500</v>
      </c>
      <c r="BL607" s="18">
        <v>32</v>
      </c>
      <c r="BM607" s="76"/>
      <c r="BN607" s="76"/>
      <c r="BO607" s="76"/>
      <c r="BP607" s="76"/>
      <c r="BQ607" s="76"/>
      <c r="BR607" s="76"/>
      <c r="BS607" s="76"/>
      <c r="BT607" s="76"/>
      <c r="BU607" s="76"/>
      <c r="BV607" s="76"/>
      <c r="BW607" s="76"/>
      <c r="BX607" s="76"/>
      <c r="BY607" s="76"/>
      <c r="BZ607" s="76"/>
      <c r="CA607" s="76"/>
      <c r="CB607" s="76"/>
      <c r="CC607" s="76"/>
      <c r="CD607" s="76"/>
      <c r="CE607" s="76"/>
      <c r="CF607" s="76"/>
      <c r="CG607" s="76"/>
      <c r="CH607" s="76"/>
      <c r="CI607" s="76"/>
      <c r="CJ607" s="76"/>
      <c r="CK607" s="76"/>
      <c r="CL607" s="76"/>
      <c r="CM607" s="76"/>
      <c r="CN607" s="76"/>
      <c r="CO607" s="76"/>
      <c r="CP607" s="76"/>
      <c r="CQ607" s="76"/>
      <c r="CR607" s="76"/>
    </row>
    <row r="608" spans="1:96" x14ac:dyDescent="0.25">
      <c r="A608" s="20" t="s">
        <v>480</v>
      </c>
      <c r="B608" s="13" t="s">
        <v>820</v>
      </c>
      <c r="C608" s="13" t="s">
        <v>589</v>
      </c>
      <c r="D608" s="13" t="s">
        <v>821</v>
      </c>
      <c r="E608" s="213" t="s">
        <v>822</v>
      </c>
      <c r="F608" s="213"/>
      <c r="G608" s="99"/>
      <c r="H608" s="13" t="s">
        <v>592</v>
      </c>
      <c r="I608" s="13" t="s">
        <v>36</v>
      </c>
      <c r="J608" s="13"/>
      <c r="K608" s="214" t="s">
        <v>823</v>
      </c>
      <c r="L608" s="214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  <c r="BB608" s="76"/>
      <c r="BC608" s="76"/>
      <c r="BD608" s="76"/>
      <c r="BE608" s="76"/>
      <c r="BF608" s="76"/>
      <c r="BG608" s="76"/>
      <c r="BH608" s="76"/>
      <c r="BI608" s="76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  <c r="BV608" s="76"/>
      <c r="BW608" s="76"/>
      <c r="BX608" s="76"/>
      <c r="BY608" s="76"/>
      <c r="BZ608" s="76"/>
      <c r="CA608" s="76"/>
      <c r="CB608" s="76"/>
      <c r="CC608" s="76"/>
      <c r="CD608" s="76"/>
      <c r="CE608" s="76"/>
      <c r="CF608" s="76"/>
      <c r="CG608" s="76"/>
      <c r="CH608" s="76"/>
      <c r="CI608" s="76"/>
      <c r="CJ608" s="76"/>
      <c r="CK608" s="76"/>
      <c r="CL608" s="76"/>
      <c r="CM608" s="76"/>
      <c r="CN608" s="76"/>
      <c r="CO608" s="76"/>
      <c r="CP608" s="76"/>
      <c r="CQ608" s="76"/>
      <c r="CR608" s="76"/>
    </row>
    <row r="609" spans="1:97" x14ac:dyDescent="0.25">
      <c r="A609" s="20" t="s">
        <v>480</v>
      </c>
      <c r="B609" s="76"/>
      <c r="C609" s="13" t="s">
        <v>603</v>
      </c>
      <c r="D609" s="76"/>
      <c r="E609" s="213" t="s">
        <v>822</v>
      </c>
      <c r="F609" s="213"/>
      <c r="G609" s="99"/>
      <c r="H609" s="13" t="s">
        <v>824</v>
      </c>
      <c r="I609" s="13" t="s">
        <v>36</v>
      </c>
      <c r="J609" s="13"/>
      <c r="K609" s="214" t="s">
        <v>823</v>
      </c>
      <c r="L609" s="214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125">
        <v>3608</v>
      </c>
      <c r="AT609" s="76"/>
      <c r="AU609" s="76"/>
      <c r="AV609" s="76"/>
      <c r="AW609" s="76"/>
      <c r="AX609" s="76"/>
      <c r="AY609" s="76"/>
      <c r="AZ609" s="76"/>
      <c r="BA609" s="76"/>
      <c r="BB609" s="76"/>
      <c r="BC609" s="76"/>
      <c r="BD609" s="76"/>
      <c r="BE609" s="76"/>
      <c r="BF609" s="76"/>
      <c r="BG609" s="76"/>
      <c r="BH609" s="76"/>
      <c r="BI609" s="76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18">
        <v>4600</v>
      </c>
      <c r="BU609" s="18">
        <v>4600</v>
      </c>
      <c r="BV609" s="18">
        <v>5200</v>
      </c>
      <c r="BW609" s="76"/>
      <c r="BX609" s="76"/>
      <c r="BY609" s="76"/>
      <c r="BZ609" s="76"/>
      <c r="CA609" s="76"/>
      <c r="CB609" s="18">
        <v>4900</v>
      </c>
      <c r="CC609" s="18">
        <v>4900</v>
      </c>
      <c r="CD609" s="18">
        <v>4900</v>
      </c>
      <c r="CE609" s="18">
        <v>4900</v>
      </c>
      <c r="CF609" s="18">
        <v>4900</v>
      </c>
      <c r="CG609" s="18">
        <v>4200</v>
      </c>
      <c r="CH609" s="18">
        <v>4200</v>
      </c>
      <c r="CI609" s="18">
        <v>4200</v>
      </c>
      <c r="CJ609" s="18">
        <v>4600</v>
      </c>
      <c r="CK609" s="18">
        <v>5000</v>
      </c>
      <c r="CL609" s="76"/>
      <c r="CM609" s="76"/>
      <c r="CN609" s="76"/>
      <c r="CO609" s="76"/>
      <c r="CP609" s="76"/>
      <c r="CQ609" s="76"/>
      <c r="CR609" s="76"/>
    </row>
    <row r="610" spans="1:97" x14ac:dyDescent="0.25">
      <c r="A610" t="s">
        <v>480</v>
      </c>
      <c r="C610" s="20"/>
      <c r="D610" s="40" t="s">
        <v>825</v>
      </c>
      <c r="E610" s="1" t="s">
        <v>826</v>
      </c>
      <c r="F610" s="71"/>
      <c r="G610" s="71"/>
      <c r="H610" s="40" t="s">
        <v>827</v>
      </c>
      <c r="I610" t="s">
        <v>119</v>
      </c>
      <c r="J610" s="31">
        <v>43101</v>
      </c>
      <c r="K610" t="s">
        <v>52</v>
      </c>
      <c r="X610">
        <v>406708.9</v>
      </c>
      <c r="Y610">
        <v>407870.8</v>
      </c>
      <c r="Z610">
        <v>408067.8</v>
      </c>
      <c r="AA610">
        <v>417510.1</v>
      </c>
      <c r="AB610">
        <v>417510.1</v>
      </c>
      <c r="AO610">
        <v>417510.1</v>
      </c>
      <c r="AP610">
        <v>418210.5</v>
      </c>
      <c r="AQ610">
        <v>418373.7</v>
      </c>
      <c r="AR610">
        <v>520044.79999999999</v>
      </c>
      <c r="AS610">
        <v>520044.79999999999</v>
      </c>
      <c r="BF610" s="87">
        <v>525368.30000000005</v>
      </c>
      <c r="BG610" s="87">
        <v>531855.19999999995</v>
      </c>
      <c r="BH610" s="87">
        <v>573231.6</v>
      </c>
      <c r="BI610" s="87">
        <v>581846.9</v>
      </c>
      <c r="BJ610" s="87">
        <v>581846.9</v>
      </c>
      <c r="BW610">
        <v>582742</v>
      </c>
      <c r="BX610">
        <v>584598.5</v>
      </c>
      <c r="BY610">
        <v>585483.19999999995</v>
      </c>
      <c r="BZ610">
        <v>646583.4</v>
      </c>
      <c r="CA610">
        <v>646583.4</v>
      </c>
      <c r="CN610">
        <v>646748</v>
      </c>
      <c r="CO610">
        <v>647307.5</v>
      </c>
    </row>
    <row r="613" spans="1:97" x14ac:dyDescent="0.25">
      <c r="C613" t="s">
        <v>801</v>
      </c>
      <c r="D613" t="s">
        <v>828</v>
      </c>
      <c r="E613" s="1" t="s">
        <v>829</v>
      </c>
      <c r="I613" s="40" t="s">
        <v>36</v>
      </c>
      <c r="J613" s="159">
        <v>43374</v>
      </c>
      <c r="K613" s="26" t="s">
        <v>804</v>
      </c>
      <c r="U613" s="147">
        <v>233.35</v>
      </c>
      <c r="V613" s="147">
        <v>237.3</v>
      </c>
      <c r="W613" s="147">
        <v>222</v>
      </c>
      <c r="X613" s="147">
        <v>214.4</v>
      </c>
      <c r="Y613" s="147">
        <v>241.55</v>
      </c>
      <c r="Z613" s="147">
        <v>244.15</v>
      </c>
      <c r="AA613" s="147">
        <v>242.7</v>
      </c>
      <c r="AB613" s="147">
        <v>241.55</v>
      </c>
      <c r="AC613" s="147">
        <v>244.35</v>
      </c>
      <c r="AD613" s="147">
        <v>240.7</v>
      </c>
      <c r="AE613" s="147">
        <v>238</v>
      </c>
      <c r="AF613" s="147">
        <v>237.75</v>
      </c>
      <c r="AG613" s="147">
        <v>238.5</v>
      </c>
      <c r="AH613" s="147">
        <v>236.75</v>
      </c>
      <c r="AI613" s="147">
        <v>238.6</v>
      </c>
      <c r="AJ613" s="76"/>
      <c r="AK613" s="76"/>
      <c r="AL613" s="76"/>
      <c r="AM613" s="76"/>
      <c r="AN613" s="147">
        <v>240.15</v>
      </c>
      <c r="AO613" s="147">
        <v>259.60000000000002</v>
      </c>
      <c r="AP613" s="147">
        <v>246.55</v>
      </c>
      <c r="AQ613" s="147">
        <v>250.15</v>
      </c>
      <c r="AR613" s="147">
        <v>249.1</v>
      </c>
      <c r="AS613" s="147">
        <v>249.67500000000001</v>
      </c>
      <c r="AT613" s="147">
        <v>251.63329999999999</v>
      </c>
      <c r="AU613" s="147">
        <v>250.55</v>
      </c>
      <c r="AV613" s="147">
        <v>247.72499999999999</v>
      </c>
      <c r="AW613" s="147">
        <v>248.2</v>
      </c>
      <c r="AX613" s="147">
        <v>250.42500000000001</v>
      </c>
      <c r="AY613" s="147">
        <v>250.66669999999999</v>
      </c>
      <c r="AZ613" s="76"/>
      <c r="BA613" s="76"/>
      <c r="BB613" s="76"/>
      <c r="BC613" s="76"/>
      <c r="BD613" s="147">
        <v>254.65</v>
      </c>
      <c r="BE613" s="147">
        <v>259.60000000000002</v>
      </c>
      <c r="BF613" s="147">
        <v>263.02</v>
      </c>
      <c r="BG613" s="147">
        <v>276.85000000000002</v>
      </c>
      <c r="BH613" s="147">
        <v>297.2</v>
      </c>
      <c r="BI613" s="147">
        <v>283.16000000000003</v>
      </c>
      <c r="BJ613" s="147">
        <v>268.77999999999997</v>
      </c>
      <c r="BK613" s="147">
        <v>274.46499999999997</v>
      </c>
      <c r="BL613" s="147">
        <v>270.96499999999997</v>
      </c>
      <c r="BM613" s="147">
        <v>282.57</v>
      </c>
      <c r="BN613" s="147">
        <v>270.96499999999997</v>
      </c>
      <c r="BO613" s="147">
        <v>282.57</v>
      </c>
      <c r="BP613" s="76"/>
    </row>
    <row r="614" spans="1:97" x14ac:dyDescent="0.25">
      <c r="C614" t="s">
        <v>801</v>
      </c>
      <c r="D614" t="s">
        <v>830</v>
      </c>
      <c r="E614" s="1" t="s">
        <v>831</v>
      </c>
      <c r="I614" t="s">
        <v>36</v>
      </c>
      <c r="J614" s="159">
        <v>43374</v>
      </c>
      <c r="K614" t="s">
        <v>804</v>
      </c>
      <c r="U614" s="147">
        <v>841.6</v>
      </c>
      <c r="V614" s="147">
        <v>848.35</v>
      </c>
      <c r="W614" s="147">
        <v>824.1</v>
      </c>
      <c r="X614" s="147">
        <v>832</v>
      </c>
      <c r="Y614" s="147">
        <v>845</v>
      </c>
      <c r="Z614" s="147">
        <v>858</v>
      </c>
      <c r="AA614" s="147">
        <v>864.9</v>
      </c>
      <c r="AB614" s="147">
        <v>843.6</v>
      </c>
      <c r="AC614" s="147">
        <v>852.75</v>
      </c>
      <c r="AD614" s="147">
        <v>834.45</v>
      </c>
      <c r="AE614" s="147">
        <v>804.7</v>
      </c>
      <c r="AF614" s="147">
        <v>0</v>
      </c>
      <c r="AG614" s="147">
        <v>790.36670000000004</v>
      </c>
      <c r="AH614" s="147">
        <v>781.6</v>
      </c>
      <c r="AI614" s="147">
        <v>782.1</v>
      </c>
      <c r="AJ614" s="76"/>
      <c r="AK614" s="76"/>
      <c r="AL614" s="76"/>
      <c r="AM614" s="76"/>
      <c r="AN614" s="147">
        <v>780.95</v>
      </c>
      <c r="AO614" s="147">
        <v>917.05</v>
      </c>
      <c r="AP614" s="147">
        <v>788.05</v>
      </c>
      <c r="AQ614" s="147">
        <v>794.3</v>
      </c>
      <c r="AR614" s="147">
        <v>789.65</v>
      </c>
      <c r="AS614" s="147">
        <v>781.82500000000005</v>
      </c>
      <c r="AT614" s="147">
        <v>778.95</v>
      </c>
      <c r="AU614" s="147">
        <v>782.7</v>
      </c>
      <c r="AV614" s="147">
        <v>773.5</v>
      </c>
      <c r="AW614" s="147">
        <v>794.35</v>
      </c>
      <c r="AX614" s="147">
        <v>801.6</v>
      </c>
      <c r="AY614" s="147">
        <v>814.36670000000004</v>
      </c>
      <c r="AZ614" s="76"/>
      <c r="BA614" s="76"/>
      <c r="BB614" s="76"/>
      <c r="BC614" s="76"/>
      <c r="BD614" s="147">
        <v>857.2</v>
      </c>
      <c r="BE614" s="147">
        <v>917.05</v>
      </c>
      <c r="BF614" s="147">
        <v>925.21</v>
      </c>
      <c r="BG614" s="147">
        <v>940.85</v>
      </c>
      <c r="BH614" s="147">
        <v>964.39</v>
      </c>
      <c r="BI614" s="147">
        <v>937.495</v>
      </c>
      <c r="BJ614" s="147">
        <v>897.34500000000003</v>
      </c>
      <c r="BK614" s="147">
        <v>896.255</v>
      </c>
      <c r="BL614" s="147">
        <v>898.80499999999995</v>
      </c>
      <c r="BM614" s="147">
        <v>916.98329999999999</v>
      </c>
      <c r="BN614" s="147">
        <v>898.80499999999995</v>
      </c>
      <c r="BO614" s="147">
        <v>916.98329999999999</v>
      </c>
      <c r="BP614" s="76"/>
    </row>
    <row r="615" spans="1:97" x14ac:dyDescent="0.25">
      <c r="C615" t="s">
        <v>801</v>
      </c>
      <c r="D615" t="s">
        <v>832</v>
      </c>
      <c r="E615" s="1" t="s">
        <v>833</v>
      </c>
      <c r="I615" t="s">
        <v>36</v>
      </c>
      <c r="J615" s="159">
        <v>43374</v>
      </c>
      <c r="K615" t="s">
        <v>804</v>
      </c>
      <c r="U615" s="147">
        <v>580.75</v>
      </c>
      <c r="V615" s="147">
        <v>577</v>
      </c>
      <c r="W615" s="147">
        <v>541.20000000000005</v>
      </c>
      <c r="X615" s="147">
        <v>551.65</v>
      </c>
      <c r="Y615" s="147">
        <v>564.54999999999995</v>
      </c>
      <c r="Z615" s="147">
        <v>574.4</v>
      </c>
      <c r="AA615" s="147">
        <v>575.5</v>
      </c>
      <c r="AB615" s="147">
        <v>576.54999999999995</v>
      </c>
      <c r="AC615" s="147">
        <v>576.25</v>
      </c>
      <c r="AD615" s="147">
        <v>582.85</v>
      </c>
      <c r="AE615" s="147">
        <v>585.15</v>
      </c>
      <c r="AF615" s="147">
        <v>594.1</v>
      </c>
      <c r="AG615" s="147">
        <v>587.13329999999996</v>
      </c>
      <c r="AH615" s="147">
        <v>582.9</v>
      </c>
      <c r="AI615" s="147">
        <v>580.20000000000005</v>
      </c>
      <c r="AJ615" s="76"/>
      <c r="AK615" s="76"/>
      <c r="AL615" s="76"/>
      <c r="AM615" s="76"/>
      <c r="AN615" s="147">
        <v>579</v>
      </c>
      <c r="AO615" s="147">
        <v>670.8</v>
      </c>
      <c r="AP615" s="147">
        <v>584.9</v>
      </c>
      <c r="AQ615" s="147">
        <v>586.85</v>
      </c>
      <c r="AR615" s="147">
        <v>585.5</v>
      </c>
      <c r="AS615" s="147">
        <v>587.125</v>
      </c>
      <c r="AT615" s="147">
        <v>593</v>
      </c>
      <c r="AU615" s="147">
        <v>597.65</v>
      </c>
      <c r="AV615" s="147">
        <v>602.42499999999995</v>
      </c>
      <c r="AW615" s="147">
        <v>618.07500000000005</v>
      </c>
      <c r="AX615" s="147">
        <v>619.17499999999995</v>
      </c>
      <c r="AY615" s="147">
        <v>621.6</v>
      </c>
      <c r="AZ615" s="76"/>
      <c r="BA615" s="76"/>
      <c r="BB615" s="76"/>
      <c r="BC615" s="76"/>
      <c r="BD615" s="147">
        <v>644</v>
      </c>
      <c r="BE615" s="147">
        <v>670.8</v>
      </c>
      <c r="BF615" s="147">
        <v>693.64329999999995</v>
      </c>
      <c r="BG615" s="147">
        <v>713.45</v>
      </c>
      <c r="BH615" s="147">
        <v>703.755</v>
      </c>
      <c r="BI615" s="147">
        <v>725.71500000000003</v>
      </c>
      <c r="BJ615" s="147">
        <v>665.01499999999999</v>
      </c>
      <c r="BK615" s="147">
        <v>653.41999999999996</v>
      </c>
      <c r="BL615" s="147">
        <v>660.56500000000005</v>
      </c>
      <c r="BM615" s="147">
        <v>674.52</v>
      </c>
      <c r="BN615" s="147">
        <v>660.56500000000005</v>
      </c>
      <c r="BO615" s="147">
        <v>674.52</v>
      </c>
      <c r="BP615" s="76"/>
    </row>
    <row r="616" spans="1:97" x14ac:dyDescent="0.25">
      <c r="A616" t="s">
        <v>480</v>
      </c>
      <c r="C616" s="3" t="s">
        <v>504</v>
      </c>
      <c r="D616" s="13" t="s">
        <v>834</v>
      </c>
      <c r="E616" s="215" t="s">
        <v>835</v>
      </c>
      <c r="F616" s="215"/>
      <c r="G616" s="89" t="s">
        <v>502</v>
      </c>
      <c r="H616" s="93" t="s">
        <v>524</v>
      </c>
      <c r="I616" s="13" t="s">
        <v>36</v>
      </c>
      <c r="J616" s="31">
        <v>43101</v>
      </c>
      <c r="K616" s="13" t="s">
        <v>46</v>
      </c>
      <c r="L616" s="98">
        <v>2.2000000000000002</v>
      </c>
      <c r="M616" s="98">
        <v>2.8</v>
      </c>
      <c r="N616" s="98">
        <v>3.5</v>
      </c>
      <c r="O616" s="98">
        <v>4.3</v>
      </c>
      <c r="P616" s="98">
        <v>5.4</v>
      </c>
      <c r="Q616" s="98">
        <v>6</v>
      </c>
      <c r="R616" s="98">
        <v>6.2</v>
      </c>
      <c r="S616" s="98">
        <v>6.2</v>
      </c>
      <c r="T616" s="98">
        <v>5.7</v>
      </c>
      <c r="U616" s="98">
        <v>5.3</v>
      </c>
      <c r="V616" s="98">
        <v>3.7</v>
      </c>
      <c r="W616" s="98">
        <v>2.9</v>
      </c>
      <c r="X616" s="97"/>
      <c r="Y616" s="97"/>
      <c r="Z616" s="97"/>
      <c r="AA616" s="97"/>
      <c r="AB616" s="97"/>
      <c r="AC616" s="98">
        <v>2.2000000000000002</v>
      </c>
      <c r="AD616" s="98">
        <v>3</v>
      </c>
      <c r="AE616" s="98">
        <v>4</v>
      </c>
      <c r="AF616" s="98">
        <v>5</v>
      </c>
      <c r="AG616" s="98">
        <v>5.8</v>
      </c>
      <c r="AH616" s="98">
        <v>6.4</v>
      </c>
      <c r="AI616" s="98">
        <v>6.6</v>
      </c>
      <c r="AJ616" s="98">
        <v>6.2</v>
      </c>
      <c r="AK616" s="97"/>
      <c r="AL616" s="97"/>
      <c r="AM616" s="97"/>
      <c r="AN616" s="97"/>
      <c r="AO616" s="97"/>
      <c r="AP616" s="97"/>
      <c r="AQ616" s="97"/>
      <c r="AR616" s="97"/>
      <c r="AS616" s="97"/>
      <c r="AT616" s="97"/>
      <c r="AU616" s="97"/>
      <c r="AV616" s="97"/>
      <c r="AW616" s="97"/>
      <c r="AX616" s="97"/>
      <c r="AY616" s="97"/>
      <c r="AZ616" s="97"/>
      <c r="BA616" s="97"/>
      <c r="BB616" s="97"/>
      <c r="BC616" s="97"/>
      <c r="BD616" s="97"/>
      <c r="BE616" s="97"/>
      <c r="BF616" s="97"/>
      <c r="BG616" s="97"/>
      <c r="BH616" s="97"/>
      <c r="BI616" s="97"/>
      <c r="BJ616" s="97"/>
      <c r="BK616" s="97"/>
      <c r="BL616" s="97"/>
      <c r="BM616" s="97"/>
      <c r="BN616" s="97"/>
      <c r="BO616" s="97"/>
      <c r="BP616" s="97"/>
      <c r="BQ616" s="97"/>
      <c r="BR616" s="97"/>
      <c r="BS616" s="97"/>
      <c r="BT616" s="97"/>
      <c r="BU616" s="97"/>
      <c r="BV616" s="97"/>
      <c r="BW616" s="97"/>
      <c r="BX616" s="97"/>
      <c r="BY616" s="97"/>
      <c r="BZ616" s="97"/>
      <c r="CA616" s="97"/>
      <c r="CB616" s="97"/>
      <c r="CC616" s="97"/>
      <c r="CD616" s="97"/>
      <c r="CE616" s="97"/>
      <c r="CF616" s="97"/>
      <c r="CG616" s="97"/>
      <c r="CH616" s="97"/>
      <c r="CI616" s="97"/>
      <c r="CJ616" s="97"/>
      <c r="CK616" s="97"/>
      <c r="CM616" s="97"/>
      <c r="CN616" s="97"/>
      <c r="CO616" s="97"/>
      <c r="CP616" s="97"/>
      <c r="CQ616" s="97"/>
      <c r="CR616" s="97"/>
      <c r="CS616" s="97"/>
    </row>
  </sheetData>
  <mergeCells count="199">
    <mergeCell ref="E603:F603"/>
    <mergeCell ref="E604:F604"/>
    <mergeCell ref="E605:F605"/>
    <mergeCell ref="E607:F607"/>
    <mergeCell ref="E608:F608"/>
    <mergeCell ref="K608:L608"/>
    <mergeCell ref="E609:F609"/>
    <mergeCell ref="K609:L609"/>
    <mergeCell ref="E616:F616"/>
    <mergeCell ref="E578:F578"/>
    <mergeCell ref="E579:F579"/>
    <mergeCell ref="E580:F580"/>
    <mergeCell ref="E581:F581"/>
    <mergeCell ref="E591:F591"/>
    <mergeCell ref="E599:F599"/>
    <mergeCell ref="E600:F600"/>
    <mergeCell ref="E601:F601"/>
    <mergeCell ref="E602:F602"/>
    <mergeCell ref="E270:F270"/>
    <mergeCell ref="K270:N270"/>
    <mergeCell ref="E291:F291"/>
    <mergeCell ref="E292:F292"/>
    <mergeCell ref="E293:F293"/>
    <mergeCell ref="E574:F574"/>
    <mergeCell ref="E575:F575"/>
    <mergeCell ref="E576:F576"/>
    <mergeCell ref="E577:F577"/>
    <mergeCell ref="E265:F265"/>
    <mergeCell ref="K265:M265"/>
    <mergeCell ref="E266:F266"/>
    <mergeCell ref="K266:N266"/>
    <mergeCell ref="E267:F267"/>
    <mergeCell ref="K267:M267"/>
    <mergeCell ref="E268:F268"/>
    <mergeCell ref="K268:N268"/>
    <mergeCell ref="E269:F269"/>
    <mergeCell ref="K269:N269"/>
    <mergeCell ref="E162:F162"/>
    <mergeCell ref="E163:F163"/>
    <mergeCell ref="E214:F214"/>
    <mergeCell ref="E261:F261"/>
    <mergeCell ref="E262:F262"/>
    <mergeCell ref="E263:F263"/>
    <mergeCell ref="K263:N263"/>
    <mergeCell ref="E264:F264"/>
    <mergeCell ref="K264:M264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50:F50"/>
    <mergeCell ref="E51:F51"/>
    <mergeCell ref="E56:F56"/>
    <mergeCell ref="E57:F57"/>
    <mergeCell ref="E58:F58"/>
    <mergeCell ref="E59:F59"/>
    <mergeCell ref="E60:F60"/>
    <mergeCell ref="E61:F61"/>
    <mergeCell ref="E62:F62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12:F12"/>
    <mergeCell ref="E13:F13"/>
    <mergeCell ref="E14:F14"/>
    <mergeCell ref="E15:F15"/>
    <mergeCell ref="E16:F16"/>
    <mergeCell ref="E18:F18"/>
    <mergeCell ref="E19:F19"/>
    <mergeCell ref="E20:F20"/>
    <mergeCell ref="E21:F21"/>
    <mergeCell ref="E3:F3"/>
    <mergeCell ref="E4:F4"/>
    <mergeCell ref="E5:F5"/>
    <mergeCell ref="E6:F6"/>
    <mergeCell ref="E7:F7"/>
    <mergeCell ref="E8:F8"/>
    <mergeCell ref="E9:F9"/>
    <mergeCell ref="E10:F10"/>
    <mergeCell ref="E11:F11"/>
  </mergeCells>
  <hyperlinks>
    <hyperlink ref="F1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tooltip="https://ru.investing.com/currencies/eur-rub-historical-data" xr:uid="{00000000-0004-0000-0000-000005000000}"/>
    <hyperlink ref="E8" r:id="rId7" tooltip="https://ru.investing.com/currencies/eur-rub-historical-data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8" r:id="rId16" xr:uid="{00000000-0004-0000-0000-00000F000000}"/>
    <hyperlink ref="E19" r:id="rId17" xr:uid="{00000000-0004-0000-0000-000010000000}"/>
    <hyperlink ref="E20" r:id="rId18" xr:uid="{00000000-0004-0000-0000-000011000000}"/>
    <hyperlink ref="E21" r:id="rId19" xr:uid="{00000000-0004-0000-0000-000012000000}"/>
    <hyperlink ref="E25" r:id="rId20" xr:uid="{00000000-0004-0000-0000-000013000000}"/>
    <hyperlink ref="E26" r:id="rId21" xr:uid="{00000000-0004-0000-0000-000014000000}"/>
    <hyperlink ref="E27" r:id="rId22" xr:uid="{00000000-0004-0000-0000-000015000000}"/>
    <hyperlink ref="E28" r:id="rId23" xr:uid="{00000000-0004-0000-0000-000016000000}"/>
    <hyperlink ref="E29" r:id="rId24" xr:uid="{00000000-0004-0000-0000-000017000000}"/>
    <hyperlink ref="E30" r:id="rId25" xr:uid="{00000000-0004-0000-0000-000018000000}"/>
    <hyperlink ref="E31" r:id="rId26" xr:uid="{00000000-0004-0000-0000-000019000000}"/>
    <hyperlink ref="E32" r:id="rId27" xr:uid="{00000000-0004-0000-0000-00001A000000}"/>
    <hyperlink ref="E33" r:id="rId28" xr:uid="{00000000-0004-0000-0000-00001B000000}"/>
    <hyperlink ref="E34" r:id="rId29" xr:uid="{00000000-0004-0000-0000-00001C000000}"/>
    <hyperlink ref="E35" r:id="rId30" xr:uid="{00000000-0004-0000-0000-00001D000000}"/>
    <hyperlink ref="E36" r:id="rId31" xr:uid="{00000000-0004-0000-0000-00001E000000}"/>
    <hyperlink ref="E37" r:id="rId32" xr:uid="{00000000-0004-0000-0000-00001F000000}"/>
    <hyperlink ref="E38" r:id="rId33" xr:uid="{00000000-0004-0000-0000-000020000000}"/>
    <hyperlink ref="E40" r:id="rId34" xr:uid="{00000000-0004-0000-0000-000021000000}"/>
    <hyperlink ref="E41" r:id="rId35" xr:uid="{00000000-0004-0000-0000-000022000000}"/>
    <hyperlink ref="E42" r:id="rId36" xr:uid="{00000000-0004-0000-0000-000023000000}"/>
    <hyperlink ref="E43" r:id="rId37" xr:uid="{00000000-0004-0000-0000-000024000000}"/>
    <hyperlink ref="E44" r:id="rId38" xr:uid="{00000000-0004-0000-0000-000025000000}"/>
    <hyperlink ref="E49" r:id="rId39" xr:uid="{00000000-0004-0000-0000-000026000000}"/>
    <hyperlink ref="E50" r:id="rId40" xr:uid="{00000000-0004-0000-0000-000027000000}"/>
    <hyperlink ref="E51" r:id="rId41" xr:uid="{00000000-0004-0000-0000-000028000000}"/>
    <hyperlink ref="E56" r:id="rId42" xr:uid="{00000000-0004-0000-0000-000029000000}"/>
    <hyperlink ref="E57" r:id="rId43" xr:uid="{00000000-0004-0000-0000-00002A000000}"/>
    <hyperlink ref="E58" r:id="rId44" xr:uid="{00000000-0004-0000-0000-00002B000000}"/>
    <hyperlink ref="E59" r:id="rId45" xr:uid="{00000000-0004-0000-0000-00002C000000}"/>
    <hyperlink ref="E60" r:id="rId46" xr:uid="{00000000-0004-0000-0000-00002D000000}"/>
    <hyperlink ref="E61" r:id="rId47" xr:uid="{00000000-0004-0000-0000-00002E000000}"/>
    <hyperlink ref="E62" r:id="rId48" xr:uid="{00000000-0004-0000-0000-00002F000000}"/>
    <hyperlink ref="E63" r:id="rId49" xr:uid="{00000000-0004-0000-0000-000030000000}"/>
    <hyperlink ref="E64" r:id="rId50" xr:uid="{00000000-0004-0000-0000-000031000000}"/>
    <hyperlink ref="E65" r:id="rId51" xr:uid="{00000000-0004-0000-0000-000032000000}"/>
    <hyperlink ref="E66" r:id="rId52" xr:uid="{00000000-0004-0000-0000-000033000000}"/>
    <hyperlink ref="E67" r:id="rId53" xr:uid="{00000000-0004-0000-0000-000034000000}"/>
    <hyperlink ref="E68" r:id="rId54" xr:uid="{00000000-0004-0000-0000-000035000000}"/>
    <hyperlink ref="E69" r:id="rId55" xr:uid="{00000000-0004-0000-0000-000036000000}"/>
    <hyperlink ref="E70" r:id="rId56" xr:uid="{00000000-0004-0000-0000-000037000000}"/>
    <hyperlink ref="E71" r:id="rId57" xr:uid="{00000000-0004-0000-0000-000038000000}"/>
    <hyperlink ref="E72" r:id="rId58" xr:uid="{00000000-0004-0000-0000-000039000000}"/>
    <hyperlink ref="E73" r:id="rId59" xr:uid="{00000000-0004-0000-0000-00003A000000}"/>
    <hyperlink ref="E74" r:id="rId60" xr:uid="{00000000-0004-0000-0000-00003B000000}"/>
    <hyperlink ref="E75" r:id="rId61" xr:uid="{00000000-0004-0000-0000-00003C000000}"/>
    <hyperlink ref="E76" r:id="rId62" xr:uid="{00000000-0004-0000-0000-00003D000000}"/>
    <hyperlink ref="E77" r:id="rId63" xr:uid="{00000000-0004-0000-0000-00003E000000}"/>
    <hyperlink ref="E78" r:id="rId64" xr:uid="{00000000-0004-0000-0000-00003F000000}"/>
    <hyperlink ref="E79" r:id="rId65" xr:uid="{00000000-0004-0000-0000-000040000000}"/>
    <hyperlink ref="E80" r:id="rId66" xr:uid="{00000000-0004-0000-0000-000041000000}"/>
    <hyperlink ref="E81" r:id="rId67" xr:uid="{00000000-0004-0000-0000-000042000000}"/>
    <hyperlink ref="E82" r:id="rId68" xr:uid="{00000000-0004-0000-0000-000043000000}"/>
    <hyperlink ref="E83" r:id="rId69" xr:uid="{00000000-0004-0000-0000-000044000000}"/>
    <hyperlink ref="E84" r:id="rId70" xr:uid="{00000000-0004-0000-0000-000045000000}"/>
    <hyperlink ref="E85" r:id="rId71" xr:uid="{00000000-0004-0000-0000-000046000000}"/>
    <hyperlink ref="E86" r:id="rId72" xr:uid="{00000000-0004-0000-0000-000047000000}"/>
    <hyperlink ref="E87" r:id="rId73" xr:uid="{00000000-0004-0000-0000-000048000000}"/>
    <hyperlink ref="E88" r:id="rId74" xr:uid="{00000000-0004-0000-0000-000049000000}"/>
    <hyperlink ref="E89" r:id="rId75" xr:uid="{00000000-0004-0000-0000-00004A000000}"/>
    <hyperlink ref="E90" r:id="rId76" xr:uid="{00000000-0004-0000-0000-00004B000000}"/>
    <hyperlink ref="E91" r:id="rId77" xr:uid="{00000000-0004-0000-0000-00004C000000}"/>
    <hyperlink ref="E92" r:id="rId78" xr:uid="{00000000-0004-0000-0000-00004D000000}"/>
    <hyperlink ref="E93" r:id="rId79" xr:uid="{00000000-0004-0000-0000-00004E000000}"/>
    <hyperlink ref="E94" r:id="rId80" xr:uid="{00000000-0004-0000-0000-00004F000000}"/>
    <hyperlink ref="E95" r:id="rId81" xr:uid="{00000000-0004-0000-0000-000050000000}"/>
    <hyperlink ref="E96" r:id="rId82" xr:uid="{00000000-0004-0000-0000-000051000000}"/>
    <hyperlink ref="E97" r:id="rId83" xr:uid="{00000000-0004-0000-0000-000052000000}"/>
    <hyperlink ref="E98" r:id="rId84" xr:uid="{00000000-0004-0000-0000-000053000000}"/>
    <hyperlink ref="E99" r:id="rId85" xr:uid="{00000000-0004-0000-0000-000054000000}"/>
    <hyperlink ref="E100" r:id="rId86" xr:uid="{00000000-0004-0000-0000-000055000000}"/>
    <hyperlink ref="E101" r:id="rId87" xr:uid="{00000000-0004-0000-0000-000056000000}"/>
    <hyperlink ref="E102" r:id="rId88" xr:uid="{00000000-0004-0000-0000-000057000000}"/>
    <hyperlink ref="E103" r:id="rId89" xr:uid="{00000000-0004-0000-0000-000058000000}"/>
    <hyperlink ref="E104" r:id="rId90" xr:uid="{00000000-0004-0000-0000-000059000000}"/>
    <hyperlink ref="E105" r:id="rId91" xr:uid="{00000000-0004-0000-0000-00005A000000}"/>
    <hyperlink ref="E106" r:id="rId92" xr:uid="{00000000-0004-0000-0000-00005B000000}"/>
    <hyperlink ref="E107" r:id="rId93" xr:uid="{00000000-0004-0000-0000-00005C000000}"/>
    <hyperlink ref="E108" r:id="rId94" xr:uid="{00000000-0004-0000-0000-00005D000000}"/>
    <hyperlink ref="E109" r:id="rId95" xr:uid="{00000000-0004-0000-0000-00005E000000}"/>
    <hyperlink ref="E110" r:id="rId96" xr:uid="{00000000-0004-0000-0000-00005F000000}"/>
    <hyperlink ref="E111" r:id="rId97" xr:uid="{00000000-0004-0000-0000-000060000000}"/>
    <hyperlink ref="E112" r:id="rId98" xr:uid="{00000000-0004-0000-0000-000061000000}"/>
    <hyperlink ref="E113" r:id="rId99" xr:uid="{00000000-0004-0000-0000-000062000000}"/>
    <hyperlink ref="E114" r:id="rId100" xr:uid="{00000000-0004-0000-0000-000063000000}"/>
    <hyperlink ref="E115" r:id="rId101" xr:uid="{00000000-0004-0000-0000-000064000000}"/>
    <hyperlink ref="E116" r:id="rId102" xr:uid="{00000000-0004-0000-0000-000065000000}"/>
    <hyperlink ref="E117" r:id="rId103" xr:uid="{00000000-0004-0000-0000-000066000000}"/>
    <hyperlink ref="E118" r:id="rId104" xr:uid="{00000000-0004-0000-0000-000067000000}"/>
    <hyperlink ref="E119" r:id="rId105" xr:uid="{00000000-0004-0000-0000-000068000000}"/>
    <hyperlink ref="E120" r:id="rId106" xr:uid="{00000000-0004-0000-0000-000069000000}"/>
    <hyperlink ref="E121" r:id="rId107" xr:uid="{00000000-0004-0000-0000-00006A000000}"/>
    <hyperlink ref="E122" r:id="rId108" xr:uid="{00000000-0004-0000-0000-00006B000000}"/>
    <hyperlink ref="E123" r:id="rId109" xr:uid="{00000000-0004-0000-0000-00006C000000}"/>
    <hyperlink ref="E124" r:id="rId110" xr:uid="{00000000-0004-0000-0000-00006D000000}"/>
    <hyperlink ref="E125" r:id="rId111" xr:uid="{00000000-0004-0000-0000-00006E000000}"/>
    <hyperlink ref="E126" r:id="rId112" xr:uid="{00000000-0004-0000-0000-00006F000000}"/>
    <hyperlink ref="E127" r:id="rId113" xr:uid="{00000000-0004-0000-0000-000070000000}"/>
    <hyperlink ref="E128" r:id="rId114" xr:uid="{00000000-0004-0000-0000-000071000000}"/>
    <hyperlink ref="E129" r:id="rId115" xr:uid="{00000000-0004-0000-0000-000072000000}"/>
    <hyperlink ref="E130" r:id="rId116" xr:uid="{00000000-0004-0000-0000-000073000000}"/>
    <hyperlink ref="E131" r:id="rId117" xr:uid="{00000000-0004-0000-0000-000074000000}"/>
    <hyperlink ref="E132" r:id="rId118" xr:uid="{00000000-0004-0000-0000-000075000000}"/>
    <hyperlink ref="E133" r:id="rId119" xr:uid="{00000000-0004-0000-0000-000076000000}"/>
    <hyperlink ref="E134" r:id="rId120" xr:uid="{00000000-0004-0000-0000-000077000000}"/>
    <hyperlink ref="E135" r:id="rId121" xr:uid="{00000000-0004-0000-0000-000078000000}"/>
    <hyperlink ref="E136" r:id="rId122" xr:uid="{00000000-0004-0000-0000-000079000000}"/>
    <hyperlink ref="E137" r:id="rId123" xr:uid="{00000000-0004-0000-0000-00007A000000}"/>
    <hyperlink ref="E138" r:id="rId124" xr:uid="{00000000-0004-0000-0000-00007B000000}"/>
    <hyperlink ref="E139" r:id="rId125" xr:uid="{00000000-0004-0000-0000-00007C000000}"/>
    <hyperlink ref="E140" r:id="rId126" xr:uid="{00000000-0004-0000-0000-00007D000000}"/>
    <hyperlink ref="E141" r:id="rId127" xr:uid="{00000000-0004-0000-0000-00007E000000}"/>
    <hyperlink ref="E142" r:id="rId128" xr:uid="{00000000-0004-0000-0000-00007F000000}"/>
    <hyperlink ref="E143" r:id="rId129" xr:uid="{00000000-0004-0000-0000-000080000000}"/>
    <hyperlink ref="E144" r:id="rId130" xr:uid="{00000000-0004-0000-0000-000081000000}"/>
    <hyperlink ref="E145" r:id="rId131" xr:uid="{00000000-0004-0000-0000-000082000000}"/>
    <hyperlink ref="E146" r:id="rId132" xr:uid="{00000000-0004-0000-0000-000083000000}"/>
    <hyperlink ref="E147" r:id="rId133" xr:uid="{00000000-0004-0000-0000-000084000000}"/>
    <hyperlink ref="E148" r:id="rId134" xr:uid="{00000000-0004-0000-0000-000085000000}"/>
    <hyperlink ref="E149" r:id="rId135" xr:uid="{00000000-0004-0000-0000-000086000000}"/>
    <hyperlink ref="E150" r:id="rId136" xr:uid="{00000000-0004-0000-0000-000087000000}"/>
    <hyperlink ref="E151" r:id="rId137" xr:uid="{00000000-0004-0000-0000-000088000000}"/>
    <hyperlink ref="E152" r:id="rId138" xr:uid="{00000000-0004-0000-0000-000089000000}"/>
    <hyperlink ref="E153" r:id="rId139" xr:uid="{00000000-0004-0000-0000-00008A000000}"/>
    <hyperlink ref="E154" r:id="rId140" xr:uid="{00000000-0004-0000-0000-00008B000000}"/>
    <hyperlink ref="E155" r:id="rId141" xr:uid="{00000000-0004-0000-0000-00008C000000}"/>
    <hyperlink ref="E156" r:id="rId142" xr:uid="{00000000-0004-0000-0000-00008D000000}"/>
    <hyperlink ref="E157" r:id="rId143" xr:uid="{00000000-0004-0000-0000-00008E000000}"/>
    <hyperlink ref="E164" r:id="rId144" xr:uid="{00000000-0004-0000-0000-00008F000000}"/>
    <hyperlink ref="E165" r:id="rId145" xr:uid="{00000000-0004-0000-0000-000090000000}"/>
    <hyperlink ref="E171" r:id="rId146" xr:uid="{00000000-0004-0000-0000-000091000000}"/>
    <hyperlink ref="E172" r:id="rId147" xr:uid="{00000000-0004-0000-0000-000092000000}"/>
    <hyperlink ref="E173" r:id="rId148" xr:uid="{00000000-0004-0000-0000-000093000000}"/>
    <hyperlink ref="E174" r:id="rId149" xr:uid="{00000000-0004-0000-0000-000094000000}"/>
    <hyperlink ref="E175" r:id="rId150" xr:uid="{00000000-0004-0000-0000-000095000000}"/>
    <hyperlink ref="E176" r:id="rId151" xr:uid="{00000000-0004-0000-0000-000096000000}"/>
    <hyperlink ref="E177" r:id="rId152" xr:uid="{00000000-0004-0000-0000-000097000000}"/>
    <hyperlink ref="E178" r:id="rId153" xr:uid="{00000000-0004-0000-0000-000098000000}"/>
    <hyperlink ref="E179" r:id="rId154" xr:uid="{00000000-0004-0000-0000-000099000000}"/>
    <hyperlink ref="E180" r:id="rId155" xr:uid="{00000000-0004-0000-0000-00009A000000}"/>
    <hyperlink ref="E181" r:id="rId156" xr:uid="{00000000-0004-0000-0000-00009B000000}"/>
    <hyperlink ref="E182" r:id="rId157" xr:uid="{00000000-0004-0000-0000-00009C000000}"/>
    <hyperlink ref="E183" r:id="rId158" xr:uid="{00000000-0004-0000-0000-00009D000000}"/>
    <hyperlink ref="E184" r:id="rId159" xr:uid="{00000000-0004-0000-0000-00009E000000}"/>
    <hyperlink ref="E185" r:id="rId160" xr:uid="{00000000-0004-0000-0000-00009F000000}"/>
    <hyperlink ref="E186" r:id="rId161" xr:uid="{00000000-0004-0000-0000-0000A0000000}"/>
    <hyperlink ref="E187" r:id="rId162" xr:uid="{00000000-0004-0000-0000-0000A1000000}"/>
    <hyperlink ref="E188" r:id="rId163" xr:uid="{00000000-0004-0000-0000-0000A2000000}"/>
    <hyperlink ref="E189" r:id="rId164" xr:uid="{00000000-0004-0000-0000-0000A3000000}"/>
    <hyperlink ref="E190" r:id="rId165" xr:uid="{00000000-0004-0000-0000-0000A4000000}"/>
    <hyperlink ref="E191" r:id="rId166" xr:uid="{00000000-0004-0000-0000-0000A5000000}"/>
    <hyperlink ref="E192" r:id="rId167" xr:uid="{00000000-0004-0000-0000-0000A6000000}"/>
    <hyperlink ref="E193" r:id="rId168" xr:uid="{00000000-0004-0000-0000-0000A7000000}"/>
    <hyperlink ref="E194" r:id="rId169" xr:uid="{00000000-0004-0000-0000-0000A8000000}"/>
    <hyperlink ref="E195" r:id="rId170" xr:uid="{00000000-0004-0000-0000-0000A9000000}"/>
    <hyperlink ref="E196" r:id="rId171" xr:uid="{00000000-0004-0000-0000-0000AA000000}"/>
    <hyperlink ref="E197" r:id="rId172" xr:uid="{00000000-0004-0000-0000-0000AB000000}"/>
    <hyperlink ref="E198" r:id="rId173" xr:uid="{00000000-0004-0000-0000-0000AC000000}"/>
    <hyperlink ref="E199" r:id="rId174" xr:uid="{00000000-0004-0000-0000-0000AD000000}"/>
    <hyperlink ref="E200" r:id="rId175" xr:uid="{00000000-0004-0000-0000-0000AE000000}"/>
    <hyperlink ref="E201" r:id="rId176" xr:uid="{00000000-0004-0000-0000-0000AF000000}"/>
    <hyperlink ref="E202" r:id="rId177" xr:uid="{00000000-0004-0000-0000-0000B0000000}"/>
    <hyperlink ref="E203" r:id="rId178" xr:uid="{00000000-0004-0000-0000-0000B1000000}"/>
    <hyperlink ref="E204" r:id="rId179" xr:uid="{00000000-0004-0000-0000-0000B2000000}"/>
    <hyperlink ref="E205" r:id="rId180" xr:uid="{00000000-0004-0000-0000-0000B3000000}"/>
    <hyperlink ref="E206" r:id="rId181" xr:uid="{00000000-0004-0000-0000-0000B4000000}"/>
    <hyperlink ref="E207" r:id="rId182" xr:uid="{00000000-0004-0000-0000-0000B5000000}"/>
    <hyperlink ref="E208" r:id="rId183" xr:uid="{00000000-0004-0000-0000-0000B6000000}"/>
    <hyperlink ref="E209" r:id="rId184" xr:uid="{00000000-0004-0000-0000-0000B7000000}"/>
    <hyperlink ref="E210" r:id="rId185" xr:uid="{00000000-0004-0000-0000-0000B8000000}"/>
    <hyperlink ref="E211" r:id="rId186" xr:uid="{00000000-0004-0000-0000-0000B9000000}"/>
    <hyperlink ref="E212" r:id="rId187" xr:uid="{00000000-0004-0000-0000-0000BA000000}"/>
    <hyperlink ref="E214" r:id="rId188" xr:uid="{00000000-0004-0000-0000-0000BB000000}"/>
    <hyperlink ref="E215" r:id="rId189" xr:uid="{00000000-0004-0000-0000-0000BC000000}"/>
    <hyperlink ref="E216" r:id="rId190" xr:uid="{00000000-0004-0000-0000-0000BD000000}"/>
    <hyperlink ref="E217" r:id="rId191" xr:uid="{00000000-0004-0000-0000-0000BE000000}"/>
    <hyperlink ref="E218" r:id="rId192" xr:uid="{00000000-0004-0000-0000-0000BF000000}"/>
    <hyperlink ref="E219" r:id="rId193" xr:uid="{00000000-0004-0000-0000-0000C0000000}"/>
    <hyperlink ref="E229" r:id="rId194" xr:uid="{00000000-0004-0000-0000-0000C1000000}"/>
    <hyperlink ref="E230" r:id="rId195" xr:uid="{00000000-0004-0000-0000-0000C2000000}"/>
    <hyperlink ref="F230" r:id="rId196" xr:uid="{00000000-0004-0000-0000-0000C3000000}"/>
    <hyperlink ref="E231" r:id="rId197" xr:uid="{00000000-0004-0000-0000-0000C4000000}"/>
    <hyperlink ref="F231" r:id="rId198" xr:uid="{00000000-0004-0000-0000-0000C5000000}"/>
    <hyperlink ref="E232" r:id="rId199" xr:uid="{00000000-0004-0000-0000-0000C6000000}"/>
    <hyperlink ref="F232" r:id="rId200" xr:uid="{00000000-0004-0000-0000-0000C7000000}"/>
    <hyperlink ref="E233" r:id="rId201" xr:uid="{00000000-0004-0000-0000-0000C8000000}"/>
    <hyperlink ref="F233" r:id="rId202" xr:uid="{00000000-0004-0000-0000-0000C9000000}"/>
    <hyperlink ref="E234" r:id="rId203" xr:uid="{00000000-0004-0000-0000-0000CA000000}"/>
    <hyperlink ref="F234" r:id="rId204" xr:uid="{00000000-0004-0000-0000-0000CB000000}"/>
    <hyperlink ref="E235" r:id="rId205" xr:uid="{00000000-0004-0000-0000-0000CC000000}"/>
    <hyperlink ref="F235" r:id="rId206" xr:uid="{00000000-0004-0000-0000-0000CD000000}"/>
    <hyperlink ref="E236" r:id="rId207" xr:uid="{00000000-0004-0000-0000-0000CE000000}"/>
    <hyperlink ref="F236" r:id="rId208" xr:uid="{00000000-0004-0000-0000-0000CF000000}"/>
    <hyperlink ref="E237" r:id="rId209" xr:uid="{00000000-0004-0000-0000-0000D0000000}"/>
    <hyperlink ref="F237" r:id="rId210" xr:uid="{00000000-0004-0000-0000-0000D1000000}"/>
    <hyperlink ref="E240" r:id="rId211" xr:uid="{00000000-0004-0000-0000-0000D2000000}"/>
    <hyperlink ref="E242" r:id="rId212" xr:uid="{00000000-0004-0000-0000-0000D3000000}"/>
    <hyperlink ref="E243" r:id="rId213" xr:uid="{00000000-0004-0000-0000-0000D4000000}"/>
    <hyperlink ref="E245" r:id="rId214" xr:uid="{00000000-0004-0000-0000-0000D5000000}"/>
    <hyperlink ref="E246" r:id="rId215" xr:uid="{00000000-0004-0000-0000-0000D6000000}"/>
    <hyperlink ref="E247" r:id="rId216" xr:uid="{00000000-0004-0000-0000-0000D7000000}"/>
    <hyperlink ref="E248" r:id="rId217" xr:uid="{00000000-0004-0000-0000-0000D8000000}"/>
    <hyperlink ref="E249" r:id="rId218" xr:uid="{00000000-0004-0000-0000-0000D9000000}"/>
    <hyperlink ref="E251" r:id="rId219" xr:uid="{00000000-0004-0000-0000-0000DA000000}"/>
    <hyperlink ref="E252" r:id="rId220" xr:uid="{00000000-0004-0000-0000-0000DB000000}"/>
    <hyperlink ref="E253" r:id="rId221" xr:uid="{00000000-0004-0000-0000-0000DC000000}"/>
    <hyperlink ref="E254" r:id="rId222" xr:uid="{00000000-0004-0000-0000-0000DD000000}"/>
    <hyperlink ref="E261" r:id="rId223" xr:uid="{00000000-0004-0000-0000-0000DE000000}"/>
    <hyperlink ref="E262" r:id="rId224" xr:uid="{00000000-0004-0000-0000-0000DF000000}"/>
    <hyperlink ref="E263" r:id="rId225" xr:uid="{00000000-0004-0000-0000-0000E0000000}"/>
    <hyperlink ref="E264" r:id="rId226" xr:uid="{00000000-0004-0000-0000-0000E1000000}"/>
    <hyperlink ref="E265" r:id="rId227" xr:uid="{00000000-0004-0000-0000-0000E2000000}"/>
    <hyperlink ref="E266" r:id="rId228" xr:uid="{00000000-0004-0000-0000-0000E3000000}"/>
    <hyperlink ref="E267" r:id="rId229" xr:uid="{00000000-0004-0000-0000-0000E4000000}"/>
    <hyperlink ref="E268" r:id="rId230" xr:uid="{00000000-0004-0000-0000-0000E5000000}"/>
    <hyperlink ref="E269" r:id="rId231" xr:uid="{00000000-0004-0000-0000-0000E6000000}"/>
    <hyperlink ref="E270" r:id="rId232" xr:uid="{00000000-0004-0000-0000-0000E7000000}"/>
    <hyperlink ref="E271" r:id="rId233" xr:uid="{00000000-0004-0000-0000-0000E8000000}"/>
    <hyperlink ref="E272" r:id="rId234" xr:uid="{00000000-0004-0000-0000-0000E9000000}"/>
    <hyperlink ref="E273" r:id="rId235" xr:uid="{00000000-0004-0000-0000-0000EA000000}"/>
    <hyperlink ref="E274" r:id="rId236" xr:uid="{00000000-0004-0000-0000-0000EB000000}"/>
    <hyperlink ref="E275" r:id="rId237" xr:uid="{00000000-0004-0000-0000-0000EC000000}"/>
    <hyperlink ref="E276" r:id="rId238" xr:uid="{00000000-0004-0000-0000-0000ED000000}"/>
    <hyperlink ref="E277" r:id="rId239" xr:uid="{00000000-0004-0000-0000-0000EE000000}"/>
    <hyperlink ref="E278" r:id="rId240" xr:uid="{00000000-0004-0000-0000-0000EF000000}"/>
    <hyperlink ref="E279" r:id="rId241" xr:uid="{00000000-0004-0000-0000-0000F0000000}"/>
    <hyperlink ref="E280" r:id="rId242" xr:uid="{00000000-0004-0000-0000-0000F1000000}"/>
    <hyperlink ref="E281" r:id="rId243" xr:uid="{00000000-0004-0000-0000-0000F2000000}"/>
    <hyperlink ref="E291" r:id="rId244" xr:uid="{00000000-0004-0000-0000-0000F3000000}"/>
    <hyperlink ref="E292" r:id="rId245" xr:uid="{00000000-0004-0000-0000-0000F4000000}"/>
    <hyperlink ref="E293" r:id="rId246" xr:uid="{00000000-0004-0000-0000-0000F5000000}"/>
    <hyperlink ref="E307" r:id="rId247" xr:uid="{00000000-0004-0000-0000-0000F6000000}"/>
    <hyperlink ref="E308" r:id="rId248" xr:uid="{00000000-0004-0000-0000-0000F7000000}"/>
    <hyperlink ref="E309" r:id="rId249" xr:uid="{00000000-0004-0000-0000-0000F8000000}"/>
    <hyperlink ref="E310" r:id="rId250" xr:uid="{00000000-0004-0000-0000-0000F9000000}"/>
    <hyperlink ref="E364" r:id="rId251" xr:uid="{00000000-0004-0000-0000-0000FA000000}"/>
    <hyperlink ref="E365" r:id="rId252" xr:uid="{00000000-0004-0000-0000-0000FB000000}"/>
    <hyperlink ref="E366" r:id="rId253" xr:uid="{00000000-0004-0000-0000-0000FC000000}"/>
    <hyperlink ref="E367" r:id="rId254" xr:uid="{00000000-0004-0000-0000-0000FD000000}"/>
    <hyperlink ref="E368" r:id="rId255" xr:uid="{00000000-0004-0000-0000-0000FE000000}"/>
    <hyperlink ref="E369" r:id="rId256" xr:uid="{00000000-0004-0000-0000-0000FF000000}"/>
    <hyperlink ref="E370" r:id="rId257" xr:uid="{00000000-0004-0000-0000-000000010000}"/>
    <hyperlink ref="E371" r:id="rId258" xr:uid="{00000000-0004-0000-0000-000001010000}"/>
    <hyperlink ref="E372" r:id="rId259" xr:uid="{00000000-0004-0000-0000-000002010000}"/>
    <hyperlink ref="E373" r:id="rId260" xr:uid="{00000000-0004-0000-0000-000003010000}"/>
    <hyperlink ref="E374" r:id="rId261" xr:uid="{00000000-0004-0000-0000-000004010000}"/>
    <hyperlink ref="E375" r:id="rId262" xr:uid="{00000000-0004-0000-0000-000005010000}"/>
    <hyperlink ref="E376" r:id="rId263" xr:uid="{00000000-0004-0000-0000-000006010000}"/>
    <hyperlink ref="E377" r:id="rId264" xr:uid="{00000000-0004-0000-0000-000007010000}"/>
    <hyperlink ref="E378" r:id="rId265" xr:uid="{00000000-0004-0000-0000-000008010000}"/>
    <hyperlink ref="E379" r:id="rId266" xr:uid="{00000000-0004-0000-0000-000009010000}"/>
    <hyperlink ref="E380" r:id="rId267" xr:uid="{00000000-0004-0000-0000-00000A010000}"/>
    <hyperlink ref="E381" r:id="rId268" xr:uid="{00000000-0004-0000-0000-00000B010000}"/>
    <hyperlink ref="E382" r:id="rId269" xr:uid="{00000000-0004-0000-0000-00000C010000}"/>
    <hyperlink ref="E383" r:id="rId270" xr:uid="{00000000-0004-0000-0000-00000D010000}"/>
    <hyperlink ref="E384" r:id="rId271" xr:uid="{00000000-0004-0000-0000-00000E010000}"/>
    <hyperlink ref="E385" r:id="rId272" xr:uid="{00000000-0004-0000-0000-00000F010000}"/>
    <hyperlink ref="E386" r:id="rId273" xr:uid="{00000000-0004-0000-0000-000010010000}"/>
    <hyperlink ref="E387" r:id="rId274" xr:uid="{00000000-0004-0000-0000-000011010000}"/>
    <hyperlink ref="E388" r:id="rId275" xr:uid="{00000000-0004-0000-0000-000012010000}"/>
    <hyperlink ref="E389" r:id="rId276" xr:uid="{00000000-0004-0000-0000-000013010000}"/>
    <hyperlink ref="E390" r:id="rId277" xr:uid="{00000000-0004-0000-0000-000014010000}"/>
    <hyperlink ref="E391" r:id="rId278" xr:uid="{00000000-0004-0000-0000-000015010000}"/>
    <hyperlink ref="E392" r:id="rId279" xr:uid="{00000000-0004-0000-0000-000016010000}"/>
    <hyperlink ref="E393" r:id="rId280" xr:uid="{00000000-0004-0000-0000-000017010000}"/>
    <hyperlink ref="E394" r:id="rId281" xr:uid="{00000000-0004-0000-0000-000018010000}"/>
    <hyperlink ref="E395" r:id="rId282" xr:uid="{00000000-0004-0000-0000-000019010000}"/>
    <hyperlink ref="E396" r:id="rId283" xr:uid="{00000000-0004-0000-0000-00001A010000}"/>
    <hyperlink ref="E397" r:id="rId284" xr:uid="{00000000-0004-0000-0000-00001B010000}"/>
    <hyperlink ref="E398" r:id="rId285" xr:uid="{00000000-0004-0000-0000-00001C010000}"/>
    <hyperlink ref="E399" r:id="rId286" xr:uid="{00000000-0004-0000-0000-00001D010000}"/>
    <hyperlink ref="E400" r:id="rId287" xr:uid="{00000000-0004-0000-0000-00001E010000}"/>
    <hyperlink ref="E401" r:id="rId288" xr:uid="{00000000-0004-0000-0000-00001F010000}"/>
    <hyperlink ref="E402" r:id="rId289" xr:uid="{00000000-0004-0000-0000-000020010000}"/>
    <hyperlink ref="E403" r:id="rId290" xr:uid="{00000000-0004-0000-0000-000021010000}"/>
    <hyperlink ref="E404" r:id="rId291" xr:uid="{00000000-0004-0000-0000-000022010000}"/>
    <hyperlink ref="E405" r:id="rId292" xr:uid="{00000000-0004-0000-0000-000023010000}"/>
    <hyperlink ref="E406" r:id="rId293" xr:uid="{00000000-0004-0000-0000-000024010000}"/>
    <hyperlink ref="E407" r:id="rId294" xr:uid="{00000000-0004-0000-0000-000025010000}"/>
    <hyperlink ref="E408" r:id="rId295" xr:uid="{00000000-0004-0000-0000-000026010000}"/>
    <hyperlink ref="E409" r:id="rId296" xr:uid="{00000000-0004-0000-0000-000027010000}"/>
    <hyperlink ref="E410" r:id="rId297" xr:uid="{00000000-0004-0000-0000-000028010000}"/>
    <hyperlink ref="E411" r:id="rId298" xr:uid="{00000000-0004-0000-0000-000029010000}"/>
    <hyperlink ref="E412" r:id="rId299" xr:uid="{00000000-0004-0000-0000-00002A010000}"/>
    <hyperlink ref="E413" r:id="rId300" xr:uid="{00000000-0004-0000-0000-00002B010000}"/>
    <hyperlink ref="E414" r:id="rId301" xr:uid="{00000000-0004-0000-0000-00002C010000}"/>
    <hyperlink ref="E415" r:id="rId302" xr:uid="{00000000-0004-0000-0000-00002D010000}"/>
    <hyperlink ref="E416" r:id="rId303" xr:uid="{00000000-0004-0000-0000-00002E010000}"/>
    <hyperlink ref="E417" r:id="rId304" xr:uid="{00000000-0004-0000-0000-00002F010000}"/>
    <hyperlink ref="E418" r:id="rId305" xr:uid="{00000000-0004-0000-0000-000030010000}"/>
    <hyperlink ref="E419" r:id="rId306" xr:uid="{00000000-0004-0000-0000-000031010000}"/>
    <hyperlink ref="E420" r:id="rId307" xr:uid="{00000000-0004-0000-0000-000032010000}"/>
    <hyperlink ref="E421" r:id="rId308" xr:uid="{00000000-0004-0000-0000-000033010000}"/>
    <hyperlink ref="E422" r:id="rId309" xr:uid="{00000000-0004-0000-0000-000034010000}"/>
    <hyperlink ref="E423" r:id="rId310" xr:uid="{00000000-0004-0000-0000-000035010000}"/>
    <hyperlink ref="E424" r:id="rId311" xr:uid="{00000000-0004-0000-0000-000036010000}"/>
    <hyperlink ref="E425" r:id="rId312" xr:uid="{00000000-0004-0000-0000-000037010000}"/>
    <hyperlink ref="E426" r:id="rId313" xr:uid="{00000000-0004-0000-0000-000038010000}"/>
    <hyperlink ref="E427" r:id="rId314" xr:uid="{00000000-0004-0000-0000-000039010000}"/>
    <hyperlink ref="E428" r:id="rId315" xr:uid="{00000000-0004-0000-0000-00003A010000}"/>
    <hyperlink ref="E429" r:id="rId316" xr:uid="{00000000-0004-0000-0000-00003B010000}"/>
    <hyperlink ref="E430" r:id="rId317" xr:uid="{00000000-0004-0000-0000-00003C010000}"/>
    <hyperlink ref="E431" r:id="rId318" xr:uid="{00000000-0004-0000-0000-00003D010000}"/>
    <hyperlink ref="E432" r:id="rId319" xr:uid="{00000000-0004-0000-0000-00003E010000}"/>
    <hyperlink ref="E433" r:id="rId320" xr:uid="{00000000-0004-0000-0000-00003F010000}"/>
    <hyperlink ref="E434" r:id="rId321" xr:uid="{00000000-0004-0000-0000-000040010000}"/>
    <hyperlink ref="E435" r:id="rId322" xr:uid="{00000000-0004-0000-0000-000041010000}"/>
    <hyperlink ref="E436" r:id="rId323" xr:uid="{00000000-0004-0000-0000-000042010000}"/>
    <hyperlink ref="E437" r:id="rId324" xr:uid="{00000000-0004-0000-0000-000043010000}"/>
    <hyperlink ref="E438" r:id="rId325" xr:uid="{00000000-0004-0000-0000-000044010000}"/>
    <hyperlink ref="E439" r:id="rId326" xr:uid="{00000000-0004-0000-0000-000045010000}"/>
    <hyperlink ref="E455" r:id="rId327" xr:uid="{00000000-0004-0000-0000-000046010000}"/>
    <hyperlink ref="E456" r:id="rId328" xr:uid="{00000000-0004-0000-0000-000047010000}"/>
    <hyperlink ref="E457" r:id="rId329" xr:uid="{00000000-0004-0000-0000-000048010000}"/>
    <hyperlink ref="E458" r:id="rId330" xr:uid="{00000000-0004-0000-0000-000049010000}"/>
    <hyperlink ref="E459" r:id="rId331" xr:uid="{00000000-0004-0000-0000-00004A010000}"/>
    <hyperlink ref="E460" r:id="rId332" xr:uid="{00000000-0004-0000-0000-00004B010000}"/>
    <hyperlink ref="E469" r:id="rId333" xr:uid="{00000000-0004-0000-0000-00004C010000}"/>
    <hyperlink ref="E470" r:id="rId334" xr:uid="{00000000-0004-0000-0000-00004D010000}"/>
    <hyperlink ref="E471" r:id="rId335" xr:uid="{00000000-0004-0000-0000-00004E010000}"/>
    <hyperlink ref="E472" r:id="rId336" xr:uid="{00000000-0004-0000-0000-00004F010000}"/>
    <hyperlink ref="E473" r:id="rId337" xr:uid="{00000000-0004-0000-0000-000050010000}"/>
    <hyperlink ref="E474" r:id="rId338" xr:uid="{00000000-0004-0000-0000-000051010000}"/>
    <hyperlink ref="E476" r:id="rId339" xr:uid="{00000000-0004-0000-0000-000052010000}"/>
    <hyperlink ref="E477" r:id="rId340" xr:uid="{00000000-0004-0000-0000-000053010000}"/>
    <hyperlink ref="E478" r:id="rId341" xr:uid="{00000000-0004-0000-0000-000054010000}"/>
    <hyperlink ref="E479" r:id="rId342" xr:uid="{00000000-0004-0000-0000-000055010000}"/>
    <hyperlink ref="E480" r:id="rId343" xr:uid="{00000000-0004-0000-0000-000056010000}"/>
    <hyperlink ref="E481" r:id="rId344" xr:uid="{00000000-0004-0000-0000-000057010000}"/>
    <hyperlink ref="E483" r:id="rId345" xr:uid="{00000000-0004-0000-0000-000058010000}"/>
    <hyperlink ref="E484" r:id="rId346" xr:uid="{00000000-0004-0000-0000-000059010000}"/>
    <hyperlink ref="E485" r:id="rId347" xr:uid="{00000000-0004-0000-0000-00005A010000}"/>
    <hyperlink ref="E486" r:id="rId348" xr:uid="{00000000-0004-0000-0000-00005B010000}"/>
    <hyperlink ref="E487" r:id="rId349" xr:uid="{00000000-0004-0000-0000-00005C010000}"/>
    <hyperlink ref="E488" r:id="rId350" xr:uid="{00000000-0004-0000-0000-00005D010000}"/>
    <hyperlink ref="E490" r:id="rId351" xr:uid="{00000000-0004-0000-0000-00005E010000}"/>
    <hyperlink ref="E491" r:id="rId352" xr:uid="{00000000-0004-0000-0000-00005F010000}"/>
    <hyperlink ref="E492" r:id="rId353" xr:uid="{00000000-0004-0000-0000-000060010000}"/>
    <hyperlink ref="E493" r:id="rId354" xr:uid="{00000000-0004-0000-0000-000061010000}"/>
    <hyperlink ref="E494" r:id="rId355" xr:uid="{00000000-0004-0000-0000-000062010000}"/>
    <hyperlink ref="E495" r:id="rId356" xr:uid="{00000000-0004-0000-0000-000063010000}"/>
    <hyperlink ref="E497" r:id="rId357" xr:uid="{00000000-0004-0000-0000-000064010000}"/>
    <hyperlink ref="E498" r:id="rId358" xr:uid="{00000000-0004-0000-0000-000065010000}"/>
    <hyperlink ref="E499" r:id="rId359" xr:uid="{00000000-0004-0000-0000-000066010000}"/>
    <hyperlink ref="E500" r:id="rId360" xr:uid="{00000000-0004-0000-0000-000067010000}"/>
    <hyperlink ref="E501" r:id="rId361" xr:uid="{00000000-0004-0000-0000-000068010000}"/>
    <hyperlink ref="E502" r:id="rId362" xr:uid="{00000000-0004-0000-0000-000069010000}"/>
    <hyperlink ref="E504" r:id="rId363" xr:uid="{00000000-0004-0000-0000-00006A010000}"/>
    <hyperlink ref="E505" r:id="rId364" xr:uid="{00000000-0004-0000-0000-00006B010000}"/>
    <hyperlink ref="E506" r:id="rId365" xr:uid="{00000000-0004-0000-0000-00006C010000}"/>
    <hyperlink ref="E507" r:id="rId366" xr:uid="{00000000-0004-0000-0000-00006D010000}"/>
    <hyperlink ref="E508" r:id="rId367" xr:uid="{00000000-0004-0000-0000-00006E010000}"/>
    <hyperlink ref="E509" r:id="rId368" xr:uid="{00000000-0004-0000-0000-00006F010000}"/>
    <hyperlink ref="E511" r:id="rId369" xr:uid="{00000000-0004-0000-0000-000070010000}"/>
    <hyperlink ref="E512" r:id="rId370" xr:uid="{00000000-0004-0000-0000-000071010000}"/>
    <hyperlink ref="E513" r:id="rId371" xr:uid="{00000000-0004-0000-0000-000072010000}"/>
    <hyperlink ref="E514" r:id="rId372" xr:uid="{00000000-0004-0000-0000-000073010000}"/>
    <hyperlink ref="E515" r:id="rId373" xr:uid="{00000000-0004-0000-0000-000074010000}"/>
    <hyperlink ref="E516" r:id="rId374" xr:uid="{00000000-0004-0000-0000-000075010000}"/>
    <hyperlink ref="E518" r:id="rId375" xr:uid="{00000000-0004-0000-0000-000076010000}"/>
    <hyperlink ref="E519" r:id="rId376" xr:uid="{00000000-0004-0000-0000-000077010000}"/>
    <hyperlink ref="E520" r:id="rId377" xr:uid="{00000000-0004-0000-0000-000078010000}"/>
    <hyperlink ref="E521" r:id="rId378" xr:uid="{00000000-0004-0000-0000-000079010000}"/>
    <hyperlink ref="E522" r:id="rId379" xr:uid="{00000000-0004-0000-0000-00007A010000}"/>
    <hyperlink ref="E523" r:id="rId380" xr:uid="{00000000-0004-0000-0000-00007B010000}"/>
    <hyperlink ref="E525" r:id="rId381" xr:uid="{00000000-0004-0000-0000-00007C010000}"/>
    <hyperlink ref="E526" r:id="rId382" xr:uid="{00000000-0004-0000-0000-00007D010000}"/>
    <hyperlink ref="E527" r:id="rId383" xr:uid="{00000000-0004-0000-0000-00007E010000}"/>
    <hyperlink ref="E528" r:id="rId384" xr:uid="{00000000-0004-0000-0000-00007F010000}"/>
    <hyperlink ref="E529" r:id="rId385" xr:uid="{00000000-0004-0000-0000-000080010000}"/>
    <hyperlink ref="E530" r:id="rId386" xr:uid="{00000000-0004-0000-0000-000081010000}"/>
    <hyperlink ref="E574" r:id="rId387" location=":~:text=%D0%A1%D0%BE%D0%B3%D0%BB%D0%B0%D1%81%D0%BD%D0%BE %D0%B4%D0%B0%D0%BD%D0%BD%D1%8B%D0%BC%2C %D0%BE%D0%BF%D1%83%D0%B1%D0%BB%D0%B8%D0%BA%D0%BE%D0%B2%D0%B0%D0%BD%D0%BD%D1%8B%D0%BC %D0%A4%D0%B5%D0%B4%D0%B5%D1%80%D0%B0%D0%BB%D1%8C%D0%BD%D0%BE%D0%B9 %D0%A1%D0%BB%D1%83%D0%B6%D0%B1%D0%BE%D0%B9,%D1%81 %D0%B4%D0%BE%D0%B1%D0%B0%D0%B2%D0%BA%D0%B0%D0%BC%D0%B8 (%D0%B1%D0%B5%D0%B7 %D0%9D%D0%94%D0%A1)." xr:uid="{00000000-0004-0000-0000-000082010000}"/>
    <hyperlink ref="E575" r:id="rId388" location=":~:text=%D0%A1%D0%BE%D0%B3%D0%BB%D0%B0%D1%81%D0%BD%D0%BE %D0%B4%D0%B0%D0%BD%D0%BD%D1%8B%D0%BC%2C %D0%BE%D0%BF%D1%83%D0%B1%D0%BB%D0%B8%D0%BA%D0%BE%D0%B2%D0%B0%D0%BD%D0%BD%D1%8B%D0%BC %D0%A4%D0%B5%D0%B4%D0%B5%D1%80%D0%B0%D0%BB%D1%8C%D0%BD%D0%BE%D0%B9 %D0%A1%D0%BB%D1%83%D0%B6%D0%B1%D0%BE%D0%B9,%D1%81 %D0%B4%D0%BE%D0%B1%D0%B0%D0%B2%D0%BA%D0%B0%D0%BC%D0%B8 (%D0%B1%D0%B5%D0%B7 %D0%9D%D0%94%D0%A1)." xr:uid="{00000000-0004-0000-0000-000083010000}"/>
    <hyperlink ref="E576" r:id="rId389" location=":~:text=%D0%A1%D0%BE%D0%B3%D0%BB%D0%B0%D1%81%D0%BD%D0%BE %D0%B4%D0%B0%D0%BD%D0%BD%D1%8B%D0%BC%2C %D0%BE%D0%BF%D1%83%D0%B1%D0%BB%D0%B8%D0%BA%D0%BE%D0%B2%D0%B0%D0%BD%D0%BD%D1%8B%D0%BC %D0%A4%D0%B5%D0%B4%D0%B5%D1%80%D0%B0%D0%BB%D1%8C%D0%BD%D0%BE%D0%B9 %D0%A1%D0%BB%D1%83%D0%B6%D0%B1%D0%BE%D0%B9,%D1%81 %D0%B4%D0%BE%D0%B1%D0%B0%D0%B2%D0%BA%D0%B0%D0%BC%D0%B8 (%D0%B1%D0%B5%D0%B7 %D0%9D%D0%94%D0%A1)." xr:uid="{00000000-0004-0000-0000-000084010000}"/>
    <hyperlink ref="E577" r:id="rId390" location=":~:text=%D0%A1%D0%BE%D0%B3%D0%BB%D0%B0%D1%81%D0%BD%D0%BE %D0%B4%D0%B0%D0%BD%D0%BD%D1%8B%D0%BC%2C %D0%BE%D0%BF%D1%83%D0%B1%D0%BB%D0%B8%D0%BA%D0%BE%D0%B2%D0%B0%D0%BD%D0%BD%D1%8B%D0%BC %D0%A4%D0%B5%D0%B4%D0%B5%D1%80%D0%B0%D0%BB%D1%8C%D0%BD%D0%BE%D0%B9 %D0%A1%D0%BB%D1%83%D0%B6%D0%B1%D0%BE%D0%B9,%D1%81 %D0%B4%D0%BE%D0%B1%D0%B0%D0%B2%D0%BA%D0%B0%D0%BC%D0%B8 (%D0%B1%D0%B5%D0%B7 %D0%9D%D0%94%D0%A1)." xr:uid="{00000000-0004-0000-0000-000085010000}"/>
    <hyperlink ref="E578" r:id="rId391" location=":~:text=%D0%A1%D0%BE%D0%B3%D0%BB%D0%B0%D1%81%D0%BD%D0%BE %D0%B4%D0%B0%D0%BD%D0%BD%D1%8B%D0%BC%2C %D0%BE%D0%BF%D1%83%D0%B1%D0%BB%D0%B8%D0%BA%D0%BE%D0%B2%D0%B0%D0%BD%D0%BD%D1%8B%D0%BC %D0%A4%D0%B5%D0%B4%D0%B5%D1%80%D0%B0%D0%BB%D1%8C%D0%BD%D0%BE%D0%B9 %D0%A1%D0%BB%D1%83%D0%B6%D0%B1%D0%BE%D0%B9,%D1%81 %D0%B4%D0%BE%D0%B1%D0%B0%D0%B2%D0%BA%D0%B0%D0%BC%D0%B8 (%D0%B1%D0%B5%D0%B7 %D0%9D%D0%94%D0%A1)." xr:uid="{00000000-0004-0000-0000-000086010000}"/>
    <hyperlink ref="E579" r:id="rId392" location=":~:text=%D0%A1%D0%BE%D0%B3%D0%BB%D0%B0%D1%81%D0%BD%D0%BE %D0%B4%D0%B0%D0%BD%D0%BD%D1%8B%D0%BC%2C %D0%BE%D0%BF%D1%83%D0%B1%D0%BB%D0%B8%D0%BA%D0%BE%D0%B2%D0%B0%D0%BD%D0%BD%D1%8B%D0%BC %D0%A4%D0%B5%D0%B4%D0%B5%D1%80%D0%B0%D0%BB%D1%8C%D0%BD%D0%BE%D0%B9 %D0%A1%D0%BB%D1%83%D0%B6%D0%B1%D0%BE%D0%B9,%D1%81 %D0%B4%D0%BE%D0%B1%D0%B0%D0%B2%D0%BA%D0%B0%D0%BC%D0%B8 (%D0%B1%D0%B5%D0%B7 %D0%9D%D0%94%D0%A1)." xr:uid="{00000000-0004-0000-0000-000087010000}"/>
    <hyperlink ref="E580" r:id="rId393" location=":~:text=%D0%A1%D0%BE%D0%B3%D0%BB%D0%B0%D1%81%D0%BD%D0%BE %D0%B4%D0%B0%D0%BD%D0%BD%D1%8B%D0%BC%2C %D0%BE%D0%BF%D1%83%D0%B1%D0%BB%D0%B8%D0%BA%D0%BE%D0%B2%D0%B0%D0%BD%D0%BD%D1%8B%D0%BC %D0%A4%D0%B5%D0%B4%D0%B5%D1%80%D0%B0%D0%BB%D1%8C%D0%BD%D0%BE%D0%B9 %D0%A1%D0%BB%D1%83%D0%B6%D0%B1%D0%BE%D0%B9,%D1%81 %D0%B4%D0%BE%D0%B1%D0%B0%D0%B2%D0%BA%D0%B0%D0%BC%D0%B8 (%D0%B1%D0%B5%D0%B7 %D0%9D%D0%94%D0%A1)." xr:uid="{00000000-0004-0000-0000-000088010000}"/>
    <hyperlink ref="E581" r:id="rId394" location=":~:text=%D0%A1%D0%BE%D0%B3%D0%BB%D0%B0%D1%81%D0%BD%D0%BE %D0%B4%D0%B0%D0%BD%D0%BD%D1%8B%D0%BC%2C %D0%BE%D0%BF%D1%83%D0%B1%D0%BB%D0%B8%D0%BA%D0%BE%D0%B2%D0%B0%D0%BD%D0%BD%D1%8B%D0%BC %D0%A4%D0%B5%D0%B4%D0%B5%D1%80%D0%B0%D0%BB%D1%8C%D0%BD%D0%BE%D0%B9 %D0%A1%D0%BB%D1%83%D0%B6%D0%B1%D0%BE%D0%B9,%D1%81 %D0%B4%D0%BE%D0%B1%D0%B0%D0%B2%D0%BA%D0%B0%D0%BC%D0%B8 (%D0%B1%D0%B5%D0%B7 %D0%9D%D0%94%D0%A1)." xr:uid="{00000000-0004-0000-0000-000089010000}"/>
    <hyperlink ref="E582" r:id="rId395" xr:uid="{00000000-0004-0000-0000-00008A010000}"/>
    <hyperlink ref="E583" r:id="rId396" xr:uid="{00000000-0004-0000-0000-00008B010000}"/>
    <hyperlink ref="E584" r:id="rId397" xr:uid="{00000000-0004-0000-0000-00008C010000}"/>
    <hyperlink ref="E585" r:id="rId398" xr:uid="{00000000-0004-0000-0000-00008D010000}"/>
    <hyperlink ref="E586" r:id="rId399" xr:uid="{00000000-0004-0000-0000-00008E010000}"/>
    <hyperlink ref="E587" r:id="rId400" xr:uid="{00000000-0004-0000-0000-00008F010000}"/>
    <hyperlink ref="E588" r:id="rId401" xr:uid="{00000000-0004-0000-0000-000090010000}"/>
    <hyperlink ref="E589" r:id="rId402" xr:uid="{00000000-0004-0000-0000-000091010000}"/>
    <hyperlink ref="E590" r:id="rId403" xr:uid="{00000000-0004-0000-0000-000092010000}"/>
    <hyperlink ref="E591" r:id="rId404" xr:uid="{00000000-0004-0000-0000-000093010000}"/>
    <hyperlink ref="E594" r:id="rId405" xr:uid="{00000000-0004-0000-0000-000094010000}"/>
    <hyperlink ref="E595" r:id="rId406" xr:uid="{00000000-0004-0000-0000-000095010000}"/>
    <hyperlink ref="E596" r:id="rId407" xr:uid="{00000000-0004-0000-0000-000096010000}"/>
    <hyperlink ref="E599" r:id="rId408" xr:uid="{00000000-0004-0000-0000-000097010000}"/>
    <hyperlink ref="E600" r:id="rId409" xr:uid="{00000000-0004-0000-0000-000098010000}"/>
    <hyperlink ref="E601" r:id="rId410" xr:uid="{00000000-0004-0000-0000-000099010000}"/>
    <hyperlink ref="E602" r:id="rId411" xr:uid="{00000000-0004-0000-0000-00009A010000}"/>
    <hyperlink ref="E603" r:id="rId412" xr:uid="{00000000-0004-0000-0000-00009B010000}"/>
    <hyperlink ref="E604" r:id="rId413" xr:uid="{00000000-0004-0000-0000-00009C010000}"/>
    <hyperlink ref="E605" r:id="rId414" xr:uid="{00000000-0004-0000-0000-00009D010000}"/>
    <hyperlink ref="E607" r:id="rId415" xr:uid="{00000000-0004-0000-0000-00009E010000}"/>
    <hyperlink ref="E608" r:id="rId416" xr:uid="{00000000-0004-0000-0000-00009F010000}"/>
    <hyperlink ref="E609" r:id="rId417" xr:uid="{00000000-0004-0000-0000-0000A0010000}"/>
    <hyperlink ref="E610" r:id="rId418" xr:uid="{00000000-0004-0000-0000-0000A1010000}"/>
    <hyperlink ref="E613" r:id="rId419" location="form1" xr:uid="{00000000-0004-0000-0000-0000A2010000}"/>
    <hyperlink ref="E614" r:id="rId420" location="form1" xr:uid="{00000000-0004-0000-0000-0000A3010000}"/>
    <hyperlink ref="E615" r:id="rId421" location="form1" xr:uid="{00000000-0004-0000-0000-0000A4010000}"/>
    <hyperlink ref="E616" r:id="rId422" xr:uid="{00000000-0004-0000-0000-0000A5010000}"/>
  </hyperlinks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НН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User</cp:lastModifiedBy>
  <cp:revision>43</cp:revision>
  <dcterms:created xsi:type="dcterms:W3CDTF">2022-11-07T17:08:48Z</dcterms:created>
  <dcterms:modified xsi:type="dcterms:W3CDTF">2022-11-29T19:04:02Z</dcterms:modified>
</cp:coreProperties>
</file>